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武将" sheetId="1" r:id="rId1"/>
    <sheet name="绝技" sheetId="15" r:id="rId2"/>
    <sheet name="职业" sheetId="3" r:id="rId3"/>
    <sheet name="装备" sheetId="5" r:id="rId4"/>
    <sheet name="战魂" sheetId="7" r:id="rId5"/>
    <sheet name="BUFF范围" sheetId="14" r:id="rId6"/>
    <sheet name="BUFF效果" sheetId="6" r:id="rId7"/>
    <sheet name="伤害模拟" sheetId="8" r:id="rId8"/>
    <sheet name="状态" sheetId="12" r:id="rId9"/>
    <sheet name="TEMP" sheetId="11" r:id="rId10"/>
    <sheet name="武将资源" sheetId="13" r:id="rId11"/>
  </sheets>
  <definedNames>
    <definedName name="_xlnm._FilterDatabase" localSheetId="0" hidden="1">武将!$A$2:$T$685</definedName>
    <definedName name="_xlnm._FilterDatabase" localSheetId="2" hidden="1">职业!$B$2:$N$10</definedName>
    <definedName name="Eval">EVALUATE</definedName>
  </definedNames>
  <calcPr calcId="124519"/>
</workbook>
</file>

<file path=xl/calcChain.xml><?xml version="1.0" encoding="utf-8"?>
<calcChain xmlns="http://schemas.openxmlformats.org/spreadsheetml/2006/main">
  <c r="G6" i="1"/>
  <c r="G4"/>
  <c r="G5"/>
  <c r="G7"/>
  <c r="G8"/>
  <c r="G15"/>
  <c r="G19"/>
  <c r="G21"/>
  <c r="G9"/>
  <c r="G10"/>
  <c r="G11"/>
  <c r="G16"/>
  <c r="G18"/>
  <c r="G17"/>
  <c r="G12"/>
  <c r="G14"/>
  <c r="G33"/>
  <c r="G20"/>
  <c r="G23"/>
  <c r="G24"/>
  <c r="G22"/>
  <c r="G13"/>
  <c r="G25"/>
  <c r="G28"/>
  <c r="G29"/>
  <c r="G30"/>
  <c r="G27"/>
  <c r="G26"/>
  <c r="G31"/>
  <c r="G32"/>
  <c r="G58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92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135"/>
  <c r="G91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83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345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89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408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44"/>
  <c r="G445"/>
  <c r="G446"/>
  <c r="G430"/>
  <c r="G431"/>
  <c r="G432"/>
  <c r="G433"/>
  <c r="G434"/>
  <c r="G435"/>
  <c r="G436"/>
  <c r="G437"/>
  <c r="G438"/>
  <c r="G439"/>
  <c r="G440"/>
  <c r="G441"/>
  <c r="G442"/>
  <c r="G443"/>
  <c r="G459"/>
  <c r="G458"/>
  <c r="G447"/>
  <c r="G448"/>
  <c r="G449"/>
  <c r="G450"/>
  <c r="G451"/>
  <c r="G452"/>
  <c r="G453"/>
  <c r="G454"/>
  <c r="G455"/>
  <c r="G456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57"/>
  <c r="G479"/>
  <c r="G480"/>
  <c r="G481"/>
  <c r="G482"/>
  <c r="G483"/>
  <c r="G484"/>
  <c r="G485"/>
  <c r="G486"/>
  <c r="G487"/>
  <c r="G488"/>
  <c r="G489"/>
  <c r="G490"/>
  <c r="G491"/>
  <c r="G492"/>
  <c r="G493"/>
  <c r="G516"/>
  <c r="G494"/>
  <c r="G495"/>
  <c r="G517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37"/>
  <c r="G536"/>
  <c r="G538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69"/>
  <c r="G570"/>
  <c r="G539"/>
  <c r="G568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608"/>
  <c r="G594"/>
  <c r="G595"/>
  <c r="G596"/>
  <c r="G597"/>
  <c r="G598"/>
  <c r="G599"/>
  <c r="G600"/>
  <c r="G601"/>
  <c r="G602"/>
  <c r="G603"/>
  <c r="G604"/>
  <c r="G605"/>
  <c r="G606"/>
  <c r="G607"/>
  <c r="G62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3"/>
  <c r="R6"/>
  <c r="S6"/>
  <c r="N6" s="1"/>
  <c r="T6"/>
  <c r="O6" s="1"/>
  <c r="U4"/>
  <c r="V4"/>
  <c r="R4"/>
  <c r="S4"/>
  <c r="N4" s="1"/>
  <c r="T4"/>
  <c r="O4" s="1"/>
  <c r="U5"/>
  <c r="V5"/>
  <c r="R5"/>
  <c r="S5"/>
  <c r="N5" s="1"/>
  <c r="T5"/>
  <c r="O5" s="1"/>
  <c r="U6"/>
  <c r="V6"/>
  <c r="R7"/>
  <c r="S7"/>
  <c r="N7" s="1"/>
  <c r="T7"/>
  <c r="O7" s="1"/>
  <c r="U7"/>
  <c r="V7"/>
  <c r="R8"/>
  <c r="S8"/>
  <c r="N8" s="1"/>
  <c r="T8"/>
  <c r="O8" s="1"/>
  <c r="U8"/>
  <c r="V8"/>
  <c r="R15"/>
  <c r="S15"/>
  <c r="N15" s="1"/>
  <c r="T15"/>
  <c r="O15" s="1"/>
  <c r="U9"/>
  <c r="V9"/>
  <c r="R19"/>
  <c r="S19"/>
  <c r="N19" s="1"/>
  <c r="T19"/>
  <c r="O19" s="1"/>
  <c r="U10"/>
  <c r="V10"/>
  <c r="R21"/>
  <c r="S21"/>
  <c r="N21" s="1"/>
  <c r="T21"/>
  <c r="O21" s="1"/>
  <c r="U11"/>
  <c r="V11"/>
  <c r="R9"/>
  <c r="S9"/>
  <c r="N9" s="1"/>
  <c r="T9"/>
  <c r="O9" s="1"/>
  <c r="U12"/>
  <c r="V12"/>
  <c r="R10"/>
  <c r="S10"/>
  <c r="N10" s="1"/>
  <c r="T10"/>
  <c r="O10" s="1"/>
  <c r="U13"/>
  <c r="V13"/>
  <c r="R11"/>
  <c r="S11"/>
  <c r="N11" s="1"/>
  <c r="T11"/>
  <c r="O11" s="1"/>
  <c r="U14"/>
  <c r="V14"/>
  <c r="R16"/>
  <c r="S16"/>
  <c r="N16" s="1"/>
  <c r="T16"/>
  <c r="O16" s="1"/>
  <c r="U15"/>
  <c r="V15"/>
  <c r="R18"/>
  <c r="S18"/>
  <c r="N18" s="1"/>
  <c r="T18"/>
  <c r="O18" s="1"/>
  <c r="U16"/>
  <c r="V16"/>
  <c r="R17"/>
  <c r="S17"/>
  <c r="N17" s="1"/>
  <c r="T17"/>
  <c r="O17" s="1"/>
  <c r="U17"/>
  <c r="V17"/>
  <c r="R12"/>
  <c r="S12"/>
  <c r="N12" s="1"/>
  <c r="T12"/>
  <c r="O12" s="1"/>
  <c r="U18"/>
  <c r="V18"/>
  <c r="R14"/>
  <c r="S14"/>
  <c r="N14" s="1"/>
  <c r="T14"/>
  <c r="O14" s="1"/>
  <c r="U19"/>
  <c r="V19"/>
  <c r="R33"/>
  <c r="S33"/>
  <c r="N33" s="1"/>
  <c r="T33"/>
  <c r="O33" s="1"/>
  <c r="U20"/>
  <c r="V20"/>
  <c r="R20"/>
  <c r="S20"/>
  <c r="N20" s="1"/>
  <c r="T20"/>
  <c r="O20" s="1"/>
  <c r="U21"/>
  <c r="V21"/>
  <c r="R23"/>
  <c r="S23"/>
  <c r="N23" s="1"/>
  <c r="T23"/>
  <c r="O23" s="1"/>
  <c r="U22"/>
  <c r="V22"/>
  <c r="R24"/>
  <c r="S24"/>
  <c r="N24" s="1"/>
  <c r="T24"/>
  <c r="O24" s="1"/>
  <c r="U23"/>
  <c r="V23"/>
  <c r="R22"/>
  <c r="S22"/>
  <c r="N22" s="1"/>
  <c r="T22"/>
  <c r="O22" s="1"/>
  <c r="U24"/>
  <c r="V24"/>
  <c r="R13"/>
  <c r="S13"/>
  <c r="N13" s="1"/>
  <c r="T13"/>
  <c r="O13" s="1"/>
  <c r="U25"/>
  <c r="V25"/>
  <c r="R25"/>
  <c r="S25"/>
  <c r="N25" s="1"/>
  <c r="T25"/>
  <c r="O25" s="1"/>
  <c r="U26"/>
  <c r="V26"/>
  <c r="R28"/>
  <c r="S28"/>
  <c r="N28" s="1"/>
  <c r="T28"/>
  <c r="O28" s="1"/>
  <c r="U27"/>
  <c r="V27"/>
  <c r="R29"/>
  <c r="S29"/>
  <c r="N29" s="1"/>
  <c r="T29"/>
  <c r="O29" s="1"/>
  <c r="U28"/>
  <c r="V28"/>
  <c r="R30"/>
  <c r="S30"/>
  <c r="N30" s="1"/>
  <c r="T30"/>
  <c r="O30" s="1"/>
  <c r="U29"/>
  <c r="V29"/>
  <c r="R27"/>
  <c r="S27"/>
  <c r="N27" s="1"/>
  <c r="T27"/>
  <c r="O27" s="1"/>
  <c r="U30"/>
  <c r="V30"/>
  <c r="R26"/>
  <c r="S26"/>
  <c r="N26" s="1"/>
  <c r="T26"/>
  <c r="O26" s="1"/>
  <c r="U31"/>
  <c r="V31"/>
  <c r="R31"/>
  <c r="S31"/>
  <c r="N31" s="1"/>
  <c r="T31"/>
  <c r="O31" s="1"/>
  <c r="U32"/>
  <c r="V32"/>
  <c r="R32"/>
  <c r="S32"/>
  <c r="N32" s="1"/>
  <c r="T32"/>
  <c r="O32" s="1"/>
  <c r="U33"/>
  <c r="V33"/>
  <c r="R58"/>
  <c r="S58"/>
  <c r="N58" s="1"/>
  <c r="T58"/>
  <c r="O58" s="1"/>
  <c r="U34"/>
  <c r="V34"/>
  <c r="R34"/>
  <c r="S34"/>
  <c r="N34" s="1"/>
  <c r="T34"/>
  <c r="O34" s="1"/>
  <c r="U35"/>
  <c r="V35"/>
  <c r="R35"/>
  <c r="S35"/>
  <c r="N35" s="1"/>
  <c r="T35"/>
  <c r="O35" s="1"/>
  <c r="U36"/>
  <c r="V36"/>
  <c r="R36"/>
  <c r="S36"/>
  <c r="N36" s="1"/>
  <c r="T36"/>
  <c r="O36" s="1"/>
  <c r="U37"/>
  <c r="V37"/>
  <c r="R37"/>
  <c r="S37"/>
  <c r="N37" s="1"/>
  <c r="T37"/>
  <c r="O37" s="1"/>
  <c r="U38"/>
  <c r="V38"/>
  <c r="R38"/>
  <c r="S38"/>
  <c r="N38" s="1"/>
  <c r="T38"/>
  <c r="O38" s="1"/>
  <c r="U39"/>
  <c r="V39"/>
  <c r="R39"/>
  <c r="S39"/>
  <c r="N39" s="1"/>
  <c r="T39"/>
  <c r="O39" s="1"/>
  <c r="U40"/>
  <c r="V40"/>
  <c r="R40"/>
  <c r="S40"/>
  <c r="N40" s="1"/>
  <c r="T40"/>
  <c r="O40" s="1"/>
  <c r="U41"/>
  <c r="V41"/>
  <c r="R41"/>
  <c r="S41"/>
  <c r="N41" s="1"/>
  <c r="T41"/>
  <c r="O41" s="1"/>
  <c r="U42"/>
  <c r="V42"/>
  <c r="R42"/>
  <c r="S42"/>
  <c r="N42" s="1"/>
  <c r="T42"/>
  <c r="O42" s="1"/>
  <c r="U43"/>
  <c r="V43"/>
  <c r="R43"/>
  <c r="S43"/>
  <c r="N43" s="1"/>
  <c r="T43"/>
  <c r="O43" s="1"/>
  <c r="U44"/>
  <c r="V44"/>
  <c r="R44"/>
  <c r="S44"/>
  <c r="N44" s="1"/>
  <c r="T44"/>
  <c r="O44" s="1"/>
  <c r="U45"/>
  <c r="V45"/>
  <c r="R45"/>
  <c r="S45"/>
  <c r="N45" s="1"/>
  <c r="T45"/>
  <c r="O45" s="1"/>
  <c r="U46"/>
  <c r="V46"/>
  <c r="R46"/>
  <c r="S46"/>
  <c r="N46" s="1"/>
  <c r="T46"/>
  <c r="O46" s="1"/>
  <c r="U47"/>
  <c r="V47"/>
  <c r="R47"/>
  <c r="S47"/>
  <c r="N47" s="1"/>
  <c r="T47"/>
  <c r="O47" s="1"/>
  <c r="U48"/>
  <c r="V48"/>
  <c r="R48"/>
  <c r="S48"/>
  <c r="N48" s="1"/>
  <c r="T48"/>
  <c r="O48" s="1"/>
  <c r="U49"/>
  <c r="V49"/>
  <c r="R49"/>
  <c r="S49"/>
  <c r="N49" s="1"/>
  <c r="T49"/>
  <c r="O49" s="1"/>
  <c r="U50"/>
  <c r="V50"/>
  <c r="R50"/>
  <c r="S50"/>
  <c r="N50" s="1"/>
  <c r="T50"/>
  <c r="O50" s="1"/>
  <c r="U51"/>
  <c r="V51"/>
  <c r="R51"/>
  <c r="S51"/>
  <c r="N51" s="1"/>
  <c r="T51"/>
  <c r="O51" s="1"/>
  <c r="U52"/>
  <c r="V52"/>
  <c r="R52"/>
  <c r="S52"/>
  <c r="N52" s="1"/>
  <c r="T52"/>
  <c r="O52" s="1"/>
  <c r="U53"/>
  <c r="V53"/>
  <c r="R53"/>
  <c r="S53"/>
  <c r="N53" s="1"/>
  <c r="T53"/>
  <c r="O53" s="1"/>
  <c r="U54"/>
  <c r="V54"/>
  <c r="R54"/>
  <c r="S54"/>
  <c r="N54" s="1"/>
  <c r="T54"/>
  <c r="O54" s="1"/>
  <c r="U55"/>
  <c r="V55"/>
  <c r="R55"/>
  <c r="S55"/>
  <c r="N55" s="1"/>
  <c r="T55"/>
  <c r="O55" s="1"/>
  <c r="U56"/>
  <c r="V56"/>
  <c r="R56"/>
  <c r="S56"/>
  <c r="N56" s="1"/>
  <c r="T56"/>
  <c r="O56" s="1"/>
  <c r="U57"/>
  <c r="V57"/>
  <c r="R57"/>
  <c r="S57"/>
  <c r="N57" s="1"/>
  <c r="T57"/>
  <c r="O57" s="1"/>
  <c r="U58"/>
  <c r="V58"/>
  <c r="R92"/>
  <c r="S92"/>
  <c r="N92" s="1"/>
  <c r="T92"/>
  <c r="O92" s="1"/>
  <c r="U59"/>
  <c r="V59"/>
  <c r="R59"/>
  <c r="S59"/>
  <c r="N59" s="1"/>
  <c r="T59"/>
  <c r="O59" s="1"/>
  <c r="U60"/>
  <c r="V60"/>
  <c r="R60"/>
  <c r="S60"/>
  <c r="N60" s="1"/>
  <c r="T60"/>
  <c r="O60" s="1"/>
  <c r="U61"/>
  <c r="V61"/>
  <c r="R61"/>
  <c r="S61"/>
  <c r="N61" s="1"/>
  <c r="T61"/>
  <c r="O61" s="1"/>
  <c r="U62"/>
  <c r="V62"/>
  <c r="R62"/>
  <c r="S62"/>
  <c r="N62" s="1"/>
  <c r="T62"/>
  <c r="O62" s="1"/>
  <c r="U63"/>
  <c r="V63"/>
  <c r="R63"/>
  <c r="S63"/>
  <c r="N63" s="1"/>
  <c r="T63"/>
  <c r="O63" s="1"/>
  <c r="U64"/>
  <c r="V64"/>
  <c r="R64"/>
  <c r="S64"/>
  <c r="N64" s="1"/>
  <c r="T64"/>
  <c r="O64" s="1"/>
  <c r="U65"/>
  <c r="V65"/>
  <c r="R65"/>
  <c r="S65"/>
  <c r="N65" s="1"/>
  <c r="T65"/>
  <c r="O65" s="1"/>
  <c r="U66"/>
  <c r="V66"/>
  <c r="R66"/>
  <c r="S66"/>
  <c r="N66" s="1"/>
  <c r="T66"/>
  <c r="O66" s="1"/>
  <c r="U67"/>
  <c r="V67"/>
  <c r="R67"/>
  <c r="S67"/>
  <c r="N67" s="1"/>
  <c r="T67"/>
  <c r="O67" s="1"/>
  <c r="U68"/>
  <c r="V68"/>
  <c r="R68"/>
  <c r="S68"/>
  <c r="N68" s="1"/>
  <c r="T68"/>
  <c r="O68" s="1"/>
  <c r="U69"/>
  <c r="V69"/>
  <c r="R69"/>
  <c r="S69"/>
  <c r="N69" s="1"/>
  <c r="T69"/>
  <c r="O69" s="1"/>
  <c r="U70"/>
  <c r="V70"/>
  <c r="R70"/>
  <c r="S70"/>
  <c r="N70" s="1"/>
  <c r="T70"/>
  <c r="O70" s="1"/>
  <c r="U71"/>
  <c r="V71"/>
  <c r="R71"/>
  <c r="S71"/>
  <c r="N71" s="1"/>
  <c r="T71"/>
  <c r="O71" s="1"/>
  <c r="U72"/>
  <c r="V72"/>
  <c r="R72"/>
  <c r="S72"/>
  <c r="N72" s="1"/>
  <c r="T72"/>
  <c r="O72" s="1"/>
  <c r="U73"/>
  <c r="V73"/>
  <c r="R73"/>
  <c r="S73"/>
  <c r="N73" s="1"/>
  <c r="T73"/>
  <c r="O73" s="1"/>
  <c r="U74"/>
  <c r="V74"/>
  <c r="R74"/>
  <c r="S74"/>
  <c r="N74" s="1"/>
  <c r="T74"/>
  <c r="O74" s="1"/>
  <c r="U75"/>
  <c r="V75"/>
  <c r="R75"/>
  <c r="S75"/>
  <c r="N75" s="1"/>
  <c r="T75"/>
  <c r="O75" s="1"/>
  <c r="U76"/>
  <c r="V76"/>
  <c r="R76"/>
  <c r="S76"/>
  <c r="N76" s="1"/>
  <c r="T76"/>
  <c r="O76" s="1"/>
  <c r="U77"/>
  <c r="V77"/>
  <c r="R77"/>
  <c r="S77"/>
  <c r="N77" s="1"/>
  <c r="T77"/>
  <c r="O77" s="1"/>
  <c r="U78"/>
  <c r="V78"/>
  <c r="R78"/>
  <c r="S78"/>
  <c r="N78" s="1"/>
  <c r="T78"/>
  <c r="O78" s="1"/>
  <c r="U79"/>
  <c r="V79"/>
  <c r="R79"/>
  <c r="S79"/>
  <c r="N79" s="1"/>
  <c r="T79"/>
  <c r="O79" s="1"/>
  <c r="U80"/>
  <c r="V80"/>
  <c r="R80"/>
  <c r="S80"/>
  <c r="N80" s="1"/>
  <c r="T80"/>
  <c r="O80" s="1"/>
  <c r="U81"/>
  <c r="V81"/>
  <c r="R81"/>
  <c r="S81"/>
  <c r="N81" s="1"/>
  <c r="T81"/>
  <c r="O81" s="1"/>
  <c r="U82"/>
  <c r="V82"/>
  <c r="R82"/>
  <c r="S82"/>
  <c r="N82" s="1"/>
  <c r="T82"/>
  <c r="O82" s="1"/>
  <c r="U83"/>
  <c r="V83"/>
  <c r="R83"/>
  <c r="S83"/>
  <c r="N83" s="1"/>
  <c r="T83"/>
  <c r="O83" s="1"/>
  <c r="U84"/>
  <c r="V84"/>
  <c r="R84"/>
  <c r="S84"/>
  <c r="N84" s="1"/>
  <c r="T84"/>
  <c r="O84" s="1"/>
  <c r="U85"/>
  <c r="V85"/>
  <c r="R85"/>
  <c r="S85"/>
  <c r="N85" s="1"/>
  <c r="T85"/>
  <c r="O85" s="1"/>
  <c r="U86"/>
  <c r="V86"/>
  <c r="R86"/>
  <c r="S86"/>
  <c r="N86" s="1"/>
  <c r="T86"/>
  <c r="O86" s="1"/>
  <c r="U87"/>
  <c r="V87"/>
  <c r="R87"/>
  <c r="S87"/>
  <c r="N87" s="1"/>
  <c r="T87"/>
  <c r="O87" s="1"/>
  <c r="U88"/>
  <c r="V88"/>
  <c r="R88"/>
  <c r="S88"/>
  <c r="N88" s="1"/>
  <c r="T88"/>
  <c r="O88" s="1"/>
  <c r="U89"/>
  <c r="V89"/>
  <c r="R89"/>
  <c r="S89"/>
  <c r="N89" s="1"/>
  <c r="T89"/>
  <c r="O89" s="1"/>
  <c r="U90"/>
  <c r="V90"/>
  <c r="R90"/>
  <c r="S90"/>
  <c r="N90" s="1"/>
  <c r="T90"/>
  <c r="O90" s="1"/>
  <c r="U91"/>
  <c r="V91"/>
  <c r="R135"/>
  <c r="S135"/>
  <c r="N135" s="1"/>
  <c r="T135"/>
  <c r="O135" s="1"/>
  <c r="U92"/>
  <c r="V92"/>
  <c r="R91"/>
  <c r="S91"/>
  <c r="N91" s="1"/>
  <c r="T91"/>
  <c r="O91" s="1"/>
  <c r="U93"/>
  <c r="V93"/>
  <c r="R93"/>
  <c r="S93"/>
  <c r="N93" s="1"/>
  <c r="T93"/>
  <c r="O93" s="1"/>
  <c r="U94"/>
  <c r="V94"/>
  <c r="R94"/>
  <c r="S94"/>
  <c r="N94" s="1"/>
  <c r="T94"/>
  <c r="O94" s="1"/>
  <c r="U95"/>
  <c r="V95"/>
  <c r="R95"/>
  <c r="S95"/>
  <c r="N95" s="1"/>
  <c r="T95"/>
  <c r="O95" s="1"/>
  <c r="U96"/>
  <c r="V96"/>
  <c r="R96"/>
  <c r="S96"/>
  <c r="N96" s="1"/>
  <c r="T96"/>
  <c r="O96" s="1"/>
  <c r="U97"/>
  <c r="V97"/>
  <c r="R97"/>
  <c r="S97"/>
  <c r="N97" s="1"/>
  <c r="T97"/>
  <c r="O97" s="1"/>
  <c r="U98"/>
  <c r="V98"/>
  <c r="R98"/>
  <c r="S98"/>
  <c r="N98" s="1"/>
  <c r="T98"/>
  <c r="O98" s="1"/>
  <c r="U99"/>
  <c r="V99"/>
  <c r="R99"/>
  <c r="S99"/>
  <c r="N99" s="1"/>
  <c r="T99"/>
  <c r="O99" s="1"/>
  <c r="U100"/>
  <c r="V100"/>
  <c r="R100"/>
  <c r="S100"/>
  <c r="N100" s="1"/>
  <c r="T100"/>
  <c r="O100" s="1"/>
  <c r="U101"/>
  <c r="V101"/>
  <c r="R101"/>
  <c r="S101"/>
  <c r="N101" s="1"/>
  <c r="T101"/>
  <c r="O101" s="1"/>
  <c r="U102"/>
  <c r="V102"/>
  <c r="R102"/>
  <c r="S102"/>
  <c r="N102" s="1"/>
  <c r="T102"/>
  <c r="O102" s="1"/>
  <c r="U103"/>
  <c r="V103"/>
  <c r="R103"/>
  <c r="S103"/>
  <c r="N103" s="1"/>
  <c r="T103"/>
  <c r="O103" s="1"/>
  <c r="U104"/>
  <c r="V104"/>
  <c r="R104"/>
  <c r="S104"/>
  <c r="N104" s="1"/>
  <c r="T104"/>
  <c r="O104" s="1"/>
  <c r="U105"/>
  <c r="V105"/>
  <c r="R105"/>
  <c r="S105"/>
  <c r="N105" s="1"/>
  <c r="T105"/>
  <c r="O105" s="1"/>
  <c r="U106"/>
  <c r="V106"/>
  <c r="R106"/>
  <c r="S106"/>
  <c r="N106" s="1"/>
  <c r="T106"/>
  <c r="O106" s="1"/>
  <c r="U107"/>
  <c r="V107"/>
  <c r="R107"/>
  <c r="S107"/>
  <c r="N107" s="1"/>
  <c r="T107"/>
  <c r="O107" s="1"/>
  <c r="U108"/>
  <c r="V108"/>
  <c r="R108"/>
  <c r="S108"/>
  <c r="N108" s="1"/>
  <c r="T108"/>
  <c r="O108" s="1"/>
  <c r="U109"/>
  <c r="V109"/>
  <c r="R109"/>
  <c r="S109"/>
  <c r="N109" s="1"/>
  <c r="T109"/>
  <c r="O109" s="1"/>
  <c r="U110"/>
  <c r="V110"/>
  <c r="R110"/>
  <c r="S110"/>
  <c r="N110" s="1"/>
  <c r="T110"/>
  <c r="O110" s="1"/>
  <c r="U111"/>
  <c r="V111"/>
  <c r="R111"/>
  <c r="S111"/>
  <c r="N111" s="1"/>
  <c r="T111"/>
  <c r="O111" s="1"/>
  <c r="U112"/>
  <c r="V112"/>
  <c r="R112"/>
  <c r="S112"/>
  <c r="N112" s="1"/>
  <c r="T112"/>
  <c r="O112" s="1"/>
  <c r="U113"/>
  <c r="V113"/>
  <c r="R113"/>
  <c r="S113"/>
  <c r="N113" s="1"/>
  <c r="T113"/>
  <c r="O113" s="1"/>
  <c r="U114"/>
  <c r="V114"/>
  <c r="R114"/>
  <c r="S114"/>
  <c r="N114" s="1"/>
  <c r="T114"/>
  <c r="O114" s="1"/>
  <c r="U115"/>
  <c r="V115"/>
  <c r="R115"/>
  <c r="S115"/>
  <c r="N115" s="1"/>
  <c r="T115"/>
  <c r="O115" s="1"/>
  <c r="U116"/>
  <c r="V116"/>
  <c r="R116"/>
  <c r="S116"/>
  <c r="N116" s="1"/>
  <c r="T116"/>
  <c r="O116" s="1"/>
  <c r="U117"/>
  <c r="V117"/>
  <c r="R117"/>
  <c r="S117"/>
  <c r="N117" s="1"/>
  <c r="T117"/>
  <c r="O117" s="1"/>
  <c r="U118"/>
  <c r="V118"/>
  <c r="R118"/>
  <c r="S118"/>
  <c r="N118" s="1"/>
  <c r="T118"/>
  <c r="O118" s="1"/>
  <c r="U119"/>
  <c r="V119"/>
  <c r="R119"/>
  <c r="S119"/>
  <c r="N119" s="1"/>
  <c r="T119"/>
  <c r="O119" s="1"/>
  <c r="U120"/>
  <c r="V120"/>
  <c r="R120"/>
  <c r="S120"/>
  <c r="N120" s="1"/>
  <c r="T120"/>
  <c r="O120" s="1"/>
  <c r="U121"/>
  <c r="V121"/>
  <c r="R121"/>
  <c r="S121"/>
  <c r="N121" s="1"/>
  <c r="T121"/>
  <c r="O121" s="1"/>
  <c r="U122"/>
  <c r="V122"/>
  <c r="R122"/>
  <c r="S122"/>
  <c r="N122" s="1"/>
  <c r="T122"/>
  <c r="O122" s="1"/>
  <c r="U123"/>
  <c r="V123"/>
  <c r="R123"/>
  <c r="S123"/>
  <c r="N123" s="1"/>
  <c r="T123"/>
  <c r="O123" s="1"/>
  <c r="U124"/>
  <c r="V124"/>
  <c r="R124"/>
  <c r="S124"/>
  <c r="N124" s="1"/>
  <c r="T124"/>
  <c r="O124" s="1"/>
  <c r="U125"/>
  <c r="V125"/>
  <c r="R125"/>
  <c r="S125"/>
  <c r="N125" s="1"/>
  <c r="T125"/>
  <c r="O125" s="1"/>
  <c r="U126"/>
  <c r="V126"/>
  <c r="R126"/>
  <c r="S126"/>
  <c r="N126" s="1"/>
  <c r="T126"/>
  <c r="O126" s="1"/>
  <c r="U127"/>
  <c r="V127"/>
  <c r="R127"/>
  <c r="S127"/>
  <c r="N127" s="1"/>
  <c r="T127"/>
  <c r="O127" s="1"/>
  <c r="U128"/>
  <c r="V128"/>
  <c r="R128"/>
  <c r="S128"/>
  <c r="N128" s="1"/>
  <c r="T128"/>
  <c r="O128" s="1"/>
  <c r="U129"/>
  <c r="V129"/>
  <c r="R129"/>
  <c r="S129"/>
  <c r="N129" s="1"/>
  <c r="T129"/>
  <c r="O129" s="1"/>
  <c r="U130"/>
  <c r="V130"/>
  <c r="R130"/>
  <c r="S130"/>
  <c r="N130" s="1"/>
  <c r="T130"/>
  <c r="O130" s="1"/>
  <c r="U131"/>
  <c r="V131"/>
  <c r="R131"/>
  <c r="S131"/>
  <c r="N131" s="1"/>
  <c r="T131"/>
  <c r="O131" s="1"/>
  <c r="U132"/>
  <c r="V132"/>
  <c r="R132"/>
  <c r="S132"/>
  <c r="N132" s="1"/>
  <c r="T132"/>
  <c r="O132" s="1"/>
  <c r="U133"/>
  <c r="V133"/>
  <c r="R133"/>
  <c r="S133"/>
  <c r="N133" s="1"/>
  <c r="T133"/>
  <c r="O133" s="1"/>
  <c r="U134"/>
  <c r="V134"/>
  <c r="R134"/>
  <c r="S134"/>
  <c r="N134" s="1"/>
  <c r="T134"/>
  <c r="O134" s="1"/>
  <c r="U135"/>
  <c r="V135"/>
  <c r="R136"/>
  <c r="S136"/>
  <c r="N136" s="1"/>
  <c r="T136"/>
  <c r="O136" s="1"/>
  <c r="U136"/>
  <c r="V136"/>
  <c r="R137"/>
  <c r="S137"/>
  <c r="N137" s="1"/>
  <c r="T137"/>
  <c r="O137" s="1"/>
  <c r="U137"/>
  <c r="V137"/>
  <c r="R138"/>
  <c r="S138"/>
  <c r="N138" s="1"/>
  <c r="T138"/>
  <c r="O138" s="1"/>
  <c r="U138"/>
  <c r="V138"/>
  <c r="R139"/>
  <c r="S139"/>
  <c r="N139" s="1"/>
  <c r="T139"/>
  <c r="O139" s="1"/>
  <c r="U139"/>
  <c r="V139"/>
  <c r="R140"/>
  <c r="S140"/>
  <c r="N140" s="1"/>
  <c r="T140"/>
  <c r="O140" s="1"/>
  <c r="U140"/>
  <c r="V140"/>
  <c r="R141"/>
  <c r="S141"/>
  <c r="N141" s="1"/>
  <c r="T141"/>
  <c r="O141" s="1"/>
  <c r="U141"/>
  <c r="V141"/>
  <c r="R142"/>
  <c r="S142"/>
  <c r="N142" s="1"/>
  <c r="T142"/>
  <c r="O142" s="1"/>
  <c r="U142"/>
  <c r="V142"/>
  <c r="R143"/>
  <c r="S143"/>
  <c r="N143" s="1"/>
  <c r="T143"/>
  <c r="O143" s="1"/>
  <c r="U143"/>
  <c r="V143"/>
  <c r="R144"/>
  <c r="S144"/>
  <c r="N144" s="1"/>
  <c r="T144"/>
  <c r="O144" s="1"/>
  <c r="U144"/>
  <c r="V144"/>
  <c r="R145"/>
  <c r="S145"/>
  <c r="N145" s="1"/>
  <c r="T145"/>
  <c r="O145" s="1"/>
  <c r="U145"/>
  <c r="V145"/>
  <c r="R146"/>
  <c r="S146"/>
  <c r="N146" s="1"/>
  <c r="T146"/>
  <c r="O146" s="1"/>
  <c r="U146"/>
  <c r="V146"/>
  <c r="R147"/>
  <c r="S147"/>
  <c r="N147" s="1"/>
  <c r="T147"/>
  <c r="O147" s="1"/>
  <c r="U147"/>
  <c r="V147"/>
  <c r="R148"/>
  <c r="S148"/>
  <c r="N148" s="1"/>
  <c r="T148"/>
  <c r="O148" s="1"/>
  <c r="U148"/>
  <c r="V148"/>
  <c r="R149"/>
  <c r="S149"/>
  <c r="N149" s="1"/>
  <c r="T149"/>
  <c r="O149" s="1"/>
  <c r="U149"/>
  <c r="V149"/>
  <c r="R150"/>
  <c r="S150"/>
  <c r="N150" s="1"/>
  <c r="T150"/>
  <c r="O150" s="1"/>
  <c r="U150"/>
  <c r="V150"/>
  <c r="R151"/>
  <c r="S151"/>
  <c r="N151" s="1"/>
  <c r="T151"/>
  <c r="O151" s="1"/>
  <c r="U151"/>
  <c r="V151"/>
  <c r="R152"/>
  <c r="S152"/>
  <c r="N152" s="1"/>
  <c r="T152"/>
  <c r="O152" s="1"/>
  <c r="U152"/>
  <c r="V152"/>
  <c r="R153"/>
  <c r="S153"/>
  <c r="N153" s="1"/>
  <c r="T153"/>
  <c r="O153" s="1"/>
  <c r="U153"/>
  <c r="V153"/>
  <c r="R154"/>
  <c r="S154"/>
  <c r="N154" s="1"/>
  <c r="T154"/>
  <c r="O154" s="1"/>
  <c r="U154"/>
  <c r="V154"/>
  <c r="R155"/>
  <c r="S155"/>
  <c r="N155" s="1"/>
  <c r="T155"/>
  <c r="O155" s="1"/>
  <c r="U155"/>
  <c r="V155"/>
  <c r="R156"/>
  <c r="S156"/>
  <c r="N156" s="1"/>
  <c r="T156"/>
  <c r="O156" s="1"/>
  <c r="U156"/>
  <c r="V156"/>
  <c r="R157"/>
  <c r="S157"/>
  <c r="N157" s="1"/>
  <c r="T157"/>
  <c r="O157" s="1"/>
  <c r="U157"/>
  <c r="V157"/>
  <c r="R158"/>
  <c r="S158"/>
  <c r="N158" s="1"/>
  <c r="T158"/>
  <c r="O158" s="1"/>
  <c r="U158"/>
  <c r="V158"/>
  <c r="R159"/>
  <c r="S159"/>
  <c r="N159" s="1"/>
  <c r="T159"/>
  <c r="O159" s="1"/>
  <c r="U159"/>
  <c r="V159"/>
  <c r="R160"/>
  <c r="S160"/>
  <c r="N160" s="1"/>
  <c r="T160"/>
  <c r="O160" s="1"/>
  <c r="U160"/>
  <c r="V160"/>
  <c r="R161"/>
  <c r="S161"/>
  <c r="N161" s="1"/>
  <c r="T161"/>
  <c r="O161" s="1"/>
  <c r="U161"/>
  <c r="V161"/>
  <c r="R162"/>
  <c r="S162"/>
  <c r="N162" s="1"/>
  <c r="T162"/>
  <c r="O162" s="1"/>
  <c r="U162"/>
  <c r="V162"/>
  <c r="R163"/>
  <c r="S163"/>
  <c r="N163" s="1"/>
  <c r="T163"/>
  <c r="O163" s="1"/>
  <c r="U163"/>
  <c r="V163"/>
  <c r="R164"/>
  <c r="S164"/>
  <c r="N164" s="1"/>
  <c r="T164"/>
  <c r="O164" s="1"/>
  <c r="U164"/>
  <c r="V164"/>
  <c r="R165"/>
  <c r="S165"/>
  <c r="N165" s="1"/>
  <c r="T165"/>
  <c r="O165" s="1"/>
  <c r="U165"/>
  <c r="V165"/>
  <c r="R166"/>
  <c r="S166"/>
  <c r="N166" s="1"/>
  <c r="T166"/>
  <c r="O166" s="1"/>
  <c r="U166"/>
  <c r="V166"/>
  <c r="R167"/>
  <c r="S167"/>
  <c r="N167" s="1"/>
  <c r="T167"/>
  <c r="O167" s="1"/>
  <c r="U167"/>
  <c r="V167"/>
  <c r="R168"/>
  <c r="S168"/>
  <c r="N168" s="1"/>
  <c r="T168"/>
  <c r="O168" s="1"/>
  <c r="U168"/>
  <c r="V168"/>
  <c r="R169"/>
  <c r="S169"/>
  <c r="N169" s="1"/>
  <c r="T169"/>
  <c r="O169" s="1"/>
  <c r="U169"/>
  <c r="V169"/>
  <c r="R170"/>
  <c r="S170"/>
  <c r="N170" s="1"/>
  <c r="T170"/>
  <c r="O170" s="1"/>
  <c r="U170"/>
  <c r="V170"/>
  <c r="R171"/>
  <c r="S171"/>
  <c r="N171" s="1"/>
  <c r="T171"/>
  <c r="O171" s="1"/>
  <c r="U171"/>
  <c r="V171"/>
  <c r="R172"/>
  <c r="S172"/>
  <c r="N172" s="1"/>
  <c r="T172"/>
  <c r="O172" s="1"/>
  <c r="U172"/>
  <c r="V172"/>
  <c r="R173"/>
  <c r="S173"/>
  <c r="N173" s="1"/>
  <c r="T173"/>
  <c r="O173" s="1"/>
  <c r="U173"/>
  <c r="V173"/>
  <c r="R174"/>
  <c r="S174"/>
  <c r="N174" s="1"/>
  <c r="T174"/>
  <c r="O174" s="1"/>
  <c r="U174"/>
  <c r="V174"/>
  <c r="R175"/>
  <c r="S175"/>
  <c r="N175" s="1"/>
  <c r="T175"/>
  <c r="O175" s="1"/>
  <c r="U175"/>
  <c r="V175"/>
  <c r="R176"/>
  <c r="S176"/>
  <c r="N176" s="1"/>
  <c r="T176"/>
  <c r="O176" s="1"/>
  <c r="U176"/>
  <c r="V176"/>
  <c r="R177"/>
  <c r="S177"/>
  <c r="N177" s="1"/>
  <c r="T177"/>
  <c r="O177" s="1"/>
  <c r="U177"/>
  <c r="V177"/>
  <c r="R178"/>
  <c r="S178"/>
  <c r="N178" s="1"/>
  <c r="T178"/>
  <c r="O178" s="1"/>
  <c r="U178"/>
  <c r="V178"/>
  <c r="R179"/>
  <c r="S179"/>
  <c r="N179" s="1"/>
  <c r="T179"/>
  <c r="O179" s="1"/>
  <c r="U179"/>
  <c r="V179"/>
  <c r="R180"/>
  <c r="S180"/>
  <c r="N180" s="1"/>
  <c r="T180"/>
  <c r="O180" s="1"/>
  <c r="U180"/>
  <c r="V180"/>
  <c r="R181"/>
  <c r="S181"/>
  <c r="N181" s="1"/>
  <c r="T181"/>
  <c r="O181" s="1"/>
  <c r="U181"/>
  <c r="V181"/>
  <c r="R182"/>
  <c r="S182"/>
  <c r="N182" s="1"/>
  <c r="T182"/>
  <c r="O182" s="1"/>
  <c r="U182"/>
  <c r="V182"/>
  <c r="R183"/>
  <c r="S183"/>
  <c r="N183" s="1"/>
  <c r="T183"/>
  <c r="O183" s="1"/>
  <c r="U183"/>
  <c r="V183"/>
  <c r="R184"/>
  <c r="S184"/>
  <c r="N184" s="1"/>
  <c r="T184"/>
  <c r="O184" s="1"/>
  <c r="U184"/>
  <c r="V184"/>
  <c r="R185"/>
  <c r="S185"/>
  <c r="N185" s="1"/>
  <c r="T185"/>
  <c r="O185" s="1"/>
  <c r="U185"/>
  <c r="V185"/>
  <c r="R186"/>
  <c r="S186"/>
  <c r="N186" s="1"/>
  <c r="T186"/>
  <c r="O186" s="1"/>
  <c r="U186"/>
  <c r="V186"/>
  <c r="R187"/>
  <c r="S187"/>
  <c r="N187" s="1"/>
  <c r="T187"/>
  <c r="O187" s="1"/>
  <c r="U187"/>
  <c r="V187"/>
  <c r="R188"/>
  <c r="S188"/>
  <c r="N188" s="1"/>
  <c r="T188"/>
  <c r="O188" s="1"/>
  <c r="U188"/>
  <c r="V188"/>
  <c r="R189"/>
  <c r="S189"/>
  <c r="N189" s="1"/>
  <c r="T189"/>
  <c r="O189" s="1"/>
  <c r="U189"/>
  <c r="V189"/>
  <c r="R190"/>
  <c r="S190"/>
  <c r="N190" s="1"/>
  <c r="T190"/>
  <c r="O190" s="1"/>
  <c r="U190"/>
  <c r="V190"/>
  <c r="R191"/>
  <c r="S191"/>
  <c r="N191" s="1"/>
  <c r="T191"/>
  <c r="O191" s="1"/>
  <c r="U191"/>
  <c r="V191"/>
  <c r="R192"/>
  <c r="S192"/>
  <c r="N192" s="1"/>
  <c r="T192"/>
  <c r="O192" s="1"/>
  <c r="U192"/>
  <c r="V192"/>
  <c r="R193"/>
  <c r="S193"/>
  <c r="N193" s="1"/>
  <c r="T193"/>
  <c r="O193" s="1"/>
  <c r="U193"/>
  <c r="V193"/>
  <c r="R194"/>
  <c r="S194"/>
  <c r="N194" s="1"/>
  <c r="T194"/>
  <c r="O194" s="1"/>
  <c r="U194"/>
  <c r="V194"/>
  <c r="R195"/>
  <c r="S195"/>
  <c r="N195" s="1"/>
  <c r="T195"/>
  <c r="O195" s="1"/>
  <c r="U195"/>
  <c r="V195"/>
  <c r="R196"/>
  <c r="S196"/>
  <c r="N196" s="1"/>
  <c r="T196"/>
  <c r="O196" s="1"/>
  <c r="U196"/>
  <c r="V196"/>
  <c r="R197"/>
  <c r="S197"/>
  <c r="N197" s="1"/>
  <c r="T197"/>
  <c r="O197" s="1"/>
  <c r="U197"/>
  <c r="V197"/>
  <c r="R198"/>
  <c r="S198"/>
  <c r="N198" s="1"/>
  <c r="T198"/>
  <c r="O198" s="1"/>
  <c r="U198"/>
  <c r="V198"/>
  <c r="R199"/>
  <c r="S199"/>
  <c r="N199" s="1"/>
  <c r="T199"/>
  <c r="O199" s="1"/>
  <c r="U199"/>
  <c r="V199"/>
  <c r="R200"/>
  <c r="S200"/>
  <c r="N200" s="1"/>
  <c r="T200"/>
  <c r="O200" s="1"/>
  <c r="U200"/>
  <c r="V200"/>
  <c r="R201"/>
  <c r="S201"/>
  <c r="N201" s="1"/>
  <c r="T201"/>
  <c r="O201" s="1"/>
  <c r="U201"/>
  <c r="V201"/>
  <c r="R202"/>
  <c r="S202"/>
  <c r="N202" s="1"/>
  <c r="T202"/>
  <c r="O202" s="1"/>
  <c r="U202"/>
  <c r="V202"/>
  <c r="R203"/>
  <c r="S203"/>
  <c r="N203" s="1"/>
  <c r="T203"/>
  <c r="O203" s="1"/>
  <c r="U203"/>
  <c r="V203"/>
  <c r="R204"/>
  <c r="S204"/>
  <c r="N204" s="1"/>
  <c r="T204"/>
  <c r="O204" s="1"/>
  <c r="U204"/>
  <c r="V204"/>
  <c r="R283"/>
  <c r="S283"/>
  <c r="N283" s="1"/>
  <c r="T283"/>
  <c r="O283" s="1"/>
  <c r="U205"/>
  <c r="V205"/>
  <c r="R205"/>
  <c r="S205"/>
  <c r="N205" s="1"/>
  <c r="T205"/>
  <c r="O205" s="1"/>
  <c r="U206"/>
  <c r="V206"/>
  <c r="R206"/>
  <c r="S206"/>
  <c r="N206" s="1"/>
  <c r="T206"/>
  <c r="O206" s="1"/>
  <c r="U207"/>
  <c r="V207"/>
  <c r="R207"/>
  <c r="S207"/>
  <c r="N207" s="1"/>
  <c r="T207"/>
  <c r="O207" s="1"/>
  <c r="U208"/>
  <c r="V208"/>
  <c r="R208"/>
  <c r="S208"/>
  <c r="N208" s="1"/>
  <c r="T208"/>
  <c r="O208" s="1"/>
  <c r="U209"/>
  <c r="V209"/>
  <c r="R209"/>
  <c r="S209"/>
  <c r="N209" s="1"/>
  <c r="T209"/>
  <c r="O209" s="1"/>
  <c r="U210"/>
  <c r="V210"/>
  <c r="R210"/>
  <c r="S210"/>
  <c r="N210" s="1"/>
  <c r="T210"/>
  <c r="O210" s="1"/>
  <c r="U211"/>
  <c r="V211"/>
  <c r="R211"/>
  <c r="S211"/>
  <c r="N211" s="1"/>
  <c r="T211"/>
  <c r="O211" s="1"/>
  <c r="U212"/>
  <c r="V212"/>
  <c r="R212"/>
  <c r="S212"/>
  <c r="N212" s="1"/>
  <c r="T212"/>
  <c r="O212" s="1"/>
  <c r="U213"/>
  <c r="V213"/>
  <c r="R213"/>
  <c r="S213"/>
  <c r="N213" s="1"/>
  <c r="T213"/>
  <c r="O213" s="1"/>
  <c r="U214"/>
  <c r="V214"/>
  <c r="R214"/>
  <c r="S214"/>
  <c r="N214" s="1"/>
  <c r="T214"/>
  <c r="O214" s="1"/>
  <c r="U215"/>
  <c r="V215"/>
  <c r="R215"/>
  <c r="S215"/>
  <c r="N215" s="1"/>
  <c r="T215"/>
  <c r="O215" s="1"/>
  <c r="U216"/>
  <c r="V216"/>
  <c r="R216"/>
  <c r="S216"/>
  <c r="N216" s="1"/>
  <c r="T216"/>
  <c r="O216" s="1"/>
  <c r="U217"/>
  <c r="V217"/>
  <c r="R217"/>
  <c r="S217"/>
  <c r="N217" s="1"/>
  <c r="T217"/>
  <c r="O217" s="1"/>
  <c r="U218"/>
  <c r="V218"/>
  <c r="R218"/>
  <c r="S218"/>
  <c r="N218" s="1"/>
  <c r="T218"/>
  <c r="O218" s="1"/>
  <c r="U219"/>
  <c r="V219"/>
  <c r="R219"/>
  <c r="S219"/>
  <c r="N219" s="1"/>
  <c r="T219"/>
  <c r="O219" s="1"/>
  <c r="U220"/>
  <c r="V220"/>
  <c r="R220"/>
  <c r="S220"/>
  <c r="N220" s="1"/>
  <c r="T220"/>
  <c r="O220" s="1"/>
  <c r="U221"/>
  <c r="V221"/>
  <c r="R221"/>
  <c r="S221"/>
  <c r="N221" s="1"/>
  <c r="T221"/>
  <c r="O221" s="1"/>
  <c r="U222"/>
  <c r="V222"/>
  <c r="R222"/>
  <c r="S222"/>
  <c r="N222" s="1"/>
  <c r="T222"/>
  <c r="O222" s="1"/>
  <c r="U223"/>
  <c r="V223"/>
  <c r="R223"/>
  <c r="S223"/>
  <c r="N223" s="1"/>
  <c r="T223"/>
  <c r="O223" s="1"/>
  <c r="U224"/>
  <c r="V224"/>
  <c r="R224"/>
  <c r="S224"/>
  <c r="N224" s="1"/>
  <c r="T224"/>
  <c r="O224" s="1"/>
  <c r="U225"/>
  <c r="V225"/>
  <c r="R225"/>
  <c r="S225"/>
  <c r="N225" s="1"/>
  <c r="T225"/>
  <c r="O225" s="1"/>
  <c r="U226"/>
  <c r="V226"/>
  <c r="R226"/>
  <c r="S226"/>
  <c r="N226" s="1"/>
  <c r="T226"/>
  <c r="O226" s="1"/>
  <c r="U227"/>
  <c r="V227"/>
  <c r="R227"/>
  <c r="S227"/>
  <c r="N227" s="1"/>
  <c r="T227"/>
  <c r="O227" s="1"/>
  <c r="U228"/>
  <c r="V228"/>
  <c r="R228"/>
  <c r="S228"/>
  <c r="N228" s="1"/>
  <c r="T228"/>
  <c r="O228" s="1"/>
  <c r="U229"/>
  <c r="V229"/>
  <c r="R229"/>
  <c r="S229"/>
  <c r="N229" s="1"/>
  <c r="T229"/>
  <c r="O229" s="1"/>
  <c r="U230"/>
  <c r="V230"/>
  <c r="R230"/>
  <c r="S230"/>
  <c r="N230" s="1"/>
  <c r="T230"/>
  <c r="O230" s="1"/>
  <c r="U231"/>
  <c r="V231"/>
  <c r="R231"/>
  <c r="S231"/>
  <c r="N231" s="1"/>
  <c r="T231"/>
  <c r="O231" s="1"/>
  <c r="U232"/>
  <c r="V232"/>
  <c r="R232"/>
  <c r="S232"/>
  <c r="N232" s="1"/>
  <c r="T232"/>
  <c r="O232" s="1"/>
  <c r="U233"/>
  <c r="V233"/>
  <c r="R233"/>
  <c r="S233"/>
  <c r="N233" s="1"/>
  <c r="T233"/>
  <c r="O233" s="1"/>
  <c r="U234"/>
  <c r="V234"/>
  <c r="R234"/>
  <c r="S234"/>
  <c r="N234" s="1"/>
  <c r="T234"/>
  <c r="O234" s="1"/>
  <c r="U235"/>
  <c r="V235"/>
  <c r="R235"/>
  <c r="S235"/>
  <c r="N235" s="1"/>
  <c r="T235"/>
  <c r="O235" s="1"/>
  <c r="U236"/>
  <c r="V236"/>
  <c r="R236"/>
  <c r="S236"/>
  <c r="N236" s="1"/>
  <c r="T236"/>
  <c r="O236" s="1"/>
  <c r="U237"/>
  <c r="V237"/>
  <c r="R237"/>
  <c r="S237"/>
  <c r="N237" s="1"/>
  <c r="T237"/>
  <c r="O237" s="1"/>
  <c r="U238"/>
  <c r="V238"/>
  <c r="R238"/>
  <c r="S238"/>
  <c r="N238" s="1"/>
  <c r="T238"/>
  <c r="O238" s="1"/>
  <c r="U239"/>
  <c r="V239"/>
  <c r="R239"/>
  <c r="S239"/>
  <c r="N239" s="1"/>
  <c r="T239"/>
  <c r="O239" s="1"/>
  <c r="U240"/>
  <c r="V240"/>
  <c r="R240"/>
  <c r="S240"/>
  <c r="N240" s="1"/>
  <c r="T240"/>
  <c r="O240" s="1"/>
  <c r="U241"/>
  <c r="V241"/>
  <c r="R241"/>
  <c r="S241"/>
  <c r="N241" s="1"/>
  <c r="T241"/>
  <c r="O241" s="1"/>
  <c r="U242"/>
  <c r="V242"/>
  <c r="R242"/>
  <c r="S242"/>
  <c r="N242" s="1"/>
  <c r="T242"/>
  <c r="O242" s="1"/>
  <c r="U243"/>
  <c r="V243"/>
  <c r="R243"/>
  <c r="S243"/>
  <c r="N243" s="1"/>
  <c r="T243"/>
  <c r="O243" s="1"/>
  <c r="U244"/>
  <c r="V244"/>
  <c r="R244"/>
  <c r="S244"/>
  <c r="N244" s="1"/>
  <c r="T244"/>
  <c r="O244" s="1"/>
  <c r="U245"/>
  <c r="V245"/>
  <c r="R245"/>
  <c r="S245"/>
  <c r="N245" s="1"/>
  <c r="T245"/>
  <c r="O245" s="1"/>
  <c r="U246"/>
  <c r="V246"/>
  <c r="R246"/>
  <c r="S246"/>
  <c r="N246" s="1"/>
  <c r="T246"/>
  <c r="O246" s="1"/>
  <c r="U247"/>
  <c r="V247"/>
  <c r="R247"/>
  <c r="S247"/>
  <c r="N247" s="1"/>
  <c r="T247"/>
  <c r="O247" s="1"/>
  <c r="U248"/>
  <c r="V248"/>
  <c r="R248"/>
  <c r="S248"/>
  <c r="N248" s="1"/>
  <c r="T248"/>
  <c r="O248" s="1"/>
  <c r="U249"/>
  <c r="V249"/>
  <c r="R249"/>
  <c r="S249"/>
  <c r="N249" s="1"/>
  <c r="T249"/>
  <c r="O249" s="1"/>
  <c r="U250"/>
  <c r="V250"/>
  <c r="R250"/>
  <c r="S250"/>
  <c r="N250" s="1"/>
  <c r="T250"/>
  <c r="O250" s="1"/>
  <c r="U251"/>
  <c r="V251"/>
  <c r="R251"/>
  <c r="S251"/>
  <c r="N251" s="1"/>
  <c r="T251"/>
  <c r="O251" s="1"/>
  <c r="U252"/>
  <c r="V252"/>
  <c r="R252"/>
  <c r="S252"/>
  <c r="N252" s="1"/>
  <c r="T252"/>
  <c r="O252" s="1"/>
  <c r="U253"/>
  <c r="V253"/>
  <c r="R253"/>
  <c r="S253"/>
  <c r="N253" s="1"/>
  <c r="T253"/>
  <c r="O253" s="1"/>
  <c r="U254"/>
  <c r="V254"/>
  <c r="R254"/>
  <c r="S254"/>
  <c r="N254" s="1"/>
  <c r="T254"/>
  <c r="O254" s="1"/>
  <c r="U255"/>
  <c r="V255"/>
  <c r="R255"/>
  <c r="S255"/>
  <c r="N255" s="1"/>
  <c r="T255"/>
  <c r="O255" s="1"/>
  <c r="U256"/>
  <c r="V256"/>
  <c r="R256"/>
  <c r="S256"/>
  <c r="N256" s="1"/>
  <c r="T256"/>
  <c r="O256" s="1"/>
  <c r="U257"/>
  <c r="V257"/>
  <c r="R257"/>
  <c r="S257"/>
  <c r="N257" s="1"/>
  <c r="T257"/>
  <c r="O257" s="1"/>
  <c r="U258"/>
  <c r="V258"/>
  <c r="R258"/>
  <c r="S258"/>
  <c r="N258" s="1"/>
  <c r="T258"/>
  <c r="O258" s="1"/>
  <c r="U259"/>
  <c r="V259"/>
  <c r="R259"/>
  <c r="S259"/>
  <c r="N259" s="1"/>
  <c r="T259"/>
  <c r="O259" s="1"/>
  <c r="U260"/>
  <c r="V260"/>
  <c r="R260"/>
  <c r="S260"/>
  <c r="N260" s="1"/>
  <c r="T260"/>
  <c r="O260" s="1"/>
  <c r="U261"/>
  <c r="V261"/>
  <c r="R261"/>
  <c r="S261"/>
  <c r="N261" s="1"/>
  <c r="T261"/>
  <c r="O261" s="1"/>
  <c r="U262"/>
  <c r="V262"/>
  <c r="R262"/>
  <c r="S262"/>
  <c r="N262" s="1"/>
  <c r="T262"/>
  <c r="O262" s="1"/>
  <c r="U263"/>
  <c r="V263"/>
  <c r="R263"/>
  <c r="S263"/>
  <c r="N263" s="1"/>
  <c r="T263"/>
  <c r="O263" s="1"/>
  <c r="U264"/>
  <c r="V264"/>
  <c r="R264"/>
  <c r="S264"/>
  <c r="N264" s="1"/>
  <c r="T264"/>
  <c r="O264" s="1"/>
  <c r="U265"/>
  <c r="V265"/>
  <c r="R265"/>
  <c r="S265"/>
  <c r="N265" s="1"/>
  <c r="T265"/>
  <c r="O265" s="1"/>
  <c r="U266"/>
  <c r="V266"/>
  <c r="R266"/>
  <c r="S266"/>
  <c r="N266" s="1"/>
  <c r="T266"/>
  <c r="O266" s="1"/>
  <c r="U267"/>
  <c r="V267"/>
  <c r="R267"/>
  <c r="S267"/>
  <c r="N267" s="1"/>
  <c r="T267"/>
  <c r="O267" s="1"/>
  <c r="U268"/>
  <c r="V268"/>
  <c r="R268"/>
  <c r="S268"/>
  <c r="N268" s="1"/>
  <c r="T268"/>
  <c r="O268" s="1"/>
  <c r="U269"/>
  <c r="V269"/>
  <c r="R269"/>
  <c r="S269"/>
  <c r="N269" s="1"/>
  <c r="T269"/>
  <c r="O269" s="1"/>
  <c r="U270"/>
  <c r="V270"/>
  <c r="R270"/>
  <c r="S270"/>
  <c r="N270" s="1"/>
  <c r="T270"/>
  <c r="O270" s="1"/>
  <c r="U271"/>
  <c r="V271"/>
  <c r="R271"/>
  <c r="S271"/>
  <c r="N271" s="1"/>
  <c r="T271"/>
  <c r="O271" s="1"/>
  <c r="U272"/>
  <c r="V272"/>
  <c r="R272"/>
  <c r="S272"/>
  <c r="N272" s="1"/>
  <c r="T272"/>
  <c r="O272" s="1"/>
  <c r="U273"/>
  <c r="V273"/>
  <c r="R273"/>
  <c r="S273"/>
  <c r="N273" s="1"/>
  <c r="T273"/>
  <c r="O273" s="1"/>
  <c r="U274"/>
  <c r="V274"/>
  <c r="R274"/>
  <c r="S274"/>
  <c r="N274" s="1"/>
  <c r="T274"/>
  <c r="O274" s="1"/>
  <c r="U275"/>
  <c r="V275"/>
  <c r="R275"/>
  <c r="S275"/>
  <c r="N275" s="1"/>
  <c r="T275"/>
  <c r="O275" s="1"/>
  <c r="U276"/>
  <c r="V276"/>
  <c r="R276"/>
  <c r="S276"/>
  <c r="N276" s="1"/>
  <c r="T276"/>
  <c r="O276" s="1"/>
  <c r="U277"/>
  <c r="V277"/>
  <c r="R277"/>
  <c r="S277"/>
  <c r="N277" s="1"/>
  <c r="T277"/>
  <c r="O277" s="1"/>
  <c r="U278"/>
  <c r="V278"/>
  <c r="R278"/>
  <c r="S278"/>
  <c r="N278" s="1"/>
  <c r="T278"/>
  <c r="O278" s="1"/>
  <c r="U279"/>
  <c r="V279"/>
  <c r="R279"/>
  <c r="S279"/>
  <c r="N279" s="1"/>
  <c r="T279"/>
  <c r="O279" s="1"/>
  <c r="U280"/>
  <c r="V280"/>
  <c r="R280"/>
  <c r="S280"/>
  <c r="N280" s="1"/>
  <c r="T280"/>
  <c r="O280" s="1"/>
  <c r="U281"/>
  <c r="V281"/>
  <c r="R281"/>
  <c r="S281"/>
  <c r="N281" s="1"/>
  <c r="T281"/>
  <c r="O281" s="1"/>
  <c r="U282"/>
  <c r="V282"/>
  <c r="R282"/>
  <c r="S282"/>
  <c r="N282" s="1"/>
  <c r="T282"/>
  <c r="O282" s="1"/>
  <c r="U283"/>
  <c r="V283"/>
  <c r="R345"/>
  <c r="S345"/>
  <c r="N345" s="1"/>
  <c r="T345"/>
  <c r="O345" s="1"/>
  <c r="U284"/>
  <c r="V284"/>
  <c r="R284"/>
  <c r="S284"/>
  <c r="N284" s="1"/>
  <c r="T284"/>
  <c r="O284" s="1"/>
  <c r="U285"/>
  <c r="V285"/>
  <c r="R285"/>
  <c r="S285"/>
  <c r="N285" s="1"/>
  <c r="T285"/>
  <c r="O285" s="1"/>
  <c r="U286"/>
  <c r="V286"/>
  <c r="R286"/>
  <c r="S286"/>
  <c r="N286" s="1"/>
  <c r="T286"/>
  <c r="O286" s="1"/>
  <c r="U287"/>
  <c r="V287"/>
  <c r="R287"/>
  <c r="S287"/>
  <c r="N287" s="1"/>
  <c r="T287"/>
  <c r="O287" s="1"/>
  <c r="U288"/>
  <c r="V288"/>
  <c r="R288"/>
  <c r="S288"/>
  <c r="N288" s="1"/>
  <c r="T288"/>
  <c r="O288" s="1"/>
  <c r="U289"/>
  <c r="V289"/>
  <c r="R289"/>
  <c r="S289"/>
  <c r="N289" s="1"/>
  <c r="T289"/>
  <c r="O289" s="1"/>
  <c r="U290"/>
  <c r="V290"/>
  <c r="R290"/>
  <c r="S290"/>
  <c r="N290" s="1"/>
  <c r="T290"/>
  <c r="O290" s="1"/>
  <c r="U291"/>
  <c r="V291"/>
  <c r="R291"/>
  <c r="S291"/>
  <c r="N291" s="1"/>
  <c r="T291"/>
  <c r="O291" s="1"/>
  <c r="U292"/>
  <c r="V292"/>
  <c r="R292"/>
  <c r="S292"/>
  <c r="N292" s="1"/>
  <c r="T292"/>
  <c r="O292" s="1"/>
  <c r="U293"/>
  <c r="V293"/>
  <c r="R293"/>
  <c r="S293"/>
  <c r="N293" s="1"/>
  <c r="T293"/>
  <c r="O293" s="1"/>
  <c r="U294"/>
  <c r="V294"/>
  <c r="R294"/>
  <c r="S294"/>
  <c r="N294" s="1"/>
  <c r="T294"/>
  <c r="O294" s="1"/>
  <c r="U295"/>
  <c r="V295"/>
  <c r="R295"/>
  <c r="S295"/>
  <c r="N295" s="1"/>
  <c r="T295"/>
  <c r="O295" s="1"/>
  <c r="U296"/>
  <c r="V296"/>
  <c r="R296"/>
  <c r="S296"/>
  <c r="N296" s="1"/>
  <c r="T296"/>
  <c r="O296" s="1"/>
  <c r="U297"/>
  <c r="V297"/>
  <c r="R297"/>
  <c r="S297"/>
  <c r="N297" s="1"/>
  <c r="T297"/>
  <c r="O297" s="1"/>
  <c r="U298"/>
  <c r="V298"/>
  <c r="R298"/>
  <c r="S298"/>
  <c r="N298" s="1"/>
  <c r="T298"/>
  <c r="O298" s="1"/>
  <c r="U299"/>
  <c r="V299"/>
  <c r="R299"/>
  <c r="S299"/>
  <c r="N299" s="1"/>
  <c r="T299"/>
  <c r="O299" s="1"/>
  <c r="U300"/>
  <c r="V300"/>
  <c r="R300"/>
  <c r="S300"/>
  <c r="N300" s="1"/>
  <c r="T300"/>
  <c r="O300" s="1"/>
  <c r="U301"/>
  <c r="V301"/>
  <c r="R301"/>
  <c r="S301"/>
  <c r="N301" s="1"/>
  <c r="T301"/>
  <c r="O301" s="1"/>
  <c r="U302"/>
  <c r="V302"/>
  <c r="R302"/>
  <c r="S302"/>
  <c r="N302" s="1"/>
  <c r="T302"/>
  <c r="O302" s="1"/>
  <c r="U303"/>
  <c r="V303"/>
  <c r="R303"/>
  <c r="S303"/>
  <c r="N303" s="1"/>
  <c r="T303"/>
  <c r="O303" s="1"/>
  <c r="U304"/>
  <c r="V304"/>
  <c r="R304"/>
  <c r="S304"/>
  <c r="N304" s="1"/>
  <c r="T304"/>
  <c r="O304" s="1"/>
  <c r="U305"/>
  <c r="V305"/>
  <c r="R305"/>
  <c r="S305"/>
  <c r="N305" s="1"/>
  <c r="T305"/>
  <c r="O305" s="1"/>
  <c r="U306"/>
  <c r="V306"/>
  <c r="R306"/>
  <c r="S306"/>
  <c r="N306" s="1"/>
  <c r="T306"/>
  <c r="O306" s="1"/>
  <c r="U307"/>
  <c r="V307"/>
  <c r="R307"/>
  <c r="S307"/>
  <c r="N307" s="1"/>
  <c r="T307"/>
  <c r="O307" s="1"/>
  <c r="U308"/>
  <c r="V308"/>
  <c r="R308"/>
  <c r="S308"/>
  <c r="N308" s="1"/>
  <c r="T308"/>
  <c r="O308" s="1"/>
  <c r="U309"/>
  <c r="V309"/>
  <c r="R309"/>
  <c r="S309"/>
  <c r="N309" s="1"/>
  <c r="T309"/>
  <c r="O309" s="1"/>
  <c r="U310"/>
  <c r="V310"/>
  <c r="R310"/>
  <c r="S310"/>
  <c r="N310" s="1"/>
  <c r="T310"/>
  <c r="O310" s="1"/>
  <c r="U311"/>
  <c r="V311"/>
  <c r="R311"/>
  <c r="S311"/>
  <c r="N311" s="1"/>
  <c r="T311"/>
  <c r="O311" s="1"/>
  <c r="U312"/>
  <c r="V312"/>
  <c r="R312"/>
  <c r="S312"/>
  <c r="N312" s="1"/>
  <c r="T312"/>
  <c r="O312" s="1"/>
  <c r="U313"/>
  <c r="V313"/>
  <c r="R313"/>
  <c r="S313"/>
  <c r="N313" s="1"/>
  <c r="T313"/>
  <c r="O313" s="1"/>
  <c r="U314"/>
  <c r="V314"/>
  <c r="R314"/>
  <c r="S314"/>
  <c r="N314" s="1"/>
  <c r="T314"/>
  <c r="O314" s="1"/>
  <c r="U315"/>
  <c r="V315"/>
  <c r="R315"/>
  <c r="S315"/>
  <c r="N315" s="1"/>
  <c r="T315"/>
  <c r="O315" s="1"/>
  <c r="U316"/>
  <c r="V316"/>
  <c r="R316"/>
  <c r="S316"/>
  <c r="N316" s="1"/>
  <c r="T316"/>
  <c r="O316" s="1"/>
  <c r="U317"/>
  <c r="V317"/>
  <c r="R317"/>
  <c r="S317"/>
  <c r="N317" s="1"/>
  <c r="T317"/>
  <c r="O317" s="1"/>
  <c r="U318"/>
  <c r="V318"/>
  <c r="R318"/>
  <c r="S318"/>
  <c r="N318" s="1"/>
  <c r="T318"/>
  <c r="O318" s="1"/>
  <c r="U319"/>
  <c r="V319"/>
  <c r="R319"/>
  <c r="S319"/>
  <c r="N319" s="1"/>
  <c r="T319"/>
  <c r="O319" s="1"/>
  <c r="U320"/>
  <c r="V320"/>
  <c r="R320"/>
  <c r="S320"/>
  <c r="N320" s="1"/>
  <c r="T320"/>
  <c r="O320" s="1"/>
  <c r="U321"/>
  <c r="V321"/>
  <c r="R321"/>
  <c r="S321"/>
  <c r="N321" s="1"/>
  <c r="T321"/>
  <c r="O321" s="1"/>
  <c r="U322"/>
  <c r="V322"/>
  <c r="R322"/>
  <c r="S322"/>
  <c r="N322" s="1"/>
  <c r="T322"/>
  <c r="O322" s="1"/>
  <c r="U323"/>
  <c r="V323"/>
  <c r="R323"/>
  <c r="S323"/>
  <c r="N323" s="1"/>
  <c r="T323"/>
  <c r="O323" s="1"/>
  <c r="U324"/>
  <c r="V324"/>
  <c r="R324"/>
  <c r="S324"/>
  <c r="N324" s="1"/>
  <c r="T324"/>
  <c r="O324" s="1"/>
  <c r="U325"/>
  <c r="V325"/>
  <c r="R325"/>
  <c r="S325"/>
  <c r="N325" s="1"/>
  <c r="T325"/>
  <c r="O325" s="1"/>
  <c r="U326"/>
  <c r="V326"/>
  <c r="R326"/>
  <c r="S326"/>
  <c r="N326" s="1"/>
  <c r="T326"/>
  <c r="O326" s="1"/>
  <c r="U327"/>
  <c r="V327"/>
  <c r="R327"/>
  <c r="S327"/>
  <c r="N327" s="1"/>
  <c r="T327"/>
  <c r="O327" s="1"/>
  <c r="U328"/>
  <c r="V328"/>
  <c r="R328"/>
  <c r="S328"/>
  <c r="N328" s="1"/>
  <c r="T328"/>
  <c r="O328" s="1"/>
  <c r="U329"/>
  <c r="V329"/>
  <c r="R329"/>
  <c r="S329"/>
  <c r="N329" s="1"/>
  <c r="T329"/>
  <c r="O329" s="1"/>
  <c r="U330"/>
  <c r="V330"/>
  <c r="R330"/>
  <c r="S330"/>
  <c r="N330" s="1"/>
  <c r="T330"/>
  <c r="O330" s="1"/>
  <c r="U331"/>
  <c r="V331"/>
  <c r="R331"/>
  <c r="S331"/>
  <c r="N331" s="1"/>
  <c r="T331"/>
  <c r="O331" s="1"/>
  <c r="U332"/>
  <c r="V332"/>
  <c r="R332"/>
  <c r="S332"/>
  <c r="N332" s="1"/>
  <c r="T332"/>
  <c r="O332" s="1"/>
  <c r="U333"/>
  <c r="V333"/>
  <c r="R333"/>
  <c r="S333"/>
  <c r="N333" s="1"/>
  <c r="T333"/>
  <c r="O333" s="1"/>
  <c r="U334"/>
  <c r="V334"/>
  <c r="R334"/>
  <c r="S334"/>
  <c r="N334" s="1"/>
  <c r="T334"/>
  <c r="O334" s="1"/>
  <c r="U335"/>
  <c r="V335"/>
  <c r="R335"/>
  <c r="S335"/>
  <c r="N335" s="1"/>
  <c r="T335"/>
  <c r="O335" s="1"/>
  <c r="U336"/>
  <c r="V336"/>
  <c r="R336"/>
  <c r="S336"/>
  <c r="N336" s="1"/>
  <c r="T336"/>
  <c r="O336" s="1"/>
  <c r="U337"/>
  <c r="V337"/>
  <c r="R337"/>
  <c r="S337"/>
  <c r="N337" s="1"/>
  <c r="T337"/>
  <c r="O337" s="1"/>
  <c r="U338"/>
  <c r="V338"/>
  <c r="R338"/>
  <c r="S338"/>
  <c r="N338" s="1"/>
  <c r="T338"/>
  <c r="O338" s="1"/>
  <c r="U339"/>
  <c r="V339"/>
  <c r="R339"/>
  <c r="S339"/>
  <c r="N339" s="1"/>
  <c r="T339"/>
  <c r="O339" s="1"/>
  <c r="U340"/>
  <c r="V340"/>
  <c r="R340"/>
  <c r="S340"/>
  <c r="N340" s="1"/>
  <c r="T340"/>
  <c r="O340" s="1"/>
  <c r="U341"/>
  <c r="V341"/>
  <c r="R341"/>
  <c r="S341"/>
  <c r="N341" s="1"/>
  <c r="T341"/>
  <c r="O341" s="1"/>
  <c r="U342"/>
  <c r="V342"/>
  <c r="R342"/>
  <c r="S342"/>
  <c r="N342" s="1"/>
  <c r="T342"/>
  <c r="O342" s="1"/>
  <c r="U343"/>
  <c r="V343"/>
  <c r="R343"/>
  <c r="S343"/>
  <c r="N343" s="1"/>
  <c r="T343"/>
  <c r="O343" s="1"/>
  <c r="U344"/>
  <c r="V344"/>
  <c r="R344"/>
  <c r="S344"/>
  <c r="N344" s="1"/>
  <c r="T344"/>
  <c r="O344" s="1"/>
  <c r="U345"/>
  <c r="V345"/>
  <c r="R389"/>
  <c r="S389"/>
  <c r="N389" s="1"/>
  <c r="T389"/>
  <c r="O389" s="1"/>
  <c r="U346"/>
  <c r="V346"/>
  <c r="R346"/>
  <c r="S346"/>
  <c r="N346" s="1"/>
  <c r="T346"/>
  <c r="O346" s="1"/>
  <c r="U347"/>
  <c r="V347"/>
  <c r="R347"/>
  <c r="S347"/>
  <c r="N347" s="1"/>
  <c r="T347"/>
  <c r="O347" s="1"/>
  <c r="U348"/>
  <c r="V348"/>
  <c r="R348"/>
  <c r="S348"/>
  <c r="N348" s="1"/>
  <c r="T348"/>
  <c r="O348" s="1"/>
  <c r="U349"/>
  <c r="V349"/>
  <c r="R349"/>
  <c r="S349"/>
  <c r="N349" s="1"/>
  <c r="T349"/>
  <c r="O349" s="1"/>
  <c r="U350"/>
  <c r="V350"/>
  <c r="R350"/>
  <c r="S350"/>
  <c r="N350" s="1"/>
  <c r="T350"/>
  <c r="O350" s="1"/>
  <c r="U351"/>
  <c r="V351"/>
  <c r="R351"/>
  <c r="S351"/>
  <c r="N351" s="1"/>
  <c r="T351"/>
  <c r="O351" s="1"/>
  <c r="U352"/>
  <c r="V352"/>
  <c r="R352"/>
  <c r="S352"/>
  <c r="N352" s="1"/>
  <c r="T352"/>
  <c r="O352" s="1"/>
  <c r="U353"/>
  <c r="V353"/>
  <c r="R353"/>
  <c r="S353"/>
  <c r="N353" s="1"/>
  <c r="T353"/>
  <c r="O353" s="1"/>
  <c r="U354"/>
  <c r="V354"/>
  <c r="R354"/>
  <c r="S354"/>
  <c r="N354" s="1"/>
  <c r="T354"/>
  <c r="O354" s="1"/>
  <c r="U355"/>
  <c r="V355"/>
  <c r="R355"/>
  <c r="S355"/>
  <c r="N355" s="1"/>
  <c r="T355"/>
  <c r="O355" s="1"/>
  <c r="U356"/>
  <c r="V356"/>
  <c r="R356"/>
  <c r="S356"/>
  <c r="N356" s="1"/>
  <c r="T356"/>
  <c r="O356" s="1"/>
  <c r="U357"/>
  <c r="V357"/>
  <c r="R357"/>
  <c r="S357"/>
  <c r="N357" s="1"/>
  <c r="T357"/>
  <c r="O357" s="1"/>
  <c r="U358"/>
  <c r="V358"/>
  <c r="R358"/>
  <c r="S358"/>
  <c r="N358" s="1"/>
  <c r="T358"/>
  <c r="O358" s="1"/>
  <c r="U359"/>
  <c r="V359"/>
  <c r="R359"/>
  <c r="S359"/>
  <c r="N359" s="1"/>
  <c r="T359"/>
  <c r="O359" s="1"/>
  <c r="U360"/>
  <c r="V360"/>
  <c r="R360"/>
  <c r="S360"/>
  <c r="N360" s="1"/>
  <c r="T360"/>
  <c r="O360" s="1"/>
  <c r="U361"/>
  <c r="V361"/>
  <c r="R361"/>
  <c r="S361"/>
  <c r="N361" s="1"/>
  <c r="T361"/>
  <c r="O361" s="1"/>
  <c r="U362"/>
  <c r="V362"/>
  <c r="R362"/>
  <c r="S362"/>
  <c r="N362" s="1"/>
  <c r="T362"/>
  <c r="O362" s="1"/>
  <c r="U363"/>
  <c r="V363"/>
  <c r="R363"/>
  <c r="S363"/>
  <c r="N363" s="1"/>
  <c r="T363"/>
  <c r="O363" s="1"/>
  <c r="U364"/>
  <c r="V364"/>
  <c r="R364"/>
  <c r="S364"/>
  <c r="N364" s="1"/>
  <c r="T364"/>
  <c r="O364" s="1"/>
  <c r="U365"/>
  <c r="V365"/>
  <c r="R365"/>
  <c r="S365"/>
  <c r="N365" s="1"/>
  <c r="T365"/>
  <c r="O365" s="1"/>
  <c r="U366"/>
  <c r="V366"/>
  <c r="R366"/>
  <c r="S366"/>
  <c r="N366" s="1"/>
  <c r="T366"/>
  <c r="O366" s="1"/>
  <c r="U367"/>
  <c r="V367"/>
  <c r="R367"/>
  <c r="S367"/>
  <c r="N367" s="1"/>
  <c r="T367"/>
  <c r="O367" s="1"/>
  <c r="U368"/>
  <c r="V368"/>
  <c r="R368"/>
  <c r="S368"/>
  <c r="N368" s="1"/>
  <c r="T368"/>
  <c r="O368" s="1"/>
  <c r="U369"/>
  <c r="V369"/>
  <c r="R369"/>
  <c r="S369"/>
  <c r="N369" s="1"/>
  <c r="T369"/>
  <c r="O369" s="1"/>
  <c r="U370"/>
  <c r="V370"/>
  <c r="R370"/>
  <c r="S370"/>
  <c r="N370" s="1"/>
  <c r="T370"/>
  <c r="O370" s="1"/>
  <c r="U371"/>
  <c r="V371"/>
  <c r="R371"/>
  <c r="S371"/>
  <c r="N371" s="1"/>
  <c r="T371"/>
  <c r="O371" s="1"/>
  <c r="U372"/>
  <c r="V372"/>
  <c r="R372"/>
  <c r="S372"/>
  <c r="N372" s="1"/>
  <c r="T372"/>
  <c r="O372" s="1"/>
  <c r="U373"/>
  <c r="V373"/>
  <c r="R373"/>
  <c r="S373"/>
  <c r="N373" s="1"/>
  <c r="T373"/>
  <c r="O373" s="1"/>
  <c r="U374"/>
  <c r="V374"/>
  <c r="R374"/>
  <c r="S374"/>
  <c r="N374" s="1"/>
  <c r="T374"/>
  <c r="O374" s="1"/>
  <c r="U375"/>
  <c r="V375"/>
  <c r="R375"/>
  <c r="S375"/>
  <c r="N375" s="1"/>
  <c r="T375"/>
  <c r="O375" s="1"/>
  <c r="U376"/>
  <c r="V376"/>
  <c r="R376"/>
  <c r="S376"/>
  <c r="N376" s="1"/>
  <c r="T376"/>
  <c r="O376" s="1"/>
  <c r="U377"/>
  <c r="V377"/>
  <c r="R377"/>
  <c r="S377"/>
  <c r="N377" s="1"/>
  <c r="T377"/>
  <c r="O377" s="1"/>
  <c r="U378"/>
  <c r="V378"/>
  <c r="R378"/>
  <c r="S378"/>
  <c r="N378" s="1"/>
  <c r="T378"/>
  <c r="O378" s="1"/>
  <c r="U379"/>
  <c r="V379"/>
  <c r="R379"/>
  <c r="S379"/>
  <c r="N379" s="1"/>
  <c r="T379"/>
  <c r="O379" s="1"/>
  <c r="U380"/>
  <c r="V380"/>
  <c r="R380"/>
  <c r="S380"/>
  <c r="N380" s="1"/>
  <c r="T380"/>
  <c r="O380" s="1"/>
  <c r="U381"/>
  <c r="V381"/>
  <c r="R381"/>
  <c r="S381"/>
  <c r="N381" s="1"/>
  <c r="T381"/>
  <c r="O381" s="1"/>
  <c r="U382"/>
  <c r="V382"/>
  <c r="R382"/>
  <c r="S382"/>
  <c r="N382" s="1"/>
  <c r="T382"/>
  <c r="O382" s="1"/>
  <c r="U383"/>
  <c r="V383"/>
  <c r="R383"/>
  <c r="S383"/>
  <c r="N383" s="1"/>
  <c r="T383"/>
  <c r="O383" s="1"/>
  <c r="U384"/>
  <c r="V384"/>
  <c r="R384"/>
  <c r="S384"/>
  <c r="N384" s="1"/>
  <c r="T384"/>
  <c r="O384" s="1"/>
  <c r="U385"/>
  <c r="V385"/>
  <c r="R385"/>
  <c r="S385"/>
  <c r="N385" s="1"/>
  <c r="T385"/>
  <c r="O385" s="1"/>
  <c r="U386"/>
  <c r="V386"/>
  <c r="R386"/>
  <c r="S386"/>
  <c r="N386" s="1"/>
  <c r="T386"/>
  <c r="O386" s="1"/>
  <c r="U387"/>
  <c r="V387"/>
  <c r="R387"/>
  <c r="S387"/>
  <c r="N387" s="1"/>
  <c r="T387"/>
  <c r="O387" s="1"/>
  <c r="U388"/>
  <c r="V388"/>
  <c r="R388"/>
  <c r="S388"/>
  <c r="N388" s="1"/>
  <c r="T388"/>
  <c r="O388" s="1"/>
  <c r="U389"/>
  <c r="V389"/>
  <c r="R408"/>
  <c r="S408"/>
  <c r="N408" s="1"/>
  <c r="T408"/>
  <c r="O408" s="1"/>
  <c r="U390"/>
  <c r="V390"/>
  <c r="R390"/>
  <c r="S390"/>
  <c r="N390" s="1"/>
  <c r="T390"/>
  <c r="O390" s="1"/>
  <c r="U391"/>
  <c r="V391"/>
  <c r="R391"/>
  <c r="S391"/>
  <c r="N391" s="1"/>
  <c r="T391"/>
  <c r="O391" s="1"/>
  <c r="U392"/>
  <c r="V392"/>
  <c r="R392"/>
  <c r="S392"/>
  <c r="N392" s="1"/>
  <c r="T392"/>
  <c r="O392" s="1"/>
  <c r="U393"/>
  <c r="V393"/>
  <c r="R393"/>
  <c r="S393"/>
  <c r="N393" s="1"/>
  <c r="T393"/>
  <c r="O393" s="1"/>
  <c r="U394"/>
  <c r="V394"/>
  <c r="R394"/>
  <c r="S394"/>
  <c r="N394" s="1"/>
  <c r="T394"/>
  <c r="O394" s="1"/>
  <c r="U395"/>
  <c r="V395"/>
  <c r="R395"/>
  <c r="S395"/>
  <c r="N395" s="1"/>
  <c r="T395"/>
  <c r="O395" s="1"/>
  <c r="U396"/>
  <c r="V396"/>
  <c r="R396"/>
  <c r="S396"/>
  <c r="N396" s="1"/>
  <c r="T396"/>
  <c r="O396" s="1"/>
  <c r="U397"/>
  <c r="V397"/>
  <c r="R397"/>
  <c r="S397"/>
  <c r="N397" s="1"/>
  <c r="T397"/>
  <c r="O397" s="1"/>
  <c r="U398"/>
  <c r="V398"/>
  <c r="R398"/>
  <c r="S398"/>
  <c r="N398" s="1"/>
  <c r="T398"/>
  <c r="O398" s="1"/>
  <c r="U399"/>
  <c r="V399"/>
  <c r="R399"/>
  <c r="S399"/>
  <c r="N399" s="1"/>
  <c r="T399"/>
  <c r="O399" s="1"/>
  <c r="U400"/>
  <c r="V400"/>
  <c r="R400"/>
  <c r="S400"/>
  <c r="N400" s="1"/>
  <c r="T400"/>
  <c r="O400" s="1"/>
  <c r="U401"/>
  <c r="V401"/>
  <c r="R401"/>
  <c r="S401"/>
  <c r="N401" s="1"/>
  <c r="T401"/>
  <c r="O401" s="1"/>
  <c r="U402"/>
  <c r="V402"/>
  <c r="R402"/>
  <c r="S402"/>
  <c r="N402" s="1"/>
  <c r="T402"/>
  <c r="O402" s="1"/>
  <c r="U403"/>
  <c r="V403"/>
  <c r="R403"/>
  <c r="S403"/>
  <c r="N403" s="1"/>
  <c r="T403"/>
  <c r="O403" s="1"/>
  <c r="U404"/>
  <c r="V404"/>
  <c r="R404"/>
  <c r="S404"/>
  <c r="N404" s="1"/>
  <c r="T404"/>
  <c r="O404" s="1"/>
  <c r="U405"/>
  <c r="V405"/>
  <c r="R405"/>
  <c r="S405"/>
  <c r="N405" s="1"/>
  <c r="T405"/>
  <c r="O405" s="1"/>
  <c r="U406"/>
  <c r="V406"/>
  <c r="R406"/>
  <c r="S406"/>
  <c r="N406" s="1"/>
  <c r="T406"/>
  <c r="O406" s="1"/>
  <c r="U407"/>
  <c r="V407"/>
  <c r="R407"/>
  <c r="S407"/>
  <c r="N407" s="1"/>
  <c r="T407"/>
  <c r="O407" s="1"/>
  <c r="U408"/>
  <c r="V408"/>
  <c r="R409"/>
  <c r="S409"/>
  <c r="N409" s="1"/>
  <c r="T409"/>
  <c r="O409" s="1"/>
  <c r="U409"/>
  <c r="V409"/>
  <c r="R410"/>
  <c r="S410"/>
  <c r="N410" s="1"/>
  <c r="T410"/>
  <c r="O410" s="1"/>
  <c r="U410"/>
  <c r="V410"/>
  <c r="R411"/>
  <c r="S411"/>
  <c r="N411" s="1"/>
  <c r="T411"/>
  <c r="O411" s="1"/>
  <c r="U411"/>
  <c r="V411"/>
  <c r="R412"/>
  <c r="S412"/>
  <c r="N412" s="1"/>
  <c r="T412"/>
  <c r="O412" s="1"/>
  <c r="U412"/>
  <c r="V412"/>
  <c r="R413"/>
  <c r="S413"/>
  <c r="N413" s="1"/>
  <c r="T413"/>
  <c r="O413" s="1"/>
  <c r="U413"/>
  <c r="V413"/>
  <c r="R414"/>
  <c r="S414"/>
  <c r="N414" s="1"/>
  <c r="T414"/>
  <c r="O414" s="1"/>
  <c r="U414"/>
  <c r="V414"/>
  <c r="R415"/>
  <c r="S415"/>
  <c r="N415" s="1"/>
  <c r="T415"/>
  <c r="O415" s="1"/>
  <c r="U415"/>
  <c r="V415"/>
  <c r="R416"/>
  <c r="S416"/>
  <c r="N416" s="1"/>
  <c r="T416"/>
  <c r="O416" s="1"/>
  <c r="U416"/>
  <c r="V416"/>
  <c r="R417"/>
  <c r="S417"/>
  <c r="N417" s="1"/>
  <c r="T417"/>
  <c r="O417" s="1"/>
  <c r="U417"/>
  <c r="V417"/>
  <c r="R418"/>
  <c r="S418"/>
  <c r="N418" s="1"/>
  <c r="T418"/>
  <c r="O418" s="1"/>
  <c r="U418"/>
  <c r="V418"/>
  <c r="R419"/>
  <c r="S419"/>
  <c r="N419" s="1"/>
  <c r="T419"/>
  <c r="O419" s="1"/>
  <c r="U419"/>
  <c r="V419"/>
  <c r="R420"/>
  <c r="S420"/>
  <c r="N420" s="1"/>
  <c r="T420"/>
  <c r="O420" s="1"/>
  <c r="U420"/>
  <c r="V420"/>
  <c r="R421"/>
  <c r="S421"/>
  <c r="N421" s="1"/>
  <c r="T421"/>
  <c r="O421" s="1"/>
  <c r="U421"/>
  <c r="V421"/>
  <c r="R422"/>
  <c r="S422"/>
  <c r="N422" s="1"/>
  <c r="T422"/>
  <c r="O422" s="1"/>
  <c r="U422"/>
  <c r="V422"/>
  <c r="R423"/>
  <c r="S423"/>
  <c r="N423" s="1"/>
  <c r="T423"/>
  <c r="O423" s="1"/>
  <c r="U423"/>
  <c r="V423"/>
  <c r="R424"/>
  <c r="S424"/>
  <c r="N424" s="1"/>
  <c r="T424"/>
  <c r="O424" s="1"/>
  <c r="U424"/>
  <c r="V424"/>
  <c r="R425"/>
  <c r="S425"/>
  <c r="N425" s="1"/>
  <c r="T425"/>
  <c r="O425" s="1"/>
  <c r="U425"/>
  <c r="V425"/>
  <c r="R426"/>
  <c r="S426"/>
  <c r="N426" s="1"/>
  <c r="T426"/>
  <c r="O426" s="1"/>
  <c r="U426"/>
  <c r="V426"/>
  <c r="R427"/>
  <c r="S427"/>
  <c r="N427" s="1"/>
  <c r="T427"/>
  <c r="O427" s="1"/>
  <c r="U427"/>
  <c r="V427"/>
  <c r="R428"/>
  <c r="S428"/>
  <c r="N428" s="1"/>
  <c r="T428"/>
  <c r="O428" s="1"/>
  <c r="U428"/>
  <c r="V428"/>
  <c r="R429"/>
  <c r="S429"/>
  <c r="N429" s="1"/>
  <c r="T429"/>
  <c r="O429" s="1"/>
  <c r="U429"/>
  <c r="V429"/>
  <c r="R444"/>
  <c r="S444"/>
  <c r="N444" s="1"/>
  <c r="T444"/>
  <c r="O444" s="1"/>
  <c r="U430"/>
  <c r="V430"/>
  <c r="R445"/>
  <c r="S445"/>
  <c r="N445" s="1"/>
  <c r="T445"/>
  <c r="O445" s="1"/>
  <c r="U431"/>
  <c r="V431"/>
  <c r="R446"/>
  <c r="S446"/>
  <c r="N446" s="1"/>
  <c r="T446"/>
  <c r="O446" s="1"/>
  <c r="U432"/>
  <c r="V432"/>
  <c r="R430"/>
  <c r="S430"/>
  <c r="N430" s="1"/>
  <c r="T430"/>
  <c r="O430" s="1"/>
  <c r="U433"/>
  <c r="V433"/>
  <c r="R431"/>
  <c r="S431"/>
  <c r="N431" s="1"/>
  <c r="T431"/>
  <c r="O431" s="1"/>
  <c r="U434"/>
  <c r="V434"/>
  <c r="R432"/>
  <c r="S432"/>
  <c r="N432" s="1"/>
  <c r="T432"/>
  <c r="O432" s="1"/>
  <c r="U435"/>
  <c r="V435"/>
  <c r="R433"/>
  <c r="S433"/>
  <c r="N433" s="1"/>
  <c r="T433"/>
  <c r="O433" s="1"/>
  <c r="U436"/>
  <c r="V436"/>
  <c r="R434"/>
  <c r="S434"/>
  <c r="N434" s="1"/>
  <c r="T434"/>
  <c r="O434" s="1"/>
  <c r="U437"/>
  <c r="V437"/>
  <c r="R435"/>
  <c r="S435"/>
  <c r="N435" s="1"/>
  <c r="T435"/>
  <c r="O435" s="1"/>
  <c r="U438"/>
  <c r="V438"/>
  <c r="R436"/>
  <c r="S436"/>
  <c r="N436" s="1"/>
  <c r="T436"/>
  <c r="O436" s="1"/>
  <c r="U439"/>
  <c r="V439"/>
  <c r="R437"/>
  <c r="S437"/>
  <c r="N437" s="1"/>
  <c r="T437"/>
  <c r="O437" s="1"/>
  <c r="U440"/>
  <c r="V440"/>
  <c r="R438"/>
  <c r="S438"/>
  <c r="N438" s="1"/>
  <c r="T438"/>
  <c r="O438" s="1"/>
  <c r="U441"/>
  <c r="V441"/>
  <c r="R439"/>
  <c r="S439"/>
  <c r="N439" s="1"/>
  <c r="T439"/>
  <c r="O439" s="1"/>
  <c r="U442"/>
  <c r="V442"/>
  <c r="R440"/>
  <c r="S440"/>
  <c r="N440" s="1"/>
  <c r="T440"/>
  <c r="O440" s="1"/>
  <c r="U443"/>
  <c r="V443"/>
  <c r="R441"/>
  <c r="S441"/>
  <c r="N441" s="1"/>
  <c r="T441"/>
  <c r="O441" s="1"/>
  <c r="U444"/>
  <c r="V444"/>
  <c r="R442"/>
  <c r="S442"/>
  <c r="N442" s="1"/>
  <c r="T442"/>
  <c r="O442" s="1"/>
  <c r="U445"/>
  <c r="V445"/>
  <c r="R443"/>
  <c r="S443"/>
  <c r="N443" s="1"/>
  <c r="T443"/>
  <c r="O443" s="1"/>
  <c r="U446"/>
  <c r="V446"/>
  <c r="R459"/>
  <c r="S459"/>
  <c r="N459" s="1"/>
  <c r="T459"/>
  <c r="O459" s="1"/>
  <c r="U447"/>
  <c r="V447"/>
  <c r="R458"/>
  <c r="S458"/>
  <c r="N458" s="1"/>
  <c r="T458"/>
  <c r="O458" s="1"/>
  <c r="U448"/>
  <c r="V448"/>
  <c r="R447"/>
  <c r="S447"/>
  <c r="N447" s="1"/>
  <c r="T447"/>
  <c r="O447" s="1"/>
  <c r="U449"/>
  <c r="V449"/>
  <c r="R448"/>
  <c r="S448"/>
  <c r="N448" s="1"/>
  <c r="T448"/>
  <c r="O448" s="1"/>
  <c r="U450"/>
  <c r="V450"/>
  <c r="R449"/>
  <c r="S449"/>
  <c r="N449" s="1"/>
  <c r="T449"/>
  <c r="O449" s="1"/>
  <c r="U451"/>
  <c r="V451"/>
  <c r="R450"/>
  <c r="S450"/>
  <c r="N450" s="1"/>
  <c r="T450"/>
  <c r="O450" s="1"/>
  <c r="U452"/>
  <c r="V452"/>
  <c r="R451"/>
  <c r="S451"/>
  <c r="N451" s="1"/>
  <c r="T451"/>
  <c r="O451" s="1"/>
  <c r="U453"/>
  <c r="V453"/>
  <c r="R452"/>
  <c r="S452"/>
  <c r="N452" s="1"/>
  <c r="T452"/>
  <c r="O452" s="1"/>
  <c r="U454"/>
  <c r="V454"/>
  <c r="R453"/>
  <c r="S453"/>
  <c r="N453" s="1"/>
  <c r="T453"/>
  <c r="O453" s="1"/>
  <c r="U455"/>
  <c r="V455"/>
  <c r="R454"/>
  <c r="S454"/>
  <c r="N454" s="1"/>
  <c r="T454"/>
  <c r="O454" s="1"/>
  <c r="U456"/>
  <c r="V456"/>
  <c r="R455"/>
  <c r="S455"/>
  <c r="N455" s="1"/>
  <c r="T455"/>
  <c r="O455" s="1"/>
  <c r="U457"/>
  <c r="V457"/>
  <c r="R456"/>
  <c r="S456"/>
  <c r="N456" s="1"/>
  <c r="T456"/>
  <c r="O456" s="1"/>
  <c r="U458"/>
  <c r="V458"/>
  <c r="R460"/>
  <c r="S460"/>
  <c r="N460" s="1"/>
  <c r="T460"/>
  <c r="O460" s="1"/>
  <c r="U459"/>
  <c r="V459"/>
  <c r="R461"/>
  <c r="S461"/>
  <c r="N461" s="1"/>
  <c r="T461"/>
  <c r="O461" s="1"/>
  <c r="U460"/>
  <c r="V460"/>
  <c r="R462"/>
  <c r="S462"/>
  <c r="N462" s="1"/>
  <c r="T462"/>
  <c r="O462" s="1"/>
  <c r="U461"/>
  <c r="V461"/>
  <c r="R463"/>
  <c r="S463"/>
  <c r="N463" s="1"/>
  <c r="T463"/>
  <c r="O463" s="1"/>
  <c r="U462"/>
  <c r="V462"/>
  <c r="R464"/>
  <c r="S464"/>
  <c r="N464" s="1"/>
  <c r="T464"/>
  <c r="O464" s="1"/>
  <c r="U463"/>
  <c r="V463"/>
  <c r="R465"/>
  <c r="S465"/>
  <c r="N465" s="1"/>
  <c r="T465"/>
  <c r="O465" s="1"/>
  <c r="U464"/>
  <c r="V464"/>
  <c r="R466"/>
  <c r="S466"/>
  <c r="N466" s="1"/>
  <c r="T466"/>
  <c r="O466" s="1"/>
  <c r="U465"/>
  <c r="V465"/>
  <c r="R467"/>
  <c r="S467"/>
  <c r="N467" s="1"/>
  <c r="T467"/>
  <c r="O467" s="1"/>
  <c r="U466"/>
  <c r="V466"/>
  <c r="R468"/>
  <c r="S468"/>
  <c r="N468" s="1"/>
  <c r="T468"/>
  <c r="O468" s="1"/>
  <c r="U467"/>
  <c r="V467"/>
  <c r="R469"/>
  <c r="S469"/>
  <c r="N469" s="1"/>
  <c r="T469"/>
  <c r="O469" s="1"/>
  <c r="U468"/>
  <c r="V468"/>
  <c r="R470"/>
  <c r="S470"/>
  <c r="N470" s="1"/>
  <c r="T470"/>
  <c r="O470" s="1"/>
  <c r="U469"/>
  <c r="V469"/>
  <c r="R471"/>
  <c r="S471"/>
  <c r="N471" s="1"/>
  <c r="T471"/>
  <c r="O471" s="1"/>
  <c r="U470"/>
  <c r="V470"/>
  <c r="R472"/>
  <c r="S472"/>
  <c r="N472" s="1"/>
  <c r="T472"/>
  <c r="O472" s="1"/>
  <c r="U471"/>
  <c r="V471"/>
  <c r="R473"/>
  <c r="S473"/>
  <c r="N473" s="1"/>
  <c r="T473"/>
  <c r="O473" s="1"/>
  <c r="U472"/>
  <c r="V472"/>
  <c r="R474"/>
  <c r="S474"/>
  <c r="N474" s="1"/>
  <c r="T474"/>
  <c r="O474" s="1"/>
  <c r="U473"/>
  <c r="V473"/>
  <c r="R475"/>
  <c r="S475"/>
  <c r="N475" s="1"/>
  <c r="T475"/>
  <c r="O475" s="1"/>
  <c r="U474"/>
  <c r="V474"/>
  <c r="R476"/>
  <c r="S476"/>
  <c r="N476" s="1"/>
  <c r="T476"/>
  <c r="O476" s="1"/>
  <c r="U475"/>
  <c r="V475"/>
  <c r="R477"/>
  <c r="S477"/>
  <c r="N477" s="1"/>
  <c r="T477"/>
  <c r="O477" s="1"/>
  <c r="U476"/>
  <c r="V476"/>
  <c r="R478"/>
  <c r="S478"/>
  <c r="N478" s="1"/>
  <c r="T478"/>
  <c r="O478" s="1"/>
  <c r="U477"/>
  <c r="V477"/>
  <c r="R457"/>
  <c r="S457"/>
  <c r="N457" s="1"/>
  <c r="T457"/>
  <c r="O457" s="1"/>
  <c r="U478"/>
  <c r="V478"/>
  <c r="R479"/>
  <c r="S479"/>
  <c r="N479" s="1"/>
  <c r="T479"/>
  <c r="O479" s="1"/>
  <c r="U479"/>
  <c r="V479"/>
  <c r="R480"/>
  <c r="S480"/>
  <c r="N480" s="1"/>
  <c r="T480"/>
  <c r="O480" s="1"/>
  <c r="U480"/>
  <c r="V480"/>
  <c r="R481"/>
  <c r="S481"/>
  <c r="N481" s="1"/>
  <c r="T481"/>
  <c r="O481" s="1"/>
  <c r="U481"/>
  <c r="V481"/>
  <c r="R482"/>
  <c r="S482"/>
  <c r="N482" s="1"/>
  <c r="T482"/>
  <c r="O482" s="1"/>
  <c r="U482"/>
  <c r="V482"/>
  <c r="R483"/>
  <c r="S483"/>
  <c r="N483" s="1"/>
  <c r="T483"/>
  <c r="O483" s="1"/>
  <c r="U483"/>
  <c r="V483"/>
  <c r="R484"/>
  <c r="S484"/>
  <c r="N484" s="1"/>
  <c r="T484"/>
  <c r="O484" s="1"/>
  <c r="U484"/>
  <c r="V484"/>
  <c r="R485"/>
  <c r="S485"/>
  <c r="N485" s="1"/>
  <c r="T485"/>
  <c r="O485" s="1"/>
  <c r="U485"/>
  <c r="V485"/>
  <c r="R486"/>
  <c r="S486"/>
  <c r="N486" s="1"/>
  <c r="T486"/>
  <c r="O486" s="1"/>
  <c r="U486"/>
  <c r="V486"/>
  <c r="R487"/>
  <c r="S487"/>
  <c r="N487" s="1"/>
  <c r="T487"/>
  <c r="O487" s="1"/>
  <c r="U487"/>
  <c r="V487"/>
  <c r="R488"/>
  <c r="S488"/>
  <c r="N488" s="1"/>
  <c r="T488"/>
  <c r="O488" s="1"/>
  <c r="U488"/>
  <c r="V488"/>
  <c r="R489"/>
  <c r="S489"/>
  <c r="N489" s="1"/>
  <c r="T489"/>
  <c r="O489" s="1"/>
  <c r="U489"/>
  <c r="V489"/>
  <c r="R490"/>
  <c r="S490"/>
  <c r="N490" s="1"/>
  <c r="T490"/>
  <c r="O490" s="1"/>
  <c r="U490"/>
  <c r="V490"/>
  <c r="R491"/>
  <c r="S491"/>
  <c r="N491" s="1"/>
  <c r="T491"/>
  <c r="O491" s="1"/>
  <c r="U491"/>
  <c r="V491"/>
  <c r="R492"/>
  <c r="S492"/>
  <c r="N492" s="1"/>
  <c r="T492"/>
  <c r="O492" s="1"/>
  <c r="U492"/>
  <c r="V492"/>
  <c r="R493"/>
  <c r="S493"/>
  <c r="N493" s="1"/>
  <c r="T493"/>
  <c r="O493" s="1"/>
  <c r="U493"/>
  <c r="V493"/>
  <c r="R516"/>
  <c r="M516" s="1"/>
  <c r="S516"/>
  <c r="N516" s="1"/>
  <c r="T516"/>
  <c r="O516" s="1"/>
  <c r="U494"/>
  <c r="V494"/>
  <c r="R494"/>
  <c r="S494"/>
  <c r="N494" s="1"/>
  <c r="T494"/>
  <c r="O494" s="1"/>
  <c r="U495"/>
  <c r="V495"/>
  <c r="R495"/>
  <c r="S495"/>
  <c r="N495" s="1"/>
  <c r="T495"/>
  <c r="O495" s="1"/>
  <c r="U496"/>
  <c r="V496"/>
  <c r="R517"/>
  <c r="S517"/>
  <c r="N517" s="1"/>
  <c r="T517"/>
  <c r="O517" s="1"/>
  <c r="U497"/>
  <c r="V497"/>
  <c r="R496"/>
  <c r="S496"/>
  <c r="N496" s="1"/>
  <c r="T496"/>
  <c r="O496" s="1"/>
  <c r="U498"/>
  <c r="V498"/>
  <c r="R497"/>
  <c r="S497"/>
  <c r="N497" s="1"/>
  <c r="T497"/>
  <c r="O497" s="1"/>
  <c r="U499"/>
  <c r="V499"/>
  <c r="R498"/>
  <c r="S498"/>
  <c r="N498" s="1"/>
  <c r="T498"/>
  <c r="O498" s="1"/>
  <c r="U500"/>
  <c r="V500"/>
  <c r="R499"/>
  <c r="S499"/>
  <c r="N499" s="1"/>
  <c r="T499"/>
  <c r="O499" s="1"/>
  <c r="U501"/>
  <c r="V501"/>
  <c r="R500"/>
  <c r="S500"/>
  <c r="N500" s="1"/>
  <c r="T500"/>
  <c r="O500" s="1"/>
  <c r="U502"/>
  <c r="V502"/>
  <c r="R501"/>
  <c r="S501"/>
  <c r="N501" s="1"/>
  <c r="T501"/>
  <c r="O501" s="1"/>
  <c r="U503"/>
  <c r="V503"/>
  <c r="R502"/>
  <c r="S502"/>
  <c r="N502" s="1"/>
  <c r="T502"/>
  <c r="O502" s="1"/>
  <c r="U504"/>
  <c r="V504"/>
  <c r="R503"/>
  <c r="S503"/>
  <c r="N503" s="1"/>
  <c r="T503"/>
  <c r="O503" s="1"/>
  <c r="U505"/>
  <c r="V505"/>
  <c r="R504"/>
  <c r="S504"/>
  <c r="N504" s="1"/>
  <c r="T504"/>
  <c r="O504" s="1"/>
  <c r="U506"/>
  <c r="V506"/>
  <c r="R505"/>
  <c r="S505"/>
  <c r="N505" s="1"/>
  <c r="T505"/>
  <c r="O505" s="1"/>
  <c r="U507"/>
  <c r="V507"/>
  <c r="R506"/>
  <c r="S506"/>
  <c r="N506" s="1"/>
  <c r="T506"/>
  <c r="O506" s="1"/>
  <c r="U508"/>
  <c r="V508"/>
  <c r="R507"/>
  <c r="S507"/>
  <c r="N507" s="1"/>
  <c r="T507"/>
  <c r="O507" s="1"/>
  <c r="U509"/>
  <c r="V509"/>
  <c r="R508"/>
  <c r="S508"/>
  <c r="N508" s="1"/>
  <c r="T508"/>
  <c r="O508" s="1"/>
  <c r="U510"/>
  <c r="V510"/>
  <c r="R509"/>
  <c r="S509"/>
  <c r="N509" s="1"/>
  <c r="T509"/>
  <c r="O509" s="1"/>
  <c r="U511"/>
  <c r="V511"/>
  <c r="R510"/>
  <c r="S510"/>
  <c r="N510" s="1"/>
  <c r="T510"/>
  <c r="O510" s="1"/>
  <c r="U512"/>
  <c r="V512"/>
  <c r="R511"/>
  <c r="S511"/>
  <c r="N511" s="1"/>
  <c r="T511"/>
  <c r="O511" s="1"/>
  <c r="U513"/>
  <c r="V513"/>
  <c r="R512"/>
  <c r="S512"/>
  <c r="N512" s="1"/>
  <c r="T512"/>
  <c r="O512" s="1"/>
  <c r="U514"/>
  <c r="V514"/>
  <c r="R513"/>
  <c r="S513"/>
  <c r="N513" s="1"/>
  <c r="T513"/>
  <c r="O513" s="1"/>
  <c r="U515"/>
  <c r="V515"/>
  <c r="R514"/>
  <c r="S514"/>
  <c r="N514" s="1"/>
  <c r="T514"/>
  <c r="O514" s="1"/>
  <c r="U516"/>
  <c r="V516"/>
  <c r="R515"/>
  <c r="S515"/>
  <c r="N515" s="1"/>
  <c r="T515"/>
  <c r="O515" s="1"/>
  <c r="U517"/>
  <c r="V517"/>
  <c r="R537"/>
  <c r="S537"/>
  <c r="N537" s="1"/>
  <c r="T537"/>
  <c r="O537" s="1"/>
  <c r="U518"/>
  <c r="V518"/>
  <c r="R536"/>
  <c r="S536"/>
  <c r="N536" s="1"/>
  <c r="T536"/>
  <c r="O536" s="1"/>
  <c r="U519"/>
  <c r="V519"/>
  <c r="R538"/>
  <c r="S538"/>
  <c r="N538" s="1"/>
  <c r="T538"/>
  <c r="O538" s="1"/>
  <c r="U520"/>
  <c r="V520"/>
  <c r="R518"/>
  <c r="S518"/>
  <c r="N518" s="1"/>
  <c r="T518"/>
  <c r="O518" s="1"/>
  <c r="U521"/>
  <c r="V521"/>
  <c r="R519"/>
  <c r="S519"/>
  <c r="N519" s="1"/>
  <c r="T519"/>
  <c r="O519" s="1"/>
  <c r="U522"/>
  <c r="V522"/>
  <c r="R520"/>
  <c r="S520"/>
  <c r="N520" s="1"/>
  <c r="T520"/>
  <c r="O520" s="1"/>
  <c r="U523"/>
  <c r="V523"/>
  <c r="R521"/>
  <c r="S521"/>
  <c r="N521" s="1"/>
  <c r="T521"/>
  <c r="O521" s="1"/>
  <c r="U524"/>
  <c r="V524"/>
  <c r="R522"/>
  <c r="S522"/>
  <c r="N522" s="1"/>
  <c r="T522"/>
  <c r="O522" s="1"/>
  <c r="U525"/>
  <c r="V525"/>
  <c r="R523"/>
  <c r="S523"/>
  <c r="N523" s="1"/>
  <c r="T523"/>
  <c r="O523" s="1"/>
  <c r="U526"/>
  <c r="V526"/>
  <c r="R524"/>
  <c r="S524"/>
  <c r="N524" s="1"/>
  <c r="T524"/>
  <c r="O524" s="1"/>
  <c r="U527"/>
  <c r="V527"/>
  <c r="R525"/>
  <c r="S525"/>
  <c r="N525" s="1"/>
  <c r="T525"/>
  <c r="O525" s="1"/>
  <c r="U528"/>
  <c r="V528"/>
  <c r="R526"/>
  <c r="S526"/>
  <c r="N526" s="1"/>
  <c r="T526"/>
  <c r="O526" s="1"/>
  <c r="U529"/>
  <c r="V529"/>
  <c r="R527"/>
  <c r="S527"/>
  <c r="N527" s="1"/>
  <c r="T527"/>
  <c r="O527" s="1"/>
  <c r="U530"/>
  <c r="V530"/>
  <c r="R528"/>
  <c r="S528"/>
  <c r="N528" s="1"/>
  <c r="T528"/>
  <c r="O528" s="1"/>
  <c r="U531"/>
  <c r="V531"/>
  <c r="R529"/>
  <c r="S529"/>
  <c r="N529" s="1"/>
  <c r="T529"/>
  <c r="O529" s="1"/>
  <c r="U532"/>
  <c r="V532"/>
  <c r="R530"/>
  <c r="S530"/>
  <c r="N530" s="1"/>
  <c r="T530"/>
  <c r="O530" s="1"/>
  <c r="U533"/>
  <c r="V533"/>
  <c r="R531"/>
  <c r="S531"/>
  <c r="N531" s="1"/>
  <c r="T531"/>
  <c r="O531" s="1"/>
  <c r="U534"/>
  <c r="V534"/>
  <c r="R532"/>
  <c r="S532"/>
  <c r="N532" s="1"/>
  <c r="T532"/>
  <c r="O532" s="1"/>
  <c r="U535"/>
  <c r="V535"/>
  <c r="R533"/>
  <c r="S533"/>
  <c r="N533" s="1"/>
  <c r="T533"/>
  <c r="O533" s="1"/>
  <c r="U536"/>
  <c r="V536"/>
  <c r="R534"/>
  <c r="S534"/>
  <c r="N534" s="1"/>
  <c r="T534"/>
  <c r="O534" s="1"/>
  <c r="U537"/>
  <c r="V537"/>
  <c r="R535"/>
  <c r="S535"/>
  <c r="N535" s="1"/>
  <c r="T535"/>
  <c r="O535" s="1"/>
  <c r="U538"/>
  <c r="V538"/>
  <c r="R569"/>
  <c r="S569"/>
  <c r="N569" s="1"/>
  <c r="T569"/>
  <c r="O569" s="1"/>
  <c r="U539"/>
  <c r="V539"/>
  <c r="R570"/>
  <c r="S570"/>
  <c r="N570" s="1"/>
  <c r="T570"/>
  <c r="O570" s="1"/>
  <c r="U540"/>
  <c r="V540"/>
  <c r="R539"/>
  <c r="S539"/>
  <c r="N539" s="1"/>
  <c r="T539"/>
  <c r="O539" s="1"/>
  <c r="U541"/>
  <c r="V541"/>
  <c r="R568"/>
  <c r="S568"/>
  <c r="N568" s="1"/>
  <c r="T568"/>
  <c r="O568" s="1"/>
  <c r="U542"/>
  <c r="V542"/>
  <c r="R540"/>
  <c r="S540"/>
  <c r="N540" s="1"/>
  <c r="T540"/>
  <c r="O540" s="1"/>
  <c r="U543"/>
  <c r="V543"/>
  <c r="R541"/>
  <c r="S541"/>
  <c r="N541" s="1"/>
  <c r="T541"/>
  <c r="O541" s="1"/>
  <c r="U544"/>
  <c r="V544"/>
  <c r="R542"/>
  <c r="S542"/>
  <c r="N542" s="1"/>
  <c r="T542"/>
  <c r="O542" s="1"/>
  <c r="U545"/>
  <c r="V545"/>
  <c r="R543"/>
  <c r="S543"/>
  <c r="N543" s="1"/>
  <c r="T543"/>
  <c r="O543" s="1"/>
  <c r="U546"/>
  <c r="V546"/>
  <c r="R544"/>
  <c r="S544"/>
  <c r="N544" s="1"/>
  <c r="T544"/>
  <c r="O544" s="1"/>
  <c r="U547"/>
  <c r="V547"/>
  <c r="R545"/>
  <c r="S545"/>
  <c r="N545" s="1"/>
  <c r="T545"/>
  <c r="O545" s="1"/>
  <c r="U548"/>
  <c r="V548"/>
  <c r="R546"/>
  <c r="S546"/>
  <c r="N546" s="1"/>
  <c r="T546"/>
  <c r="O546" s="1"/>
  <c r="U549"/>
  <c r="V549"/>
  <c r="R547"/>
  <c r="S547"/>
  <c r="N547" s="1"/>
  <c r="T547"/>
  <c r="O547" s="1"/>
  <c r="U550"/>
  <c r="V550"/>
  <c r="R548"/>
  <c r="S548"/>
  <c r="N548" s="1"/>
  <c r="T548"/>
  <c r="O548" s="1"/>
  <c r="U551"/>
  <c r="V551"/>
  <c r="R549"/>
  <c r="S549"/>
  <c r="N549" s="1"/>
  <c r="T549"/>
  <c r="O549" s="1"/>
  <c r="U552"/>
  <c r="V552"/>
  <c r="R550"/>
  <c r="S550"/>
  <c r="N550" s="1"/>
  <c r="T550"/>
  <c r="O550" s="1"/>
  <c r="U553"/>
  <c r="V553"/>
  <c r="R551"/>
  <c r="S551"/>
  <c r="N551" s="1"/>
  <c r="T551"/>
  <c r="O551" s="1"/>
  <c r="U554"/>
  <c r="V554"/>
  <c r="R552"/>
  <c r="S552"/>
  <c r="N552" s="1"/>
  <c r="T552"/>
  <c r="O552" s="1"/>
  <c r="U555"/>
  <c r="V555"/>
  <c r="R553"/>
  <c r="S553"/>
  <c r="N553" s="1"/>
  <c r="T553"/>
  <c r="O553" s="1"/>
  <c r="U556"/>
  <c r="V556"/>
  <c r="R554"/>
  <c r="S554"/>
  <c r="N554" s="1"/>
  <c r="T554"/>
  <c r="O554" s="1"/>
  <c r="U557"/>
  <c r="V557"/>
  <c r="R555"/>
  <c r="S555"/>
  <c r="N555" s="1"/>
  <c r="T555"/>
  <c r="O555" s="1"/>
  <c r="U558"/>
  <c r="V558"/>
  <c r="R556"/>
  <c r="S556"/>
  <c r="N556" s="1"/>
  <c r="T556"/>
  <c r="O556" s="1"/>
  <c r="U559"/>
  <c r="V559"/>
  <c r="R557"/>
  <c r="M557" s="1"/>
  <c r="S557"/>
  <c r="N557" s="1"/>
  <c r="T557"/>
  <c r="O557" s="1"/>
  <c r="U560"/>
  <c r="V560"/>
  <c r="R558"/>
  <c r="S558"/>
  <c r="N558" s="1"/>
  <c r="T558"/>
  <c r="O558" s="1"/>
  <c r="U561"/>
  <c r="V561"/>
  <c r="R559"/>
  <c r="S559"/>
  <c r="N559" s="1"/>
  <c r="T559"/>
  <c r="O559" s="1"/>
  <c r="U562"/>
  <c r="V562"/>
  <c r="R560"/>
  <c r="S560"/>
  <c r="N560" s="1"/>
  <c r="T560"/>
  <c r="O560" s="1"/>
  <c r="U563"/>
  <c r="V563"/>
  <c r="R561"/>
  <c r="S561"/>
  <c r="N561" s="1"/>
  <c r="T561"/>
  <c r="O561" s="1"/>
  <c r="U564"/>
  <c r="V564"/>
  <c r="R562"/>
  <c r="S562"/>
  <c r="N562" s="1"/>
  <c r="T562"/>
  <c r="O562" s="1"/>
  <c r="U565"/>
  <c r="V565"/>
  <c r="R563"/>
  <c r="S563"/>
  <c r="N563" s="1"/>
  <c r="T563"/>
  <c r="O563" s="1"/>
  <c r="U566"/>
  <c r="V566"/>
  <c r="R564"/>
  <c r="S564"/>
  <c r="N564" s="1"/>
  <c r="T564"/>
  <c r="O564" s="1"/>
  <c r="U567"/>
  <c r="V567"/>
  <c r="R565"/>
  <c r="S565"/>
  <c r="N565" s="1"/>
  <c r="T565"/>
  <c r="O565" s="1"/>
  <c r="U568"/>
  <c r="V568"/>
  <c r="R566"/>
  <c r="S566"/>
  <c r="N566" s="1"/>
  <c r="T566"/>
  <c r="O566" s="1"/>
  <c r="U569"/>
  <c r="V569"/>
  <c r="R567"/>
  <c r="S567"/>
  <c r="N567" s="1"/>
  <c r="T567"/>
  <c r="O567" s="1"/>
  <c r="U570"/>
  <c r="V570"/>
  <c r="R571"/>
  <c r="S571"/>
  <c r="N571" s="1"/>
  <c r="T571"/>
  <c r="O571" s="1"/>
  <c r="U571"/>
  <c r="V571"/>
  <c r="R572"/>
  <c r="S572"/>
  <c r="N572" s="1"/>
  <c r="T572"/>
  <c r="O572" s="1"/>
  <c r="U572"/>
  <c r="V572"/>
  <c r="R573"/>
  <c r="S573"/>
  <c r="N573" s="1"/>
  <c r="T573"/>
  <c r="O573" s="1"/>
  <c r="U573"/>
  <c r="V573"/>
  <c r="R574"/>
  <c r="S574"/>
  <c r="N574" s="1"/>
  <c r="T574"/>
  <c r="O574" s="1"/>
  <c r="U574"/>
  <c r="V574"/>
  <c r="R575"/>
  <c r="S575"/>
  <c r="N575" s="1"/>
  <c r="T575"/>
  <c r="O575" s="1"/>
  <c r="U575"/>
  <c r="V575"/>
  <c r="R576"/>
  <c r="S576"/>
  <c r="N576" s="1"/>
  <c r="T576"/>
  <c r="O576" s="1"/>
  <c r="U576"/>
  <c r="V576"/>
  <c r="R577"/>
  <c r="S577"/>
  <c r="N577" s="1"/>
  <c r="T577"/>
  <c r="O577" s="1"/>
  <c r="U577"/>
  <c r="V577"/>
  <c r="R578"/>
  <c r="M578" s="1"/>
  <c r="S578"/>
  <c r="N578" s="1"/>
  <c r="T578"/>
  <c r="O578" s="1"/>
  <c r="U578"/>
  <c r="V578"/>
  <c r="R579"/>
  <c r="S579"/>
  <c r="N579" s="1"/>
  <c r="T579"/>
  <c r="O579" s="1"/>
  <c r="U579"/>
  <c r="V579"/>
  <c r="R580"/>
  <c r="S580"/>
  <c r="N580" s="1"/>
  <c r="T580"/>
  <c r="O580" s="1"/>
  <c r="U580"/>
  <c r="V580"/>
  <c r="R581"/>
  <c r="S581"/>
  <c r="N581" s="1"/>
  <c r="T581"/>
  <c r="O581" s="1"/>
  <c r="U581"/>
  <c r="V581"/>
  <c r="R582"/>
  <c r="S582"/>
  <c r="N582" s="1"/>
  <c r="T582"/>
  <c r="O582" s="1"/>
  <c r="U582"/>
  <c r="V582"/>
  <c r="R583"/>
  <c r="S583"/>
  <c r="N583" s="1"/>
  <c r="T583"/>
  <c r="O583" s="1"/>
  <c r="U583"/>
  <c r="V583"/>
  <c r="R584"/>
  <c r="S584"/>
  <c r="N584" s="1"/>
  <c r="T584"/>
  <c r="O584" s="1"/>
  <c r="U584"/>
  <c r="V584"/>
  <c r="R585"/>
  <c r="S585"/>
  <c r="N585" s="1"/>
  <c r="T585"/>
  <c r="O585" s="1"/>
  <c r="U585"/>
  <c r="V585"/>
  <c r="R586"/>
  <c r="S586"/>
  <c r="N586" s="1"/>
  <c r="T586"/>
  <c r="O586" s="1"/>
  <c r="U586"/>
  <c r="V586"/>
  <c r="R587"/>
  <c r="S587"/>
  <c r="N587" s="1"/>
  <c r="T587"/>
  <c r="O587" s="1"/>
  <c r="U587"/>
  <c r="V587"/>
  <c r="R588"/>
  <c r="M588" s="1"/>
  <c r="S588"/>
  <c r="N588" s="1"/>
  <c r="T588"/>
  <c r="O588" s="1"/>
  <c r="U588"/>
  <c r="V588"/>
  <c r="R589"/>
  <c r="S589"/>
  <c r="N589" s="1"/>
  <c r="T589"/>
  <c r="O589" s="1"/>
  <c r="U589"/>
  <c r="V589"/>
  <c r="R590"/>
  <c r="S590"/>
  <c r="N590" s="1"/>
  <c r="T590"/>
  <c r="O590" s="1"/>
  <c r="U590"/>
  <c r="V590"/>
  <c r="R591"/>
  <c r="S591"/>
  <c r="N591" s="1"/>
  <c r="T591"/>
  <c r="O591" s="1"/>
  <c r="U591"/>
  <c r="V591"/>
  <c r="R592"/>
  <c r="S592"/>
  <c r="N592" s="1"/>
  <c r="T592"/>
  <c r="O592" s="1"/>
  <c r="U592"/>
  <c r="V592"/>
  <c r="R593"/>
  <c r="S593"/>
  <c r="N593" s="1"/>
  <c r="T593"/>
  <c r="O593" s="1"/>
  <c r="U593"/>
  <c r="V593"/>
  <c r="R608"/>
  <c r="M608" s="1"/>
  <c r="S608"/>
  <c r="N608" s="1"/>
  <c r="T608"/>
  <c r="O608" s="1"/>
  <c r="U594"/>
  <c r="V594"/>
  <c r="R594"/>
  <c r="S594"/>
  <c r="N594" s="1"/>
  <c r="T594"/>
  <c r="O594" s="1"/>
  <c r="U595"/>
  <c r="V595"/>
  <c r="R595"/>
  <c r="M595" s="1"/>
  <c r="S595"/>
  <c r="N595" s="1"/>
  <c r="T595"/>
  <c r="O595" s="1"/>
  <c r="U596"/>
  <c r="V596"/>
  <c r="R596"/>
  <c r="S596"/>
  <c r="N596" s="1"/>
  <c r="T596"/>
  <c r="O596" s="1"/>
  <c r="U597"/>
  <c r="V597"/>
  <c r="R597"/>
  <c r="S597"/>
  <c r="N597" s="1"/>
  <c r="T597"/>
  <c r="O597" s="1"/>
  <c r="U598"/>
  <c r="V598"/>
  <c r="R598"/>
  <c r="S598"/>
  <c r="N598" s="1"/>
  <c r="T598"/>
  <c r="O598" s="1"/>
  <c r="U599"/>
  <c r="V599"/>
  <c r="R599"/>
  <c r="M599" s="1"/>
  <c r="S599"/>
  <c r="N599" s="1"/>
  <c r="T599"/>
  <c r="O599" s="1"/>
  <c r="U600"/>
  <c r="V600"/>
  <c r="R600"/>
  <c r="S600"/>
  <c r="N600" s="1"/>
  <c r="T600"/>
  <c r="O600" s="1"/>
  <c r="U601"/>
  <c r="V601"/>
  <c r="R601"/>
  <c r="S601"/>
  <c r="N601" s="1"/>
  <c r="T601"/>
  <c r="O601" s="1"/>
  <c r="U602"/>
  <c r="V602"/>
  <c r="R602"/>
  <c r="S602"/>
  <c r="N602" s="1"/>
  <c r="T602"/>
  <c r="O602" s="1"/>
  <c r="U603"/>
  <c r="V603"/>
  <c r="R603"/>
  <c r="S603"/>
  <c r="N603" s="1"/>
  <c r="T603"/>
  <c r="O603" s="1"/>
  <c r="U604"/>
  <c r="V604"/>
  <c r="R604"/>
  <c r="S604"/>
  <c r="N604" s="1"/>
  <c r="T604"/>
  <c r="O604" s="1"/>
  <c r="U605"/>
  <c r="V605"/>
  <c r="R605"/>
  <c r="M605" s="1"/>
  <c r="S605"/>
  <c r="N605" s="1"/>
  <c r="T605"/>
  <c r="O605" s="1"/>
  <c r="U606"/>
  <c r="V606"/>
  <c r="R606"/>
  <c r="S606"/>
  <c r="N606" s="1"/>
  <c r="T606"/>
  <c r="O606" s="1"/>
  <c r="U607"/>
  <c r="V607"/>
  <c r="R607"/>
  <c r="M607" s="1"/>
  <c r="S607"/>
  <c r="N607" s="1"/>
  <c r="T607"/>
  <c r="O607" s="1"/>
  <c r="U608"/>
  <c r="V608"/>
  <c r="R628"/>
  <c r="M628" s="1"/>
  <c r="S628"/>
  <c r="N628" s="1"/>
  <c r="T628"/>
  <c r="O628" s="1"/>
  <c r="U609"/>
  <c r="V609"/>
  <c r="R609"/>
  <c r="S609"/>
  <c r="N609" s="1"/>
  <c r="T609"/>
  <c r="O609" s="1"/>
  <c r="U610"/>
  <c r="V610"/>
  <c r="Q609" s="1"/>
  <c r="R610"/>
  <c r="S610"/>
  <c r="N610" s="1"/>
  <c r="T610"/>
  <c r="O610" s="1"/>
  <c r="U611"/>
  <c r="P610" s="1"/>
  <c r="V611"/>
  <c r="R611"/>
  <c r="S611"/>
  <c r="N611" s="1"/>
  <c r="T611"/>
  <c r="O611" s="1"/>
  <c r="U612"/>
  <c r="V612"/>
  <c r="Q611" s="1"/>
  <c r="R612"/>
  <c r="M612" s="1"/>
  <c r="S612"/>
  <c r="N612" s="1"/>
  <c r="T612"/>
  <c r="O612" s="1"/>
  <c r="U613"/>
  <c r="P612" s="1"/>
  <c r="V613"/>
  <c r="R613"/>
  <c r="S613"/>
  <c r="N613" s="1"/>
  <c r="T613"/>
  <c r="O613" s="1"/>
  <c r="U614"/>
  <c r="V614"/>
  <c r="Q613" s="1"/>
  <c r="R614"/>
  <c r="M614" s="1"/>
  <c r="S614"/>
  <c r="N614" s="1"/>
  <c r="T614"/>
  <c r="O614" s="1"/>
  <c r="U615"/>
  <c r="P614" s="1"/>
  <c r="V615"/>
  <c r="R615"/>
  <c r="S615"/>
  <c r="N615" s="1"/>
  <c r="T615"/>
  <c r="O615" s="1"/>
  <c r="U616"/>
  <c r="V616"/>
  <c r="Q615" s="1"/>
  <c r="R616"/>
  <c r="S616"/>
  <c r="N616" s="1"/>
  <c r="T616"/>
  <c r="O616" s="1"/>
  <c r="U617"/>
  <c r="P616" s="1"/>
  <c r="V617"/>
  <c r="R617"/>
  <c r="S617"/>
  <c r="N617" s="1"/>
  <c r="T617"/>
  <c r="O617" s="1"/>
  <c r="U618"/>
  <c r="V618"/>
  <c r="Q617" s="1"/>
  <c r="R618"/>
  <c r="M618" s="1"/>
  <c r="S618"/>
  <c r="N618" s="1"/>
  <c r="T618"/>
  <c r="O618" s="1"/>
  <c r="U619"/>
  <c r="P618" s="1"/>
  <c r="V619"/>
  <c r="R619"/>
  <c r="S619"/>
  <c r="N619" s="1"/>
  <c r="T619"/>
  <c r="O619" s="1"/>
  <c r="U620"/>
  <c r="V620"/>
  <c r="Q619" s="1"/>
  <c r="R620"/>
  <c r="S620"/>
  <c r="N620" s="1"/>
  <c r="T620"/>
  <c r="O620" s="1"/>
  <c r="U621"/>
  <c r="P620" s="1"/>
  <c r="V621"/>
  <c r="R621"/>
  <c r="M621" s="1"/>
  <c r="S621"/>
  <c r="N621" s="1"/>
  <c r="T621"/>
  <c r="O621" s="1"/>
  <c r="U622"/>
  <c r="V622"/>
  <c r="Q621" s="1"/>
  <c r="R622"/>
  <c r="M622" s="1"/>
  <c r="S622"/>
  <c r="N622" s="1"/>
  <c r="T622"/>
  <c r="O622" s="1"/>
  <c r="U623"/>
  <c r="P622" s="1"/>
  <c r="V623"/>
  <c r="R623"/>
  <c r="M623" s="1"/>
  <c r="S623"/>
  <c r="N623" s="1"/>
  <c r="T623"/>
  <c r="O623" s="1"/>
  <c r="U624"/>
  <c r="V624"/>
  <c r="Q623" s="1"/>
  <c r="R624"/>
  <c r="S624"/>
  <c r="N624" s="1"/>
  <c r="T624"/>
  <c r="O624" s="1"/>
  <c r="U625"/>
  <c r="P624" s="1"/>
  <c r="V625"/>
  <c r="R625"/>
  <c r="M625" s="1"/>
  <c r="S625"/>
  <c r="N625" s="1"/>
  <c r="T625"/>
  <c r="O625" s="1"/>
  <c r="U626"/>
  <c r="V626"/>
  <c r="Q625" s="1"/>
  <c r="R626"/>
  <c r="M626" s="1"/>
  <c r="S626"/>
  <c r="N626" s="1"/>
  <c r="T626"/>
  <c r="O626" s="1"/>
  <c r="U627"/>
  <c r="P626" s="1"/>
  <c r="V627"/>
  <c r="R627"/>
  <c r="S627"/>
  <c r="N627" s="1"/>
  <c r="T627"/>
  <c r="O627" s="1"/>
  <c r="U628"/>
  <c r="V628"/>
  <c r="R629"/>
  <c r="M629" s="1"/>
  <c r="S629"/>
  <c r="N629" s="1"/>
  <c r="T629"/>
  <c r="O629" s="1"/>
  <c r="U629"/>
  <c r="P629" s="1"/>
  <c r="V629"/>
  <c r="Q629" s="1"/>
  <c r="R630"/>
  <c r="S630"/>
  <c r="N630" s="1"/>
  <c r="T630"/>
  <c r="O630" s="1"/>
  <c r="U630"/>
  <c r="P630" s="1"/>
  <c r="V630"/>
  <c r="Q630" s="1"/>
  <c r="R631"/>
  <c r="M631" s="1"/>
  <c r="S631"/>
  <c r="N631" s="1"/>
  <c r="T631"/>
  <c r="O631" s="1"/>
  <c r="U631"/>
  <c r="P631" s="1"/>
  <c r="V631"/>
  <c r="Q631" s="1"/>
  <c r="R632"/>
  <c r="M632" s="1"/>
  <c r="S632"/>
  <c r="N632" s="1"/>
  <c r="T632"/>
  <c r="O632" s="1"/>
  <c r="U632"/>
  <c r="P632" s="1"/>
  <c r="V632"/>
  <c r="Q632" s="1"/>
  <c r="R633"/>
  <c r="M633" s="1"/>
  <c r="S633"/>
  <c r="N633" s="1"/>
  <c r="T633"/>
  <c r="O633" s="1"/>
  <c r="U633"/>
  <c r="P633" s="1"/>
  <c r="V633"/>
  <c r="Q633" s="1"/>
  <c r="R634"/>
  <c r="S634"/>
  <c r="N634" s="1"/>
  <c r="T634"/>
  <c r="O634" s="1"/>
  <c r="U634"/>
  <c r="P634" s="1"/>
  <c r="V634"/>
  <c r="Q634" s="1"/>
  <c r="R635"/>
  <c r="S635"/>
  <c r="N635" s="1"/>
  <c r="T635"/>
  <c r="O635" s="1"/>
  <c r="U635"/>
  <c r="P635" s="1"/>
  <c r="V635"/>
  <c r="Q635" s="1"/>
  <c r="R636"/>
  <c r="S636"/>
  <c r="N636" s="1"/>
  <c r="T636"/>
  <c r="O636" s="1"/>
  <c r="U636"/>
  <c r="P636" s="1"/>
  <c r="V636"/>
  <c r="Q636" s="1"/>
  <c r="R637"/>
  <c r="M637" s="1"/>
  <c r="S637"/>
  <c r="N637" s="1"/>
  <c r="T637"/>
  <c r="O637" s="1"/>
  <c r="U637"/>
  <c r="P637" s="1"/>
  <c r="V637"/>
  <c r="Q637" s="1"/>
  <c r="R638"/>
  <c r="S638"/>
  <c r="N638" s="1"/>
  <c r="T638"/>
  <c r="O638" s="1"/>
  <c r="U638"/>
  <c r="P638" s="1"/>
  <c r="V638"/>
  <c r="Q638" s="1"/>
  <c r="R639"/>
  <c r="M639" s="1"/>
  <c r="S639"/>
  <c r="N639" s="1"/>
  <c r="T639"/>
  <c r="O639" s="1"/>
  <c r="U639"/>
  <c r="P639" s="1"/>
  <c r="V639"/>
  <c r="Q639" s="1"/>
  <c r="R640"/>
  <c r="S640"/>
  <c r="N640" s="1"/>
  <c r="T640"/>
  <c r="O640" s="1"/>
  <c r="U640"/>
  <c r="P640" s="1"/>
  <c r="V640"/>
  <c r="Q640" s="1"/>
  <c r="R641"/>
  <c r="S641"/>
  <c r="N641" s="1"/>
  <c r="T641"/>
  <c r="O641" s="1"/>
  <c r="U641"/>
  <c r="P641" s="1"/>
  <c r="V641"/>
  <c r="Q641" s="1"/>
  <c r="R642"/>
  <c r="S642"/>
  <c r="N642" s="1"/>
  <c r="T642"/>
  <c r="O642" s="1"/>
  <c r="U642"/>
  <c r="P642" s="1"/>
  <c r="V642"/>
  <c r="Q642" s="1"/>
  <c r="R643"/>
  <c r="M643" s="1"/>
  <c r="S643"/>
  <c r="N643" s="1"/>
  <c r="T643"/>
  <c r="O643" s="1"/>
  <c r="U643"/>
  <c r="P643" s="1"/>
  <c r="V643"/>
  <c r="Q643" s="1"/>
  <c r="R644"/>
  <c r="S644"/>
  <c r="N644" s="1"/>
  <c r="T644"/>
  <c r="O644" s="1"/>
  <c r="U644"/>
  <c r="P644" s="1"/>
  <c r="V644"/>
  <c r="Q644" s="1"/>
  <c r="R645"/>
  <c r="M645" s="1"/>
  <c r="S645"/>
  <c r="N645" s="1"/>
  <c r="T645"/>
  <c r="O645" s="1"/>
  <c r="U645"/>
  <c r="V645"/>
  <c r="R646"/>
  <c r="S646"/>
  <c r="N646" s="1"/>
  <c r="T646"/>
  <c r="O646" s="1"/>
  <c r="U646"/>
  <c r="P646" s="1"/>
  <c r="V646"/>
  <c r="Q646" s="1"/>
  <c r="R647"/>
  <c r="M647" s="1"/>
  <c r="S647"/>
  <c r="N647" s="1"/>
  <c r="T647"/>
  <c r="O647" s="1"/>
  <c r="U647"/>
  <c r="P647" s="1"/>
  <c r="V647"/>
  <c r="Q647" s="1"/>
  <c r="R648"/>
  <c r="M648" s="1"/>
  <c r="S648"/>
  <c r="N648" s="1"/>
  <c r="T648"/>
  <c r="O648" s="1"/>
  <c r="U648"/>
  <c r="P648" s="1"/>
  <c r="V648"/>
  <c r="Q648" s="1"/>
  <c r="R649"/>
  <c r="M649" s="1"/>
  <c r="S649"/>
  <c r="N649" s="1"/>
  <c r="T649"/>
  <c r="O649" s="1"/>
  <c r="U649"/>
  <c r="P649" s="1"/>
  <c r="V649"/>
  <c r="Q649" s="1"/>
  <c r="R650"/>
  <c r="M650" s="1"/>
  <c r="S650"/>
  <c r="N650" s="1"/>
  <c r="T650"/>
  <c r="O650" s="1"/>
  <c r="U650"/>
  <c r="P650" s="1"/>
  <c r="V650"/>
  <c r="Q650" s="1"/>
  <c r="R651"/>
  <c r="M651" s="1"/>
  <c r="S651"/>
  <c r="N651" s="1"/>
  <c r="T651"/>
  <c r="O651" s="1"/>
  <c r="U651"/>
  <c r="P651" s="1"/>
  <c r="V651"/>
  <c r="Q651" s="1"/>
  <c r="R652"/>
  <c r="S652"/>
  <c r="N652" s="1"/>
  <c r="T652"/>
  <c r="O652" s="1"/>
  <c r="U652"/>
  <c r="P652" s="1"/>
  <c r="V652"/>
  <c r="Q652" s="1"/>
  <c r="R653"/>
  <c r="M653" s="1"/>
  <c r="S653"/>
  <c r="N653" s="1"/>
  <c r="T653"/>
  <c r="O653" s="1"/>
  <c r="U653"/>
  <c r="P653" s="1"/>
  <c r="V653"/>
  <c r="Q653" s="1"/>
  <c r="R654"/>
  <c r="S654"/>
  <c r="N654" s="1"/>
  <c r="T654"/>
  <c r="O654" s="1"/>
  <c r="U654"/>
  <c r="P654" s="1"/>
  <c r="V654"/>
  <c r="Q654" s="1"/>
  <c r="R655"/>
  <c r="M655" s="1"/>
  <c r="S655"/>
  <c r="N655" s="1"/>
  <c r="T655"/>
  <c r="O655" s="1"/>
  <c r="U655"/>
  <c r="P655" s="1"/>
  <c r="V655"/>
  <c r="Q655" s="1"/>
  <c r="R656"/>
  <c r="M656" s="1"/>
  <c r="S656"/>
  <c r="N656" s="1"/>
  <c r="T656"/>
  <c r="O656" s="1"/>
  <c r="U656"/>
  <c r="P656" s="1"/>
  <c r="V656"/>
  <c r="Q656" s="1"/>
  <c r="R657"/>
  <c r="S657"/>
  <c r="N657" s="1"/>
  <c r="T657"/>
  <c r="O657" s="1"/>
  <c r="U657"/>
  <c r="P657" s="1"/>
  <c r="V657"/>
  <c r="Q657" s="1"/>
  <c r="R658"/>
  <c r="M658" s="1"/>
  <c r="S658"/>
  <c r="N658" s="1"/>
  <c r="T658"/>
  <c r="O658" s="1"/>
  <c r="U658"/>
  <c r="P658" s="1"/>
  <c r="V658"/>
  <c r="Q658" s="1"/>
  <c r="R659"/>
  <c r="M659" s="1"/>
  <c r="S659"/>
  <c r="N659" s="1"/>
  <c r="T659"/>
  <c r="O659" s="1"/>
  <c r="U659"/>
  <c r="P659" s="1"/>
  <c r="V659"/>
  <c r="Q659" s="1"/>
  <c r="R660"/>
  <c r="S660"/>
  <c r="N660" s="1"/>
  <c r="T660"/>
  <c r="O660" s="1"/>
  <c r="U660"/>
  <c r="P660" s="1"/>
  <c r="V660"/>
  <c r="Q660" s="1"/>
  <c r="R661"/>
  <c r="S661"/>
  <c r="N661" s="1"/>
  <c r="T661"/>
  <c r="O661" s="1"/>
  <c r="U661"/>
  <c r="P661" s="1"/>
  <c r="V661"/>
  <c r="Q661" s="1"/>
  <c r="R662"/>
  <c r="M662" s="1"/>
  <c r="S662"/>
  <c r="N662" s="1"/>
  <c r="T662"/>
  <c r="O662" s="1"/>
  <c r="U662"/>
  <c r="P662" s="1"/>
  <c r="V662"/>
  <c r="Q662" s="1"/>
  <c r="R663"/>
  <c r="M663" s="1"/>
  <c r="S663"/>
  <c r="N663" s="1"/>
  <c r="T663"/>
  <c r="O663" s="1"/>
  <c r="U663"/>
  <c r="P663" s="1"/>
  <c r="V663"/>
  <c r="Q663" s="1"/>
  <c r="R664"/>
  <c r="M664" s="1"/>
  <c r="S664"/>
  <c r="N664" s="1"/>
  <c r="T664"/>
  <c r="O664" s="1"/>
  <c r="U664"/>
  <c r="P664" s="1"/>
  <c r="V664"/>
  <c r="Q664" s="1"/>
  <c r="R665"/>
  <c r="M665" s="1"/>
  <c r="S665"/>
  <c r="N665" s="1"/>
  <c r="T665"/>
  <c r="O665" s="1"/>
  <c r="U665"/>
  <c r="P665" s="1"/>
  <c r="V665"/>
  <c r="Q665" s="1"/>
  <c r="R666"/>
  <c r="S666"/>
  <c r="N666" s="1"/>
  <c r="T666"/>
  <c r="O666" s="1"/>
  <c r="U666"/>
  <c r="P666" s="1"/>
  <c r="V666"/>
  <c r="Q666" s="1"/>
  <c r="R667"/>
  <c r="S667"/>
  <c r="N667" s="1"/>
  <c r="T667"/>
  <c r="O667" s="1"/>
  <c r="U667"/>
  <c r="P667" s="1"/>
  <c r="V667"/>
  <c r="Q667" s="1"/>
  <c r="R668"/>
  <c r="S668"/>
  <c r="N668" s="1"/>
  <c r="T668"/>
  <c r="O668" s="1"/>
  <c r="U668"/>
  <c r="P668" s="1"/>
  <c r="V668"/>
  <c r="Q668" s="1"/>
  <c r="R669"/>
  <c r="M669" s="1"/>
  <c r="S669"/>
  <c r="N669" s="1"/>
  <c r="T669"/>
  <c r="O669" s="1"/>
  <c r="U669"/>
  <c r="P669" s="1"/>
  <c r="V669"/>
  <c r="Q669" s="1"/>
  <c r="R670"/>
  <c r="S670"/>
  <c r="N670" s="1"/>
  <c r="T670"/>
  <c r="O670" s="1"/>
  <c r="U670"/>
  <c r="P670" s="1"/>
  <c r="V670"/>
  <c r="Q670" s="1"/>
  <c r="R671"/>
  <c r="S671"/>
  <c r="N671" s="1"/>
  <c r="T671"/>
  <c r="O671" s="1"/>
  <c r="U671"/>
  <c r="V671"/>
  <c r="R672"/>
  <c r="S672"/>
  <c r="N672" s="1"/>
  <c r="T672"/>
  <c r="O672" s="1"/>
  <c r="U672"/>
  <c r="V672"/>
  <c r="R673"/>
  <c r="M673" s="1"/>
  <c r="S673"/>
  <c r="N673" s="1"/>
  <c r="T673"/>
  <c r="O673" s="1"/>
  <c r="U673"/>
  <c r="V673"/>
  <c r="R674"/>
  <c r="M674" s="1"/>
  <c r="S674"/>
  <c r="N674" s="1"/>
  <c r="T674"/>
  <c r="O674" s="1"/>
  <c r="U674"/>
  <c r="V674"/>
  <c r="R675"/>
  <c r="M675" s="1"/>
  <c r="S675"/>
  <c r="N675" s="1"/>
  <c r="T675"/>
  <c r="O675" s="1"/>
  <c r="U675"/>
  <c r="V675"/>
  <c r="R676"/>
  <c r="M676" s="1"/>
  <c r="S676"/>
  <c r="N676" s="1"/>
  <c r="T676"/>
  <c r="O676" s="1"/>
  <c r="U676"/>
  <c r="V676"/>
  <c r="R677"/>
  <c r="M677" s="1"/>
  <c r="S677"/>
  <c r="N677" s="1"/>
  <c r="T677"/>
  <c r="O677" s="1"/>
  <c r="U677"/>
  <c r="P677" s="1"/>
  <c r="V677"/>
  <c r="Q677" s="1"/>
  <c r="R678"/>
  <c r="S678"/>
  <c r="N678" s="1"/>
  <c r="T678"/>
  <c r="O678" s="1"/>
  <c r="U678"/>
  <c r="P678" s="1"/>
  <c r="V678"/>
  <c r="Q678" s="1"/>
  <c r="R679"/>
  <c r="M679" s="1"/>
  <c r="S679"/>
  <c r="N679" s="1"/>
  <c r="T679"/>
  <c r="O679" s="1"/>
  <c r="U679"/>
  <c r="P679" s="1"/>
  <c r="V679"/>
  <c r="Q679" s="1"/>
  <c r="R680"/>
  <c r="M680" s="1"/>
  <c r="S680"/>
  <c r="N680" s="1"/>
  <c r="T680"/>
  <c r="O680" s="1"/>
  <c r="U680"/>
  <c r="P680" s="1"/>
  <c r="V680"/>
  <c r="Q680" s="1"/>
  <c r="R681"/>
  <c r="M681" s="1"/>
  <c r="S681"/>
  <c r="N681" s="1"/>
  <c r="T681"/>
  <c r="O681" s="1"/>
  <c r="U681"/>
  <c r="P681" s="1"/>
  <c r="V681"/>
  <c r="Q681" s="1"/>
  <c r="R682"/>
  <c r="M682" s="1"/>
  <c r="S682"/>
  <c r="N682" s="1"/>
  <c r="T682"/>
  <c r="O682" s="1"/>
  <c r="U682"/>
  <c r="P682" s="1"/>
  <c r="V682"/>
  <c r="Q682" s="1"/>
  <c r="R683"/>
  <c r="M683" s="1"/>
  <c r="S683"/>
  <c r="N683" s="1"/>
  <c r="T683"/>
  <c r="O683" s="1"/>
  <c r="U683"/>
  <c r="P683" s="1"/>
  <c r="V683"/>
  <c r="Q683" s="1"/>
  <c r="R684"/>
  <c r="M684" s="1"/>
  <c r="S684"/>
  <c r="N684" s="1"/>
  <c r="T684"/>
  <c r="O684" s="1"/>
  <c r="U684"/>
  <c r="P684" s="1"/>
  <c r="V684"/>
  <c r="R685"/>
  <c r="S685"/>
  <c r="N685" s="1"/>
  <c r="T685"/>
  <c r="O685" s="1"/>
  <c r="U685"/>
  <c r="V685"/>
  <c r="Q685" s="1"/>
  <c r="R3"/>
  <c r="M3" s="1"/>
  <c r="S3"/>
  <c r="N3" s="1"/>
  <c r="T3"/>
  <c r="O3" s="1"/>
  <c r="U3"/>
  <c r="P3" s="1"/>
  <c r="V3"/>
  <c r="Q3" s="1"/>
  <c r="M540"/>
  <c r="M453"/>
  <c r="M644"/>
  <c r="M102"/>
  <c r="M118"/>
  <c r="M448"/>
  <c r="M467"/>
  <c r="M624"/>
  <c r="M368"/>
  <c r="M597"/>
  <c r="M439"/>
  <c r="M41"/>
  <c r="M399"/>
  <c r="M304"/>
  <c r="M254"/>
  <c r="M215"/>
  <c r="M274"/>
  <c r="M541"/>
  <c r="M441"/>
  <c r="M237"/>
  <c r="M542"/>
  <c r="M94"/>
  <c r="M305"/>
  <c r="M421"/>
  <c r="M362"/>
  <c r="M366"/>
  <c r="M98"/>
  <c r="M545"/>
  <c r="M483"/>
  <c r="M577"/>
  <c r="M138"/>
  <c r="M600"/>
  <c r="M260"/>
  <c r="M32"/>
  <c r="M407"/>
  <c r="M291"/>
  <c r="M395"/>
  <c r="M321"/>
  <c r="M95"/>
  <c r="M464"/>
  <c r="M337"/>
  <c r="M297"/>
  <c r="M521"/>
  <c r="M500"/>
  <c r="M484"/>
  <c r="M527"/>
  <c r="M543"/>
  <c r="M494"/>
  <c r="M326"/>
  <c r="M558"/>
  <c r="M346"/>
  <c r="M261"/>
  <c r="M497"/>
  <c r="M444"/>
  <c r="M528"/>
  <c r="M186"/>
  <c r="M81"/>
  <c r="M131"/>
  <c r="M309"/>
  <c r="M293"/>
  <c r="M96"/>
  <c r="M46"/>
  <c r="M179"/>
  <c r="M431"/>
  <c r="M250"/>
  <c r="M327"/>
  <c r="M216"/>
  <c r="M93"/>
  <c r="M168"/>
  <c r="M22"/>
  <c r="M162"/>
  <c r="M435"/>
  <c r="M449"/>
  <c r="M485"/>
  <c r="M140"/>
  <c r="M191"/>
  <c r="M13"/>
  <c r="M34"/>
  <c r="M634"/>
  <c r="M538"/>
  <c r="M567"/>
  <c r="M478"/>
  <c r="M99"/>
  <c r="M352"/>
  <c r="M86"/>
  <c r="M18"/>
  <c r="M375"/>
  <c r="M532"/>
  <c r="M4"/>
  <c r="M562"/>
  <c r="M90"/>
  <c r="M163"/>
  <c r="M381"/>
  <c r="M357"/>
  <c r="M404"/>
  <c r="M515"/>
  <c r="M145"/>
  <c r="M42"/>
  <c r="M28"/>
  <c r="M208"/>
  <c r="M412"/>
  <c r="M331"/>
  <c r="M432"/>
  <c r="M342"/>
  <c r="M367"/>
  <c r="M43"/>
  <c r="M126"/>
  <c r="M15"/>
  <c r="M62"/>
  <c r="M502"/>
  <c r="M17"/>
  <c r="M21"/>
  <c r="M110"/>
  <c r="M646"/>
  <c r="M125"/>
  <c r="M369"/>
  <c r="M524"/>
  <c r="M120"/>
  <c r="M419"/>
  <c r="M387"/>
  <c r="M473"/>
  <c r="M426"/>
  <c r="M33"/>
  <c r="M422"/>
  <c r="M262"/>
  <c r="M276"/>
  <c r="M451"/>
  <c r="M202"/>
  <c r="M301"/>
  <c r="M8"/>
  <c r="M575"/>
  <c r="M76"/>
  <c r="M490"/>
  <c r="M129"/>
  <c r="M280"/>
  <c r="M503"/>
  <c r="M447"/>
  <c r="M82"/>
  <c r="M63"/>
  <c r="M152"/>
  <c r="M255"/>
  <c r="M210"/>
  <c r="M427"/>
  <c r="M277"/>
  <c r="M115"/>
  <c r="M146"/>
  <c r="M69"/>
  <c r="M405"/>
  <c r="M537"/>
  <c r="M391"/>
  <c r="M471"/>
  <c r="M47"/>
  <c r="M244"/>
  <c r="M180"/>
  <c r="M353"/>
  <c r="M157"/>
  <c r="M333"/>
  <c r="M313"/>
  <c r="M172"/>
  <c r="M238"/>
  <c r="M601"/>
  <c r="M306"/>
  <c r="M64"/>
  <c r="M245"/>
  <c r="M228"/>
  <c r="M223"/>
  <c r="M602"/>
  <c r="M16"/>
  <c r="M376"/>
  <c r="M546"/>
  <c r="M358"/>
  <c r="M354"/>
  <c r="M70"/>
  <c r="M181"/>
  <c r="M388"/>
  <c r="M603"/>
  <c r="M316"/>
  <c r="M139"/>
  <c r="M491"/>
  <c r="M581"/>
  <c r="M487"/>
  <c r="M465"/>
  <c r="M450"/>
  <c r="M529"/>
  <c r="M83"/>
  <c r="M108"/>
  <c r="M203"/>
  <c r="M582"/>
  <c r="M57"/>
  <c r="M424"/>
  <c r="M239"/>
  <c r="M111"/>
  <c r="M594"/>
  <c r="M87"/>
  <c r="M294"/>
  <c r="M417"/>
  <c r="M443"/>
  <c r="M429"/>
  <c r="M209"/>
  <c r="M584"/>
  <c r="M317"/>
  <c r="M263"/>
  <c r="M322"/>
  <c r="M164"/>
  <c r="M389"/>
  <c r="M392"/>
  <c r="M284"/>
  <c r="M390"/>
  <c r="M423"/>
  <c r="M480"/>
  <c r="M393"/>
  <c r="M211"/>
  <c r="M583"/>
  <c r="M122"/>
  <c r="M442"/>
  <c r="M56"/>
  <c r="M229"/>
  <c r="M355"/>
  <c r="M307"/>
  <c r="M51"/>
  <c r="M52"/>
  <c r="M27"/>
  <c r="M298"/>
  <c r="M461"/>
  <c r="M135"/>
  <c r="M61"/>
  <c r="M396"/>
  <c r="M55"/>
  <c r="M299"/>
  <c r="M217"/>
  <c r="M397"/>
  <c r="M192"/>
  <c r="M153"/>
  <c r="M338"/>
  <c r="M615"/>
  <c r="M596"/>
  <c r="M547"/>
  <c r="M569"/>
  <c r="M230"/>
  <c r="M616"/>
  <c r="M496"/>
  <c r="M445"/>
  <c r="M660"/>
  <c r="M402"/>
  <c r="M611"/>
  <c r="M48"/>
  <c r="M460"/>
  <c r="M123"/>
  <c r="M193"/>
  <c r="M350"/>
  <c r="M158"/>
  <c r="M585"/>
  <c r="M548"/>
  <c r="M141"/>
  <c r="M598"/>
  <c r="M107"/>
  <c r="M459"/>
  <c r="M553"/>
  <c r="M498"/>
  <c r="M564"/>
  <c r="M476"/>
  <c r="M105"/>
  <c r="M363"/>
  <c r="M359"/>
  <c r="M147"/>
  <c r="M457"/>
  <c r="M23"/>
  <c r="M89"/>
  <c r="M345"/>
  <c r="M59"/>
  <c r="M510"/>
  <c r="M106"/>
  <c r="M403"/>
  <c r="M518"/>
  <c r="M654"/>
  <c r="M566"/>
  <c r="M372"/>
  <c r="M348"/>
  <c r="M549"/>
  <c r="M466"/>
  <c r="M652"/>
  <c r="M270"/>
  <c r="M251"/>
  <c r="M264"/>
  <c r="M668"/>
  <c r="M302"/>
  <c r="M334"/>
  <c r="M182"/>
  <c r="M205"/>
  <c r="M224"/>
  <c r="M240"/>
  <c r="M617"/>
  <c r="M252"/>
  <c r="M377"/>
  <c r="M231"/>
  <c r="M256"/>
  <c r="M671"/>
  <c r="M148"/>
  <c r="M332"/>
  <c r="M475"/>
  <c r="M410"/>
  <c r="M565"/>
  <c r="M160"/>
  <c r="M514"/>
  <c r="M121"/>
  <c r="M119"/>
  <c r="M303"/>
  <c r="M78"/>
  <c r="M232"/>
  <c r="M26"/>
  <c r="M576"/>
  <c r="M149"/>
  <c r="M44"/>
  <c r="M187"/>
  <c r="M91"/>
  <c r="M512"/>
  <c r="M571"/>
  <c r="M165"/>
  <c r="M285"/>
  <c r="M271"/>
  <c r="M685"/>
  <c r="M370"/>
  <c r="M667"/>
  <c r="M437"/>
  <c r="M495"/>
  <c r="M364"/>
  <c r="M233"/>
  <c r="M406"/>
  <c r="M246"/>
  <c r="M488"/>
  <c r="M142"/>
  <c r="M112"/>
  <c r="M318"/>
  <c r="M481"/>
  <c r="M454"/>
  <c r="M272"/>
  <c r="M20"/>
  <c r="M501"/>
  <c r="M206"/>
  <c r="M535"/>
  <c r="M154"/>
  <c r="M9"/>
  <c r="M440"/>
  <c r="M225"/>
  <c r="M100"/>
  <c r="M40"/>
  <c r="M248"/>
  <c r="M413"/>
  <c r="M265"/>
  <c r="M492"/>
  <c r="M482"/>
  <c r="M218"/>
  <c r="M127"/>
  <c r="M72"/>
  <c r="M477"/>
  <c r="M525"/>
  <c r="M635"/>
  <c r="M319"/>
  <c r="M11"/>
  <c r="M425"/>
  <c r="M188"/>
  <c r="M400"/>
  <c r="M204"/>
  <c r="M328"/>
  <c r="M6"/>
  <c r="M323"/>
  <c r="M183"/>
  <c r="M75"/>
  <c r="M278"/>
  <c r="M640"/>
  <c r="M550"/>
  <c r="M344"/>
  <c r="M539"/>
  <c r="M504"/>
  <c r="M554"/>
  <c r="M173"/>
  <c r="M143"/>
  <c r="M257"/>
  <c r="M184"/>
  <c r="M572"/>
  <c r="M24"/>
  <c r="M247"/>
  <c r="M194"/>
  <c r="M314"/>
  <c r="M159"/>
  <c r="M530"/>
  <c r="M226"/>
  <c r="M212"/>
  <c r="M35"/>
  <c r="M568"/>
  <c r="M462"/>
  <c r="M308"/>
  <c r="M414"/>
  <c r="M253"/>
  <c r="M266"/>
  <c r="M418"/>
  <c r="M591"/>
  <c r="M5"/>
  <c r="M559"/>
  <c r="M49"/>
  <c r="M207"/>
  <c r="M79"/>
  <c r="M234"/>
  <c r="M150"/>
  <c r="M19"/>
  <c r="M65"/>
  <c r="M474"/>
  <c r="M555"/>
  <c r="M385"/>
  <c r="M174"/>
  <c r="M329"/>
  <c r="M409"/>
  <c r="M551"/>
  <c r="M613"/>
  <c r="M227"/>
  <c r="M589"/>
  <c r="M275"/>
  <c r="M452"/>
  <c r="M136"/>
  <c r="M288"/>
  <c r="M235"/>
  <c r="M468"/>
  <c r="M53"/>
  <c r="M258"/>
  <c r="M636"/>
  <c r="M446"/>
  <c r="M200"/>
  <c r="M661"/>
  <c r="M185"/>
  <c r="M124"/>
  <c r="M97"/>
  <c r="M505"/>
  <c r="M66"/>
  <c r="M315"/>
  <c r="M12"/>
  <c r="M310"/>
  <c r="M373"/>
  <c r="M295"/>
  <c r="M536"/>
  <c r="M189"/>
  <c r="M137"/>
  <c r="M472"/>
  <c r="M522"/>
  <c r="M506"/>
  <c r="M58"/>
  <c r="M552"/>
  <c r="M394"/>
  <c r="M563"/>
  <c r="M175"/>
  <c r="M411"/>
  <c r="M249"/>
  <c r="M50"/>
  <c r="M513"/>
  <c r="M324"/>
  <c r="M420"/>
  <c r="M544"/>
  <c r="M38"/>
  <c r="M39"/>
  <c r="M195"/>
  <c r="M161"/>
  <c r="M386"/>
  <c r="M196"/>
  <c r="M507"/>
  <c r="M519"/>
  <c r="M213"/>
  <c r="M340"/>
  <c r="M641"/>
  <c r="M29"/>
  <c r="M201"/>
  <c r="M169"/>
  <c r="M666"/>
  <c r="M166"/>
  <c r="M428"/>
  <c r="M286"/>
  <c r="M45"/>
  <c r="M103"/>
  <c r="M151"/>
  <c r="M7"/>
  <c r="M371"/>
  <c r="M77"/>
  <c r="M627"/>
  <c r="M573"/>
  <c r="M560"/>
  <c r="M561"/>
  <c r="M579"/>
  <c r="M606"/>
  <c r="M67"/>
  <c r="M197"/>
  <c r="M378"/>
  <c r="M133"/>
  <c r="M520"/>
  <c r="M341"/>
  <c r="M533"/>
  <c r="M523"/>
  <c r="M382"/>
  <c r="M296"/>
  <c r="M88"/>
  <c r="M267"/>
  <c r="M499"/>
  <c r="M379"/>
  <c r="M36"/>
  <c r="M619"/>
  <c r="M176"/>
  <c r="M25"/>
  <c r="M84"/>
  <c r="M177"/>
  <c r="M14"/>
  <c r="M71"/>
  <c r="M241"/>
  <c r="M556"/>
  <c r="M80"/>
  <c r="M170"/>
  <c r="M134"/>
  <c r="M574"/>
  <c r="M489"/>
  <c r="M73"/>
  <c r="M289"/>
  <c r="M458"/>
  <c r="M10"/>
  <c r="M113"/>
  <c r="M436"/>
  <c r="M132"/>
  <c r="M508"/>
  <c r="M268"/>
  <c r="M430"/>
  <c r="M360"/>
  <c r="M290"/>
  <c r="M493"/>
  <c r="M54"/>
  <c r="M526"/>
  <c r="M144"/>
  <c r="M279"/>
  <c r="M128"/>
  <c r="M219"/>
  <c r="M167"/>
  <c r="M463"/>
  <c r="M236"/>
  <c r="M287"/>
  <c r="M610"/>
  <c r="M190"/>
  <c r="M220"/>
  <c r="M330"/>
  <c r="M311"/>
  <c r="M670"/>
  <c r="M109"/>
  <c r="M380"/>
  <c r="M300"/>
  <c r="M456"/>
  <c r="M433"/>
  <c r="M339"/>
  <c r="M374"/>
  <c r="M114"/>
  <c r="M269"/>
  <c r="M398"/>
  <c r="M214"/>
  <c r="M130"/>
  <c r="M292"/>
  <c r="M198"/>
  <c r="M351"/>
  <c r="M347"/>
  <c r="M283"/>
  <c r="M37"/>
  <c r="M570"/>
  <c r="M242"/>
  <c r="M592"/>
  <c r="M273"/>
  <c r="M74"/>
  <c r="M60"/>
  <c r="M486"/>
  <c r="M438"/>
  <c r="M511"/>
  <c r="M171"/>
  <c r="M479"/>
  <c r="M155"/>
  <c r="M509"/>
  <c r="M383"/>
  <c r="M320"/>
  <c r="M156"/>
  <c r="M642"/>
  <c r="M455"/>
  <c r="M415"/>
  <c r="M335"/>
  <c r="M361"/>
  <c r="M590"/>
  <c r="M586"/>
  <c r="M336"/>
  <c r="M593"/>
  <c r="M580"/>
  <c r="M116"/>
  <c r="M101"/>
  <c r="M531"/>
  <c r="M434"/>
  <c r="M221"/>
  <c r="M178"/>
  <c r="M117"/>
  <c r="M517"/>
  <c r="M325"/>
  <c r="M312"/>
  <c r="M384"/>
  <c r="M104"/>
  <c r="M343"/>
  <c r="M259"/>
  <c r="M469"/>
  <c r="M365"/>
  <c r="M85"/>
  <c r="M30"/>
  <c r="M620"/>
  <c r="M534"/>
  <c r="M401"/>
  <c r="M243"/>
  <c r="M281"/>
  <c r="M282"/>
  <c r="M222"/>
  <c r="M356"/>
  <c r="M92"/>
  <c r="M31"/>
  <c r="M470"/>
  <c r="M68"/>
  <c r="M609"/>
  <c r="M587"/>
  <c r="M408"/>
  <c r="M416"/>
  <c r="M349"/>
  <c r="M199"/>
  <c r="M672"/>
  <c r="M657"/>
  <c r="M638"/>
  <c r="M630"/>
  <c r="M678"/>
  <c r="M604"/>
  <c r="N10" i="3"/>
  <c r="N9"/>
  <c r="N8"/>
  <c r="N7"/>
  <c r="N4"/>
  <c r="N5"/>
  <c r="N6"/>
  <c r="N3"/>
  <c r="J540" i="1"/>
  <c r="J453"/>
  <c r="J644"/>
  <c r="J621"/>
  <c r="J102"/>
  <c r="J118"/>
  <c r="J448"/>
  <c r="J467"/>
  <c r="J624"/>
  <c r="J368"/>
  <c r="J597"/>
  <c r="J439"/>
  <c r="J41"/>
  <c r="J399"/>
  <c r="J304"/>
  <c r="J254"/>
  <c r="J215"/>
  <c r="J557"/>
  <c r="J274"/>
  <c r="J541"/>
  <c r="J441"/>
  <c r="J237"/>
  <c r="J542"/>
  <c r="J658"/>
  <c r="J94"/>
  <c r="J305"/>
  <c r="J421"/>
  <c r="J669"/>
  <c r="J362"/>
  <c r="J366"/>
  <c r="J98"/>
  <c r="J679"/>
  <c r="J545"/>
  <c r="J483"/>
  <c r="J577"/>
  <c r="J138"/>
  <c r="J600"/>
  <c r="J260"/>
  <c r="J32"/>
  <c r="J407"/>
  <c r="J291"/>
  <c r="J395"/>
  <c r="J321"/>
  <c r="J95"/>
  <c r="J464"/>
  <c r="J337"/>
  <c r="J297"/>
  <c r="J521"/>
  <c r="J500"/>
  <c r="J484"/>
  <c r="J527"/>
  <c r="J543"/>
  <c r="J494"/>
  <c r="J326"/>
  <c r="J558"/>
  <c r="J346"/>
  <c r="J261"/>
  <c r="J497"/>
  <c r="J444"/>
  <c r="J528"/>
  <c r="J186"/>
  <c r="J608"/>
  <c r="J81"/>
  <c r="J131"/>
  <c r="J309"/>
  <c r="J293"/>
  <c r="J96"/>
  <c r="J46"/>
  <c r="J179"/>
  <c r="J431"/>
  <c r="J250"/>
  <c r="J327"/>
  <c r="J639"/>
  <c r="J216"/>
  <c r="J93"/>
  <c r="J168"/>
  <c r="J22"/>
  <c r="J162"/>
  <c r="J435"/>
  <c r="J449"/>
  <c r="J485"/>
  <c r="J140"/>
  <c r="J191"/>
  <c r="J13"/>
  <c r="J34"/>
  <c r="J676"/>
  <c r="J634"/>
  <c r="J538"/>
  <c r="J567"/>
  <c r="J478"/>
  <c r="J99"/>
  <c r="J352"/>
  <c r="J86"/>
  <c r="J18"/>
  <c r="J375"/>
  <c r="J532"/>
  <c r="J4"/>
  <c r="J562"/>
  <c r="J90"/>
  <c r="J163"/>
  <c r="J381"/>
  <c r="J357"/>
  <c r="J404"/>
  <c r="J515"/>
  <c r="J145"/>
  <c r="J42"/>
  <c r="J28"/>
  <c r="J208"/>
  <c r="J614"/>
  <c r="J412"/>
  <c r="J331"/>
  <c r="J432"/>
  <c r="J342"/>
  <c r="J367"/>
  <c r="J43"/>
  <c r="J126"/>
  <c r="J15"/>
  <c r="J631"/>
  <c r="J684"/>
  <c r="J62"/>
  <c r="J502"/>
  <c r="J17"/>
  <c r="J21"/>
  <c r="J110"/>
  <c r="J646"/>
  <c r="J125"/>
  <c r="J369"/>
  <c r="J578"/>
  <c r="J524"/>
  <c r="J120"/>
  <c r="J419"/>
  <c r="J387"/>
  <c r="J473"/>
  <c r="J426"/>
  <c r="J33"/>
  <c r="J422"/>
  <c r="J262"/>
  <c r="J276"/>
  <c r="J451"/>
  <c r="J202"/>
  <c r="J301"/>
  <c r="J659"/>
  <c r="J8"/>
  <c r="J575"/>
  <c r="J76"/>
  <c r="J490"/>
  <c r="J129"/>
  <c r="J280"/>
  <c r="J503"/>
  <c r="J447"/>
  <c r="J82"/>
  <c r="J665"/>
  <c r="J63"/>
  <c r="J152"/>
  <c r="J255"/>
  <c r="J680"/>
  <c r="J210"/>
  <c r="J427"/>
  <c r="J277"/>
  <c r="J115"/>
  <c r="J146"/>
  <c r="J69"/>
  <c r="J405"/>
  <c r="J537"/>
  <c r="J391"/>
  <c r="J683"/>
  <c r="J471"/>
  <c r="J47"/>
  <c r="J244"/>
  <c r="J180"/>
  <c r="J353"/>
  <c r="J157"/>
  <c r="J333"/>
  <c r="J313"/>
  <c r="J172"/>
  <c r="J238"/>
  <c r="J601"/>
  <c r="J306"/>
  <c r="J64"/>
  <c r="J245"/>
  <c r="J228"/>
  <c r="J223"/>
  <c r="J602"/>
  <c r="J16"/>
  <c r="J376"/>
  <c r="J546"/>
  <c r="J358"/>
  <c r="J354"/>
  <c r="J651"/>
  <c r="J70"/>
  <c r="J181"/>
  <c r="J388"/>
  <c r="J603"/>
  <c r="J316"/>
  <c r="J139"/>
  <c r="J491"/>
  <c r="J581"/>
  <c r="J487"/>
  <c r="J465"/>
  <c r="J450"/>
  <c r="J529"/>
  <c r="J83"/>
  <c r="J108"/>
  <c r="J203"/>
  <c r="J582"/>
  <c r="J57"/>
  <c r="J424"/>
  <c r="J239"/>
  <c r="J111"/>
  <c r="J594"/>
  <c r="J87"/>
  <c r="J294"/>
  <c r="J417"/>
  <c r="J632"/>
  <c r="J443"/>
  <c r="J653"/>
  <c r="J429"/>
  <c r="J209"/>
  <c r="J584"/>
  <c r="J317"/>
  <c r="J263"/>
  <c r="J322"/>
  <c r="J164"/>
  <c r="J389"/>
  <c r="J392"/>
  <c r="J284"/>
  <c r="J390"/>
  <c r="J423"/>
  <c r="J480"/>
  <c r="J393"/>
  <c r="J211"/>
  <c r="J583"/>
  <c r="J122"/>
  <c r="J442"/>
  <c r="J56"/>
  <c r="J229"/>
  <c r="J355"/>
  <c r="J307"/>
  <c r="J51"/>
  <c r="J52"/>
  <c r="J27"/>
  <c r="J298"/>
  <c r="J461"/>
  <c r="J135"/>
  <c r="J61"/>
  <c r="J396"/>
  <c r="J55"/>
  <c r="J299"/>
  <c r="J217"/>
  <c r="J397"/>
  <c r="J192"/>
  <c r="J153"/>
  <c r="J628"/>
  <c r="J338"/>
  <c r="J615"/>
  <c r="J596"/>
  <c r="J547"/>
  <c r="J569"/>
  <c r="J230"/>
  <c r="J616"/>
  <c r="J496"/>
  <c r="J445"/>
  <c r="J660"/>
  <c r="J402"/>
  <c r="J611"/>
  <c r="J48"/>
  <c r="J460"/>
  <c r="J681"/>
  <c r="J123"/>
  <c r="J193"/>
  <c r="J350"/>
  <c r="J612"/>
  <c r="J158"/>
  <c r="J585"/>
  <c r="J548"/>
  <c r="J141"/>
  <c r="J598"/>
  <c r="J107"/>
  <c r="J459"/>
  <c r="J553"/>
  <c r="J498"/>
  <c r="J564"/>
  <c r="J476"/>
  <c r="J105"/>
  <c r="J363"/>
  <c r="J359"/>
  <c r="J147"/>
  <c r="J457"/>
  <c r="J23"/>
  <c r="J595"/>
  <c r="J89"/>
  <c r="J345"/>
  <c r="J59"/>
  <c r="J510"/>
  <c r="J106"/>
  <c r="J403"/>
  <c r="J518"/>
  <c r="J682"/>
  <c r="J654"/>
  <c r="J566"/>
  <c r="J372"/>
  <c r="J348"/>
  <c r="J549"/>
  <c r="J466"/>
  <c r="J652"/>
  <c r="J270"/>
  <c r="J251"/>
  <c r="J264"/>
  <c r="J668"/>
  <c r="J302"/>
  <c r="J334"/>
  <c r="J182"/>
  <c r="J205"/>
  <c r="J224"/>
  <c r="J240"/>
  <c r="J605"/>
  <c r="J617"/>
  <c r="J599"/>
  <c r="J252"/>
  <c r="J377"/>
  <c r="J231"/>
  <c r="J256"/>
  <c r="J671"/>
  <c r="J148"/>
  <c r="J332"/>
  <c r="J475"/>
  <c r="J410"/>
  <c r="J625"/>
  <c r="J565"/>
  <c r="J160"/>
  <c r="J514"/>
  <c r="J121"/>
  <c r="J119"/>
  <c r="J303"/>
  <c r="J78"/>
  <c r="J232"/>
  <c r="J26"/>
  <c r="J576"/>
  <c r="J149"/>
  <c r="J44"/>
  <c r="J187"/>
  <c r="J91"/>
  <c r="J512"/>
  <c r="J571"/>
  <c r="J165"/>
  <c r="J285"/>
  <c r="J271"/>
  <c r="J685"/>
  <c r="J370"/>
  <c r="J667"/>
  <c r="J437"/>
  <c r="J495"/>
  <c r="J364"/>
  <c r="J233"/>
  <c r="J406"/>
  <c r="J246"/>
  <c r="J488"/>
  <c r="J142"/>
  <c r="J112"/>
  <c r="J318"/>
  <c r="J481"/>
  <c r="J454"/>
  <c r="J272"/>
  <c r="J20"/>
  <c r="J501"/>
  <c r="J206"/>
  <c r="J535"/>
  <c r="J154"/>
  <c r="J9"/>
  <c r="J588"/>
  <c r="J440"/>
  <c r="J225"/>
  <c r="J100"/>
  <c r="J40"/>
  <c r="J248"/>
  <c r="J413"/>
  <c r="J265"/>
  <c r="J492"/>
  <c r="J482"/>
  <c r="J218"/>
  <c r="J127"/>
  <c r="J655"/>
  <c r="J72"/>
  <c r="J477"/>
  <c r="J525"/>
  <c r="J635"/>
  <c r="J319"/>
  <c r="J11"/>
  <c r="J425"/>
  <c r="J188"/>
  <c r="J400"/>
  <c r="J204"/>
  <c r="J328"/>
  <c r="J6"/>
  <c r="J323"/>
  <c r="J183"/>
  <c r="J75"/>
  <c r="J278"/>
  <c r="J640"/>
  <c r="J550"/>
  <c r="J344"/>
  <c r="J539"/>
  <c r="J504"/>
  <c r="J554"/>
  <c r="J173"/>
  <c r="J143"/>
  <c r="J257"/>
  <c r="J184"/>
  <c r="J572"/>
  <c r="J24"/>
  <c r="J247"/>
  <c r="J194"/>
  <c r="J314"/>
  <c r="J159"/>
  <c r="J530"/>
  <c r="J226"/>
  <c r="J633"/>
  <c r="J677"/>
  <c r="J647"/>
  <c r="J626"/>
  <c r="J212"/>
  <c r="J35"/>
  <c r="J568"/>
  <c r="J462"/>
  <c r="J308"/>
  <c r="J414"/>
  <c r="J253"/>
  <c r="J266"/>
  <c r="J418"/>
  <c r="J591"/>
  <c r="J5"/>
  <c r="J559"/>
  <c r="J49"/>
  <c r="J207"/>
  <c r="J79"/>
  <c r="J234"/>
  <c r="J150"/>
  <c r="J19"/>
  <c r="J65"/>
  <c r="J474"/>
  <c r="J555"/>
  <c r="J385"/>
  <c r="J174"/>
  <c r="J329"/>
  <c r="J409"/>
  <c r="J551"/>
  <c r="J613"/>
  <c r="J648"/>
  <c r="J227"/>
  <c r="J589"/>
  <c r="J275"/>
  <c r="J452"/>
  <c r="J136"/>
  <c r="J288"/>
  <c r="J235"/>
  <c r="J468"/>
  <c r="J53"/>
  <c r="J258"/>
  <c r="J636"/>
  <c r="J446"/>
  <c r="J200"/>
  <c r="J661"/>
  <c r="J185"/>
  <c r="J124"/>
  <c r="J97"/>
  <c r="J505"/>
  <c r="J618"/>
  <c r="J66"/>
  <c r="J315"/>
  <c r="J12"/>
  <c r="J310"/>
  <c r="J373"/>
  <c r="J295"/>
  <c r="J536"/>
  <c r="J189"/>
  <c r="J137"/>
  <c r="J472"/>
  <c r="J522"/>
  <c r="J506"/>
  <c r="J58"/>
  <c r="J552"/>
  <c r="J394"/>
  <c r="J563"/>
  <c r="J175"/>
  <c r="J411"/>
  <c r="J249"/>
  <c r="J50"/>
  <c r="J513"/>
  <c r="J324"/>
  <c r="J420"/>
  <c r="J544"/>
  <c r="J38"/>
  <c r="J39"/>
  <c r="J623"/>
  <c r="J195"/>
  <c r="J161"/>
  <c r="J386"/>
  <c r="J196"/>
  <c r="J507"/>
  <c r="J519"/>
  <c r="J213"/>
  <c r="J340"/>
  <c r="J641"/>
  <c r="J29"/>
  <c r="J201"/>
  <c r="J169"/>
  <c r="J666"/>
  <c r="J166"/>
  <c r="J428"/>
  <c r="J286"/>
  <c r="J45"/>
  <c r="J103"/>
  <c r="J151"/>
  <c r="J7"/>
  <c r="J371"/>
  <c r="J77"/>
  <c r="J627"/>
  <c r="J573"/>
  <c r="J560"/>
  <c r="J561"/>
  <c r="J579"/>
  <c r="J606"/>
  <c r="J67"/>
  <c r="J197"/>
  <c r="J378"/>
  <c r="J133"/>
  <c r="J520"/>
  <c r="J341"/>
  <c r="J533"/>
  <c r="J662"/>
  <c r="J523"/>
  <c r="J382"/>
  <c r="J296"/>
  <c r="J88"/>
  <c r="J267"/>
  <c r="J499"/>
  <c r="J379"/>
  <c r="J36"/>
  <c r="J619"/>
  <c r="J176"/>
  <c r="J25"/>
  <c r="J84"/>
  <c r="J177"/>
  <c r="J14"/>
  <c r="J71"/>
  <c r="J241"/>
  <c r="J556"/>
  <c r="J80"/>
  <c r="J170"/>
  <c r="J134"/>
  <c r="J574"/>
  <c r="J489"/>
  <c r="J73"/>
  <c r="J289"/>
  <c r="J458"/>
  <c r="J516"/>
  <c r="J10"/>
  <c r="J113"/>
  <c r="J436"/>
  <c r="J132"/>
  <c r="J508"/>
  <c r="J268"/>
  <c r="J430"/>
  <c r="J360"/>
  <c r="J290"/>
  <c r="J493"/>
  <c r="J54"/>
  <c r="J526"/>
  <c r="J144"/>
  <c r="J279"/>
  <c r="J128"/>
  <c r="J219"/>
  <c r="J167"/>
  <c r="J463"/>
  <c r="J236"/>
  <c r="J287"/>
  <c r="J610"/>
  <c r="J190"/>
  <c r="J220"/>
  <c r="J330"/>
  <c r="J649"/>
  <c r="J311"/>
  <c r="J670"/>
  <c r="J109"/>
  <c r="J380"/>
  <c r="J300"/>
  <c r="J456"/>
  <c r="J433"/>
  <c r="J339"/>
  <c r="J374"/>
  <c r="J114"/>
  <c r="J269"/>
  <c r="J398"/>
  <c r="J214"/>
  <c r="J130"/>
  <c r="J292"/>
  <c r="J198"/>
  <c r="J351"/>
  <c r="J347"/>
  <c r="J656"/>
  <c r="J283"/>
  <c r="J37"/>
  <c r="J570"/>
  <c r="J242"/>
  <c r="J592"/>
  <c r="J273"/>
  <c r="J74"/>
  <c r="J60"/>
  <c r="J486"/>
  <c r="J438"/>
  <c r="J511"/>
  <c r="J171"/>
  <c r="J479"/>
  <c r="J607"/>
  <c r="J155"/>
  <c r="J622"/>
  <c r="J509"/>
  <c r="J383"/>
  <c r="J320"/>
  <c r="J156"/>
  <c r="J642"/>
  <c r="J455"/>
  <c r="J673"/>
  <c r="J415"/>
  <c r="J335"/>
  <c r="J361"/>
  <c r="J590"/>
  <c r="J674"/>
  <c r="J586"/>
  <c r="J336"/>
  <c r="J593"/>
  <c r="J580"/>
  <c r="J116"/>
  <c r="J101"/>
  <c r="J531"/>
  <c r="J434"/>
  <c r="J221"/>
  <c r="J178"/>
  <c r="J117"/>
  <c r="J517"/>
  <c r="J325"/>
  <c r="J312"/>
  <c r="J384"/>
  <c r="J104"/>
  <c r="J343"/>
  <c r="J259"/>
  <c r="J469"/>
  <c r="J365"/>
  <c r="J85"/>
  <c r="J30"/>
  <c r="J620"/>
  <c r="J534"/>
  <c r="J401"/>
  <c r="J243"/>
  <c r="J281"/>
  <c r="J282"/>
  <c r="J222"/>
  <c r="J356"/>
  <c r="J3"/>
  <c r="J92"/>
  <c r="J31"/>
  <c r="J470"/>
  <c r="J68"/>
  <c r="J609"/>
  <c r="J587"/>
  <c r="J408"/>
  <c r="J416"/>
  <c r="J349"/>
  <c r="J199"/>
  <c r="J672"/>
  <c r="J675"/>
  <c r="J645"/>
  <c r="J663"/>
  <c r="J657"/>
  <c r="J637"/>
  <c r="J638"/>
  <c r="J629"/>
  <c r="J630"/>
  <c r="J650"/>
  <c r="J643"/>
  <c r="J664"/>
  <c r="J678"/>
  <c r="J604"/>
  <c r="H4" i="11"/>
  <c r="H10"/>
  <c r="H16"/>
  <c r="H22"/>
  <c r="H28"/>
  <c r="H34"/>
  <c r="H40"/>
  <c r="H46"/>
  <c r="H52"/>
  <c r="H58"/>
  <c r="H64"/>
  <c r="H70"/>
  <c r="K6" i="8"/>
  <c r="D6"/>
  <c r="A540" i="1"/>
  <c r="A453"/>
  <c r="A644"/>
  <c r="A621"/>
  <c r="A102"/>
  <c r="A118"/>
  <c r="A448"/>
  <c r="A467"/>
  <c r="A624"/>
  <c r="A368"/>
  <c r="A597"/>
  <c r="A439"/>
  <c r="A41"/>
  <c r="A399"/>
  <c r="A304"/>
  <c r="A254"/>
  <c r="A215"/>
  <c r="A557"/>
  <c r="A274"/>
  <c r="A541"/>
  <c r="A441"/>
  <c r="A237"/>
  <c r="A542"/>
  <c r="A658"/>
  <c r="A94"/>
  <c r="A305"/>
  <c r="A421"/>
  <c r="A669"/>
  <c r="A362"/>
  <c r="A366"/>
  <c r="A98"/>
  <c r="A679"/>
  <c r="A545"/>
  <c r="A483"/>
  <c r="A577"/>
  <c r="A138"/>
  <c r="A600"/>
  <c r="A260"/>
  <c r="A32"/>
  <c r="A407"/>
  <c r="A291"/>
  <c r="A395"/>
  <c r="A321"/>
  <c r="A95"/>
  <c r="A464"/>
  <c r="A337"/>
  <c r="A297"/>
  <c r="A521"/>
  <c r="A500"/>
  <c r="A484"/>
  <c r="A527"/>
  <c r="A543"/>
  <c r="A494"/>
  <c r="A326"/>
  <c r="A558"/>
  <c r="A346"/>
  <c r="A261"/>
  <c r="A497"/>
  <c r="A444"/>
  <c r="A528"/>
  <c r="A186"/>
  <c r="A608"/>
  <c r="A81"/>
  <c r="A131"/>
  <c r="A309"/>
  <c r="A293"/>
  <c r="A96"/>
  <c r="A46"/>
  <c r="A179"/>
  <c r="A431"/>
  <c r="A250"/>
  <c r="A327"/>
  <c r="A639"/>
  <c r="A216"/>
  <c r="A93"/>
  <c r="A168"/>
  <c r="A22"/>
  <c r="A162"/>
  <c r="A435"/>
  <c r="A449"/>
  <c r="A485"/>
  <c r="A140"/>
  <c r="A191"/>
  <c r="A13"/>
  <c r="A34"/>
  <c r="A676"/>
  <c r="A634"/>
  <c r="A538"/>
  <c r="A567"/>
  <c r="A478"/>
  <c r="A99"/>
  <c r="A352"/>
  <c r="A86"/>
  <c r="A18"/>
  <c r="A375"/>
  <c r="A532"/>
  <c r="A4"/>
  <c r="A562"/>
  <c r="A90"/>
  <c r="A163"/>
  <c r="A381"/>
  <c r="A357"/>
  <c r="A404"/>
  <c r="A515"/>
  <c r="A145"/>
  <c r="A42"/>
  <c r="A28"/>
  <c r="A208"/>
  <c r="A614"/>
  <c r="A412"/>
  <c r="A331"/>
  <c r="A432"/>
  <c r="A342"/>
  <c r="A367"/>
  <c r="A43"/>
  <c r="A126"/>
  <c r="A15"/>
  <c r="A631"/>
  <c r="A684"/>
  <c r="A62"/>
  <c r="A502"/>
  <c r="A17"/>
  <c r="A21"/>
  <c r="A110"/>
  <c r="A646"/>
  <c r="A125"/>
  <c r="A369"/>
  <c r="A578"/>
  <c r="A524"/>
  <c r="A120"/>
  <c r="A419"/>
  <c r="A387"/>
  <c r="A473"/>
  <c r="A426"/>
  <c r="A33"/>
  <c r="A422"/>
  <c r="A262"/>
  <c r="A276"/>
  <c r="A451"/>
  <c r="A202"/>
  <c r="A301"/>
  <c r="A659"/>
  <c r="A8"/>
  <c r="A575"/>
  <c r="A76"/>
  <c r="A490"/>
  <c r="A129"/>
  <c r="A280"/>
  <c r="A503"/>
  <c r="A447"/>
  <c r="A82"/>
  <c r="A665"/>
  <c r="A63"/>
  <c r="A152"/>
  <c r="A255"/>
  <c r="A680"/>
  <c r="A210"/>
  <c r="A427"/>
  <c r="A277"/>
  <c r="A115"/>
  <c r="A146"/>
  <c r="A69"/>
  <c r="A405"/>
  <c r="A537"/>
  <c r="A391"/>
  <c r="A683"/>
  <c r="A471"/>
  <c r="A47"/>
  <c r="A244"/>
  <c r="A180"/>
  <c r="A353"/>
  <c r="A157"/>
  <c r="A333"/>
  <c r="A313"/>
  <c r="A172"/>
  <c r="A238"/>
  <c r="A601"/>
  <c r="A306"/>
  <c r="A64"/>
  <c r="A245"/>
  <c r="A228"/>
  <c r="A223"/>
  <c r="A602"/>
  <c r="A16"/>
  <c r="A376"/>
  <c r="A546"/>
  <c r="A358"/>
  <c r="A354"/>
  <c r="A651"/>
  <c r="A70"/>
  <c r="A181"/>
  <c r="A388"/>
  <c r="A603"/>
  <c r="A316"/>
  <c r="A139"/>
  <c r="A491"/>
  <c r="A581"/>
  <c r="A487"/>
  <c r="A465"/>
  <c r="A450"/>
  <c r="A529"/>
  <c r="A83"/>
  <c r="A108"/>
  <c r="A203"/>
  <c r="A582"/>
  <c r="A57"/>
  <c r="A424"/>
  <c r="A239"/>
  <c r="A111"/>
  <c r="A594"/>
  <c r="A87"/>
  <c r="A294"/>
  <c r="A417"/>
  <c r="A632"/>
  <c r="A443"/>
  <c r="A653"/>
  <c r="A429"/>
  <c r="A209"/>
  <c r="A584"/>
  <c r="A317"/>
  <c r="A263"/>
  <c r="A322"/>
  <c r="A164"/>
  <c r="A389"/>
  <c r="A392"/>
  <c r="A284"/>
  <c r="A390"/>
  <c r="A423"/>
  <c r="A480"/>
  <c r="A393"/>
  <c r="A211"/>
  <c r="A583"/>
  <c r="A122"/>
  <c r="A442"/>
  <c r="A56"/>
  <c r="A229"/>
  <c r="A355"/>
  <c r="A307"/>
  <c r="A51"/>
  <c r="A52"/>
  <c r="A27"/>
  <c r="A298"/>
  <c r="A461"/>
  <c r="A135"/>
  <c r="A61"/>
  <c r="A396"/>
  <c r="A55"/>
  <c r="A299"/>
  <c r="A217"/>
  <c r="A397"/>
  <c r="A192"/>
  <c r="A153"/>
  <c r="A628"/>
  <c r="A338"/>
  <c r="A615"/>
  <c r="A596"/>
  <c r="A547"/>
  <c r="A569"/>
  <c r="A230"/>
  <c r="A616"/>
  <c r="A496"/>
  <c r="A445"/>
  <c r="A660"/>
  <c r="A402"/>
  <c r="A611"/>
  <c r="A48"/>
  <c r="A460"/>
  <c r="A681"/>
  <c r="A123"/>
  <c r="A193"/>
  <c r="A350"/>
  <c r="A612"/>
  <c r="A158"/>
  <c r="A585"/>
  <c r="A548"/>
  <c r="A141"/>
  <c r="A598"/>
  <c r="A107"/>
  <c r="A459"/>
  <c r="A553"/>
  <c r="A498"/>
  <c r="A564"/>
  <c r="A476"/>
  <c r="A105"/>
  <c r="A363"/>
  <c r="A359"/>
  <c r="A147"/>
  <c r="A457"/>
  <c r="A23"/>
  <c r="A595"/>
  <c r="A89"/>
  <c r="A345"/>
  <c r="A59"/>
  <c r="A510"/>
  <c r="A106"/>
  <c r="A403"/>
  <c r="A518"/>
  <c r="A682"/>
  <c r="A654"/>
  <c r="A566"/>
  <c r="A372"/>
  <c r="A348"/>
  <c r="A549"/>
  <c r="A466"/>
  <c r="A652"/>
  <c r="A270"/>
  <c r="A251"/>
  <c r="A264"/>
  <c r="A668"/>
  <c r="A302"/>
  <c r="A334"/>
  <c r="A182"/>
  <c r="A205"/>
  <c r="A224"/>
  <c r="A240"/>
  <c r="A605"/>
  <c r="A617"/>
  <c r="A599"/>
  <c r="A252"/>
  <c r="A377"/>
  <c r="A231"/>
  <c r="A256"/>
  <c r="A671"/>
  <c r="A148"/>
  <c r="A332"/>
  <c r="A475"/>
  <c r="A410"/>
  <c r="A625"/>
  <c r="A565"/>
  <c r="A160"/>
  <c r="A514"/>
  <c r="A121"/>
  <c r="A119"/>
  <c r="A303"/>
  <c r="A78"/>
  <c r="A232"/>
  <c r="A26"/>
  <c r="A576"/>
  <c r="A149"/>
  <c r="A44"/>
  <c r="A187"/>
  <c r="A91"/>
  <c r="A512"/>
  <c r="A571"/>
  <c r="A165"/>
  <c r="A285"/>
  <c r="A271"/>
  <c r="A685"/>
  <c r="A370"/>
  <c r="A667"/>
  <c r="A437"/>
  <c r="A495"/>
  <c r="A364"/>
  <c r="A233"/>
  <c r="A406"/>
  <c r="A246"/>
  <c r="A488"/>
  <c r="A142"/>
  <c r="A112"/>
  <c r="A318"/>
  <c r="A481"/>
  <c r="A454"/>
  <c r="A272"/>
  <c r="A20"/>
  <c r="A501"/>
  <c r="A206"/>
  <c r="A535"/>
  <c r="A154"/>
  <c r="A9"/>
  <c r="A588"/>
  <c r="A440"/>
  <c r="A225"/>
  <c r="A100"/>
  <c r="A40"/>
  <c r="A248"/>
  <c r="A413"/>
  <c r="A265"/>
  <c r="A492"/>
  <c r="A482"/>
  <c r="A218"/>
  <c r="A127"/>
  <c r="A655"/>
  <c r="A72"/>
  <c r="A477"/>
  <c r="A525"/>
  <c r="A635"/>
  <c r="A319"/>
  <c r="A11"/>
  <c r="A425"/>
  <c r="A188"/>
  <c r="A400"/>
  <c r="A204"/>
  <c r="A328"/>
  <c r="A6"/>
  <c r="A323"/>
  <c r="A183"/>
  <c r="A75"/>
  <c r="A278"/>
  <c r="A640"/>
  <c r="A550"/>
  <c r="A344"/>
  <c r="A539"/>
  <c r="A504"/>
  <c r="A554"/>
  <c r="A173"/>
  <c r="A143"/>
  <c r="A257"/>
  <c r="A184"/>
  <c r="A572"/>
  <c r="A24"/>
  <c r="A247"/>
  <c r="A194"/>
  <c r="A314"/>
  <c r="A159"/>
  <c r="A530"/>
  <c r="A226"/>
  <c r="A633"/>
  <c r="A677"/>
  <c r="A647"/>
  <c r="A626"/>
  <c r="A212"/>
  <c r="A35"/>
  <c r="A568"/>
  <c r="A462"/>
  <c r="A308"/>
  <c r="A414"/>
  <c r="A253"/>
  <c r="A266"/>
  <c r="A418"/>
  <c r="A591"/>
  <c r="A5"/>
  <c r="A559"/>
  <c r="A49"/>
  <c r="A207"/>
  <c r="A79"/>
  <c r="A234"/>
  <c r="A150"/>
  <c r="A19"/>
  <c r="A65"/>
  <c r="A474"/>
  <c r="A555"/>
  <c r="A385"/>
  <c r="A174"/>
  <c r="A329"/>
  <c r="A409"/>
  <c r="A551"/>
  <c r="A613"/>
  <c r="A648"/>
  <c r="A227"/>
  <c r="A589"/>
  <c r="A275"/>
  <c r="A452"/>
  <c r="A136"/>
  <c r="A288"/>
  <c r="A235"/>
  <c r="A468"/>
  <c r="A53"/>
  <c r="A258"/>
  <c r="A636"/>
  <c r="A446"/>
  <c r="A200"/>
  <c r="A661"/>
  <c r="A185"/>
  <c r="A124"/>
  <c r="A97"/>
  <c r="A505"/>
  <c r="A618"/>
  <c r="A66"/>
  <c r="A315"/>
  <c r="A12"/>
  <c r="A310"/>
  <c r="A373"/>
  <c r="A295"/>
  <c r="A536"/>
  <c r="A189"/>
  <c r="A137"/>
  <c r="A472"/>
  <c r="A522"/>
  <c r="A506"/>
  <c r="A58"/>
  <c r="A552"/>
  <c r="A394"/>
  <c r="A563"/>
  <c r="A175"/>
  <c r="A411"/>
  <c r="A249"/>
  <c r="A50"/>
  <c r="A513"/>
  <c r="A324"/>
  <c r="A420"/>
  <c r="A544"/>
  <c r="A38"/>
  <c r="A39"/>
  <c r="A623"/>
  <c r="A195"/>
  <c r="A161"/>
  <c r="A386"/>
  <c r="A196"/>
  <c r="A507"/>
  <c r="A519"/>
  <c r="A213"/>
  <c r="A340"/>
  <c r="A641"/>
  <c r="A29"/>
  <c r="A201"/>
  <c r="A169"/>
  <c r="A666"/>
  <c r="A166"/>
  <c r="A428"/>
  <c r="A286"/>
  <c r="A45"/>
  <c r="A103"/>
  <c r="A151"/>
  <c r="A7"/>
  <c r="A371"/>
  <c r="A77"/>
  <c r="A627"/>
  <c r="A573"/>
  <c r="A560"/>
  <c r="A561"/>
  <c r="A579"/>
  <c r="A606"/>
  <c r="A67"/>
  <c r="A197"/>
  <c r="A378"/>
  <c r="A133"/>
  <c r="A520"/>
  <c r="A341"/>
  <c r="A533"/>
  <c r="A662"/>
  <c r="A523"/>
  <c r="A382"/>
  <c r="A296"/>
  <c r="A88"/>
  <c r="A267"/>
  <c r="A499"/>
  <c r="A379"/>
  <c r="A36"/>
  <c r="A619"/>
  <c r="A176"/>
  <c r="A25"/>
  <c r="A84"/>
  <c r="A177"/>
  <c r="A14"/>
  <c r="A71"/>
  <c r="A241"/>
  <c r="A556"/>
  <c r="A80"/>
  <c r="A170"/>
  <c r="A134"/>
  <c r="A574"/>
  <c r="A489"/>
  <c r="A73"/>
  <c r="A289"/>
  <c r="A458"/>
  <c r="A516"/>
  <c r="A10"/>
  <c r="A113"/>
  <c r="A436"/>
  <c r="A132"/>
  <c r="A508"/>
  <c r="A268"/>
  <c r="A430"/>
  <c r="A360"/>
  <c r="A290"/>
  <c r="A493"/>
  <c r="A54"/>
  <c r="A526"/>
  <c r="A144"/>
  <c r="A279"/>
  <c r="A128"/>
  <c r="A219"/>
  <c r="A167"/>
  <c r="A463"/>
  <c r="A236"/>
  <c r="A287"/>
  <c r="A610"/>
  <c r="A190"/>
  <c r="A220"/>
  <c r="A330"/>
  <c r="A649"/>
  <c r="A311"/>
  <c r="A670"/>
  <c r="A109"/>
  <c r="A380"/>
  <c r="A300"/>
  <c r="A456"/>
  <c r="A433"/>
  <c r="A339"/>
  <c r="A374"/>
  <c r="A114"/>
  <c r="A269"/>
  <c r="A398"/>
  <c r="A214"/>
  <c r="A130"/>
  <c r="A292"/>
  <c r="A198"/>
  <c r="A351"/>
  <c r="A347"/>
  <c r="A656"/>
  <c r="A283"/>
  <c r="A37"/>
  <c r="A570"/>
  <c r="A242"/>
  <c r="A592"/>
  <c r="A273"/>
  <c r="A74"/>
  <c r="A60"/>
  <c r="A486"/>
  <c r="A438"/>
  <c r="A511"/>
  <c r="A171"/>
  <c r="A479"/>
  <c r="A607"/>
  <c r="A155"/>
  <c r="A622"/>
  <c r="A509"/>
  <c r="A383"/>
  <c r="A320"/>
  <c r="A156"/>
  <c r="A642"/>
  <c r="A455"/>
  <c r="A673"/>
  <c r="A415"/>
  <c r="A335"/>
  <c r="A361"/>
  <c r="A590"/>
  <c r="A674"/>
  <c r="A586"/>
  <c r="A336"/>
  <c r="A593"/>
  <c r="A580"/>
  <c r="A116"/>
  <c r="A101"/>
  <c r="A531"/>
  <c r="A434"/>
  <c r="A221"/>
  <c r="A178"/>
  <c r="A117"/>
  <c r="A517"/>
  <c r="A325"/>
  <c r="A312"/>
  <c r="A384"/>
  <c r="A104"/>
  <c r="A343"/>
  <c r="A259"/>
  <c r="A469"/>
  <c r="A365"/>
  <c r="A85"/>
  <c r="A30"/>
  <c r="A620"/>
  <c r="A534"/>
  <c r="A401"/>
  <c r="A243"/>
  <c r="A281"/>
  <c r="A282"/>
  <c r="A222"/>
  <c r="A356"/>
  <c r="A3"/>
  <c r="A92"/>
  <c r="A31"/>
  <c r="A470"/>
  <c r="A68"/>
  <c r="A609"/>
  <c r="A587"/>
  <c r="A408"/>
  <c r="A416"/>
  <c r="A349"/>
  <c r="A199"/>
  <c r="A672"/>
  <c r="A675"/>
  <c r="A645"/>
  <c r="A663"/>
  <c r="A657"/>
  <c r="A637"/>
  <c r="A638"/>
  <c r="A629"/>
  <c r="A630"/>
  <c r="A650"/>
  <c r="A643"/>
  <c r="A664"/>
  <c r="A678"/>
  <c r="A604"/>
  <c r="Q626" l="1"/>
  <c r="P625"/>
  <c r="Q624"/>
  <c r="P623"/>
  <c r="Q622"/>
  <c r="P621"/>
  <c r="Q620"/>
  <c r="P619"/>
  <c r="Q618"/>
  <c r="P617"/>
  <c r="Q616"/>
  <c r="P615"/>
  <c r="Q614"/>
  <c r="P613"/>
  <c r="Q612"/>
  <c r="P611"/>
  <c r="Q610"/>
  <c r="P609"/>
  <c r="Q628"/>
  <c r="P608"/>
  <c r="P568"/>
  <c r="P538"/>
  <c r="Q536"/>
  <c r="P537"/>
  <c r="Q517"/>
  <c r="P516"/>
  <c r="P458"/>
  <c r="P446"/>
  <c r="Q445"/>
  <c r="P444"/>
  <c r="P408"/>
  <c r="P389"/>
  <c r="P345"/>
  <c r="Q283"/>
  <c r="Q91"/>
  <c r="P628"/>
  <c r="P606"/>
  <c r="Q605"/>
  <c r="Q608"/>
  <c r="Q568"/>
  <c r="Q538"/>
  <c r="P536"/>
  <c r="Q537"/>
  <c r="P517"/>
  <c r="Q516"/>
  <c r="Q458"/>
  <c r="Q446"/>
  <c r="P445"/>
  <c r="Q444"/>
  <c r="Q408"/>
  <c r="Q389"/>
  <c r="Q345"/>
  <c r="P283"/>
  <c r="P91"/>
  <c r="P58"/>
  <c r="Q58"/>
  <c r="P570"/>
  <c r="Q569"/>
  <c r="Q570"/>
  <c r="P569"/>
  <c r="P607"/>
  <c r="Q606"/>
  <c r="P605"/>
  <c r="Q604"/>
  <c r="P603"/>
  <c r="Q602"/>
  <c r="P601"/>
  <c r="Q600"/>
  <c r="P599"/>
  <c r="Q598"/>
  <c r="P597"/>
  <c r="Q596"/>
  <c r="P595"/>
  <c r="Q594"/>
  <c r="P590"/>
  <c r="Q589"/>
  <c r="P588"/>
  <c r="Q587"/>
  <c r="P586"/>
  <c r="Q585"/>
  <c r="P584"/>
  <c r="Q583"/>
  <c r="P582"/>
  <c r="Q581"/>
  <c r="P580"/>
  <c r="Q579"/>
  <c r="P578"/>
  <c r="Q577"/>
  <c r="P576"/>
  <c r="Q575"/>
  <c r="P574"/>
  <c r="Q573"/>
  <c r="P572"/>
  <c r="Q571"/>
  <c r="Q566"/>
  <c r="P565"/>
  <c r="Q564"/>
  <c r="P563"/>
  <c r="Q562"/>
  <c r="P561"/>
  <c r="Q560"/>
  <c r="P559"/>
  <c r="Q558"/>
  <c r="P557"/>
  <c r="Q556"/>
  <c r="P555"/>
  <c r="Q554"/>
  <c r="P553"/>
  <c r="Q552"/>
  <c r="P551"/>
  <c r="Q550"/>
  <c r="P549"/>
  <c r="Q548"/>
  <c r="P547"/>
  <c r="Q546"/>
  <c r="P545"/>
  <c r="Q544"/>
  <c r="P543"/>
  <c r="Q542"/>
  <c r="P541"/>
  <c r="Q540"/>
  <c r="Q534"/>
  <c r="P533"/>
  <c r="Q532"/>
  <c r="P531"/>
  <c r="Q530"/>
  <c r="P529"/>
  <c r="Q528"/>
  <c r="P527"/>
  <c r="Q526"/>
  <c r="P525"/>
  <c r="Q524"/>
  <c r="P523"/>
  <c r="Q522"/>
  <c r="P521"/>
  <c r="Q520"/>
  <c r="P519"/>
  <c r="Q518"/>
  <c r="Q511"/>
  <c r="P510"/>
  <c r="Q509"/>
  <c r="P508"/>
  <c r="Q507"/>
  <c r="P506"/>
  <c r="Q505"/>
  <c r="P504"/>
  <c r="Q503"/>
  <c r="P502"/>
  <c r="Q501"/>
  <c r="P500"/>
  <c r="Q499"/>
  <c r="P498"/>
  <c r="Q497"/>
  <c r="P496"/>
  <c r="Q493"/>
  <c r="P492"/>
  <c r="Q491"/>
  <c r="P490"/>
  <c r="Q489"/>
  <c r="P488"/>
  <c r="Q487"/>
  <c r="P486"/>
  <c r="Q485"/>
  <c r="P484"/>
  <c r="Q483"/>
  <c r="P482"/>
  <c r="Q481"/>
  <c r="P480"/>
  <c r="Q479"/>
  <c r="P439"/>
  <c r="Q438"/>
  <c r="P437"/>
  <c r="Q436"/>
  <c r="P435"/>
  <c r="Q434"/>
  <c r="P433"/>
  <c r="Q432"/>
  <c r="P431"/>
  <c r="Q430"/>
  <c r="Q423"/>
  <c r="P422"/>
  <c r="Q421"/>
  <c r="P420"/>
  <c r="Q419"/>
  <c r="P418"/>
  <c r="Q417"/>
  <c r="P416"/>
  <c r="Q415"/>
  <c r="P414"/>
  <c r="Q413"/>
  <c r="P412"/>
  <c r="Q411"/>
  <c r="P410"/>
  <c r="Q409"/>
  <c r="P401"/>
  <c r="Q400"/>
  <c r="P399"/>
  <c r="Q398"/>
  <c r="P397"/>
  <c r="Q396"/>
  <c r="P395"/>
  <c r="Q394"/>
  <c r="P393"/>
  <c r="Q392"/>
  <c r="P391"/>
  <c r="Q390"/>
  <c r="P365"/>
  <c r="Q364"/>
  <c r="P363"/>
  <c r="Q362"/>
  <c r="P361"/>
  <c r="Q360"/>
  <c r="P359"/>
  <c r="Q358"/>
  <c r="P357"/>
  <c r="Q356"/>
  <c r="P355"/>
  <c r="Q354"/>
  <c r="P353"/>
  <c r="Q352"/>
  <c r="P351"/>
  <c r="Q350"/>
  <c r="P349"/>
  <c r="Q348"/>
  <c r="P347"/>
  <c r="Q346"/>
  <c r="Q300"/>
  <c r="P299"/>
  <c r="Q298"/>
  <c r="P297"/>
  <c r="Q296"/>
  <c r="P295"/>
  <c r="Q294"/>
  <c r="P293"/>
  <c r="Q292"/>
  <c r="P291"/>
  <c r="Q290"/>
  <c r="P289"/>
  <c r="Q288"/>
  <c r="P287"/>
  <c r="Q286"/>
  <c r="P285"/>
  <c r="Q284"/>
  <c r="Q214"/>
  <c r="P213"/>
  <c r="Q212"/>
  <c r="P211"/>
  <c r="Q210"/>
  <c r="P209"/>
  <c r="Q208"/>
  <c r="P207"/>
  <c r="Q206"/>
  <c r="P205"/>
  <c r="Q139"/>
  <c r="P138"/>
  <c r="Q137"/>
  <c r="P136"/>
  <c r="P93"/>
  <c r="Q607"/>
  <c r="P604"/>
  <c r="Q603"/>
  <c r="P602"/>
  <c r="Q601"/>
  <c r="P600"/>
  <c r="Q599"/>
  <c r="P598"/>
  <c r="Q597"/>
  <c r="P596"/>
  <c r="Q595"/>
  <c r="P594"/>
  <c r="Q590"/>
  <c r="P589"/>
  <c r="Q588"/>
  <c r="P587"/>
  <c r="Q586"/>
  <c r="P585"/>
  <c r="Q584"/>
  <c r="P583"/>
  <c r="Q582"/>
  <c r="P581"/>
  <c r="Q580"/>
  <c r="P579"/>
  <c r="Q578"/>
  <c r="P577"/>
  <c r="Q576"/>
  <c r="P575"/>
  <c r="Q574"/>
  <c r="P573"/>
  <c r="Q572"/>
  <c r="P571"/>
  <c r="P566"/>
  <c r="Q565"/>
  <c r="P564"/>
  <c r="Q563"/>
  <c r="P562"/>
  <c r="Q561"/>
  <c r="P560"/>
  <c r="Q559"/>
  <c r="P558"/>
  <c r="Q557"/>
  <c r="P556"/>
  <c r="Q555"/>
  <c r="P554"/>
  <c r="Q553"/>
  <c r="P552"/>
  <c r="Q551"/>
  <c r="P550"/>
  <c r="Q549"/>
  <c r="P548"/>
  <c r="Q547"/>
  <c r="P546"/>
  <c r="Q545"/>
  <c r="P544"/>
  <c r="Q543"/>
  <c r="P542"/>
  <c r="Q541"/>
  <c r="P540"/>
  <c r="P534"/>
  <c r="Q533"/>
  <c r="P532"/>
  <c r="Q531"/>
  <c r="P530"/>
  <c r="Q529"/>
  <c r="P528"/>
  <c r="Q527"/>
  <c r="P526"/>
  <c r="Q525"/>
  <c r="P524"/>
  <c r="Q523"/>
  <c r="P522"/>
  <c r="Q521"/>
  <c r="P520"/>
  <c r="Q519"/>
  <c r="P518"/>
  <c r="P511"/>
  <c r="Q510"/>
  <c r="P509"/>
  <c r="Q508"/>
  <c r="P507"/>
  <c r="Q506"/>
  <c r="P505"/>
  <c r="Q504"/>
  <c r="P503"/>
  <c r="Q502"/>
  <c r="P501"/>
  <c r="Q500"/>
  <c r="P499"/>
  <c r="Q498"/>
  <c r="P497"/>
  <c r="Q496"/>
  <c r="P493"/>
  <c r="Q492"/>
  <c r="P491"/>
  <c r="Q490"/>
  <c r="P489"/>
  <c r="Q488"/>
  <c r="P487"/>
  <c r="Q486"/>
  <c r="P485"/>
  <c r="Q484"/>
  <c r="P483"/>
  <c r="Q482"/>
  <c r="P481"/>
  <c r="Q480"/>
  <c r="P479"/>
  <c r="Q439"/>
  <c r="P438"/>
  <c r="Q437"/>
  <c r="P436"/>
  <c r="Q435"/>
  <c r="P434"/>
  <c r="Q433"/>
  <c r="P432"/>
  <c r="Q431"/>
  <c r="P430"/>
  <c r="P423"/>
  <c r="Q422"/>
  <c r="P421"/>
  <c r="Q420"/>
  <c r="P419"/>
  <c r="Q418"/>
  <c r="P417"/>
  <c r="Q416"/>
  <c r="P415"/>
  <c r="Q414"/>
  <c r="P413"/>
  <c r="Q412"/>
  <c r="P411"/>
  <c r="Q410"/>
  <c r="P409"/>
  <c r="Q401"/>
  <c r="P400"/>
  <c r="Q399"/>
  <c r="P398"/>
  <c r="Q397"/>
  <c r="P396"/>
  <c r="Q395"/>
  <c r="P394"/>
  <c r="Q393"/>
  <c r="P392"/>
  <c r="Q391"/>
  <c r="P390"/>
  <c r="Q365"/>
  <c r="P364"/>
  <c r="Q363"/>
  <c r="P362"/>
  <c r="Q361"/>
  <c r="P360"/>
  <c r="Q359"/>
  <c r="P358"/>
  <c r="Q357"/>
  <c r="P356"/>
  <c r="Q355"/>
  <c r="P354"/>
  <c r="Q353"/>
  <c r="P352"/>
  <c r="Q351"/>
  <c r="P350"/>
  <c r="Q349"/>
  <c r="P348"/>
  <c r="Q347"/>
  <c r="P346"/>
  <c r="P300"/>
  <c r="Q299"/>
  <c r="P298"/>
  <c r="Q297"/>
  <c r="P296"/>
  <c r="Q295"/>
  <c r="P294"/>
  <c r="Q293"/>
  <c r="P292"/>
  <c r="Q291"/>
  <c r="P290"/>
  <c r="Q289"/>
  <c r="P288"/>
  <c r="Q287"/>
  <c r="P286"/>
  <c r="Q285"/>
  <c r="P284"/>
  <c r="P214"/>
  <c r="Q213"/>
  <c r="P212"/>
  <c r="Q211"/>
  <c r="P210"/>
  <c r="Q209"/>
  <c r="P208"/>
  <c r="Q207"/>
  <c r="P206"/>
  <c r="Q205"/>
  <c r="P139"/>
  <c r="Q138"/>
  <c r="P137"/>
  <c r="Q136"/>
  <c r="Q93"/>
  <c r="Q539"/>
  <c r="P495"/>
  <c r="Q494"/>
  <c r="P539"/>
  <c r="Q495"/>
  <c r="P494"/>
  <c r="Q474"/>
  <c r="P473"/>
  <c r="Q472"/>
  <c r="P471"/>
  <c r="Q470"/>
  <c r="P469"/>
  <c r="Q468"/>
  <c r="P467"/>
  <c r="Q466"/>
  <c r="P465"/>
  <c r="Q464"/>
  <c r="P463"/>
  <c r="Q462"/>
  <c r="P461"/>
  <c r="Q460"/>
  <c r="Q453"/>
  <c r="P452"/>
  <c r="Q451"/>
  <c r="P450"/>
  <c r="Q449"/>
  <c r="P448"/>
  <c r="Q447"/>
  <c r="Q459"/>
  <c r="P135"/>
  <c r="Q92"/>
  <c r="P474"/>
  <c r="Q473"/>
  <c r="P472"/>
  <c r="Q471"/>
  <c r="P470"/>
  <c r="Q469"/>
  <c r="P468"/>
  <c r="Q467"/>
  <c r="P466"/>
  <c r="Q465"/>
  <c r="P464"/>
  <c r="Q463"/>
  <c r="P462"/>
  <c r="Q461"/>
  <c r="P460"/>
  <c r="P453"/>
  <c r="Q452"/>
  <c r="P451"/>
  <c r="Q450"/>
  <c r="P449"/>
  <c r="Q448"/>
  <c r="P447"/>
  <c r="P459"/>
  <c r="Q135"/>
  <c r="P92"/>
  <c r="P685"/>
  <c r="Q684"/>
  <c r="Q672"/>
  <c r="P671"/>
  <c r="P645"/>
  <c r="Q676"/>
  <c r="P675"/>
  <c r="Q674"/>
  <c r="P673"/>
  <c r="P676"/>
  <c r="Q675"/>
  <c r="P674"/>
  <c r="Q673"/>
  <c r="P672"/>
  <c r="Q671"/>
  <c r="Q645"/>
  <c r="P627"/>
  <c r="Q593"/>
  <c r="P592"/>
  <c r="Q591"/>
  <c r="P567"/>
  <c r="P535"/>
  <c r="Q515"/>
  <c r="P514"/>
  <c r="Q513"/>
  <c r="P512"/>
  <c r="P457"/>
  <c r="Q478"/>
  <c r="P477"/>
  <c r="Q476"/>
  <c r="P475"/>
  <c r="P456"/>
  <c r="Q455"/>
  <c r="P454"/>
  <c r="P443"/>
  <c r="Q442"/>
  <c r="P441"/>
  <c r="Q440"/>
  <c r="Q429"/>
  <c r="P428"/>
  <c r="Q427"/>
  <c r="P426"/>
  <c r="Q425"/>
  <c r="P424"/>
  <c r="P407"/>
  <c r="Q406"/>
  <c r="P405"/>
  <c r="Q404"/>
  <c r="P403"/>
  <c r="Q402"/>
  <c r="Q388"/>
  <c r="P387"/>
  <c r="Q386"/>
  <c r="P385"/>
  <c r="Q384"/>
  <c r="P383"/>
  <c r="Q382"/>
  <c r="P381"/>
  <c r="Q380"/>
  <c r="P379"/>
  <c r="Q378"/>
  <c r="P377"/>
  <c r="Q376"/>
  <c r="P375"/>
  <c r="Q374"/>
  <c r="P373"/>
  <c r="Q372"/>
  <c r="P371"/>
  <c r="Q370"/>
  <c r="P369"/>
  <c r="Q368"/>
  <c r="P367"/>
  <c r="Q366"/>
  <c r="Q344"/>
  <c r="P343"/>
  <c r="Q342"/>
  <c r="P341"/>
  <c r="Q340"/>
  <c r="P339"/>
  <c r="Q338"/>
  <c r="P337"/>
  <c r="Q336"/>
  <c r="P335"/>
  <c r="Q334"/>
  <c r="P333"/>
  <c r="Q332"/>
  <c r="P331"/>
  <c r="Q330"/>
  <c r="P329"/>
  <c r="Q328"/>
  <c r="P327"/>
  <c r="Q326"/>
  <c r="P325"/>
  <c r="Q324"/>
  <c r="P323"/>
  <c r="Q322"/>
  <c r="P321"/>
  <c r="Q320"/>
  <c r="P319"/>
  <c r="Q318"/>
  <c r="P317"/>
  <c r="Q316"/>
  <c r="P315"/>
  <c r="Q314"/>
  <c r="P313"/>
  <c r="Q312"/>
  <c r="P311"/>
  <c r="Q310"/>
  <c r="P309"/>
  <c r="Q627"/>
  <c r="P593"/>
  <c r="Q592"/>
  <c r="P591"/>
  <c r="Q567"/>
  <c r="Q535"/>
  <c r="P515"/>
  <c r="Q514"/>
  <c r="P513"/>
  <c r="Q512"/>
  <c r="Q457"/>
  <c r="P478"/>
  <c r="Q477"/>
  <c r="P476"/>
  <c r="Q475"/>
  <c r="Q456"/>
  <c r="P455"/>
  <c r="Q454"/>
  <c r="Q443"/>
  <c r="P442"/>
  <c r="Q441"/>
  <c r="P440"/>
  <c r="P429"/>
  <c r="Q428"/>
  <c r="P427"/>
  <c r="Q426"/>
  <c r="P425"/>
  <c r="Q424"/>
  <c r="Q407"/>
  <c r="P406"/>
  <c r="Q405"/>
  <c r="P404"/>
  <c r="Q403"/>
  <c r="P402"/>
  <c r="P388"/>
  <c r="Q387"/>
  <c r="P386"/>
  <c r="Q385"/>
  <c r="P384"/>
  <c r="Q383"/>
  <c r="P382"/>
  <c r="Q381"/>
  <c r="P380"/>
  <c r="Q379"/>
  <c r="P378"/>
  <c r="Q377"/>
  <c r="P376"/>
  <c r="Q375"/>
  <c r="P374"/>
  <c r="Q373"/>
  <c r="P372"/>
  <c r="Q371"/>
  <c r="P370"/>
  <c r="Q369"/>
  <c r="P368"/>
  <c r="Q367"/>
  <c r="P366"/>
  <c r="P344"/>
  <c r="Q343"/>
  <c r="P342"/>
  <c r="Q341"/>
  <c r="P340"/>
  <c r="Q339"/>
  <c r="P338"/>
  <c r="Q337"/>
  <c r="P336"/>
  <c r="Q335"/>
  <c r="P334"/>
  <c r="Q333"/>
  <c r="P332"/>
  <c r="Q331"/>
  <c r="P330"/>
  <c r="Q329"/>
  <c r="P328"/>
  <c r="Q327"/>
  <c r="P326"/>
  <c r="Q325"/>
  <c r="P324"/>
  <c r="Q323"/>
  <c r="P322"/>
  <c r="Q321"/>
  <c r="P320"/>
  <c r="Q319"/>
  <c r="P318"/>
  <c r="Q317"/>
  <c r="P316"/>
  <c r="Q315"/>
  <c r="P314"/>
  <c r="Q313"/>
  <c r="P312"/>
  <c r="Q311"/>
  <c r="P310"/>
  <c r="Q308"/>
  <c r="P307"/>
  <c r="Q306"/>
  <c r="P305"/>
  <c r="Q304"/>
  <c r="P303"/>
  <c r="Q302"/>
  <c r="P301"/>
  <c r="Q282"/>
  <c r="P281"/>
  <c r="Q280"/>
  <c r="P279"/>
  <c r="Q278"/>
  <c r="P277"/>
  <c r="Q276"/>
  <c r="P275"/>
  <c r="Q274"/>
  <c r="P273"/>
  <c r="Q272"/>
  <c r="P271"/>
  <c r="Q270"/>
  <c r="P269"/>
  <c r="Q268"/>
  <c r="P267"/>
  <c r="Q266"/>
  <c r="P265"/>
  <c r="Q264"/>
  <c r="P263"/>
  <c r="Q262"/>
  <c r="P261"/>
  <c r="Q260"/>
  <c r="P259"/>
  <c r="Q258"/>
  <c r="P257"/>
  <c r="Q256"/>
  <c r="P255"/>
  <c r="Q254"/>
  <c r="P253"/>
  <c r="Q252"/>
  <c r="P251"/>
  <c r="Q250"/>
  <c r="P249"/>
  <c r="Q248"/>
  <c r="P247"/>
  <c r="Q246"/>
  <c r="P245"/>
  <c r="Q244"/>
  <c r="P243"/>
  <c r="Q242"/>
  <c r="P241"/>
  <c r="Q240"/>
  <c r="P239"/>
  <c r="Q238"/>
  <c r="P237"/>
  <c r="Q236"/>
  <c r="P235"/>
  <c r="Q234"/>
  <c r="P233"/>
  <c r="Q232"/>
  <c r="P231"/>
  <c r="Q230"/>
  <c r="P229"/>
  <c r="Q228"/>
  <c r="P227"/>
  <c r="Q226"/>
  <c r="P225"/>
  <c r="Q224"/>
  <c r="P223"/>
  <c r="Q222"/>
  <c r="P221"/>
  <c r="Q220"/>
  <c r="P219"/>
  <c r="Q218"/>
  <c r="P217"/>
  <c r="Q216"/>
  <c r="P215"/>
  <c r="P204"/>
  <c r="Q203"/>
  <c r="P202"/>
  <c r="Q201"/>
  <c r="P200"/>
  <c r="Q199"/>
  <c r="P198"/>
  <c r="Q197"/>
  <c r="P196"/>
  <c r="Q195"/>
  <c r="P194"/>
  <c r="Q193"/>
  <c r="P192"/>
  <c r="Q191"/>
  <c r="P190"/>
  <c r="Q189"/>
  <c r="P188"/>
  <c r="Q187"/>
  <c r="P186"/>
  <c r="Q185"/>
  <c r="P184"/>
  <c r="Q183"/>
  <c r="P182"/>
  <c r="Q181"/>
  <c r="P180"/>
  <c r="Q179"/>
  <c r="P178"/>
  <c r="Q177"/>
  <c r="P176"/>
  <c r="Q175"/>
  <c r="P174"/>
  <c r="Q173"/>
  <c r="P172"/>
  <c r="Q171"/>
  <c r="P170"/>
  <c r="Q169"/>
  <c r="P168"/>
  <c r="Q167"/>
  <c r="P166"/>
  <c r="Q165"/>
  <c r="P164"/>
  <c r="Q163"/>
  <c r="P162"/>
  <c r="Q161"/>
  <c r="P160"/>
  <c r="Q159"/>
  <c r="P158"/>
  <c r="Q157"/>
  <c r="P156"/>
  <c r="Q155"/>
  <c r="P154"/>
  <c r="Q153"/>
  <c r="P152"/>
  <c r="Q151"/>
  <c r="P150"/>
  <c r="Q149"/>
  <c r="P148"/>
  <c r="Q147"/>
  <c r="P146"/>
  <c r="Q145"/>
  <c r="P144"/>
  <c r="Q143"/>
  <c r="P142"/>
  <c r="Q141"/>
  <c r="P140"/>
  <c r="Q134"/>
  <c r="P133"/>
  <c r="Q132"/>
  <c r="P131"/>
  <c r="Q130"/>
  <c r="P129"/>
  <c r="Q128"/>
  <c r="P127"/>
  <c r="Q126"/>
  <c r="P125"/>
  <c r="Q124"/>
  <c r="P123"/>
  <c r="Q122"/>
  <c r="P121"/>
  <c r="Q120"/>
  <c r="P119"/>
  <c r="Q118"/>
  <c r="P117"/>
  <c r="Q116"/>
  <c r="P115"/>
  <c r="Q114"/>
  <c r="P113"/>
  <c r="Q112"/>
  <c r="P111"/>
  <c r="Q110"/>
  <c r="P109"/>
  <c r="Q108"/>
  <c r="P107"/>
  <c r="Q106"/>
  <c r="P105"/>
  <c r="Q104"/>
  <c r="P103"/>
  <c r="Q102"/>
  <c r="P101"/>
  <c r="Q100"/>
  <c r="P99"/>
  <c r="Q98"/>
  <c r="P97"/>
  <c r="Q96"/>
  <c r="P95"/>
  <c r="Q94"/>
  <c r="Q90"/>
  <c r="P89"/>
  <c r="Q88"/>
  <c r="P87"/>
  <c r="Q86"/>
  <c r="P85"/>
  <c r="Q84"/>
  <c r="P83"/>
  <c r="Q82"/>
  <c r="P81"/>
  <c r="Q80"/>
  <c r="P79"/>
  <c r="Q78"/>
  <c r="P77"/>
  <c r="Q76"/>
  <c r="P75"/>
  <c r="Q74"/>
  <c r="P73"/>
  <c r="Q72"/>
  <c r="P71"/>
  <c r="Q70"/>
  <c r="P69"/>
  <c r="Q68"/>
  <c r="P67"/>
  <c r="Q66"/>
  <c r="P65"/>
  <c r="Q64"/>
  <c r="P63"/>
  <c r="Q62"/>
  <c r="P61"/>
  <c r="Q60"/>
  <c r="P59"/>
  <c r="P57"/>
  <c r="Q56"/>
  <c r="P55"/>
  <c r="Q54"/>
  <c r="P53"/>
  <c r="Q52"/>
  <c r="P51"/>
  <c r="Q50"/>
  <c r="P49"/>
  <c r="Q48"/>
  <c r="P47"/>
  <c r="Q46"/>
  <c r="P45"/>
  <c r="Q44"/>
  <c r="P43"/>
  <c r="Q42"/>
  <c r="P41"/>
  <c r="Q40"/>
  <c r="P39"/>
  <c r="Q38"/>
  <c r="P37"/>
  <c r="Q36"/>
  <c r="P35"/>
  <c r="Q34"/>
  <c r="Q32"/>
  <c r="P31"/>
  <c r="Q26"/>
  <c r="P27"/>
  <c r="P22"/>
  <c r="Q20"/>
  <c r="Q14"/>
  <c r="P12"/>
  <c r="Q17"/>
  <c r="P11"/>
  <c r="Q10"/>
  <c r="P9"/>
  <c r="P8"/>
  <c r="Q7"/>
  <c r="P5"/>
  <c r="Q4"/>
  <c r="Q309"/>
  <c r="P308"/>
  <c r="Q307"/>
  <c r="P306"/>
  <c r="Q305"/>
  <c r="P304"/>
  <c r="Q303"/>
  <c r="P302"/>
  <c r="Q301"/>
  <c r="P282"/>
  <c r="Q281"/>
  <c r="P280"/>
  <c r="Q279"/>
  <c r="P278"/>
  <c r="Q277"/>
  <c r="P276"/>
  <c r="Q275"/>
  <c r="P274"/>
  <c r="Q273"/>
  <c r="P272"/>
  <c r="Q271"/>
  <c r="P270"/>
  <c r="Q269"/>
  <c r="P268"/>
  <c r="Q267"/>
  <c r="P266"/>
  <c r="Q265"/>
  <c r="P264"/>
  <c r="Q263"/>
  <c r="P262"/>
  <c r="Q261"/>
  <c r="P260"/>
  <c r="Q259"/>
  <c r="P258"/>
  <c r="Q257"/>
  <c r="P256"/>
  <c r="Q255"/>
  <c r="P254"/>
  <c r="Q253"/>
  <c r="P252"/>
  <c r="Q251"/>
  <c r="P250"/>
  <c r="Q249"/>
  <c r="P248"/>
  <c r="Q247"/>
  <c r="P246"/>
  <c r="Q245"/>
  <c r="P244"/>
  <c r="Q243"/>
  <c r="P242"/>
  <c r="Q241"/>
  <c r="P240"/>
  <c r="Q239"/>
  <c r="P238"/>
  <c r="Q237"/>
  <c r="P236"/>
  <c r="Q235"/>
  <c r="P234"/>
  <c r="Q233"/>
  <c r="P232"/>
  <c r="Q231"/>
  <c r="P230"/>
  <c r="Q229"/>
  <c r="P228"/>
  <c r="Q227"/>
  <c r="P226"/>
  <c r="Q225"/>
  <c r="P224"/>
  <c r="Q223"/>
  <c r="P222"/>
  <c r="Q221"/>
  <c r="P220"/>
  <c r="Q219"/>
  <c r="P218"/>
  <c r="Q217"/>
  <c r="P216"/>
  <c r="Q215"/>
  <c r="Q204"/>
  <c r="P203"/>
  <c r="Q202"/>
  <c r="P201"/>
  <c r="Q200"/>
  <c r="P199"/>
  <c r="Q198"/>
  <c r="P197"/>
  <c r="Q196"/>
  <c r="P195"/>
  <c r="Q194"/>
  <c r="P193"/>
  <c r="Q192"/>
  <c r="P191"/>
  <c r="Q190"/>
  <c r="P189"/>
  <c r="Q188"/>
  <c r="P187"/>
  <c r="Q186"/>
  <c r="P185"/>
  <c r="Q184"/>
  <c r="P183"/>
  <c r="Q182"/>
  <c r="P181"/>
  <c r="Q180"/>
  <c r="P179"/>
  <c r="Q178"/>
  <c r="P177"/>
  <c r="Q176"/>
  <c r="P175"/>
  <c r="Q174"/>
  <c r="P173"/>
  <c r="Q172"/>
  <c r="P171"/>
  <c r="Q170"/>
  <c r="P169"/>
  <c r="Q168"/>
  <c r="P167"/>
  <c r="Q166"/>
  <c r="P165"/>
  <c r="Q164"/>
  <c r="P163"/>
  <c r="Q162"/>
  <c r="P161"/>
  <c r="Q160"/>
  <c r="P159"/>
  <c r="Q158"/>
  <c r="P157"/>
  <c r="Q156"/>
  <c r="P155"/>
  <c r="Q154"/>
  <c r="P153"/>
  <c r="Q152"/>
  <c r="P151"/>
  <c r="Q150"/>
  <c r="P149"/>
  <c r="Q148"/>
  <c r="P147"/>
  <c r="Q146"/>
  <c r="P145"/>
  <c r="Q144"/>
  <c r="P143"/>
  <c r="Q142"/>
  <c r="P141"/>
  <c r="Q140"/>
  <c r="P134"/>
  <c r="Q133"/>
  <c r="P132"/>
  <c r="Q131"/>
  <c r="P130"/>
  <c r="Q129"/>
  <c r="P128"/>
  <c r="Q127"/>
  <c r="P126"/>
  <c r="Q125"/>
  <c r="P124"/>
  <c r="Q123"/>
  <c r="P122"/>
  <c r="Q121"/>
  <c r="P120"/>
  <c r="Q119"/>
  <c r="P118"/>
  <c r="Q117"/>
  <c r="P116"/>
  <c r="Q115"/>
  <c r="P114"/>
  <c r="Q113"/>
  <c r="P112"/>
  <c r="Q111"/>
  <c r="P110"/>
  <c r="Q109"/>
  <c r="P108"/>
  <c r="Q107"/>
  <c r="P106"/>
  <c r="Q105"/>
  <c r="P104"/>
  <c r="Q103"/>
  <c r="P102"/>
  <c r="Q101"/>
  <c r="P100"/>
  <c r="Q99"/>
  <c r="P98"/>
  <c r="Q97"/>
  <c r="P96"/>
  <c r="Q95"/>
  <c r="P94"/>
  <c r="P90"/>
  <c r="Q89"/>
  <c r="P88"/>
  <c r="Q87"/>
  <c r="P86"/>
  <c r="Q85"/>
  <c r="P84"/>
  <c r="Q83"/>
  <c r="P82"/>
  <c r="Q81"/>
  <c r="P80"/>
  <c r="Q79"/>
  <c r="P78"/>
  <c r="Q77"/>
  <c r="P76"/>
  <c r="Q75"/>
  <c r="P74"/>
  <c r="Q73"/>
  <c r="P72"/>
  <c r="Q71"/>
  <c r="P70"/>
  <c r="Q69"/>
  <c r="P68"/>
  <c r="Q67"/>
  <c r="P66"/>
  <c r="Q65"/>
  <c r="P64"/>
  <c r="Q63"/>
  <c r="P62"/>
  <c r="Q61"/>
  <c r="P60"/>
  <c r="Q59"/>
  <c r="Q57"/>
  <c r="P56"/>
  <c r="Q55"/>
  <c r="P54"/>
  <c r="Q53"/>
  <c r="P52"/>
  <c r="Q51"/>
  <c r="P50"/>
  <c r="Q49"/>
  <c r="P48"/>
  <c r="Q47"/>
  <c r="P46"/>
  <c r="Q45"/>
  <c r="P44"/>
  <c r="Q43"/>
  <c r="P42"/>
  <c r="Q41"/>
  <c r="P40"/>
  <c r="Q39"/>
  <c r="P38"/>
  <c r="Q37"/>
  <c r="P36"/>
  <c r="Q35"/>
  <c r="P34"/>
  <c r="P32"/>
  <c r="Q31"/>
  <c r="P26"/>
  <c r="Q27"/>
  <c r="Q25"/>
  <c r="Q22"/>
  <c r="P20"/>
  <c r="P14"/>
  <c r="Q12"/>
  <c r="P17"/>
  <c r="Q11"/>
  <c r="P10"/>
  <c r="Q9"/>
  <c r="Q8"/>
  <c r="P7"/>
  <c r="Q5"/>
  <c r="P4"/>
  <c r="P30"/>
  <c r="Q29"/>
  <c r="P28"/>
  <c r="P24"/>
  <c r="Q23"/>
  <c r="Q30"/>
  <c r="P29"/>
  <c r="Q28"/>
  <c r="P25"/>
  <c r="Q13"/>
  <c r="Q24"/>
  <c r="P23"/>
  <c r="P33"/>
  <c r="P13"/>
  <c r="Q33"/>
  <c r="P18"/>
  <c r="Q16"/>
  <c r="Q21"/>
  <c r="P19"/>
  <c r="Q15"/>
  <c r="P6"/>
  <c r="Q18"/>
  <c r="P16"/>
  <c r="P21"/>
  <c r="Q19"/>
  <c r="P15"/>
  <c r="Q6"/>
  <c r="F3" i="11"/>
  <c r="G3" l="1"/>
  <c r="F540" i="1"/>
  <c r="F453"/>
  <c r="F644"/>
  <c r="F621"/>
  <c r="F102"/>
  <c r="F118"/>
  <c r="F448"/>
  <c r="F467"/>
  <c r="F624"/>
  <c r="F368"/>
  <c r="F597"/>
  <c r="F439"/>
  <c r="F41"/>
  <c r="F399"/>
  <c r="F304"/>
  <c r="F254"/>
  <c r="F215"/>
  <c r="F557"/>
  <c r="F274"/>
  <c r="F541"/>
  <c r="F441"/>
  <c r="F237"/>
  <c r="F542"/>
  <c r="F658"/>
  <c r="F94"/>
  <c r="F305"/>
  <c r="F421"/>
  <c r="F669"/>
  <c r="F362"/>
  <c r="F366"/>
  <c r="F98"/>
  <c r="F679"/>
  <c r="F545"/>
  <c r="F483"/>
  <c r="F577"/>
  <c r="F138"/>
  <c r="F600"/>
  <c r="F260"/>
  <c r="F32"/>
  <c r="F407"/>
  <c r="F291"/>
  <c r="F395"/>
  <c r="F321"/>
  <c r="F95"/>
  <c r="F464"/>
  <c r="F337"/>
  <c r="F297"/>
  <c r="F521"/>
  <c r="F500"/>
  <c r="F484"/>
  <c r="F527"/>
  <c r="F543"/>
  <c r="F494"/>
  <c r="F326"/>
  <c r="F558"/>
  <c r="F346"/>
  <c r="F261"/>
  <c r="F497"/>
  <c r="F444"/>
  <c r="F528"/>
  <c r="F186"/>
  <c r="F608"/>
  <c r="F81"/>
  <c r="F131"/>
  <c r="F309"/>
  <c r="F293"/>
  <c r="F96"/>
  <c r="F46"/>
  <c r="F179"/>
  <c r="F431"/>
  <c r="F250"/>
  <c r="F327"/>
  <c r="F639"/>
  <c r="F216"/>
  <c r="F93"/>
  <c r="F168"/>
  <c r="F22"/>
  <c r="F162"/>
  <c r="F435"/>
  <c r="F449"/>
  <c r="F485"/>
  <c r="F140"/>
  <c r="F191"/>
  <c r="F13"/>
  <c r="F34"/>
  <c r="F676"/>
  <c r="F634"/>
  <c r="F538"/>
  <c r="F567"/>
  <c r="F478"/>
  <c r="F99"/>
  <c r="F352"/>
  <c r="F86"/>
  <c r="F18"/>
  <c r="F375"/>
  <c r="F532"/>
  <c r="F4"/>
  <c r="F562"/>
  <c r="F90"/>
  <c r="F163"/>
  <c r="F381"/>
  <c r="F357"/>
  <c r="F404"/>
  <c r="F515"/>
  <c r="F145"/>
  <c r="F42"/>
  <c r="F28"/>
  <c r="F208"/>
  <c r="F614"/>
  <c r="F412"/>
  <c r="F331"/>
  <c r="F432"/>
  <c r="F342"/>
  <c r="F367"/>
  <c r="F43"/>
  <c r="F126"/>
  <c r="F15"/>
  <c r="F631"/>
  <c r="F684"/>
  <c r="F62"/>
  <c r="F502"/>
  <c r="F17"/>
  <c r="F21"/>
  <c r="F110"/>
  <c r="F646"/>
  <c r="F125"/>
  <c r="F369"/>
  <c r="F578"/>
  <c r="F524"/>
  <c r="F120"/>
  <c r="F419"/>
  <c r="F387"/>
  <c r="F473"/>
  <c r="F426"/>
  <c r="F33"/>
  <c r="F422"/>
  <c r="F262"/>
  <c r="F276"/>
  <c r="F451"/>
  <c r="F202"/>
  <c r="F301"/>
  <c r="F659"/>
  <c r="F8"/>
  <c r="F575"/>
  <c r="F76"/>
  <c r="F490"/>
  <c r="F129"/>
  <c r="F280"/>
  <c r="F503"/>
  <c r="F447"/>
  <c r="F82"/>
  <c r="F665"/>
  <c r="F63"/>
  <c r="F152"/>
  <c r="F255"/>
  <c r="F680"/>
  <c r="F210"/>
  <c r="F427"/>
  <c r="F277"/>
  <c r="F115"/>
  <c r="F146"/>
  <c r="F69"/>
  <c r="F405"/>
  <c r="F537"/>
  <c r="F391"/>
  <c r="F683"/>
  <c r="F471"/>
  <c r="F47"/>
  <c r="F244"/>
  <c r="F180"/>
  <c r="F353"/>
  <c r="F157"/>
  <c r="F333"/>
  <c r="F313"/>
  <c r="F172"/>
  <c r="F238"/>
  <c r="F601"/>
  <c r="F306"/>
  <c r="F64"/>
  <c r="F245"/>
  <c r="F228"/>
  <c r="F223"/>
  <c r="F602"/>
  <c r="F16"/>
  <c r="F376"/>
  <c r="F546"/>
  <c r="F358"/>
  <c r="F354"/>
  <c r="F651"/>
  <c r="F70"/>
  <c r="F181"/>
  <c r="F388"/>
  <c r="F603"/>
  <c r="F316"/>
  <c r="F139"/>
  <c r="F491"/>
  <c r="F581"/>
  <c r="F487"/>
  <c r="F465"/>
  <c r="F450"/>
  <c r="F529"/>
  <c r="F83"/>
  <c r="F108"/>
  <c r="F203"/>
  <c r="F582"/>
  <c r="F57"/>
  <c r="F424"/>
  <c r="F239"/>
  <c r="F111"/>
  <c r="F594"/>
  <c r="F87"/>
  <c r="F294"/>
  <c r="F417"/>
  <c r="F632"/>
  <c r="F443"/>
  <c r="F653"/>
  <c r="F429"/>
  <c r="F209"/>
  <c r="F584"/>
  <c r="F317"/>
  <c r="F263"/>
  <c r="F322"/>
  <c r="F164"/>
  <c r="F389"/>
  <c r="F392"/>
  <c r="F284"/>
  <c r="F390"/>
  <c r="F423"/>
  <c r="F480"/>
  <c r="F393"/>
  <c r="F211"/>
  <c r="F583"/>
  <c r="F122"/>
  <c r="F442"/>
  <c r="F56"/>
  <c r="F229"/>
  <c r="F355"/>
  <c r="F307"/>
  <c r="F51"/>
  <c r="F52"/>
  <c r="F27"/>
  <c r="F298"/>
  <c r="F461"/>
  <c r="F135"/>
  <c r="F61"/>
  <c r="F396"/>
  <c r="F55"/>
  <c r="F299"/>
  <c r="F217"/>
  <c r="F397"/>
  <c r="F192"/>
  <c r="F153"/>
  <c r="F628"/>
  <c r="F338"/>
  <c r="F615"/>
  <c r="F596"/>
  <c r="F547"/>
  <c r="F569"/>
  <c r="F230"/>
  <c r="F616"/>
  <c r="F496"/>
  <c r="F445"/>
  <c r="F660"/>
  <c r="F402"/>
  <c r="F611"/>
  <c r="F48"/>
  <c r="F460"/>
  <c r="F681"/>
  <c r="F123"/>
  <c r="F193"/>
  <c r="F350"/>
  <c r="F612"/>
  <c r="F158"/>
  <c r="F585"/>
  <c r="F548"/>
  <c r="F141"/>
  <c r="F598"/>
  <c r="F107"/>
  <c r="F459"/>
  <c r="F553"/>
  <c r="F498"/>
  <c r="F564"/>
  <c r="F476"/>
  <c r="F105"/>
  <c r="F363"/>
  <c r="F359"/>
  <c r="F147"/>
  <c r="F457"/>
  <c r="F23"/>
  <c r="F595"/>
  <c r="F89"/>
  <c r="F345"/>
  <c r="F59"/>
  <c r="F510"/>
  <c r="F106"/>
  <c r="F403"/>
  <c r="F518"/>
  <c r="F682"/>
  <c r="F654"/>
  <c r="F566"/>
  <c r="F372"/>
  <c r="F348"/>
  <c r="F549"/>
  <c r="F466"/>
  <c r="F652"/>
  <c r="F270"/>
  <c r="F251"/>
  <c r="F264"/>
  <c r="F668"/>
  <c r="F302"/>
  <c r="F334"/>
  <c r="F182"/>
  <c r="F205"/>
  <c r="F224"/>
  <c r="F240"/>
  <c r="F605"/>
  <c r="F617"/>
  <c r="F599"/>
  <c r="F252"/>
  <c r="F377"/>
  <c r="F231"/>
  <c r="F256"/>
  <c r="F671"/>
  <c r="F148"/>
  <c r="F332"/>
  <c r="F475"/>
  <c r="F410"/>
  <c r="F625"/>
  <c r="F565"/>
  <c r="F160"/>
  <c r="F514"/>
  <c r="F121"/>
  <c r="F119"/>
  <c r="F303"/>
  <c r="F78"/>
  <c r="F232"/>
  <c r="F26"/>
  <c r="F576"/>
  <c r="F149"/>
  <c r="F44"/>
  <c r="F187"/>
  <c r="F91"/>
  <c r="F512"/>
  <c r="F571"/>
  <c r="F165"/>
  <c r="F285"/>
  <c r="F271"/>
  <c r="F685"/>
  <c r="F370"/>
  <c r="F667"/>
  <c r="F437"/>
  <c r="F495"/>
  <c r="F364"/>
  <c r="F233"/>
  <c r="F406"/>
  <c r="F246"/>
  <c r="F488"/>
  <c r="F142"/>
  <c r="F112"/>
  <c r="F318"/>
  <c r="F481"/>
  <c r="F454"/>
  <c r="F272"/>
  <c r="F20"/>
  <c r="F501"/>
  <c r="F206"/>
  <c r="F535"/>
  <c r="F154"/>
  <c r="F9"/>
  <c r="F588"/>
  <c r="F440"/>
  <c r="F225"/>
  <c r="F100"/>
  <c r="F40"/>
  <c r="F248"/>
  <c r="F413"/>
  <c r="F265"/>
  <c r="F492"/>
  <c r="F482"/>
  <c r="F218"/>
  <c r="F127"/>
  <c r="F655"/>
  <c r="F72"/>
  <c r="F477"/>
  <c r="F525"/>
  <c r="F635"/>
  <c r="F319"/>
  <c r="F11"/>
  <c r="F425"/>
  <c r="F188"/>
  <c r="F400"/>
  <c r="F204"/>
  <c r="F328"/>
  <c r="F6"/>
  <c r="F323"/>
  <c r="F183"/>
  <c r="F75"/>
  <c r="F278"/>
  <c r="F640"/>
  <c r="F550"/>
  <c r="F344"/>
  <c r="F539"/>
  <c r="F504"/>
  <c r="F554"/>
  <c r="F173"/>
  <c r="F143"/>
  <c r="F257"/>
  <c r="F184"/>
  <c r="F572"/>
  <c r="F24"/>
  <c r="F247"/>
  <c r="F194"/>
  <c r="F314"/>
  <c r="F159"/>
  <c r="F530"/>
  <c r="F226"/>
  <c r="F633"/>
  <c r="F677"/>
  <c r="F647"/>
  <c r="F626"/>
  <c r="F212"/>
  <c r="F35"/>
  <c r="F568"/>
  <c r="F462"/>
  <c r="F308"/>
  <c r="F414"/>
  <c r="F253"/>
  <c r="F266"/>
  <c r="F418"/>
  <c r="F591"/>
  <c r="F5"/>
  <c r="F559"/>
  <c r="F49"/>
  <c r="F207"/>
  <c r="F79"/>
  <c r="F234"/>
  <c r="F150"/>
  <c r="F19"/>
  <c r="F65"/>
  <c r="F474"/>
  <c r="F555"/>
  <c r="F385"/>
  <c r="F174"/>
  <c r="F329"/>
  <c r="F409"/>
  <c r="F551"/>
  <c r="F613"/>
  <c r="F648"/>
  <c r="F227"/>
  <c r="F589"/>
  <c r="F275"/>
  <c r="F452"/>
  <c r="F136"/>
  <c r="F288"/>
  <c r="F235"/>
  <c r="F468"/>
  <c r="F53"/>
  <c r="F258"/>
  <c r="F636"/>
  <c r="F446"/>
  <c r="F200"/>
  <c r="F661"/>
  <c r="F185"/>
  <c r="F124"/>
  <c r="F97"/>
  <c r="F505"/>
  <c r="F618"/>
  <c r="F66"/>
  <c r="F315"/>
  <c r="F12"/>
  <c r="F310"/>
  <c r="F373"/>
  <c r="F295"/>
  <c r="F536"/>
  <c r="F189"/>
  <c r="F137"/>
  <c r="F472"/>
  <c r="F522"/>
  <c r="F506"/>
  <c r="F58"/>
  <c r="F552"/>
  <c r="F394"/>
  <c r="F563"/>
  <c r="F175"/>
  <c r="F411"/>
  <c r="F249"/>
  <c r="F50"/>
  <c r="F513"/>
  <c r="F324"/>
  <c r="F420"/>
  <c r="F544"/>
  <c r="F38"/>
  <c r="F39"/>
  <c r="F623"/>
  <c r="F195"/>
  <c r="F161"/>
  <c r="F386"/>
  <c r="F196"/>
  <c r="F507"/>
  <c r="F519"/>
  <c r="F213"/>
  <c r="F340"/>
  <c r="F641"/>
  <c r="F29"/>
  <c r="F201"/>
  <c r="F169"/>
  <c r="F666"/>
  <c r="F166"/>
  <c r="F428"/>
  <c r="F286"/>
  <c r="F45"/>
  <c r="F103"/>
  <c r="F151"/>
  <c r="F7"/>
  <c r="F371"/>
  <c r="F77"/>
  <c r="F627"/>
  <c r="F573"/>
  <c r="F560"/>
  <c r="F561"/>
  <c r="F579"/>
  <c r="F606"/>
  <c r="F67"/>
  <c r="F197"/>
  <c r="F378"/>
  <c r="F133"/>
  <c r="F520"/>
  <c r="F341"/>
  <c r="F533"/>
  <c r="F662"/>
  <c r="F523"/>
  <c r="F382"/>
  <c r="F296"/>
  <c r="F88"/>
  <c r="F267"/>
  <c r="F499"/>
  <c r="F379"/>
  <c r="F36"/>
  <c r="F619"/>
  <c r="F176"/>
  <c r="F25"/>
  <c r="F84"/>
  <c r="F177"/>
  <c r="F14"/>
  <c r="F71"/>
  <c r="F241"/>
  <c r="F556"/>
  <c r="F80"/>
  <c r="F170"/>
  <c r="F134"/>
  <c r="F574"/>
  <c r="F489"/>
  <c r="F73"/>
  <c r="F289"/>
  <c r="F458"/>
  <c r="F516"/>
  <c r="F10"/>
  <c r="F113"/>
  <c r="F436"/>
  <c r="F132"/>
  <c r="F508"/>
  <c r="F268"/>
  <c r="F430"/>
  <c r="F360"/>
  <c r="F290"/>
  <c r="F493"/>
  <c r="F54"/>
  <c r="F526"/>
  <c r="F144"/>
  <c r="F279"/>
  <c r="F128"/>
  <c r="F219"/>
  <c r="F167"/>
  <c r="F463"/>
  <c r="F236"/>
  <c r="F287"/>
  <c r="F610"/>
  <c r="F190"/>
  <c r="F220"/>
  <c r="F330"/>
  <c r="F649"/>
  <c r="F311"/>
  <c r="F670"/>
  <c r="F109"/>
  <c r="F380"/>
  <c r="F300"/>
  <c r="F456"/>
  <c r="F433"/>
  <c r="F339"/>
  <c r="F374"/>
  <c r="F114"/>
  <c r="F269"/>
  <c r="F398"/>
  <c r="F214"/>
  <c r="F130"/>
  <c r="F292"/>
  <c r="F198"/>
  <c r="F351"/>
  <c r="F347"/>
  <c r="F656"/>
  <c r="F283"/>
  <c r="F37"/>
  <c r="F570"/>
  <c r="F242"/>
  <c r="F592"/>
  <c r="F273"/>
  <c r="F74"/>
  <c r="F60"/>
  <c r="F486"/>
  <c r="F438"/>
  <c r="F511"/>
  <c r="F171"/>
  <c r="F479"/>
  <c r="F607"/>
  <c r="F155"/>
  <c r="F622"/>
  <c r="F509"/>
  <c r="F383"/>
  <c r="F320"/>
  <c r="F156"/>
  <c r="F642"/>
  <c r="F455"/>
  <c r="F673"/>
  <c r="F415"/>
  <c r="F335"/>
  <c r="F361"/>
  <c r="F590"/>
  <c r="F674"/>
  <c r="F586"/>
  <c r="F336"/>
  <c r="F593"/>
  <c r="F580"/>
  <c r="F116"/>
  <c r="F101"/>
  <c r="F531"/>
  <c r="F434"/>
  <c r="F221"/>
  <c r="F178"/>
  <c r="F117"/>
  <c r="F517"/>
  <c r="F325"/>
  <c r="F312"/>
  <c r="F384"/>
  <c r="F104"/>
  <c r="F343"/>
  <c r="F259"/>
  <c r="F469"/>
  <c r="F365"/>
  <c r="F85"/>
  <c r="F30"/>
  <c r="F620"/>
  <c r="F534"/>
  <c r="F401"/>
  <c r="F243"/>
  <c r="F281"/>
  <c r="F282"/>
  <c r="F222"/>
  <c r="F356"/>
  <c r="F3"/>
  <c r="F92"/>
  <c r="F31"/>
  <c r="F470"/>
  <c r="F68"/>
  <c r="F609"/>
  <c r="F587"/>
  <c r="F408"/>
  <c r="F416"/>
  <c r="F349"/>
  <c r="F199"/>
  <c r="F672"/>
  <c r="F675"/>
  <c r="F645"/>
  <c r="F663"/>
  <c r="F657"/>
  <c r="F637"/>
  <c r="F638"/>
  <c r="F629"/>
  <c r="F630"/>
  <c r="F650"/>
  <c r="F643"/>
  <c r="F664"/>
  <c r="F678"/>
  <c r="A4" i="7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"/>
  <c r="A3" i="5"/>
  <c r="D3"/>
  <c r="G3" i="7"/>
  <c r="I2" i="8"/>
  <c r="B2"/>
  <c r="N27"/>
  <c r="N22"/>
  <c r="N17"/>
  <c r="N12"/>
  <c r="K27"/>
  <c r="K23"/>
  <c r="K24" s="1"/>
  <c r="K22"/>
  <c r="K17"/>
  <c r="K14"/>
  <c r="K13"/>
  <c r="K9"/>
  <c r="K11" s="1"/>
  <c r="K7"/>
  <c r="K8" s="1"/>
  <c r="K5"/>
  <c r="G12"/>
  <c r="G27"/>
  <c r="G22"/>
  <c r="G17"/>
  <c r="D27"/>
  <c r="D23"/>
  <c r="D24" s="1"/>
  <c r="D22"/>
  <c r="D17"/>
  <c r="D14"/>
  <c r="D13"/>
  <c r="D9"/>
  <c r="D10" s="1"/>
  <c r="D7"/>
  <c r="D8" s="1"/>
  <c r="D5"/>
  <c r="G11" i="7"/>
  <c r="G19"/>
  <c r="G27"/>
  <c r="G4"/>
  <c r="G5"/>
  <c r="G6"/>
  <c r="G7"/>
  <c r="G8"/>
  <c r="G9"/>
  <c r="G10"/>
  <c r="G12"/>
  <c r="G13"/>
  <c r="G14"/>
  <c r="G15"/>
  <c r="G16"/>
  <c r="G17"/>
  <c r="G18"/>
  <c r="G20"/>
  <c r="G21"/>
  <c r="G22"/>
  <c r="G23"/>
  <c r="G24"/>
  <c r="G25"/>
  <c r="G26"/>
  <c r="G28"/>
  <c r="G29"/>
  <c r="G30"/>
  <c r="G31"/>
  <c r="G32"/>
  <c r="G33"/>
  <c r="G34"/>
  <c r="D28" i="8"/>
  <c r="D29" s="1"/>
  <c r="F604" i="1"/>
  <c r="K12" i="8"/>
  <c r="D12"/>
  <c r="G3" i="5"/>
  <c r="D18" i="8"/>
  <c r="D19" s="1"/>
  <c r="K18"/>
  <c r="K19" s="1"/>
  <c r="K28"/>
  <c r="K29" s="1"/>
  <c r="N13"/>
  <c r="N14" s="1"/>
  <c r="N18"/>
  <c r="N19" s="1"/>
  <c r="N23"/>
  <c r="N24" s="1"/>
  <c r="N28"/>
  <c r="N29" s="1"/>
  <c r="G18"/>
  <c r="G19" s="1"/>
  <c r="G23"/>
  <c r="G24" s="1"/>
  <c r="G28"/>
  <c r="G29" s="1"/>
  <c r="G13"/>
  <c r="G14" s="1"/>
  <c r="J31" l="1"/>
  <c r="G7"/>
  <c r="G6"/>
  <c r="N4"/>
  <c r="N5"/>
  <c r="N3"/>
  <c r="G9"/>
  <c r="G8"/>
  <c r="N8"/>
  <c r="L36" s="1"/>
  <c r="N9"/>
  <c r="N6"/>
  <c r="N7"/>
  <c r="G5"/>
  <c r="G3"/>
  <c r="G4"/>
  <c r="E32" s="1"/>
  <c r="K10"/>
  <c r="C31"/>
  <c r="D11"/>
  <c r="E36" l="1"/>
  <c r="E37" s="1"/>
  <c r="F37" s="1"/>
  <c r="L34"/>
  <c r="M34" s="1"/>
  <c r="E34"/>
  <c r="E35" s="1"/>
  <c r="F35" s="1"/>
  <c r="M36"/>
  <c r="L37"/>
  <c r="M37" s="1"/>
  <c r="L32"/>
  <c r="M32" s="1"/>
  <c r="F36" l="1"/>
  <c r="F34"/>
  <c r="E33"/>
  <c r="F33" s="1"/>
  <c r="F32"/>
  <c r="L33"/>
  <c r="M33" s="1"/>
  <c r="L35"/>
  <c r="M35" s="1"/>
</calcChain>
</file>

<file path=xl/sharedStrings.xml><?xml version="1.0" encoding="utf-8"?>
<sst xmlns="http://schemas.openxmlformats.org/spreadsheetml/2006/main" count="1704" uniqueCount="1323">
  <si>
    <t>ID</t>
  </si>
  <si>
    <t>等级</t>
    <phoneticPr fontId="1" type="noConversion"/>
  </si>
  <si>
    <t>普通攻击</t>
    <phoneticPr fontId="1" type="noConversion"/>
  </si>
  <si>
    <t>生命</t>
    <phoneticPr fontId="1" type="noConversion"/>
  </si>
  <si>
    <t>名称</t>
    <phoneticPr fontId="1" type="noConversion"/>
  </si>
  <si>
    <t>武将ID</t>
    <phoneticPr fontId="1" type="noConversion"/>
  </si>
  <si>
    <t>命中</t>
    <phoneticPr fontId="1" type="noConversion"/>
  </si>
  <si>
    <t>暴击</t>
    <phoneticPr fontId="1" type="noConversion"/>
  </si>
  <si>
    <t>描述</t>
    <phoneticPr fontId="1" type="noConversion"/>
  </si>
  <si>
    <t>天赋总和</t>
    <phoneticPr fontId="1" type="noConversion"/>
  </si>
  <si>
    <t>影响属性</t>
    <phoneticPr fontId="1" type="noConversion"/>
  </si>
  <si>
    <t>每级成长</t>
    <phoneticPr fontId="1" type="noConversion"/>
  </si>
  <si>
    <t>属性增加</t>
    <phoneticPr fontId="1" type="noConversion"/>
  </si>
  <si>
    <t>闪避</t>
    <phoneticPr fontId="1" type="noConversion"/>
  </si>
  <si>
    <t>绝技ID</t>
    <phoneticPr fontId="1" type="noConversion"/>
  </si>
  <si>
    <t>绝技</t>
    <phoneticPr fontId="1" type="noConversion"/>
  </si>
  <si>
    <t>代表人物</t>
    <phoneticPr fontId="1" type="noConversion"/>
  </si>
  <si>
    <t>职业</t>
    <phoneticPr fontId="1" type="noConversion"/>
  </si>
  <si>
    <t>仙侣</t>
    <phoneticPr fontId="1" type="noConversion"/>
  </si>
  <si>
    <t>职业ID</t>
    <phoneticPr fontId="1" type="noConversion"/>
  </si>
  <si>
    <t>ID</t>
    <phoneticPr fontId="1" type="noConversion"/>
  </si>
  <si>
    <t>HeroHpPlus</t>
  </si>
  <si>
    <t>HeroXpPlus</t>
  </si>
  <si>
    <t>HeroSkillDefencePlus</t>
  </si>
  <si>
    <t>HeroHitPlus</t>
  </si>
  <si>
    <t>HeroDodgePlus</t>
  </si>
  <si>
    <t>HeroCrackPlus</t>
  </si>
  <si>
    <t>HeroBlockPlus</t>
  </si>
  <si>
    <t>HeroCritPlus</t>
  </si>
  <si>
    <t>HeroTenacityPlus</t>
  </si>
  <si>
    <t>BattleHurt</t>
  </si>
  <si>
    <t>BattleCure</t>
  </si>
  <si>
    <t>BattleXpPlus</t>
  </si>
  <si>
    <t>BattleXpMinus</t>
  </si>
  <si>
    <t>BattleXpFull</t>
  </si>
  <si>
    <t>BattleXpClear</t>
  </si>
  <si>
    <t>BattleHitPlus</t>
  </si>
  <si>
    <t>BattleHitMinus</t>
  </si>
  <si>
    <t>BattleDodgePlus</t>
  </si>
  <si>
    <t>BattleDodgeMinus</t>
  </si>
  <si>
    <t>BattleCrackPlus</t>
  </si>
  <si>
    <t>BattleCrackMinus</t>
  </si>
  <si>
    <t>BattleBlockPlus</t>
  </si>
  <si>
    <t>BattleBlockMinus</t>
  </si>
  <si>
    <t>BattleCritPlus</t>
  </si>
  <si>
    <t>BattleCritMinus</t>
  </si>
  <si>
    <t>BattleTenacityPlus</t>
  </si>
  <si>
    <t>BattleTenacityMinus</t>
  </si>
  <si>
    <t>BattleVertigo</t>
  </si>
  <si>
    <t>BattleAttackTwice</t>
  </si>
  <si>
    <t>绝技系数</t>
    <phoneticPr fontId="1" type="noConversion"/>
  </si>
  <si>
    <t>仙·天命</t>
    <phoneticPr fontId="1" type="noConversion"/>
  </si>
  <si>
    <t>仙·气合</t>
    <phoneticPr fontId="1" type="noConversion"/>
  </si>
  <si>
    <t>仙·强袭</t>
    <phoneticPr fontId="1" type="noConversion"/>
  </si>
  <si>
    <t>仙·遁走</t>
    <phoneticPr fontId="1" type="noConversion"/>
  </si>
  <si>
    <t>仙·破军</t>
    <phoneticPr fontId="1" type="noConversion"/>
  </si>
  <si>
    <t>仙·固守</t>
    <phoneticPr fontId="1" type="noConversion"/>
  </si>
  <si>
    <t>仙·狂暴</t>
    <phoneticPr fontId="1" type="noConversion"/>
  </si>
  <si>
    <t>仙·金刚</t>
    <phoneticPr fontId="1" type="noConversion"/>
  </si>
  <si>
    <t>真·天命</t>
    <phoneticPr fontId="1" type="noConversion"/>
  </si>
  <si>
    <t>真·气合</t>
    <phoneticPr fontId="1" type="noConversion"/>
  </si>
  <si>
    <t>真·强袭</t>
    <phoneticPr fontId="1" type="noConversion"/>
  </si>
  <si>
    <t>真·遁走</t>
    <phoneticPr fontId="1" type="noConversion"/>
  </si>
  <si>
    <t>真·破军</t>
    <phoneticPr fontId="1" type="noConversion"/>
  </si>
  <si>
    <t>真·固守</t>
    <phoneticPr fontId="1" type="noConversion"/>
  </si>
  <si>
    <t>真·狂暴</t>
    <phoneticPr fontId="1" type="noConversion"/>
  </si>
  <si>
    <t>真·金刚</t>
    <phoneticPr fontId="1" type="noConversion"/>
  </si>
  <si>
    <t>神·天命</t>
    <phoneticPr fontId="1" type="noConversion"/>
  </si>
  <si>
    <t>神·气合</t>
    <phoneticPr fontId="1" type="noConversion"/>
  </si>
  <si>
    <t>神·强袭</t>
    <phoneticPr fontId="1" type="noConversion"/>
  </si>
  <si>
    <t>神·遁走</t>
    <phoneticPr fontId="1" type="noConversion"/>
  </si>
  <si>
    <t>神·破军</t>
    <phoneticPr fontId="1" type="noConversion"/>
  </si>
  <si>
    <t>神·固守</t>
    <phoneticPr fontId="1" type="noConversion"/>
  </si>
  <si>
    <t>神·狂暴</t>
    <phoneticPr fontId="1" type="noConversion"/>
  </si>
  <si>
    <t>神·金刚</t>
    <phoneticPr fontId="1" type="noConversion"/>
  </si>
  <si>
    <t>天命</t>
    <phoneticPr fontId="1" type="noConversion"/>
  </si>
  <si>
    <t>气合</t>
    <phoneticPr fontId="1" type="noConversion"/>
  </si>
  <si>
    <t>强袭</t>
    <phoneticPr fontId="1" type="noConversion"/>
  </si>
  <si>
    <t>遁走</t>
    <phoneticPr fontId="1" type="noConversion"/>
  </si>
  <si>
    <t>破军</t>
    <phoneticPr fontId="1" type="noConversion"/>
  </si>
  <si>
    <t>固守</t>
    <phoneticPr fontId="1" type="noConversion"/>
  </si>
  <si>
    <t>狂暴</t>
    <phoneticPr fontId="1" type="noConversion"/>
  </si>
  <si>
    <t>金刚</t>
    <phoneticPr fontId="1" type="noConversion"/>
  </si>
  <si>
    <t>所需魂力</t>
    <phoneticPr fontId="1" type="noConversion"/>
  </si>
  <si>
    <t>姓名</t>
    <phoneticPr fontId="1" type="noConversion"/>
  </si>
  <si>
    <t>职业名</t>
    <phoneticPr fontId="1" type="noConversion"/>
  </si>
  <si>
    <t>绝技名</t>
    <phoneticPr fontId="1" type="noConversion"/>
  </si>
  <si>
    <t>物攻加成</t>
    <phoneticPr fontId="1" type="noConversion"/>
  </si>
  <si>
    <t>伏魔宝刀</t>
    <phoneticPr fontId="1" type="noConversion"/>
  </si>
  <si>
    <t>宝刀</t>
    <phoneticPr fontId="1" type="noConversion"/>
  </si>
  <si>
    <t>基数</t>
    <phoneticPr fontId="1" type="noConversion"/>
  </si>
  <si>
    <t>法杖</t>
    <phoneticPr fontId="1" type="noConversion"/>
  </si>
  <si>
    <t>护符</t>
    <phoneticPr fontId="1" type="noConversion"/>
  </si>
  <si>
    <t>法袍</t>
    <phoneticPr fontId="1" type="noConversion"/>
  </si>
  <si>
    <t>法冠</t>
    <phoneticPr fontId="1" type="noConversion"/>
  </si>
  <si>
    <t>战靴</t>
    <phoneticPr fontId="1" type="noConversion"/>
  </si>
  <si>
    <t>法宝</t>
    <phoneticPr fontId="1" type="noConversion"/>
  </si>
  <si>
    <t>法攻</t>
    <phoneticPr fontId="1" type="noConversion"/>
  </si>
  <si>
    <t>属性</t>
    <phoneticPr fontId="1" type="noConversion"/>
  </si>
  <si>
    <t>生命加成</t>
    <phoneticPr fontId="1" type="noConversion"/>
  </si>
  <si>
    <t>绝攻加成</t>
    <phoneticPr fontId="1" type="noConversion"/>
  </si>
  <si>
    <t>法防加成</t>
    <phoneticPr fontId="1" type="noConversion"/>
  </si>
  <si>
    <t>物防加成</t>
    <phoneticPr fontId="1" type="noConversion"/>
  </si>
  <si>
    <t>绝防加成</t>
    <phoneticPr fontId="1" type="noConversion"/>
  </si>
  <si>
    <t>造成伤害</t>
    <phoneticPr fontId="1" type="noConversion"/>
  </si>
  <si>
    <t>剩余生命</t>
    <phoneticPr fontId="1" type="noConversion"/>
  </si>
  <si>
    <t>最终闪避 &lt;= 60%</t>
    <phoneticPr fontId="1" type="noConversion"/>
  </si>
  <si>
    <t>最终格挡 &lt;= 80%</t>
    <phoneticPr fontId="1" type="noConversion"/>
  </si>
  <si>
    <t>最终暴击 &lt;= 100%</t>
    <phoneticPr fontId="1" type="noConversion"/>
  </si>
  <si>
    <t>品质</t>
    <phoneticPr fontId="1" type="noConversion"/>
  </si>
  <si>
    <t>Id</t>
    <phoneticPr fontId="1" type="noConversion"/>
  </si>
  <si>
    <t>ID</t>
    <phoneticPr fontId="1" type="noConversion"/>
  </si>
  <si>
    <t>Buff.Data</t>
    <phoneticPr fontId="1" type="noConversion"/>
  </si>
  <si>
    <t>Buff.Effect</t>
    <phoneticPr fontId="1" type="noConversion"/>
  </si>
  <si>
    <t>位置</t>
    <phoneticPr fontId="1" type="noConversion"/>
  </si>
  <si>
    <t>Pos</t>
    <phoneticPr fontId="1" type="noConversion"/>
  </si>
  <si>
    <t>Id</t>
    <phoneticPr fontId="1" type="noConversion"/>
  </si>
  <si>
    <t>Buff.Data</t>
    <phoneticPr fontId="1" type="noConversion"/>
  </si>
  <si>
    <t>Buff.Effect</t>
    <phoneticPr fontId="1" type="noConversion"/>
  </si>
  <si>
    <t>类型</t>
    <phoneticPr fontId="1" type="noConversion"/>
  </si>
  <si>
    <t>Type</t>
    <phoneticPr fontId="1" type="noConversion"/>
  </si>
  <si>
    <t>Quality</t>
    <phoneticPr fontId="1" type="noConversion"/>
  </si>
  <si>
    <r>
      <t>I</t>
    </r>
    <r>
      <rPr>
        <b/>
        <sz val="11"/>
        <color indexed="51"/>
        <rFont val="宋体"/>
        <charset val="134"/>
      </rPr>
      <t>d</t>
    </r>
    <phoneticPr fontId="1" type="noConversion"/>
  </si>
  <si>
    <r>
      <t>B</t>
    </r>
    <r>
      <rPr>
        <b/>
        <sz val="11"/>
        <color indexed="51"/>
        <rFont val="宋体"/>
        <charset val="134"/>
      </rPr>
      <t>uffs</t>
    </r>
    <phoneticPr fontId="1" type="noConversion"/>
  </si>
  <si>
    <t>统率</t>
    <phoneticPr fontId="1" type="noConversion"/>
  </si>
  <si>
    <t>智谋</t>
    <phoneticPr fontId="1" type="noConversion"/>
  </si>
  <si>
    <t>武勇</t>
    <phoneticPr fontId="1" type="noConversion"/>
  </si>
  <si>
    <t>韦昭</t>
  </si>
  <si>
    <t>伊籍</t>
  </si>
  <si>
    <t>尹赏</t>
  </si>
  <si>
    <t>尹大目</t>
  </si>
  <si>
    <t>尹默</t>
  </si>
  <si>
    <t>于禁</t>
  </si>
  <si>
    <t>于诠</t>
  </si>
  <si>
    <t>卫瓘</t>
  </si>
  <si>
    <t>袁遗</t>
  </si>
  <si>
    <t>袁胤</t>
  </si>
  <si>
    <t>阎宇</t>
  </si>
  <si>
    <t>袁涣</t>
  </si>
  <si>
    <t>袁熙</t>
  </si>
  <si>
    <t>阎行</t>
  </si>
  <si>
    <t>阎柔</t>
  </si>
  <si>
    <t>袁术</t>
  </si>
  <si>
    <t>袁尚</t>
  </si>
  <si>
    <t>袁绍</t>
  </si>
  <si>
    <t>阎象</t>
  </si>
  <si>
    <t>袁谭</t>
  </si>
  <si>
    <t>阎圃</t>
  </si>
  <si>
    <t>袁燿</t>
  </si>
  <si>
    <t>王威</t>
  </si>
  <si>
    <t>王異</t>
  </si>
  <si>
    <t>王允</t>
  </si>
  <si>
    <t>王基</t>
  </si>
  <si>
    <t>王颀</t>
  </si>
  <si>
    <t>王匡</t>
  </si>
  <si>
    <t>王业</t>
  </si>
  <si>
    <t>王经</t>
  </si>
  <si>
    <t>王伉</t>
  </si>
  <si>
    <t>王浑</t>
  </si>
  <si>
    <t>王粲</t>
  </si>
  <si>
    <t>王修</t>
  </si>
  <si>
    <t>王戎</t>
  </si>
  <si>
    <t>王肃</t>
  </si>
  <si>
    <t>王濬</t>
  </si>
  <si>
    <t>王祥</t>
  </si>
  <si>
    <t>区星</t>
  </si>
  <si>
    <t>王双</t>
  </si>
  <si>
    <t>王忠</t>
  </si>
  <si>
    <t>王昶</t>
  </si>
  <si>
    <t>王韬</t>
  </si>
  <si>
    <t>王惇</t>
  </si>
  <si>
    <t>王平</t>
  </si>
  <si>
    <t>王甫</t>
  </si>
  <si>
    <t>王门</t>
  </si>
  <si>
    <t>王淩</t>
  </si>
  <si>
    <t>王累</t>
  </si>
  <si>
    <t>王朗</t>
  </si>
  <si>
    <t>温恢</t>
  </si>
  <si>
    <t>何晏</t>
  </si>
  <si>
    <t>蒯越</t>
  </si>
  <si>
    <t>蒯良</t>
  </si>
  <si>
    <t>贾华</t>
  </si>
  <si>
    <t>华覈</t>
  </si>
  <si>
    <t>贾逵</t>
  </si>
  <si>
    <t>何仪</t>
  </si>
  <si>
    <t>华歆</t>
  </si>
  <si>
    <t>贾诩</t>
  </si>
  <si>
    <t>郭奕</t>
  </si>
  <si>
    <t>郭援</t>
  </si>
  <si>
    <t>郭嘉</t>
  </si>
  <si>
    <t>鄂焕</t>
  </si>
  <si>
    <t>郭汜</t>
  </si>
  <si>
    <t>乐就</t>
  </si>
  <si>
    <t>霍峻</t>
  </si>
  <si>
    <t>郝昭</t>
  </si>
  <si>
    <t>乐进</t>
  </si>
  <si>
    <t>乐綝</t>
  </si>
  <si>
    <t>郭图</t>
  </si>
  <si>
    <t>郭马</t>
  </si>
  <si>
    <t>郝萌</t>
  </si>
  <si>
    <t>郭攸之</t>
  </si>
  <si>
    <t>霍弋</t>
  </si>
  <si>
    <t>郭淮</t>
  </si>
  <si>
    <t>夏侯威</t>
  </si>
  <si>
    <t>夏侯渊</t>
  </si>
  <si>
    <t>夏侯恩</t>
  </si>
  <si>
    <t>夏侯和</t>
  </si>
  <si>
    <t>夏侯惠</t>
  </si>
  <si>
    <t>夏侯玄</t>
  </si>
  <si>
    <t>夏侯尚</t>
  </si>
  <si>
    <t>夏侯德</t>
  </si>
  <si>
    <t>夏侯惇</t>
  </si>
  <si>
    <t>夏侯霸</t>
  </si>
  <si>
    <t>夏侯楙</t>
  </si>
  <si>
    <t>夏侯令女</t>
  </si>
  <si>
    <t>贾充</t>
  </si>
  <si>
    <t>何植</t>
  </si>
  <si>
    <t>何进</t>
  </si>
  <si>
    <t>贺齐</t>
  </si>
  <si>
    <t>贾範</t>
  </si>
  <si>
    <t>花鬘</t>
  </si>
  <si>
    <t>华雄</t>
  </si>
  <si>
    <t>关彝</t>
  </si>
  <si>
    <t>韩胤</t>
  </si>
  <si>
    <t>关羽</t>
  </si>
  <si>
    <t>桓阶</t>
  </si>
  <si>
    <t>管亥</t>
  </si>
  <si>
    <t>毌丘俭</t>
  </si>
  <si>
    <t>毌丘秀</t>
  </si>
  <si>
    <t>毌丘甸</t>
  </si>
  <si>
    <t>韩莒子</t>
  </si>
  <si>
    <t>韩玄</t>
  </si>
  <si>
    <t>韩浩</t>
  </si>
  <si>
    <t>关兴</t>
  </si>
  <si>
    <t>关索</t>
  </si>
  <si>
    <t>韩遂</t>
  </si>
  <si>
    <t>韩嵩</t>
  </si>
  <si>
    <t>关靖</t>
  </si>
  <si>
    <t>韩暹</t>
  </si>
  <si>
    <t>阚泽</t>
  </si>
  <si>
    <t>韩忠</t>
  </si>
  <si>
    <t>关统</t>
  </si>
  <si>
    <t>韩当</t>
  </si>
  <si>
    <t>韩德</t>
  </si>
  <si>
    <t>甘宁</t>
  </si>
  <si>
    <t>桓範</t>
  </si>
  <si>
    <t>韩馥</t>
  </si>
  <si>
    <t>关平</t>
  </si>
  <si>
    <t>简雍</t>
  </si>
  <si>
    <t>颜良</t>
  </si>
  <si>
    <t>魏延</t>
  </si>
  <si>
    <t>麴义</t>
  </si>
  <si>
    <t>戏志才</t>
  </si>
  <si>
    <t>魏续</t>
  </si>
  <si>
    <t>魏邈</t>
  </si>
  <si>
    <t>魏讽</t>
  </si>
  <si>
    <t>魏攸</t>
  </si>
  <si>
    <t>牛金</t>
  </si>
  <si>
    <t>丘建</t>
  </si>
  <si>
    <t>牛辅</t>
  </si>
  <si>
    <t>丘本</t>
  </si>
  <si>
    <t>季雍</t>
  </si>
  <si>
    <t>姜维</t>
  </si>
  <si>
    <t>巩志</t>
  </si>
  <si>
    <t>桥蕤</t>
  </si>
  <si>
    <t>龚都</t>
  </si>
  <si>
    <t>桥瑁</t>
  </si>
  <si>
    <t>许仪</t>
  </si>
  <si>
    <t>许贡</t>
  </si>
  <si>
    <t>许靖</t>
  </si>
  <si>
    <t>许褚</t>
  </si>
  <si>
    <t>许攸</t>
  </si>
  <si>
    <t>纪灵</t>
  </si>
  <si>
    <t>金禕</t>
  </si>
  <si>
    <t>金环三结</t>
  </si>
  <si>
    <t>金旋</t>
  </si>
  <si>
    <t>虞汜</t>
  </si>
  <si>
    <t>虞翻</t>
  </si>
  <si>
    <t>邢道荣</t>
  </si>
  <si>
    <t>郤正</t>
  </si>
  <si>
    <t>严颜</t>
  </si>
  <si>
    <t>牵弘</t>
  </si>
  <si>
    <t>严纲</t>
  </si>
  <si>
    <t>严畯</t>
  </si>
  <si>
    <t>牵招</t>
  </si>
  <si>
    <t>严政</t>
  </si>
  <si>
    <t>严白虎</t>
  </si>
  <si>
    <t>严舆</t>
  </si>
  <si>
    <t>吴懿</t>
  </si>
  <si>
    <t>黄盖</t>
  </si>
  <si>
    <t>高幹</t>
  </si>
  <si>
    <t>黄月英</t>
  </si>
  <si>
    <t>黄权</t>
  </si>
  <si>
    <t>黄皓</t>
  </si>
  <si>
    <t>高柔</t>
  </si>
  <si>
    <t>高顺</t>
  </si>
  <si>
    <t>高翔</t>
  </si>
  <si>
    <t>高昇</t>
  </si>
  <si>
    <t>黄崇</t>
  </si>
  <si>
    <t>侯成</t>
  </si>
  <si>
    <t>侯选</t>
  </si>
  <si>
    <t>黄祖</t>
  </si>
  <si>
    <t>公孙越</t>
  </si>
  <si>
    <t>公孙渊</t>
  </si>
  <si>
    <t>公孙恭</t>
  </si>
  <si>
    <t>公孙康</t>
  </si>
  <si>
    <t>公孙瓒</t>
  </si>
  <si>
    <t>公孙续</t>
  </si>
  <si>
    <t>公孙度</t>
  </si>
  <si>
    <t>公孙範</t>
  </si>
  <si>
    <t>孔胄</t>
  </si>
  <si>
    <t>黄忠</t>
  </si>
  <si>
    <t>高定</t>
  </si>
  <si>
    <t>高堂隆</t>
  </si>
  <si>
    <t>高沛</t>
  </si>
  <si>
    <t>皇甫嵩</t>
  </si>
  <si>
    <t>孔融</t>
  </si>
  <si>
    <t>高览</t>
  </si>
  <si>
    <t>伍延</t>
  </si>
  <si>
    <t>吴巨</t>
  </si>
  <si>
    <t>国渊</t>
  </si>
  <si>
    <t>吴景</t>
  </si>
  <si>
    <t>吾彦</t>
  </si>
  <si>
    <t>吴纲</t>
  </si>
  <si>
    <t>吴国太</t>
  </si>
  <si>
    <t>胡济</t>
  </si>
  <si>
    <t>吾粲</t>
  </si>
  <si>
    <t>胡质</t>
  </si>
  <si>
    <t>吴质</t>
  </si>
  <si>
    <t>胡车兒</t>
  </si>
  <si>
    <t>胡遵</t>
  </si>
  <si>
    <t>胡轸</t>
  </si>
  <si>
    <t>顾谭</t>
  </si>
  <si>
    <t>兀突骨</t>
  </si>
  <si>
    <t>胡班</t>
  </si>
  <si>
    <t>吴班</t>
  </si>
  <si>
    <t>胡奋</t>
  </si>
  <si>
    <t>顾雍</t>
  </si>
  <si>
    <t>吴兰</t>
  </si>
  <si>
    <t>胡烈</t>
  </si>
  <si>
    <t>崔琰</t>
  </si>
  <si>
    <t>蔡琰</t>
  </si>
  <si>
    <t>蔡和</t>
  </si>
  <si>
    <t>蔡氏</t>
  </si>
  <si>
    <t>蔡中</t>
  </si>
  <si>
    <t>蔡瑁</t>
  </si>
  <si>
    <t>崔林</t>
  </si>
  <si>
    <t>左奕</t>
  </si>
  <si>
    <t>笮融</t>
  </si>
  <si>
    <t>施朔</t>
  </si>
  <si>
    <t>师纂</t>
  </si>
  <si>
    <t>司马懿</t>
  </si>
  <si>
    <t>司马炎</t>
  </si>
  <si>
    <t>司马师</t>
  </si>
  <si>
    <t>司马昭</t>
  </si>
  <si>
    <t>司马胄</t>
  </si>
  <si>
    <t>司马孚</t>
  </si>
  <si>
    <t>司马望</t>
  </si>
  <si>
    <t>司马攸</t>
  </si>
  <si>
    <t>司马朗</t>
  </si>
  <si>
    <t>谢旌</t>
  </si>
  <si>
    <t>车冑</t>
  </si>
  <si>
    <t>沙摩柯</t>
  </si>
  <si>
    <t>朱異</t>
  </si>
  <si>
    <t>周昕</t>
  </si>
  <si>
    <t>周昂</t>
  </si>
  <si>
    <t>周旨</t>
  </si>
  <si>
    <t>周仓</t>
  </si>
  <si>
    <t>周泰</t>
  </si>
  <si>
    <t>州泰</t>
  </si>
  <si>
    <t>周鲂</t>
  </si>
  <si>
    <t>周瑜</t>
  </si>
  <si>
    <t>朱桓</t>
  </si>
  <si>
    <t>朱据</t>
  </si>
  <si>
    <t>祝融</t>
  </si>
  <si>
    <t>朱儁</t>
  </si>
  <si>
    <t>朱然</t>
  </si>
  <si>
    <t>朱治</t>
  </si>
  <si>
    <t>朱褒</t>
  </si>
  <si>
    <t>朱灵</t>
  </si>
  <si>
    <t>荀彧</t>
  </si>
  <si>
    <t>淳于琼</t>
  </si>
  <si>
    <t>荀顗</t>
  </si>
  <si>
    <t>荀勗</t>
  </si>
  <si>
    <t>荀谌</t>
  </si>
  <si>
    <t>荀攸</t>
  </si>
  <si>
    <t>焦彝</t>
  </si>
  <si>
    <t>锺毓</t>
  </si>
  <si>
    <t>蒋琬</t>
  </si>
  <si>
    <t>锺会</t>
  </si>
  <si>
    <t>蒋幹</t>
  </si>
  <si>
    <t>蒋义渠</t>
  </si>
  <si>
    <t>小乔</t>
  </si>
  <si>
    <t>蒋钦</t>
  </si>
  <si>
    <t>蒋济</t>
  </si>
  <si>
    <t>谯周</t>
  </si>
  <si>
    <t>蒋舒</t>
  </si>
  <si>
    <t>焦触</t>
  </si>
  <si>
    <t>向宠</t>
  </si>
  <si>
    <t>邵悌</t>
  </si>
  <si>
    <t>蒋班</t>
  </si>
  <si>
    <t>蒋斌</t>
  </si>
  <si>
    <t>锺繇</t>
  </si>
  <si>
    <t>锺離牧</t>
  </si>
  <si>
    <t>向朗</t>
  </si>
  <si>
    <t>徐荣</t>
  </si>
  <si>
    <t>诸葛恪</t>
  </si>
  <si>
    <t>诸葛乔</t>
  </si>
  <si>
    <t>诸葛瑾</t>
  </si>
  <si>
    <t>诸葛均</t>
  </si>
  <si>
    <t>诸葛绪</t>
  </si>
  <si>
    <t>诸葛尚</t>
  </si>
  <si>
    <t>诸葛靓</t>
  </si>
  <si>
    <t>诸葛瞻</t>
  </si>
  <si>
    <t>诸葛诞</t>
  </si>
  <si>
    <t>诸葛亮</t>
  </si>
  <si>
    <t>徐晃</t>
  </si>
  <si>
    <t>徐氏</t>
  </si>
  <si>
    <t>徐质</t>
  </si>
  <si>
    <t>徐庶</t>
  </si>
  <si>
    <t>徐盛</t>
  </si>
  <si>
    <t>徐邈</t>
  </si>
  <si>
    <t>沈莹</t>
  </si>
  <si>
    <t>申仪</t>
  </si>
  <si>
    <t>辛宪英</t>
  </si>
  <si>
    <t>岑昏</t>
  </si>
  <si>
    <t>辛敞</t>
  </si>
  <si>
    <t>申耽</t>
  </si>
  <si>
    <t>审配</t>
  </si>
  <si>
    <t>辛毘</t>
  </si>
  <si>
    <t>辛评</t>
  </si>
  <si>
    <t>秦宓</t>
  </si>
  <si>
    <t>秦朗</t>
  </si>
  <si>
    <t>眭元进</t>
  </si>
  <si>
    <t>眭固</t>
  </si>
  <si>
    <t>邹氏</t>
  </si>
  <si>
    <t>邹靖</t>
  </si>
  <si>
    <t>邹丹</t>
  </si>
  <si>
    <t>成宜</t>
  </si>
  <si>
    <t>成公英</t>
  </si>
  <si>
    <t>盛曼</t>
  </si>
  <si>
    <t>石苞</t>
  </si>
  <si>
    <t>薛莹</t>
  </si>
  <si>
    <t>薛珝</t>
  </si>
  <si>
    <t>薛综</t>
  </si>
  <si>
    <t>全禕</t>
  </si>
  <si>
    <t>全怿</t>
  </si>
  <si>
    <t>全纪</t>
  </si>
  <si>
    <t>单经</t>
  </si>
  <si>
    <t>全尚</t>
  </si>
  <si>
    <t>全琮</t>
  </si>
  <si>
    <t>全端</t>
  </si>
  <si>
    <t>曹宇</t>
  </si>
  <si>
    <t>曹叡</t>
  </si>
  <si>
    <t>曹奂</t>
  </si>
  <si>
    <t>曹羲</t>
  </si>
  <si>
    <t>曹休</t>
  </si>
  <si>
    <t>曹训</t>
  </si>
  <si>
    <t>宋宪</t>
  </si>
  <si>
    <t>宋谦</t>
  </si>
  <si>
    <t>曹昂</t>
  </si>
  <si>
    <t>曹洪</t>
  </si>
  <si>
    <t>曹纯</t>
  </si>
  <si>
    <t>曹彰</t>
  </si>
  <si>
    <t>曹植</t>
  </si>
  <si>
    <t>曹真</t>
  </si>
  <si>
    <t>曹仁</t>
  </si>
  <si>
    <t>曹性</t>
  </si>
  <si>
    <t>曹操</t>
  </si>
  <si>
    <t>曹爽</t>
  </si>
  <si>
    <t>曹冲</t>
  </si>
  <si>
    <t>臧霸</t>
  </si>
  <si>
    <t>曹丕</t>
  </si>
  <si>
    <t>曹豹</t>
  </si>
  <si>
    <t>曹芳</t>
  </si>
  <si>
    <t>曹髦</t>
  </si>
  <si>
    <t>曹熊</t>
  </si>
  <si>
    <t>沮鹄</t>
  </si>
  <si>
    <t>沮授</t>
  </si>
  <si>
    <t>苏飞</t>
  </si>
  <si>
    <t>祖茂</t>
  </si>
  <si>
    <t>苏由</t>
  </si>
  <si>
    <t>孙異</t>
  </si>
  <si>
    <t>孙和</t>
  </si>
  <si>
    <t>孙桓</t>
  </si>
  <si>
    <t>孙观</t>
  </si>
  <si>
    <t>孙冀</t>
  </si>
  <si>
    <t>孙休</t>
  </si>
  <si>
    <t>孙匡</t>
  </si>
  <si>
    <t>孙歆</t>
  </si>
  <si>
    <t>孙坚</t>
  </si>
  <si>
    <t>孙乾</t>
  </si>
  <si>
    <t>孙权</t>
  </si>
  <si>
    <t>孙皓</t>
  </si>
  <si>
    <t>孙皎</t>
  </si>
  <si>
    <t>孙策</t>
    <phoneticPr fontId="21" type="noConversion"/>
  </si>
  <si>
    <t>孙氏</t>
  </si>
  <si>
    <t>孙秀</t>
  </si>
  <si>
    <t>孙峻</t>
  </si>
  <si>
    <t>孙韶</t>
  </si>
  <si>
    <t>孙尚香</t>
  </si>
  <si>
    <t>孙震</t>
  </si>
  <si>
    <t>孙静</t>
  </si>
  <si>
    <t>孙仲</t>
  </si>
  <si>
    <t>孙綝</t>
  </si>
  <si>
    <t>孙登</t>
  </si>
  <si>
    <t>孙瑜</t>
  </si>
  <si>
    <t>孙翊</t>
  </si>
  <si>
    <t>孙亮</t>
  </si>
  <si>
    <t>孙礼</t>
  </si>
  <si>
    <t>孙朗</t>
  </si>
  <si>
    <t>孙鲁班</t>
  </si>
  <si>
    <t>大乔</t>
  </si>
  <si>
    <t>太史享</t>
  </si>
  <si>
    <t>太史慈</t>
  </si>
  <si>
    <t>带来洞主</t>
  </si>
  <si>
    <t>戴陵</t>
  </si>
  <si>
    <t>朵思大王</t>
  </si>
  <si>
    <t>谭雄</t>
  </si>
  <si>
    <t>张允</t>
  </si>
  <si>
    <t>赵云</t>
  </si>
  <si>
    <t>张卫</t>
  </si>
  <si>
    <t>张英</t>
  </si>
  <si>
    <t>张燕</t>
  </si>
  <si>
    <t>张横</t>
  </si>
  <si>
    <t>张温</t>
  </si>
  <si>
    <t>张华</t>
  </si>
  <si>
    <t>张闓</t>
  </si>
  <si>
    <t>张角</t>
  </si>
  <si>
    <t>张既</t>
  </si>
  <si>
    <t>张休</t>
  </si>
  <si>
    <t>张球</t>
  </si>
  <si>
    <t>张嶷</t>
  </si>
  <si>
    <t>张勋</t>
  </si>
  <si>
    <t>张虎</t>
  </si>
  <si>
    <t>张紘</t>
  </si>
  <si>
    <t>张郃</t>
  </si>
  <si>
    <t>赵广</t>
  </si>
  <si>
    <t>赵弘</t>
  </si>
  <si>
    <t>张济</t>
  </si>
  <si>
    <t>张绣</t>
  </si>
  <si>
    <t>张缉</t>
  </si>
  <si>
    <t>张遵</t>
  </si>
  <si>
    <t>张春华</t>
  </si>
  <si>
    <t>张昭</t>
  </si>
  <si>
    <t>张松</t>
  </si>
  <si>
    <t>张绍</t>
  </si>
  <si>
    <t>张承</t>
  </si>
  <si>
    <t>张任</t>
  </si>
  <si>
    <t>貂蝉</t>
  </si>
  <si>
    <t>张悌</t>
  </si>
  <si>
    <t>赵统</t>
  </si>
  <si>
    <t>张特</t>
  </si>
  <si>
    <t>张南</t>
  </si>
  <si>
    <t>张邈</t>
  </si>
  <si>
    <t>赵範</t>
  </si>
  <si>
    <t>张飞</t>
  </si>
  <si>
    <t>张布</t>
  </si>
  <si>
    <t>张苞</t>
  </si>
  <si>
    <t>张宝</t>
  </si>
  <si>
    <t>张曼成</t>
  </si>
  <si>
    <t>张杨</t>
  </si>
  <si>
    <t>张翼</t>
  </si>
  <si>
    <t>张辽</t>
  </si>
  <si>
    <t>张梁</t>
  </si>
  <si>
    <t>赵累</t>
  </si>
  <si>
    <t>张鲁</t>
  </si>
  <si>
    <t>陈横</t>
  </si>
  <si>
    <t>陈应</t>
  </si>
  <si>
    <t>陈纪</t>
  </si>
  <si>
    <t>陈宫</t>
  </si>
  <si>
    <t>陈矫</t>
  </si>
  <si>
    <t>陈群</t>
  </si>
  <si>
    <t>陈珪</t>
  </si>
  <si>
    <t>陈骞</t>
  </si>
  <si>
    <t>陈寿</t>
  </si>
  <si>
    <t>陈式</t>
  </si>
  <si>
    <t>陈震</t>
  </si>
  <si>
    <t>陈泰</t>
  </si>
  <si>
    <t>陈登</t>
  </si>
  <si>
    <t>陈到</t>
  </si>
  <si>
    <t>陈表</t>
  </si>
  <si>
    <t>陈武</t>
  </si>
  <si>
    <t>陈兰</t>
  </si>
  <si>
    <t>陈琳</t>
  </si>
  <si>
    <t>程昱</t>
  </si>
  <si>
    <t>程远志</t>
  </si>
  <si>
    <t>丁仪</t>
  </si>
  <si>
    <t>程银</t>
  </si>
  <si>
    <t>丁原</t>
  </si>
  <si>
    <t>程普</t>
  </si>
  <si>
    <t>程武</t>
  </si>
  <si>
    <t>程秉</t>
  </si>
  <si>
    <t>丁奉</t>
  </si>
  <si>
    <t>丁封</t>
  </si>
  <si>
    <t>典韦</t>
  </si>
  <si>
    <t>田楷</t>
  </si>
  <si>
    <t>田续</t>
  </si>
  <si>
    <t>田畴</t>
  </si>
  <si>
    <t>典满</t>
  </si>
  <si>
    <t>田予</t>
  </si>
  <si>
    <t>滕胤</t>
  </si>
  <si>
    <t>董允</t>
  </si>
  <si>
    <t>董和</t>
  </si>
  <si>
    <t>邓艾</t>
  </si>
  <si>
    <t>黨均</t>
  </si>
  <si>
    <t>董厥</t>
  </si>
  <si>
    <t>陶谦</t>
  </si>
  <si>
    <t>邓贤</t>
  </si>
  <si>
    <t>邓芝</t>
  </si>
  <si>
    <t>唐咨</t>
  </si>
  <si>
    <t>董袭</t>
  </si>
  <si>
    <t>滕脩</t>
  </si>
  <si>
    <t>陶濬</t>
  </si>
  <si>
    <t>董承</t>
  </si>
  <si>
    <t>董昭</t>
  </si>
  <si>
    <t>董卓</t>
  </si>
  <si>
    <t>邓忠</t>
  </si>
  <si>
    <t>董朝</t>
  </si>
  <si>
    <t>董荼那</t>
  </si>
  <si>
    <t>唐彬</t>
  </si>
  <si>
    <t>董旻</t>
  </si>
  <si>
    <t>邓茂</t>
  </si>
  <si>
    <t>杜畿</t>
  </si>
  <si>
    <t>杜预</t>
  </si>
  <si>
    <t>甯随</t>
  </si>
  <si>
    <t>裴元绍</t>
  </si>
  <si>
    <t>裴秀</t>
  </si>
  <si>
    <t>马玩</t>
  </si>
  <si>
    <t>马休</t>
  </si>
  <si>
    <t>马钧</t>
  </si>
  <si>
    <t>波才</t>
  </si>
  <si>
    <t>马遵</t>
  </si>
  <si>
    <t>马谡</t>
  </si>
  <si>
    <t>马岱</t>
  </si>
  <si>
    <t>马忠</t>
  </si>
  <si>
    <t>马超</t>
  </si>
  <si>
    <t>马铁</t>
  </si>
  <si>
    <t>马腾</t>
  </si>
  <si>
    <t>马邈</t>
  </si>
  <si>
    <t>马良</t>
  </si>
  <si>
    <t>万彧</t>
  </si>
  <si>
    <t>樊建</t>
  </si>
  <si>
    <t>樊氏</t>
  </si>
  <si>
    <t>潘濬</t>
  </si>
  <si>
    <t>潘璋</t>
  </si>
  <si>
    <t>樊稠</t>
  </si>
  <si>
    <t>樊能</t>
  </si>
  <si>
    <t>潘凤</t>
  </si>
  <si>
    <t>费禕</t>
  </si>
  <si>
    <t>卑衍</t>
  </si>
  <si>
    <t>费诗</t>
  </si>
  <si>
    <t>糜氏</t>
  </si>
  <si>
    <t>糜竺</t>
  </si>
  <si>
    <t>糜芳</t>
  </si>
  <si>
    <t>费耀</t>
  </si>
  <si>
    <t>武安国</t>
  </si>
  <si>
    <t>冯习</t>
  </si>
  <si>
    <t>傅嘏</t>
  </si>
  <si>
    <t>傅士仁</t>
  </si>
  <si>
    <t>傅佥</t>
  </si>
  <si>
    <t>傅巽</t>
  </si>
  <si>
    <t>傅彤</t>
  </si>
  <si>
    <t>文钦</t>
  </si>
  <si>
    <t>文虎</t>
  </si>
  <si>
    <t>文丑</t>
  </si>
  <si>
    <t>文聘</t>
  </si>
  <si>
    <t>卞喜</t>
  </si>
  <si>
    <t>卞氏</t>
  </si>
  <si>
    <t>方悦</t>
  </si>
  <si>
    <t>庞会</t>
  </si>
  <si>
    <t>忙牙长</t>
  </si>
  <si>
    <t>逢纪</t>
  </si>
  <si>
    <t>庞羲</t>
  </si>
  <si>
    <t>鲍三娘</t>
  </si>
  <si>
    <t>鲍信</t>
  </si>
  <si>
    <t>法正</t>
  </si>
  <si>
    <t>庞统</t>
  </si>
  <si>
    <t>庞德</t>
  </si>
  <si>
    <t>鲍隆</t>
  </si>
  <si>
    <t>步协</t>
  </si>
  <si>
    <t>穆顺</t>
  </si>
  <si>
    <t>濮阳兴</t>
  </si>
  <si>
    <t>木鹿大王</t>
  </si>
  <si>
    <t>步骘</t>
  </si>
  <si>
    <t>步阐</t>
  </si>
  <si>
    <t>满宠</t>
  </si>
  <si>
    <t>毛玠</t>
  </si>
  <si>
    <t>孟获</t>
  </si>
  <si>
    <t>孟宗</t>
  </si>
  <si>
    <t>孟达</t>
  </si>
  <si>
    <t>孟優</t>
  </si>
  <si>
    <t>俞涉</t>
  </si>
  <si>
    <t>杨懷</t>
  </si>
  <si>
    <t>雍闓</t>
  </si>
  <si>
    <t>杨仪</t>
  </si>
  <si>
    <t>杨欣</t>
  </si>
  <si>
    <t>羊祜</t>
  </si>
  <si>
    <t>杨弘</t>
  </si>
  <si>
    <t>杨昂</t>
  </si>
  <si>
    <t>杨济</t>
  </si>
  <si>
    <t>杨醜</t>
  </si>
  <si>
    <t>杨修</t>
  </si>
  <si>
    <t>杨秋</t>
  </si>
  <si>
    <t>杨松</t>
  </si>
  <si>
    <t>杨任</t>
  </si>
  <si>
    <t>杨祚</t>
  </si>
  <si>
    <t>杨肇</t>
  </si>
  <si>
    <t>杨柏</t>
  </si>
  <si>
    <t>杨阜</t>
  </si>
  <si>
    <t>杨奉</t>
  </si>
  <si>
    <t>杨锋</t>
  </si>
  <si>
    <t>雷铜</t>
  </si>
  <si>
    <t>雷薄</t>
  </si>
  <si>
    <t>骆统</t>
  </si>
  <si>
    <t>罗宪</t>
  </si>
  <si>
    <t>李異</t>
  </si>
  <si>
    <t>李恢</t>
  </si>
  <si>
    <t>李傕</t>
  </si>
  <si>
    <t>陆凯</t>
  </si>
  <si>
    <t>陆抗</t>
  </si>
  <si>
    <t>陆绩</t>
  </si>
  <si>
    <t>陆逊</t>
  </si>
  <si>
    <t>李严</t>
  </si>
  <si>
    <t>李儒</t>
  </si>
  <si>
    <t>李肃</t>
  </si>
  <si>
    <t>李勝</t>
  </si>
  <si>
    <t>李堪</t>
  </si>
  <si>
    <t>李通</t>
  </si>
  <si>
    <t>李典</t>
  </si>
  <si>
    <t>李孚</t>
  </si>
  <si>
    <t>李豐</t>
  </si>
  <si>
    <t>李丰</t>
  </si>
  <si>
    <t>刘焉</t>
  </si>
  <si>
    <t>刘和</t>
  </si>
  <si>
    <t>刘璝</t>
  </si>
  <si>
    <t>刘琦</t>
  </si>
  <si>
    <t>刘虞</t>
  </si>
  <si>
    <t>刘勋</t>
  </si>
  <si>
    <t>刘贤</t>
  </si>
  <si>
    <t>留赞</t>
  </si>
  <si>
    <t>刘氏</t>
  </si>
  <si>
    <t>刘循</t>
  </si>
  <si>
    <t>刘璋</t>
  </si>
  <si>
    <t>刘劭</t>
  </si>
  <si>
    <t>刘丞</t>
  </si>
  <si>
    <t>刘谌</t>
  </si>
  <si>
    <t>刘璿</t>
  </si>
  <si>
    <t>刘禅</t>
  </si>
  <si>
    <t>刘琮</t>
  </si>
  <si>
    <t>刘岱</t>
  </si>
  <si>
    <t>刘度</t>
  </si>
  <si>
    <t>刘巴</t>
  </si>
  <si>
    <t>刘磐</t>
  </si>
  <si>
    <t>刘备</t>
  </si>
  <si>
    <t>刘表</t>
  </si>
  <si>
    <t>刘馥</t>
  </si>
  <si>
    <t>留平</t>
  </si>
  <si>
    <t>刘辟</t>
  </si>
  <si>
    <t>刘封</t>
  </si>
  <si>
    <t>刘晔</t>
  </si>
  <si>
    <t>刘繇</t>
  </si>
  <si>
    <t>留略</t>
  </si>
  <si>
    <t>吕威璜</t>
  </si>
  <si>
    <t>廖化</t>
  </si>
  <si>
    <t>梁兴</t>
  </si>
  <si>
    <t>梁纲</t>
  </si>
  <si>
    <t>梁习</t>
  </si>
  <si>
    <t>梁绪</t>
  </si>
  <si>
    <t>凌操</t>
  </si>
  <si>
    <t>凌统</t>
  </si>
  <si>
    <t>廖立</t>
  </si>
  <si>
    <t>吕凯</t>
  </si>
  <si>
    <t>吕据</t>
  </si>
  <si>
    <t>吕虔</t>
  </si>
  <si>
    <t>吕旷</t>
  </si>
  <si>
    <t>吕翔</t>
  </si>
  <si>
    <t>吕岱</t>
  </si>
  <si>
    <t>吕範</t>
  </si>
  <si>
    <t>吕布</t>
  </si>
  <si>
    <t>吕蒙</t>
  </si>
  <si>
    <t>伦直</t>
  </si>
  <si>
    <t>冷苞</t>
  </si>
  <si>
    <t>娄圭</t>
  </si>
  <si>
    <t>楼玄</t>
  </si>
  <si>
    <t>鲁肃</t>
  </si>
  <si>
    <t>鲁淑</t>
  </si>
  <si>
    <t>卢植</t>
  </si>
  <si>
    <t>阿会喃</t>
  </si>
  <si>
    <t>刘协</t>
  </si>
  <si>
    <t>灵帝</t>
  </si>
  <si>
    <t>少帝</t>
  </si>
  <si>
    <t>献帝</t>
  </si>
  <si>
    <t>于吉</t>
  </si>
  <si>
    <t>华佗</t>
  </si>
  <si>
    <t>管辂</t>
  </si>
  <si>
    <t>许劭</t>
  </si>
  <si>
    <t>左慈</t>
  </si>
  <si>
    <t>司马徽</t>
  </si>
  <si>
    <t>禰衡</t>
  </si>
  <si>
    <t>黄承彦</t>
  </si>
  <si>
    <t>桥玄</t>
  </si>
  <si>
    <r>
      <t>品质-</t>
    </r>
    <r>
      <rPr>
        <sz val="11"/>
        <color theme="1"/>
        <rFont val="宋体"/>
        <family val="3"/>
        <charset val="134"/>
        <scheme val="minor"/>
      </rPr>
      <t>&gt;</t>
    </r>
    <phoneticPr fontId="23" type="noConversion"/>
  </si>
  <si>
    <r>
      <t>序号↓总数-</t>
    </r>
    <r>
      <rPr>
        <sz val="11"/>
        <color theme="1"/>
        <rFont val="宋体"/>
        <family val="3"/>
        <charset val="134"/>
        <scheme val="minor"/>
      </rPr>
      <t>&gt;</t>
    </r>
    <phoneticPr fontId="23" type="noConversion"/>
  </si>
  <si>
    <t>曹操</t>
    <phoneticPr fontId="23" type="noConversion"/>
  </si>
  <si>
    <t>刘备</t>
    <phoneticPr fontId="23" type="noConversion"/>
  </si>
  <si>
    <t>孙权</t>
    <phoneticPr fontId="23" type="noConversion"/>
  </si>
  <si>
    <t>司马懿</t>
    <phoneticPr fontId="23" type="noConversion"/>
  </si>
  <si>
    <t>夏侯惇</t>
    <phoneticPr fontId="23" type="noConversion"/>
  </si>
  <si>
    <t>张辽</t>
    <phoneticPr fontId="23" type="noConversion"/>
  </si>
  <si>
    <t>许褚</t>
    <phoneticPr fontId="23" type="noConversion"/>
  </si>
  <si>
    <t>诸葛亮</t>
    <phoneticPr fontId="23" type="noConversion"/>
  </si>
  <si>
    <t>关羽</t>
    <phoneticPr fontId="23" type="noConversion"/>
  </si>
  <si>
    <t>张飞</t>
    <phoneticPr fontId="23" type="noConversion"/>
  </si>
  <si>
    <t>赵云</t>
    <phoneticPr fontId="23" type="noConversion"/>
  </si>
  <si>
    <t>周瑜</t>
    <phoneticPr fontId="23" type="noConversion"/>
  </si>
  <si>
    <t>孙策</t>
    <phoneticPr fontId="23" type="noConversion"/>
  </si>
  <si>
    <t>典韦</t>
    <phoneticPr fontId="23" type="noConversion"/>
  </si>
  <si>
    <t>陆逊</t>
    <phoneticPr fontId="23" type="noConversion"/>
  </si>
  <si>
    <t>甘宁</t>
    <phoneticPr fontId="23" type="noConversion"/>
  </si>
  <si>
    <t>张郃</t>
    <phoneticPr fontId="1" type="noConversion"/>
  </si>
  <si>
    <t>孙坚</t>
    <phoneticPr fontId="23" type="noConversion"/>
  </si>
  <si>
    <t>文鸯</t>
    <phoneticPr fontId="1" type="noConversion"/>
  </si>
  <si>
    <t>张任</t>
    <phoneticPr fontId="23" type="noConversion"/>
  </si>
  <si>
    <t>黄月英</t>
    <phoneticPr fontId="23" type="noConversion"/>
  </si>
  <si>
    <t>田丰</t>
    <phoneticPr fontId="1" type="noConversion"/>
  </si>
  <si>
    <t>甄宓</t>
    <phoneticPr fontId="1" type="noConversion"/>
  </si>
  <si>
    <t>混乱</t>
    <phoneticPr fontId="33" type="noConversion"/>
  </si>
  <si>
    <t>编号</t>
    <phoneticPr fontId="1" type="noConversion"/>
  </si>
  <si>
    <t>状态</t>
    <phoneticPr fontId="1" type="noConversion"/>
  </si>
  <si>
    <t>睡眠</t>
    <phoneticPr fontId="1" type="noConversion"/>
  </si>
  <si>
    <t>曹丕</t>
    <phoneticPr fontId="23" type="noConversion"/>
  </si>
  <si>
    <t>庞统</t>
    <phoneticPr fontId="23" type="noConversion"/>
  </si>
  <si>
    <t>法正</t>
    <phoneticPr fontId="23" type="noConversion"/>
  </si>
  <si>
    <t>徐庶</t>
    <phoneticPr fontId="23" type="noConversion"/>
  </si>
  <si>
    <t>姜维</t>
    <phoneticPr fontId="23" type="noConversion"/>
  </si>
  <si>
    <t>马超</t>
    <phoneticPr fontId="23" type="noConversion"/>
  </si>
  <si>
    <t>黄忠</t>
    <phoneticPr fontId="23" type="noConversion"/>
  </si>
  <si>
    <t>吕布</t>
    <phoneticPr fontId="23" type="noConversion"/>
  </si>
  <si>
    <t>魏延</t>
    <phoneticPr fontId="23" type="noConversion"/>
  </si>
  <si>
    <t>貂蝉</t>
    <phoneticPr fontId="23" type="noConversion"/>
  </si>
  <si>
    <t>关兴</t>
    <phoneticPr fontId="23" type="noConversion"/>
  </si>
  <si>
    <t>张苞</t>
    <phoneticPr fontId="23" type="noConversion"/>
  </si>
  <si>
    <t>吕蒙</t>
    <phoneticPr fontId="23" type="noConversion"/>
  </si>
  <si>
    <t>鲁肃</t>
    <phoneticPr fontId="23" type="noConversion"/>
  </si>
  <si>
    <t>太史慈</t>
    <phoneticPr fontId="23" type="noConversion"/>
  </si>
  <si>
    <t>董卓</t>
    <phoneticPr fontId="23" type="noConversion"/>
  </si>
  <si>
    <t>袁绍</t>
    <phoneticPr fontId="23" type="noConversion"/>
  </si>
  <si>
    <t>周泰</t>
    <phoneticPr fontId="23" type="noConversion"/>
  </si>
  <si>
    <t>田丰</t>
    <phoneticPr fontId="23" type="noConversion"/>
  </si>
  <si>
    <t>颜良</t>
    <phoneticPr fontId="23" type="noConversion"/>
  </si>
  <si>
    <t>文丑</t>
    <phoneticPr fontId="23" type="noConversion"/>
  </si>
  <si>
    <t>华雄</t>
    <phoneticPr fontId="23" type="noConversion"/>
  </si>
  <si>
    <t>张角</t>
    <phoneticPr fontId="23" type="noConversion"/>
  </si>
  <si>
    <t>甄宓</t>
    <phoneticPr fontId="23" type="noConversion"/>
  </si>
  <si>
    <t>郭嘉</t>
    <phoneticPr fontId="23" type="noConversion"/>
  </si>
  <si>
    <t>荀彧</t>
    <phoneticPr fontId="23" type="noConversion"/>
  </si>
  <si>
    <t>邓艾</t>
    <phoneticPr fontId="23" type="noConversion"/>
  </si>
  <si>
    <t>庞德</t>
    <phoneticPr fontId="23" type="noConversion"/>
  </si>
  <si>
    <t>夏侯渊</t>
    <phoneticPr fontId="23" type="noConversion"/>
  </si>
  <si>
    <t>徐晃</t>
    <phoneticPr fontId="23" type="noConversion"/>
  </si>
  <si>
    <t>曹仁</t>
    <phoneticPr fontId="23" type="noConversion"/>
  </si>
  <si>
    <t>曹彰</t>
    <phoneticPr fontId="23" type="noConversion"/>
  </si>
  <si>
    <t>郝昭</t>
    <phoneticPr fontId="23" type="noConversion"/>
  </si>
  <si>
    <t>羊祜</t>
    <phoneticPr fontId="1" type="noConversion"/>
  </si>
  <si>
    <t>高顺</t>
    <phoneticPr fontId="23" type="noConversion"/>
  </si>
  <si>
    <t>陆抗</t>
    <phoneticPr fontId="23" type="noConversion"/>
  </si>
  <si>
    <t>马云禄</t>
    <phoneticPr fontId="23" type="noConversion"/>
  </si>
  <si>
    <t>孙尚香</t>
    <phoneticPr fontId="23" type="noConversion"/>
  </si>
  <si>
    <t>吕玲绮</t>
    <phoneticPr fontId="23" type="noConversion"/>
  </si>
  <si>
    <t>马云禄</t>
    <phoneticPr fontId="1" type="noConversion"/>
  </si>
  <si>
    <t>吕玲绮</t>
    <phoneticPr fontId="1" type="noConversion"/>
  </si>
  <si>
    <t>凌统</t>
    <phoneticPr fontId="23" type="noConversion"/>
  </si>
  <si>
    <t>荀攸</t>
    <phoneticPr fontId="23" type="noConversion"/>
  </si>
  <si>
    <t>贾诩</t>
    <phoneticPr fontId="23" type="noConversion"/>
  </si>
  <si>
    <t>程昱</t>
    <phoneticPr fontId="23" type="noConversion"/>
  </si>
  <si>
    <t>诸葛恪</t>
    <phoneticPr fontId="23" type="noConversion"/>
  </si>
  <si>
    <t>李儒</t>
    <phoneticPr fontId="23" type="noConversion"/>
  </si>
  <si>
    <t>钟会</t>
    <phoneticPr fontId="23" type="noConversion"/>
  </si>
  <si>
    <t>陈宫</t>
    <phoneticPr fontId="23" type="noConversion"/>
  </si>
  <si>
    <t>大乔</t>
    <phoneticPr fontId="23" type="noConversion"/>
  </si>
  <si>
    <t>小乔</t>
    <phoneticPr fontId="23" type="noConversion"/>
  </si>
  <si>
    <t>普通防御</t>
    <phoneticPr fontId="1" type="noConversion"/>
  </si>
  <si>
    <t>战法攻击</t>
    <phoneticPr fontId="1" type="noConversion"/>
  </si>
  <si>
    <t>战法防御</t>
    <phoneticPr fontId="1" type="noConversion"/>
  </si>
  <si>
    <t>策略攻击</t>
    <phoneticPr fontId="1" type="noConversion"/>
  </si>
  <si>
    <t>策略防御</t>
    <phoneticPr fontId="1" type="noConversion"/>
  </si>
  <si>
    <t>关羽</t>
    <phoneticPr fontId="23" type="noConversion"/>
  </si>
  <si>
    <t>刘备</t>
    <phoneticPr fontId="23" type="noConversion"/>
  </si>
  <si>
    <t>张飞</t>
    <phoneticPr fontId="23" type="noConversion"/>
  </si>
  <si>
    <t>赵云</t>
    <phoneticPr fontId="23" type="noConversion"/>
  </si>
  <si>
    <t>马超</t>
    <phoneticPr fontId="23" type="noConversion"/>
  </si>
  <si>
    <t>黄忠</t>
    <phoneticPr fontId="23" type="noConversion"/>
  </si>
  <si>
    <t>青龙偃月刀</t>
    <phoneticPr fontId="23" type="noConversion"/>
  </si>
  <si>
    <t>赤兔</t>
    <phoneticPr fontId="23" type="noConversion"/>
  </si>
  <si>
    <t>春秋左氏传</t>
    <phoneticPr fontId="23" type="noConversion"/>
  </si>
  <si>
    <t>武将</t>
    <phoneticPr fontId="23" type="noConversion"/>
  </si>
  <si>
    <t>夏侯氏</t>
    <phoneticPr fontId="23" type="noConversion"/>
  </si>
  <si>
    <t>丈八蛇矛</t>
    <phoneticPr fontId="23" type="noConversion"/>
  </si>
  <si>
    <t>马云禄</t>
    <phoneticPr fontId="23" type="noConversion"/>
  </si>
  <si>
    <t>龙胆枪</t>
    <phoneticPr fontId="23" type="noConversion"/>
  </si>
  <si>
    <t>青釭剑</t>
    <phoneticPr fontId="23" type="noConversion"/>
  </si>
  <si>
    <t>狼牙枪</t>
    <phoneticPr fontId="23" type="noConversion"/>
  </si>
  <si>
    <t>银狮盔</t>
    <phoneticPr fontId="23" type="noConversion"/>
  </si>
  <si>
    <t>养由弓</t>
    <phoneticPr fontId="23" type="noConversion"/>
  </si>
  <si>
    <t>吕布</t>
    <phoneticPr fontId="23" type="noConversion"/>
  </si>
  <si>
    <t>貂蝉</t>
    <phoneticPr fontId="23" type="noConversion"/>
  </si>
  <si>
    <t>方天画戟</t>
    <phoneticPr fontId="23" type="noConversion"/>
  </si>
  <si>
    <t>战神铠甲</t>
    <phoneticPr fontId="23" type="noConversion"/>
  </si>
  <si>
    <t>张辽</t>
    <phoneticPr fontId="23" type="noConversion"/>
  </si>
  <si>
    <t>高顺</t>
    <phoneticPr fontId="23" type="noConversion"/>
  </si>
  <si>
    <t>陈宫</t>
    <phoneticPr fontId="23" type="noConversion"/>
  </si>
  <si>
    <t>丁原</t>
    <phoneticPr fontId="23" type="noConversion"/>
  </si>
  <si>
    <t>董卓</t>
    <phoneticPr fontId="23" type="noConversion"/>
  </si>
  <si>
    <t>情</t>
    <phoneticPr fontId="23" type="noConversion"/>
  </si>
  <si>
    <t>义</t>
    <phoneticPr fontId="23" type="noConversion"/>
  </si>
  <si>
    <t>物</t>
    <phoneticPr fontId="23" type="noConversion"/>
  </si>
  <si>
    <t>友</t>
    <phoneticPr fontId="23" type="noConversion"/>
  </si>
  <si>
    <t>曹操</t>
    <phoneticPr fontId="23" type="noConversion"/>
  </si>
  <si>
    <t>卞氏</t>
    <phoneticPr fontId="23" type="noConversion"/>
  </si>
  <si>
    <t>倚天剑</t>
    <phoneticPr fontId="23" type="noConversion"/>
  </si>
  <si>
    <t>黄金铠</t>
    <phoneticPr fontId="23" type="noConversion"/>
  </si>
  <si>
    <t>绝影</t>
    <phoneticPr fontId="23" type="noConversion"/>
  </si>
  <si>
    <t>孟德新书</t>
    <phoneticPr fontId="23" type="noConversion"/>
  </si>
  <si>
    <t>爪黄飞电</t>
    <phoneticPr fontId="23" type="noConversion"/>
  </si>
  <si>
    <t>孙尚香</t>
    <phoneticPr fontId="23" type="noConversion"/>
  </si>
  <si>
    <t>雌雄双股剑</t>
    <phoneticPr fontId="23" type="noConversion"/>
  </si>
  <si>
    <t>龙鳞铠</t>
    <phoneticPr fontId="23" type="noConversion"/>
  </si>
  <si>
    <t>的卢</t>
    <phoneticPr fontId="23" type="noConversion"/>
  </si>
  <si>
    <t>诸葛亮</t>
    <phoneticPr fontId="23" type="noConversion"/>
  </si>
  <si>
    <t>庞统</t>
    <phoneticPr fontId="23" type="noConversion"/>
  </si>
  <si>
    <t>郭嘉</t>
    <phoneticPr fontId="23" type="noConversion"/>
  </si>
  <si>
    <t>典韦</t>
    <phoneticPr fontId="23" type="noConversion"/>
  </si>
  <si>
    <t>孙权</t>
    <phoneticPr fontId="23" type="noConversion"/>
  </si>
  <si>
    <t>古锭刀</t>
    <phoneticPr fontId="23" type="noConversion"/>
  </si>
  <si>
    <t>孙子兵法</t>
    <phoneticPr fontId="23" type="noConversion"/>
  </si>
  <si>
    <t>周瑜</t>
    <phoneticPr fontId="23" type="noConversion"/>
  </si>
  <si>
    <t>鲁肃</t>
    <phoneticPr fontId="23" type="noConversion"/>
  </si>
  <si>
    <t>吕蒙</t>
    <phoneticPr fontId="23" type="noConversion"/>
  </si>
  <si>
    <t>陆逊</t>
    <phoneticPr fontId="23" type="noConversion"/>
  </si>
  <si>
    <t>赤霄战靴</t>
    <phoneticPr fontId="23" type="noConversion"/>
  </si>
  <si>
    <t>象龙</t>
    <phoneticPr fontId="23" type="noConversion"/>
  </si>
  <si>
    <t>甘宁</t>
    <phoneticPr fontId="23" type="noConversion"/>
  </si>
  <si>
    <t>周泰</t>
    <phoneticPr fontId="23" type="noConversion"/>
  </si>
  <si>
    <t>孙坚</t>
    <phoneticPr fontId="23" type="noConversion"/>
  </si>
  <si>
    <t>吴国太</t>
    <phoneticPr fontId="23" type="noConversion"/>
  </si>
  <si>
    <t>黄盖</t>
    <phoneticPr fontId="23" type="noConversion"/>
  </si>
  <si>
    <t>程普</t>
    <phoneticPr fontId="23" type="noConversion"/>
  </si>
  <si>
    <t>韩当</t>
    <phoneticPr fontId="23" type="noConversion"/>
  </si>
  <si>
    <t>祖茂</t>
    <phoneticPr fontId="23" type="noConversion"/>
  </si>
  <si>
    <t>孙策</t>
    <phoneticPr fontId="23" type="noConversion"/>
  </si>
  <si>
    <t>大乔</t>
    <phoneticPr fontId="23" type="noConversion"/>
  </si>
  <si>
    <t>霸王弓</t>
    <phoneticPr fontId="23" type="noConversion"/>
  </si>
  <si>
    <t>乌骓</t>
    <phoneticPr fontId="23" type="noConversion"/>
  </si>
  <si>
    <t>太史慈</t>
    <phoneticPr fontId="23" type="noConversion"/>
  </si>
  <si>
    <t>张昭</t>
    <phoneticPr fontId="23" type="noConversion"/>
  </si>
  <si>
    <t>小乔</t>
    <phoneticPr fontId="23" type="noConversion"/>
  </si>
  <si>
    <t>无法行动，可闪避，不可格挡</t>
    <phoneticPr fontId="1" type="noConversion"/>
  </si>
  <si>
    <t>无法行动，可格挡，不可闪避</t>
    <phoneticPr fontId="1" type="noConversion"/>
  </si>
  <si>
    <t>文鸯</t>
    <phoneticPr fontId="23" type="noConversion"/>
  </si>
  <si>
    <t>曹操</t>
    <phoneticPr fontId="23" type="noConversion"/>
  </si>
  <si>
    <t>刘备</t>
    <phoneticPr fontId="23" type="noConversion"/>
  </si>
  <si>
    <t>孙权</t>
    <phoneticPr fontId="23" type="noConversion"/>
  </si>
  <si>
    <t>司马懿</t>
    <phoneticPr fontId="23" type="noConversion"/>
  </si>
  <si>
    <t>诸葛亮</t>
    <phoneticPr fontId="23" type="noConversion"/>
  </si>
  <si>
    <t>周瑜</t>
    <phoneticPr fontId="23" type="noConversion"/>
  </si>
  <si>
    <t>吕布</t>
    <phoneticPr fontId="23" type="noConversion"/>
  </si>
  <si>
    <t>貂蝉</t>
    <phoneticPr fontId="23" type="noConversion"/>
  </si>
  <si>
    <t>张辽</t>
    <phoneticPr fontId="23" type="noConversion"/>
  </si>
  <si>
    <t>赵云</t>
    <phoneticPr fontId="23" type="noConversion"/>
  </si>
  <si>
    <t>关羽</t>
    <phoneticPr fontId="23" type="noConversion"/>
  </si>
  <si>
    <t>甘宁</t>
    <phoneticPr fontId="23" type="noConversion"/>
  </si>
  <si>
    <t>夏侯惇</t>
    <phoneticPr fontId="23" type="noConversion"/>
  </si>
  <si>
    <t>陆逊</t>
    <phoneticPr fontId="23" type="noConversion"/>
  </si>
  <si>
    <t>孙策</t>
    <phoneticPr fontId="23" type="noConversion"/>
  </si>
  <si>
    <t>许褚</t>
    <phoneticPr fontId="23" type="noConversion"/>
  </si>
  <si>
    <t>典韦</t>
    <phoneticPr fontId="23" type="noConversion"/>
  </si>
  <si>
    <t>黄月英</t>
    <phoneticPr fontId="23" type="noConversion"/>
  </si>
  <si>
    <t>张飞</t>
    <phoneticPr fontId="23" type="noConversion"/>
  </si>
  <si>
    <t>孙坚</t>
    <phoneticPr fontId="23" type="noConversion"/>
  </si>
  <si>
    <t>封印</t>
    <phoneticPr fontId="1" type="noConversion"/>
  </si>
  <si>
    <t>无法使用绝技</t>
    <phoneticPr fontId="1" type="noConversion"/>
  </si>
  <si>
    <t>每回合损失最大兵力的10%</t>
    <phoneticPr fontId="1" type="noConversion"/>
  </si>
  <si>
    <t>名称</t>
  </si>
  <si>
    <t>目标</t>
  </si>
  <si>
    <t>范围</t>
  </si>
  <si>
    <t>Self</t>
  </si>
  <si>
    <t>自身</t>
  </si>
  <si>
    <t>EnemyFront</t>
  </si>
  <si>
    <t>敌方</t>
  </si>
  <si>
    <t>前排单体</t>
  </si>
  <si>
    <t>EnemyBack</t>
  </si>
  <si>
    <t>后排单体</t>
  </si>
  <si>
    <t>EnemyHorizontal</t>
  </si>
  <si>
    <t>横向</t>
  </si>
  <si>
    <t>EnemyVertical</t>
  </si>
  <si>
    <t>纵向</t>
  </si>
  <si>
    <t>EnemyT</t>
  </si>
  <si>
    <t>纵横</t>
  </si>
  <si>
    <t>EnemyAll</t>
  </si>
  <si>
    <t>全体</t>
  </si>
  <si>
    <t>EnemyRandom1</t>
  </si>
  <si>
    <t>随机1人</t>
  </si>
  <si>
    <t>EnemyRandom2</t>
  </si>
  <si>
    <t>随机2人</t>
  </si>
  <si>
    <t>EnemyRandom3</t>
  </si>
  <si>
    <t>随机3人</t>
  </si>
  <si>
    <t>EnemyMinHP1</t>
  </si>
  <si>
    <t>生命最低的1人</t>
  </si>
  <si>
    <t>EnemyMinHP2</t>
  </si>
  <si>
    <t>生命最低的2人</t>
  </si>
  <si>
    <t>EnemyMaxHP1</t>
  </si>
  <si>
    <t>生命最高的1人</t>
  </si>
  <si>
    <t>EnemyMaxHP2</t>
  </si>
  <si>
    <t>生命最高的2人</t>
  </si>
  <si>
    <t>EnemyMinXP1</t>
  </si>
  <si>
    <t>气势最低的1人</t>
  </si>
  <si>
    <t>EnemyMinXP2</t>
  </si>
  <si>
    <t>气势最低的2人</t>
  </si>
  <si>
    <t>EnemyMaxXP1</t>
  </si>
  <si>
    <t>气势最高的1人</t>
  </si>
  <si>
    <t>EnemyMaxXP2</t>
  </si>
  <si>
    <t>气势最高的2人</t>
  </si>
  <si>
    <t>EnemyVertigo,</t>
  </si>
  <si>
    <t>眩晕状态者</t>
  </si>
  <si>
    <t>EnemySleep,</t>
  </si>
  <si>
    <t>睡眠状态者</t>
  </si>
  <si>
    <t>EnemyPosioning</t>
  </si>
  <si>
    <t>中毒状态者</t>
  </si>
  <si>
    <t>EnemyLock</t>
  </si>
  <si>
    <t>封印状态者</t>
  </si>
  <si>
    <t>FriendFront</t>
  </si>
  <si>
    <t>己方</t>
  </si>
  <si>
    <t>FriendBack</t>
  </si>
  <si>
    <t>FriendHorizontal</t>
  </si>
  <si>
    <t>FriendVertical</t>
  </si>
  <si>
    <t>FriendT</t>
  </si>
  <si>
    <t>FriendAll</t>
  </si>
  <si>
    <t>FriendRandom1</t>
  </si>
  <si>
    <t>FriendRandom2</t>
  </si>
  <si>
    <t>FriendRandom3</t>
  </si>
  <si>
    <t>FriendMinHP1</t>
  </si>
  <si>
    <t>FriendMinHP2</t>
  </si>
  <si>
    <t>FriendMaxHP1</t>
  </si>
  <si>
    <t>FriendMaxHP2</t>
  </si>
  <si>
    <t>FriendMinXP1</t>
  </si>
  <si>
    <t>FriendMinXP2</t>
  </si>
  <si>
    <t>FriendMaxXP1</t>
  </si>
  <si>
    <t>FriendMaxXP2</t>
  </si>
  <si>
    <t>FriendVertigo,</t>
  </si>
  <si>
    <t>FriendSleep,</t>
  </si>
  <si>
    <t>FriendPosioning</t>
  </si>
  <si>
    <t>FriendLock</t>
  </si>
  <si>
    <t>场景</t>
  </si>
  <si>
    <t>描述</t>
  </si>
  <si>
    <t>数值</t>
  </si>
  <si>
    <r>
      <t>N</t>
    </r>
    <r>
      <rPr>
        <sz val="11"/>
        <color theme="1"/>
        <rFont val="宋体"/>
        <charset val="134"/>
        <scheme val="minor"/>
      </rPr>
      <t>ull</t>
    </r>
  </si>
  <si>
    <t>无</t>
  </si>
  <si>
    <t>无效</t>
  </si>
  <si>
    <t>常驻</t>
  </si>
  <si>
    <t>提升生命上限</t>
  </si>
  <si>
    <t>绝对值</t>
  </si>
  <si>
    <t>提升初始气势</t>
  </si>
  <si>
    <t>HeroFirstStrikePlus</t>
  </si>
  <si>
    <t>提升个人先攻</t>
  </si>
  <si>
    <r>
      <t>Hero</t>
    </r>
    <r>
      <rPr>
        <sz val="11"/>
        <color theme="1"/>
        <rFont val="宋体"/>
        <charset val="134"/>
        <scheme val="minor"/>
      </rPr>
      <t>Common</t>
    </r>
    <r>
      <rPr>
        <sz val="11"/>
        <color theme="1"/>
        <rFont val="宋体"/>
        <charset val="134"/>
        <scheme val="minor"/>
      </rPr>
      <t>AttackPlus</t>
    </r>
  </si>
  <si>
    <t>提升普通攻击</t>
  </si>
  <si>
    <r>
      <t>Hero</t>
    </r>
    <r>
      <rPr>
        <sz val="11"/>
        <color theme="1"/>
        <rFont val="宋体"/>
        <charset val="134"/>
        <scheme val="minor"/>
      </rPr>
      <t>Common</t>
    </r>
    <r>
      <rPr>
        <sz val="11"/>
        <color theme="1"/>
        <rFont val="宋体"/>
        <charset val="134"/>
        <scheme val="minor"/>
      </rPr>
      <t>DefencePlus</t>
    </r>
  </si>
  <si>
    <t>提升普通防御</t>
  </si>
  <si>
    <r>
      <t>Hero</t>
    </r>
    <r>
      <rPr>
        <sz val="11"/>
        <color theme="1"/>
        <rFont val="宋体"/>
        <charset val="134"/>
        <scheme val="minor"/>
      </rPr>
      <t>Skill</t>
    </r>
    <r>
      <rPr>
        <sz val="11"/>
        <color theme="1"/>
        <rFont val="宋体"/>
        <charset val="134"/>
        <scheme val="minor"/>
      </rPr>
      <t>AttackPlus</t>
    </r>
  </si>
  <si>
    <t>提升绝技攻击</t>
  </si>
  <si>
    <t>提升绝技防御</t>
  </si>
  <si>
    <t>提升命中</t>
  </si>
  <si>
    <t>提升闪避</t>
  </si>
  <si>
    <t>提升破击</t>
  </si>
  <si>
    <t>提升格挡</t>
  </si>
  <si>
    <t>提升暴击</t>
  </si>
  <si>
    <t>提升韧性</t>
  </si>
  <si>
    <t>战斗</t>
  </si>
  <si>
    <t>通用伤害计算</t>
  </si>
  <si>
    <t>通用治疗计算</t>
  </si>
  <si>
    <t>提升气势</t>
  </si>
  <si>
    <t>降低气势</t>
  </si>
  <si>
    <r>
      <t>气势=</t>
    </r>
    <r>
      <rPr>
        <sz val="11"/>
        <color theme="1"/>
        <rFont val="宋体"/>
        <charset val="134"/>
        <scheme val="minor"/>
      </rPr>
      <t>100</t>
    </r>
  </si>
  <si>
    <r>
      <t>气势=</t>
    </r>
    <r>
      <rPr>
        <sz val="11"/>
        <color theme="1"/>
        <rFont val="宋体"/>
        <charset val="134"/>
        <scheme val="minor"/>
      </rPr>
      <t>0</t>
    </r>
  </si>
  <si>
    <t>降低命中</t>
  </si>
  <si>
    <t>降低闪避</t>
  </si>
  <si>
    <t>降低破击</t>
  </si>
  <si>
    <t>降低格挡</t>
  </si>
  <si>
    <t>降低暴击</t>
  </si>
  <si>
    <t>降低韧性</t>
  </si>
  <si>
    <t>概率连击</t>
  </si>
  <si>
    <t>百分比</t>
  </si>
  <si>
    <t>概率眩晕</t>
  </si>
  <si>
    <r>
      <t>B</t>
    </r>
    <r>
      <rPr>
        <sz val="11"/>
        <color theme="1"/>
        <rFont val="宋体"/>
        <charset val="134"/>
        <scheme val="minor"/>
      </rPr>
      <t>attleSleep</t>
    </r>
  </si>
  <si>
    <t>概率睡眠</t>
  </si>
  <si>
    <r>
      <t>B</t>
    </r>
    <r>
      <rPr>
        <sz val="11"/>
        <color theme="1"/>
        <rFont val="宋体"/>
        <charset val="134"/>
        <scheme val="minor"/>
      </rPr>
      <t>attlePoisoning</t>
    </r>
  </si>
  <si>
    <t>概率中毒</t>
  </si>
  <si>
    <t>BattleLock</t>
  </si>
  <si>
    <t>概率封印</t>
  </si>
  <si>
    <t>强袭</t>
    <phoneticPr fontId="33" type="noConversion"/>
  </si>
  <si>
    <t>灼热</t>
    <phoneticPr fontId="33" type="noConversion"/>
  </si>
  <si>
    <t>落石</t>
    <phoneticPr fontId="33" type="noConversion"/>
  </si>
  <si>
    <t>补给</t>
    <phoneticPr fontId="33" type="noConversion"/>
  </si>
  <si>
    <t>远射</t>
    <phoneticPr fontId="33" type="noConversion"/>
  </si>
  <si>
    <t>命疗术</t>
    <phoneticPr fontId="33" type="noConversion"/>
  </si>
  <si>
    <t>龙牙突</t>
    <phoneticPr fontId="33" type="noConversion"/>
  </si>
  <si>
    <t>螺旋突</t>
    <phoneticPr fontId="33" type="noConversion"/>
  </si>
  <si>
    <t>飞羽箭</t>
    <phoneticPr fontId="33" type="noConversion"/>
  </si>
  <si>
    <t>劲猛射</t>
    <phoneticPr fontId="33" type="noConversion"/>
  </si>
  <si>
    <t>地狱火</t>
    <phoneticPr fontId="33" type="noConversion"/>
  </si>
  <si>
    <t>决堤水</t>
    <phoneticPr fontId="33" type="noConversion"/>
  </si>
  <si>
    <t>龙卷风</t>
    <phoneticPr fontId="33" type="noConversion"/>
  </si>
  <si>
    <t>飞岩石</t>
    <phoneticPr fontId="33" type="noConversion"/>
  </si>
  <si>
    <t>气疗术</t>
    <phoneticPr fontId="33" type="noConversion"/>
  </si>
  <si>
    <t>单骑突击</t>
    <phoneticPr fontId="33" type="noConversion"/>
  </si>
  <si>
    <t>星夜突袭</t>
    <phoneticPr fontId="33" type="noConversion"/>
  </si>
  <si>
    <t>精准射击</t>
    <phoneticPr fontId="33" type="noConversion"/>
  </si>
  <si>
    <t>横扫千军</t>
    <phoneticPr fontId="33" type="noConversion"/>
  </si>
  <si>
    <t>长驱直入</t>
    <phoneticPr fontId="33" type="noConversion"/>
  </si>
  <si>
    <t>全面出击</t>
    <phoneticPr fontId="33" type="noConversion"/>
  </si>
  <si>
    <t>雷霆猛击</t>
    <phoneticPr fontId="33" type="noConversion"/>
  </si>
  <si>
    <t>千里奔袭</t>
    <phoneticPr fontId="33" type="noConversion"/>
  </si>
  <si>
    <t>攻其不备</t>
    <phoneticPr fontId="33" type="noConversion"/>
  </si>
  <si>
    <t>擒贼擒王</t>
    <phoneticPr fontId="33" type="noConversion"/>
  </si>
  <si>
    <t>气势如虹</t>
    <phoneticPr fontId="33" type="noConversion"/>
  </si>
  <si>
    <t>弓箭乱射</t>
    <phoneticPr fontId="33" type="noConversion"/>
  </si>
  <si>
    <t>一箭双雕</t>
    <phoneticPr fontId="33" type="noConversion"/>
  </si>
  <si>
    <t>擂木炮石</t>
    <phoneticPr fontId="33" type="noConversion"/>
  </si>
  <si>
    <t>天雷空破</t>
    <phoneticPr fontId="33" type="noConversion"/>
  </si>
  <si>
    <t>妙手回春</t>
    <phoneticPr fontId="33" type="noConversion"/>
  </si>
  <si>
    <t>一鼓作气</t>
    <phoneticPr fontId="33" type="noConversion"/>
  </si>
  <si>
    <t>承天载物</t>
    <phoneticPr fontId="33" type="noConversion"/>
  </si>
  <si>
    <t>美人心计</t>
    <phoneticPr fontId="33" type="noConversion"/>
  </si>
  <si>
    <t>千娇百媚</t>
    <phoneticPr fontId="33" type="noConversion"/>
  </si>
  <si>
    <t>无坚不摧</t>
    <phoneticPr fontId="33" type="noConversion"/>
  </si>
  <si>
    <t>无懈可击</t>
    <phoneticPr fontId="33" type="noConversion"/>
  </si>
  <si>
    <t>五气连波</t>
    <phoneticPr fontId="33" type="noConversion"/>
  </si>
  <si>
    <t>破碎虚空</t>
    <phoneticPr fontId="33" type="noConversion"/>
  </si>
  <si>
    <t>暗影突击</t>
    <phoneticPr fontId="33" type="noConversion"/>
  </si>
  <si>
    <t>固若金汤</t>
    <phoneticPr fontId="33" type="noConversion"/>
  </si>
  <si>
    <t>背水一战</t>
    <phoneticPr fontId="33" type="noConversion"/>
  </si>
  <si>
    <t>战栗咆哮</t>
    <phoneticPr fontId="33" type="noConversion"/>
  </si>
  <si>
    <t>赤备突击</t>
    <phoneticPr fontId="33" type="noConversion"/>
  </si>
  <si>
    <t>骑射突击</t>
    <phoneticPr fontId="33" type="noConversion"/>
  </si>
  <si>
    <t>百步穿杨</t>
    <phoneticPr fontId="33" type="noConversion"/>
  </si>
  <si>
    <t>左冲右突</t>
    <phoneticPr fontId="33" type="noConversion"/>
  </si>
  <si>
    <t>势如破竹</t>
    <phoneticPr fontId="33" type="noConversion"/>
  </si>
  <si>
    <t>麒麟冲破</t>
    <phoneticPr fontId="33" type="noConversion"/>
  </si>
  <si>
    <t>一骑当千</t>
    <phoneticPr fontId="33" type="noConversion"/>
  </si>
  <si>
    <t>五月雨击</t>
    <phoneticPr fontId="33" type="noConversion"/>
  </si>
  <si>
    <t>声东击西</t>
    <phoneticPr fontId="33" type="noConversion"/>
  </si>
  <si>
    <t>神鬼乱舞</t>
    <phoneticPr fontId="33" type="noConversion"/>
  </si>
  <si>
    <t>恃强凌弱</t>
    <phoneticPr fontId="33" type="noConversion"/>
  </si>
  <si>
    <t>炼狱火海</t>
    <phoneticPr fontId="33" type="noConversion"/>
  </si>
  <si>
    <t>水漫金山</t>
    <phoneticPr fontId="33" type="noConversion"/>
  </si>
  <si>
    <t>山崩地裂</t>
    <phoneticPr fontId="33" type="noConversion"/>
  </si>
  <si>
    <t>罡风惊天</t>
    <phoneticPr fontId="33" type="noConversion"/>
  </si>
  <si>
    <t>雷动九天</t>
    <phoneticPr fontId="33" type="noConversion"/>
  </si>
  <si>
    <t>美女连环</t>
    <phoneticPr fontId="33" type="noConversion"/>
  </si>
  <si>
    <t>十面埋伏</t>
    <phoneticPr fontId="33" type="noConversion"/>
  </si>
  <si>
    <t>君临天下</t>
    <phoneticPr fontId="33" type="noConversion"/>
  </si>
  <si>
    <t>一身是胆</t>
    <phoneticPr fontId="33" type="noConversion"/>
  </si>
  <si>
    <t>恸天贯日</t>
    <phoneticPr fontId="33" type="noConversion"/>
  </si>
  <si>
    <t>天下归心</t>
    <phoneticPr fontId="33" type="noConversion"/>
  </si>
  <si>
    <t>天地无用</t>
    <phoneticPr fontId="33" type="noConversion"/>
  </si>
  <si>
    <t>威震八方</t>
    <phoneticPr fontId="33" type="noConversion"/>
  </si>
  <si>
    <t>恶来乱舞</t>
    <phoneticPr fontId="33" type="noConversion"/>
  </si>
  <si>
    <t>仁义之师</t>
    <phoneticPr fontId="33" type="noConversion"/>
  </si>
  <si>
    <t>奇门遁甲</t>
    <phoneticPr fontId="33" type="noConversion"/>
  </si>
  <si>
    <t>拖刀一击</t>
    <phoneticPr fontId="33" type="noConversion"/>
  </si>
  <si>
    <t>震天咆哮</t>
    <phoneticPr fontId="33" type="noConversion"/>
  </si>
  <si>
    <t>天神守护</t>
    <phoneticPr fontId="33" type="noConversion"/>
  </si>
  <si>
    <t>猛龙过江</t>
    <phoneticPr fontId="33" type="noConversion"/>
  </si>
  <si>
    <t>霸王卸甲</t>
    <phoneticPr fontId="33" type="noConversion"/>
  </si>
  <si>
    <t>天火燎原</t>
    <phoneticPr fontId="33" type="noConversion"/>
  </si>
  <si>
    <t>火烧连营</t>
    <phoneticPr fontId="33" type="noConversion"/>
  </si>
  <si>
    <t>百骑袭营</t>
    <phoneticPr fontId="33" type="noConversion"/>
  </si>
  <si>
    <t>无双乱舞</t>
    <phoneticPr fontId="33" type="noConversion"/>
  </si>
  <si>
    <t>倾国倾城</t>
    <phoneticPr fontId="33" type="noConversion"/>
  </si>
  <si>
    <t>攻击敌军前排单体
造成100%的战法伤害</t>
    <phoneticPr fontId="33" type="noConversion"/>
  </si>
  <si>
    <t>攻击敌军后排单体
造成100%的战法伤害</t>
    <phoneticPr fontId="33" type="noConversion"/>
  </si>
  <si>
    <t>攻击敌军前排单体
造成100%的策略伤害</t>
    <phoneticPr fontId="33" type="noConversion"/>
  </si>
  <si>
    <t>攻击敌军后排单体
造成100%的策略伤害</t>
    <phoneticPr fontId="33" type="noConversion"/>
  </si>
  <si>
    <t>攻击敌军前排单体
造成125%的战法伤害
被攻击者降低25士气</t>
    <phoneticPr fontId="33" type="noConversion"/>
  </si>
  <si>
    <t>攻击敌军前排单体
造成125%的战法伤害
被攻击者25%概率混乱1回合</t>
    <phoneticPr fontId="33" type="noConversion"/>
  </si>
  <si>
    <t>2回合内提升50命中
攻击敌军后排单体
造成100%的战法伤害</t>
    <phoneticPr fontId="33" type="noConversion"/>
  </si>
  <si>
    <t>2回合内提升50暴击
攻击敌军后排单体
造成101%的战法伤害</t>
    <phoneticPr fontId="33" type="noConversion"/>
  </si>
  <si>
    <t>攻击敌军前排单体
造成100%的策略伤害
被攻击者降低50士气</t>
    <phoneticPr fontId="33" type="noConversion"/>
  </si>
  <si>
    <t>攻击敌军后排单体
造成150%的策略伤害</t>
    <phoneticPr fontId="33" type="noConversion"/>
  </si>
  <si>
    <t>治疗我军兵力最低者
恢复相当于施法者普通攻击50%的兵力</t>
    <phoneticPr fontId="33" type="noConversion"/>
  </si>
  <si>
    <t>治疗我军兵力最低者
恢复相当于施法者普通攻击75%的兵力</t>
    <phoneticPr fontId="33" type="noConversion"/>
  </si>
  <si>
    <t>治疗我军士气最低者
恢复相当于施法者普通攻击50%的兵力
被治疗者提升50士气</t>
    <phoneticPr fontId="33" type="noConversion"/>
  </si>
  <si>
    <t>攻击敌军前排单体
造成200%的战法伤害</t>
    <phoneticPr fontId="33" type="noConversion"/>
  </si>
  <si>
    <t>2回合内提升50暴击
攻击敌军前排单体
造成150%的战法伤害</t>
    <phoneticPr fontId="33" type="noConversion"/>
  </si>
  <si>
    <t>2回合内提升50格挡
攻击敌军前排单体
造成150%的战法伤害</t>
    <phoneticPr fontId="33" type="noConversion"/>
  </si>
  <si>
    <t>攻击敌军前排单体
造成150%的战法伤害
被攻击者降低50士气</t>
    <phoneticPr fontId="33" type="noConversion"/>
  </si>
  <si>
    <t>攻击敌军前排单体
造成100%的策略伤害
被攻击者50%概率混乱1回合</t>
    <phoneticPr fontId="33" type="noConversion"/>
  </si>
  <si>
    <t>攻击敌军前排单体
造成175%的战法伤害
被攻击者25%概率混乱1回合</t>
    <phoneticPr fontId="33" type="noConversion"/>
  </si>
  <si>
    <t>攻击敌军前排单体
造成125%的战法伤害
保留75士气</t>
    <phoneticPr fontId="33" type="noConversion"/>
  </si>
  <si>
    <t>2回合内提升50命中
攻击敌军后排单体
造成150%的战法伤害</t>
    <phoneticPr fontId="33" type="noConversion"/>
  </si>
  <si>
    <t>攻击敌军横向3人
造成120%的战法伤害</t>
    <phoneticPr fontId="33" type="noConversion"/>
  </si>
  <si>
    <t>攻击敌军纵向3人
造成120%的战法伤害</t>
    <phoneticPr fontId="33" type="noConversion"/>
  </si>
  <si>
    <t>攻击敌军全体
造成80%的战法伤害</t>
    <phoneticPr fontId="33" type="noConversion"/>
  </si>
  <si>
    <t>攻击敌军随机2人
造成160%的战法伤害</t>
    <phoneticPr fontId="33" type="noConversion"/>
  </si>
  <si>
    <t>攻击敌军随机3人
造成120%的战法伤害</t>
    <phoneticPr fontId="33" type="noConversion"/>
  </si>
  <si>
    <t>攻击敌军兵力最低者
造成175%的战法伤害
被攻击者25%概率封印2回合</t>
    <phoneticPr fontId="33" type="noConversion"/>
  </si>
  <si>
    <t>攻击敌军兵力最高者
造成200%的战法伤害</t>
    <phoneticPr fontId="33" type="noConversion"/>
  </si>
  <si>
    <t>流星火雨</t>
    <phoneticPr fontId="33" type="noConversion"/>
  </si>
  <si>
    <t>一泻千里</t>
    <phoneticPr fontId="33" type="noConversion"/>
  </si>
  <si>
    <t>攻击敌军纵向3人
造成90%的策略伤害
被攻击者降低30士气</t>
    <phoneticPr fontId="33" type="noConversion"/>
  </si>
  <si>
    <t>攻击敌军后排单体
造成200%的策略伤害</t>
    <phoneticPr fontId="33" type="noConversion"/>
  </si>
  <si>
    <t>攻击敌军前排单体
造成100%的策略伤害
被攻击者50%概率恐慌3回合</t>
    <phoneticPr fontId="33" type="noConversion"/>
  </si>
  <si>
    <t>风卷尘生</t>
    <phoneticPr fontId="33" type="noConversion"/>
  </si>
  <si>
    <t>攻击敌军横向3人
造成90%的策略伤害
被攻击者30%概率恐慌3回合</t>
    <phoneticPr fontId="33" type="noConversion"/>
  </si>
  <si>
    <t>醉生梦死</t>
    <phoneticPr fontId="33" type="noConversion"/>
  </si>
  <si>
    <t>攻击敌军前排单体
造成150%的策略伤害
被攻击者50%概率封印2回合</t>
    <phoneticPr fontId="33" type="noConversion"/>
  </si>
  <si>
    <t>攻击敌军随机3人
造成90%的策略伤害
被攻击者30%概率混乱1回合</t>
    <phoneticPr fontId="33" type="noConversion"/>
  </si>
  <si>
    <t>攻击敌军士气最高者
造成100%的策略伤害
被攻击者士气降低为0</t>
    <phoneticPr fontId="33" type="noConversion"/>
  </si>
  <si>
    <t>攻击敌军纵向3人
造成60%的策略伤害
被攻击者60%概率睡眠1回合</t>
    <phoneticPr fontId="33" type="noConversion"/>
  </si>
  <si>
    <t>攻击敌军前排单体
造成150%的策略伤害
被攻击者50%概率睡眠1回合</t>
    <phoneticPr fontId="33" type="noConversion"/>
  </si>
  <si>
    <t>治疗我军横向3人
恢复相当于施法者普通攻击60%的兵力</t>
    <phoneticPr fontId="33" type="noConversion"/>
  </si>
  <si>
    <t>治疗我军士气最低者
恢复相当于施法者普通攻击50%的兵力
被治疗者提升100士气</t>
    <phoneticPr fontId="33" type="noConversion"/>
  </si>
  <si>
    <t>治疗我军全体
恢复相当于施法者普通攻击40%的兵力</t>
    <phoneticPr fontId="33" type="noConversion"/>
  </si>
  <si>
    <t>2回合内提升50破击
攻击敌军前排单体
造成200%的战法伤害</t>
    <phoneticPr fontId="33" type="noConversion"/>
  </si>
  <si>
    <t>2回合内提升50暴击
攻击敌军前排单体
造成200%的战法伤害</t>
    <phoneticPr fontId="33" type="noConversion"/>
  </si>
  <si>
    <t>千钧怒击</t>
    <phoneticPr fontId="33" type="noConversion"/>
  </si>
  <si>
    <t>攻击敌军前排单体
造成250%的战法伤害</t>
    <phoneticPr fontId="33" type="noConversion"/>
  </si>
  <si>
    <t>2回合内提升50闪避
攻击敌军前排单体
造成200%的战法伤害</t>
    <phoneticPr fontId="33" type="noConversion"/>
  </si>
  <si>
    <t>2回合内提升50格挡和50韧性
攻击敌军前排单体
造成150%的战法伤害</t>
    <phoneticPr fontId="33" type="noConversion"/>
  </si>
  <si>
    <t>攻击敌军前排单体
造成175%的战法伤害
保留75士气</t>
    <phoneticPr fontId="33" type="noConversion"/>
  </si>
  <si>
    <t>攻击敌军前排单体
造成200%的战法伤害
被攻击者降低50士气</t>
    <phoneticPr fontId="33" type="noConversion"/>
  </si>
  <si>
    <t>2回合内提升100命中
攻击敌军后排单体
造成150%的战法伤害</t>
    <phoneticPr fontId="33" type="noConversion"/>
  </si>
  <si>
    <t>2回合内提升50暴击
攻击敌军横向3人
造成120%的战法伤害</t>
    <phoneticPr fontId="33" type="noConversion"/>
  </si>
  <si>
    <t>2回合内提升50破击
攻击敌军纵向3人
造成120%的战法伤害</t>
    <phoneticPr fontId="33" type="noConversion"/>
  </si>
  <si>
    <t>攻击敌军后排单体
造成225%的战法伤害
25%概率附加连击</t>
    <phoneticPr fontId="33" type="noConversion"/>
  </si>
  <si>
    <t>攻击敌军纵向3人
造成120%的战法伤害
保留50士气</t>
    <phoneticPr fontId="33" type="noConversion"/>
  </si>
  <si>
    <t>攻击敌军全体
造成100%的战法伤害</t>
    <phoneticPr fontId="33" type="noConversion"/>
  </si>
  <si>
    <t>攻击敌军全体
造成80%的战法伤害
被攻击者降低20士气</t>
    <phoneticPr fontId="33" type="noConversion"/>
  </si>
  <si>
    <t>攻击敌军随机2人
造成160%的战法伤害
被攻击者40%概率混乱1回合</t>
    <phoneticPr fontId="33" type="noConversion"/>
  </si>
  <si>
    <t>攻击敌军随机3人
造成120%的战法伤害
保留50士气</t>
    <phoneticPr fontId="33" type="noConversion"/>
  </si>
  <si>
    <t>攻击敌军兵力最低的2人
造成200%的战法伤害</t>
    <phoneticPr fontId="33" type="noConversion"/>
  </si>
  <si>
    <t>攻击敌军兵力最低者
造成250%的战法伤害</t>
    <phoneticPr fontId="33" type="noConversion"/>
  </si>
  <si>
    <t>攻击敌军全体
造成80%的战法伤害
被攻击者20%概率恐慌3回合</t>
    <phoneticPr fontId="33" type="noConversion"/>
  </si>
  <si>
    <t>攻击敌军全体
造成100%的策略伤害</t>
    <phoneticPr fontId="33" type="noConversion"/>
  </si>
  <si>
    <t>攻击敌军全体
造成80%的策略伤害
被攻击者降低20士气</t>
    <phoneticPr fontId="33" type="noConversion"/>
  </si>
  <si>
    <t>攻击敌军全体
造成80%的策略伤害
被攻击者20%概率恐慌3回合</t>
    <phoneticPr fontId="33" type="noConversion"/>
  </si>
  <si>
    <t>攻击敌军全体
造成80%的策略伤害
被攻击者20%概率混乱1回合</t>
    <phoneticPr fontId="33" type="noConversion"/>
  </si>
  <si>
    <t>攻击敌军全体
造成80%的策略伤害
被攻击者20%概率封印2回合</t>
    <phoneticPr fontId="33" type="noConversion"/>
  </si>
  <si>
    <t>攻击敌军兵力最高的2人
造成100%的策略伤害
被攻击者100%概率睡眠1回合</t>
    <phoneticPr fontId="33" type="noConversion"/>
  </si>
  <si>
    <t>攻击敌军横向和纵向
造成100%的策略伤害
被攻击者25%概率混乱1回合</t>
    <phoneticPr fontId="33" type="noConversion"/>
  </si>
  <si>
    <t>治疗我军全体
恢复相当于施法者普通攻击40%的兵力
被治疗者提升20士气</t>
    <phoneticPr fontId="33" type="noConversion"/>
  </si>
  <si>
    <t>治疗我军横向3人
恢复相当于施法者普通攻击60%的兵力
被治疗者提升30韧性</t>
    <phoneticPr fontId="33" type="noConversion"/>
  </si>
  <si>
    <t>治疗我军纵向3人
恢复相当于施法者普通攻击60%的兵力
被治疗者提升30闪避</t>
    <phoneticPr fontId="33" type="noConversion"/>
  </si>
  <si>
    <t>太平要术</t>
    <phoneticPr fontId="33" type="noConversion"/>
  </si>
  <si>
    <t>生生不息</t>
    <phoneticPr fontId="33" type="noConversion"/>
  </si>
  <si>
    <t>治疗我军横向和纵向
恢复相当于施法者普通攻击50%的兵力
保留50士气</t>
    <phoneticPr fontId="33" type="noConversion"/>
  </si>
  <si>
    <t>治疗我军全体
恢复相当于施法者普通攻击40%的兵力
被治疗者提升40士气</t>
    <phoneticPr fontId="33" type="noConversion"/>
  </si>
  <si>
    <t>狂怒之师</t>
    <phoneticPr fontId="33" type="noConversion"/>
  </si>
  <si>
    <t>治疗我军全体
恢复相当于施法者普通攻击40%的兵力
被治疗者提升40格挡</t>
    <phoneticPr fontId="33" type="noConversion"/>
  </si>
  <si>
    <t>2回合内提升50暴击
攻击敌军前排单体
造成175%的战法伤害
保留75士气</t>
    <phoneticPr fontId="33" type="noConversion"/>
  </si>
  <si>
    <t>攻击敌军前排单体
造成200%的战法伤害
被攻击者100%封印2回合</t>
    <phoneticPr fontId="33" type="noConversion"/>
  </si>
  <si>
    <t>虎痴镇压</t>
    <phoneticPr fontId="33" type="noConversion"/>
  </si>
  <si>
    <t>治疗我军兵力最少的2人
恢复相当于施法者普通攻击100%的兵力
被治疗者提升40闪避</t>
    <phoneticPr fontId="33" type="noConversion"/>
  </si>
  <si>
    <t>攻击敌军后排单体
造成275%的战法伤害
被攻击者25%概率封印2回合</t>
    <phoneticPr fontId="33" type="noConversion"/>
  </si>
  <si>
    <t>2回合内提升50格挡
攻击敌军前排单体
造成200%的战法伤害
被攻击者降低50士气</t>
    <phoneticPr fontId="33" type="noConversion"/>
  </si>
  <si>
    <t>攻击敌军全体
造成90%的战法伤害
保留75士气</t>
    <phoneticPr fontId="33" type="noConversion"/>
  </si>
  <si>
    <t>如梦如露</t>
    <phoneticPr fontId="33" type="noConversion"/>
  </si>
  <si>
    <t>2回合内提升50暴击
攻击敌军横向3人
造成120%的战法伤害
被攻击者30%概率封印2回合</t>
    <phoneticPr fontId="33" type="noConversion"/>
  </si>
  <si>
    <t>2回合内提升50命中
攻击敌军纵向3人
造成120%的战法伤害
被攻击者30%概率混乱1回合</t>
    <phoneticPr fontId="33" type="noConversion"/>
  </si>
  <si>
    <t>2回合内提升50闪避
攻击敌军随机3人
造成120%的战法伤害
被攻击者30%概率混乱1回合</t>
    <phoneticPr fontId="33" type="noConversion"/>
  </si>
  <si>
    <t>攻击敌军前排单体
造成225%的战法伤害
25%概率附加连击</t>
    <phoneticPr fontId="33" type="noConversion"/>
  </si>
  <si>
    <t>攻击敌军随机3人
造成120%的战法伤害
25%概率附加连击
保留75士气</t>
    <phoneticPr fontId="33" type="noConversion"/>
  </si>
  <si>
    <t>2回合内提升150格挡和150韧性
保留50士气</t>
    <phoneticPr fontId="33" type="noConversion"/>
  </si>
  <si>
    <t>攻击敌军全体
造成40%的策略伤害
被攻击者80%概率睡眠1回合</t>
    <phoneticPr fontId="33" type="noConversion"/>
  </si>
  <si>
    <t>攻击敌军后排单体
造成200%的战法伤害
被攻击者100%概率混乱1回合</t>
    <phoneticPr fontId="33" type="noConversion"/>
  </si>
  <si>
    <t>攻击敌军混乱状态者
造成200%的策略伤害
被攻击者100%恐慌3回合</t>
    <phoneticPr fontId="33" type="noConversion"/>
  </si>
  <si>
    <t>攻击敌军恐慌状态者
造成200%的策略伤害
被攻击者100%睡眠1回合</t>
    <phoneticPr fontId="33" type="noConversion"/>
  </si>
  <si>
    <t>攻击敌军睡眠状态者
造成200%的策略伤害
被攻击者100%封印1回合</t>
    <phoneticPr fontId="33" type="noConversion"/>
  </si>
  <si>
    <t>攻击敌军封印状态者
造成200%的策略伤害
被攻击者100%混乱1回合</t>
    <phoneticPr fontId="33" type="noConversion"/>
  </si>
  <si>
    <t>武将</t>
    <phoneticPr fontId="1" type="noConversion"/>
  </si>
  <si>
    <t>资源编号</t>
    <phoneticPr fontId="1" type="noConversion"/>
  </si>
  <si>
    <t>纪灵</t>
    <phoneticPr fontId="1" type="noConversion"/>
  </si>
  <si>
    <t>动摇</t>
    <phoneticPr fontId="1" type="noConversion"/>
  </si>
  <si>
    <t>洞察</t>
    <phoneticPr fontId="1" type="noConversion"/>
  </si>
  <si>
    <t>倒戈</t>
    <phoneticPr fontId="1" type="noConversion"/>
  </si>
  <si>
    <t>神算</t>
    <phoneticPr fontId="1" type="noConversion"/>
  </si>
  <si>
    <t>强攻</t>
    <phoneticPr fontId="1" type="noConversion"/>
  </si>
  <si>
    <t>固守</t>
    <phoneticPr fontId="1" type="noConversion"/>
  </si>
  <si>
    <t>受到战法攻击减免50%伤害</t>
    <phoneticPr fontId="1" type="noConversion"/>
  </si>
  <si>
    <t>发动战法攻击附加50%伤害</t>
    <phoneticPr fontId="1" type="noConversion"/>
  </si>
  <si>
    <t>发动策略攻击必定命中</t>
    <phoneticPr fontId="1" type="noConversion"/>
  </si>
  <si>
    <t>受到策略攻击必定闪避</t>
    <phoneticPr fontId="1" type="noConversion"/>
  </si>
  <si>
    <t>恐慌</t>
    <phoneticPr fontId="1" type="noConversion"/>
  </si>
  <si>
    <t>无法行动，且每回合损失最大兵力的10%</t>
    <phoneticPr fontId="1" type="noConversion"/>
  </si>
  <si>
    <t>行动时攻击己方部队</t>
    <phoneticPr fontId="1" type="noConversion"/>
  </si>
  <si>
    <t>将军·攻击型</t>
    <phoneticPr fontId="1" type="noConversion"/>
  </si>
  <si>
    <t>将军·防御型</t>
    <phoneticPr fontId="1" type="noConversion"/>
  </si>
  <si>
    <t>将军·敏捷型</t>
    <phoneticPr fontId="1" type="noConversion"/>
  </si>
  <si>
    <t>将军·爆发型</t>
    <phoneticPr fontId="1" type="noConversion"/>
  </si>
  <si>
    <t>军师·攻击型</t>
    <phoneticPr fontId="1" type="noConversion"/>
  </si>
  <si>
    <t>军师·防御型</t>
    <phoneticPr fontId="1" type="noConversion"/>
  </si>
  <si>
    <t>军师·敏捷型</t>
    <phoneticPr fontId="1" type="noConversion"/>
  </si>
  <si>
    <t>军师·爆发型</t>
    <phoneticPr fontId="1" type="noConversion"/>
  </si>
  <si>
    <t>暴击</t>
    <phoneticPr fontId="1" type="noConversion"/>
  </si>
  <si>
    <t>韧性</t>
    <phoneticPr fontId="1" type="noConversion"/>
  </si>
  <si>
    <t>伤害类型</t>
    <phoneticPr fontId="1" type="noConversion"/>
  </si>
  <si>
    <t>战法</t>
    <phoneticPr fontId="1" type="noConversion"/>
  </si>
  <si>
    <t>策略</t>
    <phoneticPr fontId="1" type="noConversion"/>
  </si>
  <si>
    <t>命中概率 = 命中 * 1%</t>
    <phoneticPr fontId="1" type="noConversion"/>
  </si>
  <si>
    <t>闪避概率 = 闪避 * 1%</t>
    <phoneticPr fontId="1" type="noConversion"/>
  </si>
  <si>
    <t>暴击概率 = 暴击 * 1.5%</t>
    <phoneticPr fontId="1" type="noConversion"/>
  </si>
  <si>
    <t>韧性概率 = 韧性 * 1.5%</t>
    <phoneticPr fontId="1" type="noConversion"/>
  </si>
  <si>
    <t>武勇</t>
    <phoneticPr fontId="1" type="noConversion"/>
  </si>
  <si>
    <t>智谋</t>
    <phoneticPr fontId="1" type="noConversion"/>
  </si>
  <si>
    <t>总和</t>
    <phoneticPr fontId="1" type="noConversion"/>
  </si>
  <si>
    <t>生命</t>
    <phoneticPr fontId="1" type="noConversion"/>
  </si>
  <si>
    <t>HP</t>
    <phoneticPr fontId="1" type="noConversion"/>
  </si>
  <si>
    <t>TA</t>
    <phoneticPr fontId="1" type="noConversion"/>
  </si>
  <si>
    <t>TD</t>
    <phoneticPr fontId="1" type="noConversion"/>
  </si>
  <si>
    <t>策略攻击</t>
    <phoneticPr fontId="1" type="noConversion"/>
  </si>
  <si>
    <t>策略防御</t>
    <phoneticPr fontId="1" type="noConversion"/>
  </si>
  <si>
    <t>无</t>
    <phoneticPr fontId="33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</si>
</sst>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0_);[Red]\(0\)"/>
  </numFmts>
  <fonts count="42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b/>
      <sz val="11"/>
      <color indexed="51"/>
      <name val="宋体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C000"/>
      <name val="宋体"/>
      <charset val="134"/>
    </font>
    <font>
      <sz val="11"/>
      <color theme="0"/>
      <name val="宋体"/>
      <charset val="134"/>
    </font>
    <font>
      <sz val="11"/>
      <color rgb="FFFFFF00"/>
      <name val="宋体"/>
      <charset val="134"/>
    </font>
    <font>
      <sz val="11"/>
      <color rgb="FF92D050"/>
      <name val="宋体"/>
      <charset val="134"/>
    </font>
    <font>
      <sz val="11"/>
      <color rgb="FF00B0F0"/>
      <name val="宋体"/>
      <charset val="134"/>
    </font>
    <font>
      <sz val="11"/>
      <color rgb="FFFF00FF"/>
      <name val="宋体"/>
      <charset val="134"/>
    </font>
    <font>
      <b/>
      <sz val="11"/>
      <color rgb="FFFFFF00"/>
      <name val="宋体"/>
      <charset val="134"/>
    </font>
    <font>
      <sz val="11"/>
      <color rgb="FFFFC000"/>
      <name val="宋体"/>
      <charset val="134"/>
    </font>
    <font>
      <sz val="11"/>
      <color rgb="FF47CFFF"/>
      <name val="宋体"/>
      <charset val="134"/>
    </font>
    <font>
      <sz val="11"/>
      <color rgb="FF0070C0"/>
      <name val="宋体"/>
      <charset val="134"/>
      <scheme val="minor"/>
    </font>
    <font>
      <sz val="11"/>
      <color indexed="8"/>
      <name val="宋体"/>
      <family val="3"/>
      <charset val="134"/>
    </font>
    <font>
      <b/>
      <sz val="11"/>
      <color rgb="FFFFFF00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rgb="FFFFC000"/>
      <name val="宋体"/>
      <family val="3"/>
      <charset val="134"/>
    </font>
    <font>
      <sz val="9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rgb="FF92D050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color rgb="FFFFFF00"/>
      <name val="宋体"/>
      <family val="3"/>
      <charset val="134"/>
      <scheme val="minor"/>
    </font>
    <font>
      <sz val="11"/>
      <color rgb="FFFF33CC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FF00"/>
      <name val="宋体"/>
      <family val="3"/>
      <charset val="134"/>
    </font>
    <font>
      <sz val="11"/>
      <color theme="0"/>
      <name val="宋体"/>
      <family val="3"/>
      <charset val="134"/>
    </font>
    <font>
      <sz val="11"/>
      <color rgb="FFFF33CC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rgb="FF7030A0"/>
      <name val="宋体"/>
      <family val="3"/>
      <charset val="134"/>
      <scheme val="minor"/>
    </font>
    <font>
      <sz val="11"/>
      <color rgb="FF00B0F0"/>
      <name val="宋体"/>
      <family val="3"/>
      <charset val="134"/>
    </font>
    <font>
      <b/>
      <sz val="11"/>
      <color indexed="13"/>
      <name val="宋体"/>
      <charset val="134"/>
    </font>
    <font>
      <sz val="11"/>
      <color rgb="FF92D050"/>
      <name val="宋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rgb="FF002060"/>
        <bgColor indexed="0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7" tint="0.59996337778862885"/>
      </left>
      <right style="thin">
        <color theme="7" tint="0.59996337778862885"/>
      </right>
      <top style="thin">
        <color theme="7" tint="0.59996337778862885"/>
      </top>
      <bottom style="thin">
        <color theme="7" tint="0.59996337778862885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31">
    <xf numFmtId="0" fontId="0" fillId="0" borderId="0" xfId="0">
      <alignment vertical="center"/>
    </xf>
    <xf numFmtId="0" fontId="9" fillId="2" borderId="14" xfId="1" applyFont="1" applyFill="1" applyBorder="1" applyAlignment="1">
      <alignment horizontal="center"/>
    </xf>
    <xf numFmtId="0" fontId="10" fillId="3" borderId="14" xfId="1" applyFont="1" applyFill="1" applyBorder="1" applyAlignment="1">
      <alignment horizontal="center" vertical="center" wrapText="1"/>
    </xf>
    <xf numFmtId="0" fontId="11" fillId="3" borderId="14" xfId="1" applyFont="1" applyFill="1" applyBorder="1" applyAlignment="1">
      <alignment horizontal="center" vertical="center" wrapText="1"/>
    </xf>
    <xf numFmtId="0" fontId="12" fillId="3" borderId="14" xfId="1" applyFont="1" applyFill="1" applyBorder="1" applyAlignment="1">
      <alignment horizontal="center" wrapText="1"/>
    </xf>
    <xf numFmtId="0" fontId="13" fillId="3" borderId="14" xfId="1" applyFont="1" applyFill="1" applyBorder="1" applyAlignment="1">
      <alignment horizontal="center" vertical="center" wrapText="1"/>
    </xf>
    <xf numFmtId="0" fontId="12" fillId="3" borderId="14" xfId="1" applyFont="1" applyFill="1" applyBorder="1" applyAlignment="1">
      <alignment horizontal="center" vertical="center" wrapText="1"/>
    </xf>
    <xf numFmtId="0" fontId="14" fillId="3" borderId="14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5" fillId="5" borderId="15" xfId="1" applyFont="1" applyFill="1" applyBorder="1" applyAlignment="1">
      <alignment horizontal="center"/>
    </xf>
    <xf numFmtId="0" fontId="16" fillId="6" borderId="15" xfId="1" applyFont="1" applyFill="1" applyBorder="1" applyAlignment="1">
      <alignment horizontal="center" vertical="center" wrapText="1"/>
    </xf>
    <xf numFmtId="176" fontId="16" fillId="6" borderId="15" xfId="1" applyNumberFormat="1" applyFont="1" applyFill="1" applyBorder="1" applyAlignment="1">
      <alignment horizontal="center" vertical="center" wrapText="1"/>
    </xf>
    <xf numFmtId="0" fontId="10" fillId="3" borderId="14" xfId="1" applyFont="1" applyFill="1" applyBorder="1" applyAlignment="1">
      <alignment horizontal="center" wrapText="1"/>
    </xf>
    <xf numFmtId="0" fontId="13" fillId="3" borderId="14" xfId="1" applyFont="1" applyFill="1" applyBorder="1" applyAlignment="1">
      <alignment horizontal="center" wrapText="1"/>
    </xf>
    <xf numFmtId="0" fontId="14" fillId="3" borderId="14" xfId="1" applyFont="1" applyFill="1" applyBorder="1" applyAlignment="1">
      <alignment horizontal="center" wrapText="1"/>
    </xf>
    <xf numFmtId="0" fontId="11" fillId="3" borderId="14" xfId="1" applyFont="1" applyFill="1" applyBorder="1" applyAlignment="1">
      <alignment horizontal="center" wrapText="1"/>
    </xf>
    <xf numFmtId="177" fontId="16" fillId="6" borderId="15" xfId="1" applyNumberFormat="1" applyFont="1" applyFill="1" applyBorder="1" applyAlignment="1">
      <alignment horizontal="center" vertical="center" wrapText="1"/>
    </xf>
    <xf numFmtId="0" fontId="17" fillId="3" borderId="14" xfId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5" fillId="5" borderId="1" xfId="1" applyFont="1" applyFill="1" applyBorder="1" applyAlignment="1">
      <alignment horizontal="center"/>
    </xf>
    <xf numFmtId="0" fontId="9" fillId="2" borderId="16" xfId="1" applyFont="1" applyFill="1" applyBorder="1" applyAlignment="1">
      <alignment horizontal="center"/>
    </xf>
    <xf numFmtId="0" fontId="15" fillId="5" borderId="1" xfId="1" applyFont="1" applyFill="1" applyBorder="1" applyAlignment="1">
      <alignment horizont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>
      <alignment vertical="center"/>
    </xf>
    <xf numFmtId="0" fontId="0" fillId="9" borderId="1" xfId="0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10" borderId="1" xfId="0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11" borderId="1" xfId="0" applyFill="1" applyBorder="1" applyAlignment="1" applyProtection="1">
      <alignment horizontal="center" vertical="center"/>
      <protection locked="0"/>
    </xf>
    <xf numFmtId="0" fontId="15" fillId="5" borderId="17" xfId="1" applyFont="1" applyFill="1" applyBorder="1" applyAlignment="1" applyProtection="1">
      <alignment horizontal="center"/>
      <protection locked="0"/>
    </xf>
    <xf numFmtId="0" fontId="2" fillId="11" borderId="17" xfId="1" applyFont="1" applyFill="1" applyBorder="1" applyAlignment="1" applyProtection="1">
      <alignment horizontal="center" wrapText="1"/>
      <protection locked="0"/>
    </xf>
    <xf numFmtId="176" fontId="5" fillId="12" borderId="17" xfId="1" applyNumberFormat="1" applyFont="1" applyFill="1" applyBorder="1" applyAlignment="1" applyProtection="1">
      <alignment horizontal="center" wrapText="1"/>
      <protection locked="0"/>
    </xf>
    <xf numFmtId="0" fontId="10" fillId="3" borderId="16" xfId="1" applyFont="1" applyFill="1" applyBorder="1" applyAlignment="1">
      <alignment horizontal="center" vertical="center" wrapText="1"/>
    </xf>
    <xf numFmtId="0" fontId="9" fillId="2" borderId="14" xfId="1" applyFont="1" applyFill="1" applyBorder="1" applyAlignment="1">
      <alignment horizontal="center"/>
    </xf>
    <xf numFmtId="0" fontId="2" fillId="4" borderId="17" xfId="1" applyFont="1" applyFill="1" applyBorder="1" applyAlignment="1" applyProtection="1">
      <alignment horizontal="center" wrapText="1"/>
      <protection locked="0"/>
    </xf>
    <xf numFmtId="0" fontId="4" fillId="4" borderId="17" xfId="1" applyFont="1" applyFill="1" applyBorder="1" applyAlignment="1" applyProtection="1">
      <alignment horizontal="center" vertical="center" wrapText="1"/>
      <protection locked="0"/>
    </xf>
    <xf numFmtId="0" fontId="4" fillId="4" borderId="17" xfId="1" applyFont="1" applyFill="1" applyBorder="1" applyAlignment="1" applyProtection="1">
      <alignment horizontal="right" wrapText="1"/>
      <protection locked="0"/>
    </xf>
    <xf numFmtId="0" fontId="2" fillId="4" borderId="17" xfId="1" applyFont="1" applyFill="1" applyBorder="1" applyAlignment="1" applyProtection="1">
      <alignment horizontal="right" wrapText="1"/>
      <protection locked="0"/>
    </xf>
    <xf numFmtId="0" fontId="20" fillId="5" borderId="17" xfId="1" applyFont="1" applyFill="1" applyBorder="1" applyAlignment="1" applyProtection="1">
      <alignment horizontal="center"/>
      <protection locked="0"/>
    </xf>
    <xf numFmtId="0" fontId="19" fillId="11" borderId="1" xfId="1" applyFont="1" applyFill="1" applyBorder="1" applyAlignment="1" applyProtection="1">
      <alignment horizontal="right" wrapText="1"/>
      <protection locked="0"/>
    </xf>
    <xf numFmtId="0" fontId="22" fillId="6" borderId="15" xfId="1" applyFont="1" applyFill="1" applyBorder="1" applyAlignment="1">
      <alignment horizontal="center" vertical="center" wrapText="1"/>
    </xf>
    <xf numFmtId="0" fontId="24" fillId="3" borderId="15" xfId="0" applyFont="1" applyFill="1" applyBorder="1" applyAlignment="1">
      <alignment horizontal="center" vertical="center"/>
    </xf>
    <xf numFmtId="0" fontId="25" fillId="3" borderId="15" xfId="0" applyFont="1" applyFill="1" applyBorder="1" applyAlignment="1">
      <alignment horizontal="center" vertical="center"/>
    </xf>
    <xf numFmtId="0" fontId="26" fillId="3" borderId="15" xfId="0" applyFont="1" applyFill="1" applyBorder="1" applyAlignment="1">
      <alignment horizontal="center" vertical="center"/>
    </xf>
    <xf numFmtId="0" fontId="27" fillId="3" borderId="15" xfId="0" applyFont="1" applyFill="1" applyBorder="1" applyAlignment="1">
      <alignment horizontal="center" vertical="center"/>
    </xf>
    <xf numFmtId="0" fontId="28" fillId="3" borderId="15" xfId="0" applyFont="1" applyFill="1" applyBorder="1" applyAlignment="1">
      <alignment horizontal="center" vertical="center"/>
    </xf>
    <xf numFmtId="0" fontId="29" fillId="0" borderId="0" xfId="0" applyFont="1">
      <alignment vertical="center"/>
    </xf>
    <xf numFmtId="0" fontId="19" fillId="4" borderId="17" xfId="1" applyFont="1" applyFill="1" applyBorder="1" applyAlignment="1" applyProtection="1">
      <alignment horizontal="center" vertical="center" wrapText="1"/>
      <protection locked="0"/>
    </xf>
    <xf numFmtId="0" fontId="30" fillId="3" borderId="14" xfId="1" applyNumberFormat="1" applyFont="1" applyFill="1" applyBorder="1" applyAlignment="1">
      <alignment horizontal="center" vertical="center" wrapText="1"/>
    </xf>
    <xf numFmtId="0" fontId="31" fillId="3" borderId="14" xfId="1" applyFont="1" applyFill="1" applyBorder="1" applyAlignment="1">
      <alignment horizontal="left" vertical="center" wrapText="1"/>
    </xf>
    <xf numFmtId="0" fontId="32" fillId="3" borderId="14" xfId="1" applyNumberFormat="1" applyFont="1" applyFill="1" applyBorder="1" applyAlignment="1">
      <alignment horizontal="center" vertical="center" wrapText="1"/>
    </xf>
    <xf numFmtId="0" fontId="27" fillId="3" borderId="19" xfId="0" applyFont="1" applyFill="1" applyBorder="1" applyAlignment="1">
      <alignment horizontal="center" vertical="center"/>
    </xf>
    <xf numFmtId="0" fontId="28" fillId="3" borderId="19" xfId="0" applyFont="1" applyFill="1" applyBorder="1" applyAlignment="1">
      <alignment horizontal="center" vertical="center"/>
    </xf>
    <xf numFmtId="0" fontId="26" fillId="3" borderId="19" xfId="0" applyFont="1" applyFill="1" applyBorder="1" applyAlignment="1">
      <alignment horizontal="center" vertical="center"/>
    </xf>
    <xf numFmtId="0" fontId="25" fillId="3" borderId="19" xfId="0" applyFont="1" applyFill="1" applyBorder="1" applyAlignment="1">
      <alignment horizontal="center" vertical="center"/>
    </xf>
    <xf numFmtId="0" fontId="24" fillId="3" borderId="19" xfId="0" applyFont="1" applyFill="1" applyBorder="1" applyAlignment="1">
      <alignment horizontal="center" vertical="center"/>
    </xf>
    <xf numFmtId="0" fontId="34" fillId="13" borderId="18" xfId="0" applyFont="1" applyFill="1" applyBorder="1" applyAlignment="1">
      <alignment horizontal="center" vertical="center"/>
    </xf>
    <xf numFmtId="0" fontId="35" fillId="13" borderId="18" xfId="0" applyFont="1" applyFill="1" applyBorder="1" applyAlignment="1">
      <alignment horizontal="center" vertical="center"/>
    </xf>
    <xf numFmtId="0" fontId="36" fillId="13" borderId="18" xfId="0" applyFont="1" applyFill="1" applyBorder="1" applyAlignment="1">
      <alignment horizontal="center" vertical="center"/>
    </xf>
    <xf numFmtId="0" fontId="37" fillId="13" borderId="18" xfId="0" applyFont="1" applyFill="1" applyBorder="1" applyAlignment="1">
      <alignment horizontal="center" vertical="center"/>
    </xf>
    <xf numFmtId="0" fontId="38" fillId="13" borderId="18" xfId="0" applyFont="1" applyFill="1" applyBorder="1" applyAlignment="1">
      <alignment horizontal="center" vertical="center"/>
    </xf>
    <xf numFmtId="0" fontId="19" fillId="4" borderId="17" xfId="1" applyFont="1" applyFill="1" applyBorder="1" applyAlignment="1" applyProtection="1">
      <alignment horizontal="right" wrapText="1"/>
      <protection locked="0"/>
    </xf>
    <xf numFmtId="0" fontId="29" fillId="10" borderId="1" xfId="0" applyFont="1" applyFill="1" applyBorder="1">
      <alignment vertical="center"/>
    </xf>
    <xf numFmtId="0" fontId="29" fillId="8" borderId="1" xfId="0" applyFont="1" applyFill="1" applyBorder="1">
      <alignment vertical="center"/>
    </xf>
    <xf numFmtId="0" fontId="8" fillId="14" borderId="1" xfId="0" applyFont="1" applyFill="1" applyBorder="1" applyAlignment="1">
      <alignment horizontal="center" vertical="center"/>
    </xf>
    <xf numFmtId="0" fontId="18" fillId="14" borderId="1" xfId="0" applyFont="1" applyFill="1" applyBorder="1" applyAlignment="1">
      <alignment horizontal="center" vertical="center"/>
    </xf>
    <xf numFmtId="0" fontId="29" fillId="14" borderId="1" xfId="0" applyFont="1" applyFill="1" applyBorder="1" applyAlignment="1">
      <alignment horizontal="center" vertical="center"/>
    </xf>
    <xf numFmtId="0" fontId="0" fillId="8" borderId="20" xfId="0" applyFill="1" applyBorder="1">
      <alignment vertical="center"/>
    </xf>
    <xf numFmtId="0" fontId="36" fillId="8" borderId="20" xfId="0" applyFont="1" applyFill="1" applyBorder="1">
      <alignment vertical="center"/>
    </xf>
    <xf numFmtId="0" fontId="29" fillId="8" borderId="20" xfId="0" applyFont="1" applyFill="1" applyBorder="1">
      <alignment vertical="center"/>
    </xf>
    <xf numFmtId="0" fontId="0" fillId="8" borderId="20" xfId="0" applyFill="1" applyBorder="1" applyAlignment="1">
      <alignment horizontal="center" vertical="center"/>
    </xf>
    <xf numFmtId="0" fontId="39" fillId="3" borderId="14" xfId="1" applyNumberFormat="1" applyFont="1" applyFill="1" applyBorder="1" applyAlignment="1">
      <alignment horizontal="center" vertical="center" wrapText="1"/>
    </xf>
    <xf numFmtId="0" fontId="40" fillId="15" borderId="20" xfId="1" applyFont="1" applyFill="1" applyBorder="1" applyAlignment="1">
      <alignment horizontal="center"/>
    </xf>
    <xf numFmtId="0" fontId="0" fillId="16" borderId="1" xfId="1" applyFont="1" applyFill="1" applyBorder="1" applyAlignment="1">
      <alignment horizontal="center" wrapText="1"/>
    </xf>
    <xf numFmtId="0" fontId="0" fillId="16" borderId="1" xfId="1" applyFont="1" applyFill="1" applyBorder="1" applyAlignment="1">
      <alignment horizontal="left" vertical="center" wrapText="1"/>
    </xf>
    <xf numFmtId="0" fontId="0" fillId="16" borderId="1" xfId="1" applyFont="1" applyFill="1" applyBorder="1" applyAlignment="1">
      <alignment horizontal="center" vertical="center" wrapText="1"/>
    </xf>
    <xf numFmtId="0" fontId="0" fillId="16" borderId="1" xfId="1" applyFont="1" applyFill="1" applyBorder="1" applyAlignment="1">
      <alignment horizontal="left" wrapText="1"/>
    </xf>
    <xf numFmtId="0" fontId="0" fillId="17" borderId="1" xfId="1" applyFont="1" applyFill="1" applyBorder="1" applyAlignment="1">
      <alignment horizontal="center" wrapText="1"/>
    </xf>
    <xf numFmtId="0" fontId="0" fillId="17" borderId="1" xfId="1" applyFont="1" applyFill="1" applyBorder="1" applyAlignment="1">
      <alignment horizontal="left" vertical="center" wrapText="1"/>
    </xf>
    <xf numFmtId="0" fontId="0" fillId="17" borderId="1" xfId="1" applyFont="1" applyFill="1" applyBorder="1" applyAlignment="1">
      <alignment horizontal="center" vertical="center" wrapText="1"/>
    </xf>
    <xf numFmtId="0" fontId="0" fillId="17" borderId="1" xfId="1" applyFont="1" applyFill="1" applyBorder="1" applyAlignment="1">
      <alignment horizontal="left" wrapText="1"/>
    </xf>
    <xf numFmtId="0" fontId="0" fillId="18" borderId="1" xfId="1" applyFont="1" applyFill="1" applyBorder="1" applyAlignment="1">
      <alignment horizontal="center" wrapText="1"/>
    </xf>
    <xf numFmtId="0" fontId="0" fillId="18" borderId="1" xfId="1" applyFont="1" applyFill="1" applyBorder="1" applyAlignment="1">
      <alignment horizontal="left" vertical="center" wrapText="1"/>
    </xf>
    <xf numFmtId="0" fontId="0" fillId="18" borderId="1" xfId="1" applyFont="1" applyFill="1" applyBorder="1" applyAlignment="1">
      <alignment horizontal="center" vertical="center" wrapText="1"/>
    </xf>
    <xf numFmtId="0" fontId="0" fillId="18" borderId="1" xfId="1" applyFont="1" applyFill="1" applyBorder="1" applyAlignment="1">
      <alignment horizontal="left" wrapText="1"/>
    </xf>
    <xf numFmtId="0" fontId="31" fillId="3" borderId="14" xfId="1" applyFont="1" applyFill="1" applyBorder="1" applyAlignment="1">
      <alignment horizontal="center" vertical="center" wrapText="1"/>
    </xf>
    <xf numFmtId="0" fontId="31" fillId="3" borderId="14" xfId="1" applyNumberFormat="1" applyFont="1" applyFill="1" applyBorder="1" applyAlignment="1">
      <alignment horizontal="center" vertical="center" wrapText="1"/>
    </xf>
    <xf numFmtId="0" fontId="41" fillId="3" borderId="14" xfId="1" applyNumberFormat="1" applyFont="1" applyFill="1" applyBorder="1" applyAlignment="1">
      <alignment horizontal="center" vertical="center" wrapText="1"/>
    </xf>
    <xf numFmtId="0" fontId="0" fillId="0" borderId="20" xfId="0" applyBorder="1">
      <alignment vertical="center"/>
    </xf>
    <xf numFmtId="0" fontId="29" fillId="0" borderId="20" xfId="0" applyFont="1" applyBorder="1">
      <alignment vertical="center"/>
    </xf>
    <xf numFmtId="0" fontId="29" fillId="0" borderId="20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6" fillId="0" borderId="20" xfId="0" applyFont="1" applyBorder="1" applyAlignment="1">
      <alignment horizontal="center" vertical="center"/>
    </xf>
    <xf numFmtId="0" fontId="19" fillId="4" borderId="17" xfId="1" applyNumberFormat="1" applyFont="1" applyFill="1" applyBorder="1" applyAlignment="1" applyProtection="1">
      <alignment horizontal="center" wrapText="1"/>
      <protection locked="0"/>
    </xf>
    <xf numFmtId="0" fontId="0" fillId="8" borderId="2" xfId="0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/>
    </xf>
    <xf numFmtId="0" fontId="0" fillId="8" borderId="4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0" fontId="8" fillId="8" borderId="2" xfId="0" applyFont="1" applyFill="1" applyBorder="1" applyAlignment="1">
      <alignment horizontal="left" vertical="center"/>
    </xf>
    <xf numFmtId="0" fontId="8" fillId="8" borderId="3" xfId="0" applyFont="1" applyFill="1" applyBorder="1" applyAlignment="1">
      <alignment horizontal="left" vertical="center"/>
    </xf>
    <xf numFmtId="0" fontId="8" fillId="8" borderId="4" xfId="0" applyFont="1" applyFill="1" applyBorder="1" applyAlignment="1">
      <alignment horizontal="left" vertical="center"/>
    </xf>
    <xf numFmtId="0" fontId="0" fillId="8" borderId="2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15" fillId="5" borderId="5" xfId="1" applyFont="1" applyFill="1" applyBorder="1" applyAlignment="1">
      <alignment horizontal="center"/>
    </xf>
    <xf numFmtId="0" fontId="15" fillId="5" borderId="7" xfId="1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 vertical="center"/>
    </xf>
    <xf numFmtId="0" fontId="36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36" fillId="14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15" fillId="5" borderId="6" xfId="1" applyFont="1" applyFill="1" applyBorder="1" applyAlignment="1">
      <alignment horizont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10" borderId="11" xfId="0" applyFont="1" applyFill="1" applyBorder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</cellXfs>
  <cellStyles count="2">
    <cellStyle name="常规" xfId="0" builtinId="0"/>
    <cellStyle name="常规_Sheet1" xfId="1"/>
  </cellStyles>
  <dxfs count="0"/>
  <tableStyles count="0" defaultTableStyle="TableStyleMedium9" defaultPivotStyle="PivotStyleLight16"/>
  <colors>
    <mruColors>
      <color rgb="FFFF33CC"/>
      <color rgb="FF8F8553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685"/>
  <sheetViews>
    <sheetView tabSelected="1" topLeftCell="A10" workbookViewId="0">
      <selection activeCell="L33" sqref="L33"/>
    </sheetView>
  </sheetViews>
  <sheetFormatPr defaultRowHeight="13.5"/>
  <cols>
    <col min="1" max="1" width="9.375" customWidth="1"/>
    <col min="2" max="2" width="12" style="8" bestFit="1" customWidth="1"/>
    <col min="3" max="4" width="12" style="8" customWidth="1"/>
    <col min="5" max="5" width="9.75" customWidth="1"/>
    <col min="6" max="6" width="13" bestFit="1" customWidth="1"/>
    <col min="7" max="7" width="9.75" customWidth="1"/>
    <col min="8" max="9" width="9.75" style="8" bestFit="1" customWidth="1"/>
    <col min="10" max="10" width="13.75" bestFit="1" customWidth="1"/>
    <col min="11" max="11" width="9.75" customWidth="1"/>
    <col min="12" max="13" width="9.75" bestFit="1" customWidth="1"/>
    <col min="14" max="15" width="13.75" customWidth="1"/>
    <col min="16" max="17" width="13.75" bestFit="1" customWidth="1"/>
    <col min="18" max="18" width="9.75" bestFit="1" customWidth="1"/>
    <col min="19" max="22" width="9.75" customWidth="1"/>
  </cols>
  <sheetData>
    <row r="1" spans="1:22">
      <c r="A1" s="40"/>
      <c r="B1" s="40"/>
      <c r="C1" s="40"/>
      <c r="D1" s="40"/>
      <c r="E1" s="40"/>
      <c r="F1" s="40"/>
      <c r="G1" s="40"/>
      <c r="H1" s="49"/>
      <c r="I1" s="49"/>
      <c r="J1" s="49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</row>
    <row r="2" spans="1:22">
      <c r="A2" s="40"/>
      <c r="B2" s="40" t="s">
        <v>5</v>
      </c>
      <c r="C2" s="40" t="s">
        <v>19</v>
      </c>
      <c r="D2" s="40" t="s">
        <v>14</v>
      </c>
      <c r="E2" s="40" t="s">
        <v>1280</v>
      </c>
      <c r="F2" s="40" t="s">
        <v>17</v>
      </c>
      <c r="G2" s="40" t="s">
        <v>15</v>
      </c>
      <c r="H2" s="49" t="s">
        <v>1313</v>
      </c>
      <c r="I2" s="49" t="s">
        <v>1314</v>
      </c>
      <c r="J2" s="49" t="s">
        <v>1315</v>
      </c>
      <c r="K2" s="40" t="s">
        <v>109</v>
      </c>
      <c r="L2" s="40" t="s">
        <v>1</v>
      </c>
      <c r="M2" s="40" t="s">
        <v>3</v>
      </c>
      <c r="N2" s="49" t="s">
        <v>883</v>
      </c>
      <c r="O2" s="49" t="s">
        <v>884</v>
      </c>
      <c r="P2" s="49" t="s">
        <v>885</v>
      </c>
      <c r="Q2" s="49" t="s">
        <v>886</v>
      </c>
      <c r="R2" s="40" t="s">
        <v>1317</v>
      </c>
      <c r="S2" s="40" t="s">
        <v>1318</v>
      </c>
      <c r="T2" s="40" t="s">
        <v>1319</v>
      </c>
      <c r="U2" s="40" t="s">
        <v>1318</v>
      </c>
      <c r="V2" s="40" t="s">
        <v>1319</v>
      </c>
    </row>
    <row r="3" spans="1:22">
      <c r="A3" s="45">
        <f>ROW()-2</f>
        <v>1</v>
      </c>
      <c r="B3" s="45">
        <v>660</v>
      </c>
      <c r="C3" s="41">
        <v>1</v>
      </c>
      <c r="D3" s="41">
        <v>0</v>
      </c>
      <c r="E3" s="46" t="s">
        <v>779</v>
      </c>
      <c r="F3" s="46" t="str">
        <f>VLOOKUP(C3,职业!B:C,2,0)</f>
        <v>将军·攻击型</v>
      </c>
      <c r="G3" s="46" t="str">
        <f>VLOOKUP(D3,绝技!B:C,2,0)</f>
        <v>无</v>
      </c>
      <c r="H3" s="50">
        <v>30</v>
      </c>
      <c r="I3" s="50">
        <v>9</v>
      </c>
      <c r="J3" s="45">
        <f>H3+I3</f>
        <v>39</v>
      </c>
      <c r="K3" s="41">
        <v>5</v>
      </c>
      <c r="L3" s="42">
        <v>1</v>
      </c>
      <c r="M3" s="47">
        <f>INT((50+K3*R3)*(10+L3))</f>
        <v>1925</v>
      </c>
      <c r="N3" s="72">
        <f>INT((H3+S3)*(10+L3))</f>
        <v>660</v>
      </c>
      <c r="O3" s="48">
        <f>INT((H3+T3)*(10+L3))</f>
        <v>385</v>
      </c>
      <c r="P3" s="48">
        <f>INT((I3+U3)*(10+L3))</f>
        <v>99</v>
      </c>
      <c r="Q3" s="48">
        <f>INT((I3+V3)*(10+L3))</f>
        <v>99</v>
      </c>
      <c r="R3" s="104">
        <f>VLOOKUP(C3,职业!B:I,4,0)</f>
        <v>25</v>
      </c>
      <c r="S3" s="104">
        <f>VLOOKUP(C3,职业!B:I,5,0)</f>
        <v>30</v>
      </c>
      <c r="T3" s="104">
        <f>VLOOKUP(C3,职业!B:I,6,0)</f>
        <v>5</v>
      </c>
      <c r="U3" s="104">
        <f>VLOOKUP(C3,职业!B:I,7,0)</f>
        <v>0</v>
      </c>
      <c r="V3" s="104">
        <f>VLOOKUP(C3,职业!B:I,8,0)</f>
        <v>0</v>
      </c>
    </row>
    <row r="4" spans="1:22">
      <c r="A4" s="45">
        <f>ROW()-2</f>
        <v>2</v>
      </c>
      <c r="B4" s="45">
        <v>98</v>
      </c>
      <c r="C4" s="41">
        <v>1</v>
      </c>
      <c r="D4" s="41">
        <v>0</v>
      </c>
      <c r="E4" s="46" t="s">
        <v>224</v>
      </c>
      <c r="F4" s="46" t="str">
        <f>VLOOKUP(C4,职业!B:C,2,0)</f>
        <v>将军·攻击型</v>
      </c>
      <c r="G4" s="46" t="str">
        <f>VLOOKUP(D4,绝技!B:C,2,0)</f>
        <v>无</v>
      </c>
      <c r="H4" s="50">
        <v>28</v>
      </c>
      <c r="I4" s="50">
        <v>18</v>
      </c>
      <c r="J4" s="45">
        <f>H4+I4</f>
        <v>46</v>
      </c>
      <c r="K4" s="41">
        <v>5</v>
      </c>
      <c r="L4" s="42">
        <v>1</v>
      </c>
      <c r="M4" s="47">
        <f>INT((50+K4*R4)*(10+L4))</f>
        <v>1925</v>
      </c>
      <c r="N4" s="72">
        <f>INT((H4+S4)*(10+L4))</f>
        <v>638</v>
      </c>
      <c r="O4" s="48">
        <f>INT((H4+T4)*(10+L4))</f>
        <v>363</v>
      </c>
      <c r="P4" s="48">
        <f>INT((I4+U4)*(10+L4))</f>
        <v>198</v>
      </c>
      <c r="Q4" s="48">
        <f>INT((I4+V4)*(10+L4))</f>
        <v>198</v>
      </c>
      <c r="R4" s="104">
        <f>VLOOKUP(C4,职业!B:I,4,0)</f>
        <v>25</v>
      </c>
      <c r="S4" s="104">
        <f>VLOOKUP(C4,职业!B:I,5,0)</f>
        <v>30</v>
      </c>
      <c r="T4" s="104">
        <f>VLOOKUP(C4,职业!B:I,6,0)</f>
        <v>5</v>
      </c>
      <c r="U4" s="104">
        <f>VLOOKUP(C4,职业!B:I,7,0)</f>
        <v>0</v>
      </c>
      <c r="V4" s="104">
        <f>VLOOKUP(C4,职业!B:I,8,0)</f>
        <v>0</v>
      </c>
    </row>
    <row r="5" spans="1:22">
      <c r="A5" s="45">
        <f>ROW()-2</f>
        <v>3</v>
      </c>
      <c r="B5" s="45">
        <v>432</v>
      </c>
      <c r="C5" s="41">
        <v>2</v>
      </c>
      <c r="D5" s="41">
        <v>0</v>
      </c>
      <c r="E5" s="46" t="s">
        <v>556</v>
      </c>
      <c r="F5" s="46" t="str">
        <f>VLOOKUP(C5,职业!B:C,2,0)</f>
        <v>将军·防御型</v>
      </c>
      <c r="G5" s="46" t="str">
        <f>VLOOKUP(D5,绝技!B:C,2,0)</f>
        <v>无</v>
      </c>
      <c r="H5" s="50">
        <v>28</v>
      </c>
      <c r="I5" s="50">
        <v>15</v>
      </c>
      <c r="J5" s="45">
        <f>H5+I5</f>
        <v>43</v>
      </c>
      <c r="K5" s="41">
        <v>5</v>
      </c>
      <c r="L5" s="42">
        <v>1</v>
      </c>
      <c r="M5" s="47">
        <f>INT((50+K5*R5)*(10+L5))</f>
        <v>2200</v>
      </c>
      <c r="N5" s="72">
        <f>INT((H5+S5)*(10+L5))</f>
        <v>583</v>
      </c>
      <c r="O5" s="48">
        <f>INT((H5+T5)*(10+L5))</f>
        <v>418</v>
      </c>
      <c r="P5" s="48">
        <f>INT((I5+U5)*(10+L5))</f>
        <v>165</v>
      </c>
      <c r="Q5" s="48">
        <f>INT((I5+V5)*(10+L5))</f>
        <v>165</v>
      </c>
      <c r="R5" s="104">
        <f>VLOOKUP(C5,职业!B:I,4,0)</f>
        <v>30</v>
      </c>
      <c r="S5" s="104">
        <f>VLOOKUP(C5,职业!B:I,5,0)</f>
        <v>25</v>
      </c>
      <c r="T5" s="104">
        <f>VLOOKUP(C5,职业!B:I,6,0)</f>
        <v>10</v>
      </c>
      <c r="U5" s="104">
        <f>VLOOKUP(C5,职业!B:I,7,0)</f>
        <v>0</v>
      </c>
      <c r="V5" s="104">
        <f>VLOOKUP(C5,职业!B:I,8,0)</f>
        <v>0</v>
      </c>
    </row>
    <row r="6" spans="1:22">
      <c r="A6" s="45">
        <f>ROW()-2</f>
        <v>4</v>
      </c>
      <c r="B6" s="45">
        <v>395</v>
      </c>
      <c r="C6" s="41">
        <v>3</v>
      </c>
      <c r="D6" s="41">
        <v>0</v>
      </c>
      <c r="E6" s="46" t="s">
        <v>520</v>
      </c>
      <c r="F6" s="46" t="str">
        <f>VLOOKUP(C6,职业!B:C,2,0)</f>
        <v>将军·敏捷型</v>
      </c>
      <c r="G6" s="46" t="str">
        <f>VLOOKUP(D6,绝技!B:C,2,0)</f>
        <v>无</v>
      </c>
      <c r="H6" s="50">
        <v>27</v>
      </c>
      <c r="I6" s="50">
        <v>20</v>
      </c>
      <c r="J6" s="45">
        <f>H6+I6</f>
        <v>47</v>
      </c>
      <c r="K6" s="41">
        <v>5</v>
      </c>
      <c r="L6" s="42">
        <v>1</v>
      </c>
      <c r="M6" s="47">
        <f>INT((50+K6*R6)*(10+L6))</f>
        <v>1650</v>
      </c>
      <c r="N6" s="72">
        <f>INT((H6+S6)*(10+L6))</f>
        <v>572</v>
      </c>
      <c r="O6" s="48">
        <f>INT((H6+T6)*(10+L6))</f>
        <v>352</v>
      </c>
      <c r="P6" s="48">
        <f>INT((I6+U6)*(10+L6))</f>
        <v>220</v>
      </c>
      <c r="Q6" s="48">
        <f>INT((I6+V6)*(10+L6))</f>
        <v>220</v>
      </c>
      <c r="R6" s="104">
        <f>VLOOKUP(C6,职业!B:I,4,0)</f>
        <v>20</v>
      </c>
      <c r="S6" s="104">
        <f>VLOOKUP(C6,职业!B:I,5,0)</f>
        <v>25</v>
      </c>
      <c r="T6" s="104">
        <f>VLOOKUP(C6,职业!B:I,6,0)</f>
        <v>5</v>
      </c>
      <c r="U6" s="104">
        <f>VLOOKUP(C6,职业!B:I,7,0)</f>
        <v>0</v>
      </c>
      <c r="V6" s="104">
        <f>VLOOKUP(C6,职业!B:I,8,0)</f>
        <v>0</v>
      </c>
    </row>
    <row r="7" spans="1:22">
      <c r="A7" s="45">
        <f>ROW()-2</f>
        <v>5</v>
      </c>
      <c r="B7" s="45">
        <v>515</v>
      </c>
      <c r="C7" s="41">
        <v>4</v>
      </c>
      <c r="D7" s="41">
        <v>0</v>
      </c>
      <c r="E7" s="46" t="s">
        <v>636</v>
      </c>
      <c r="F7" s="46" t="str">
        <f>VLOOKUP(C7,职业!B:C,2,0)</f>
        <v>将军·爆发型</v>
      </c>
      <c r="G7" s="46" t="str">
        <f>VLOOKUP(D7,绝技!B:C,2,0)</f>
        <v>无</v>
      </c>
      <c r="H7" s="50">
        <v>27</v>
      </c>
      <c r="I7" s="50">
        <v>11</v>
      </c>
      <c r="J7" s="45">
        <f>H7+I7</f>
        <v>38</v>
      </c>
      <c r="K7" s="41">
        <v>4</v>
      </c>
      <c r="L7" s="42">
        <v>1</v>
      </c>
      <c r="M7" s="47">
        <f>INT((50+K7*R7)*(10+L7))</f>
        <v>1430</v>
      </c>
      <c r="N7" s="72">
        <f>INT((H7+S7)*(10+L7))</f>
        <v>572</v>
      </c>
      <c r="O7" s="48">
        <f>INT((H7+T7)*(10+L7))</f>
        <v>352</v>
      </c>
      <c r="P7" s="48">
        <f>INT((I7+U7)*(10+L7))</f>
        <v>121</v>
      </c>
      <c r="Q7" s="48">
        <f>INT((I7+V7)*(10+L7))</f>
        <v>121</v>
      </c>
      <c r="R7" s="104">
        <f>VLOOKUP(C7,职业!B:I,4,0)</f>
        <v>20</v>
      </c>
      <c r="S7" s="104">
        <f>VLOOKUP(C7,职业!B:I,5,0)</f>
        <v>25</v>
      </c>
      <c r="T7" s="104">
        <f>VLOOKUP(C7,职业!B:I,6,0)</f>
        <v>5</v>
      </c>
      <c r="U7" s="104">
        <f>VLOOKUP(C7,职业!B:I,7,0)</f>
        <v>0</v>
      </c>
      <c r="V7" s="104">
        <f>VLOOKUP(C7,职业!B:I,8,0)</f>
        <v>0</v>
      </c>
    </row>
    <row r="8" spans="1:22">
      <c r="A8" s="45">
        <f>ROW()-2</f>
        <v>6</v>
      </c>
      <c r="B8" s="45">
        <v>144</v>
      </c>
      <c r="C8" s="41">
        <v>4</v>
      </c>
      <c r="D8" s="41">
        <v>0</v>
      </c>
      <c r="E8" s="46" t="s">
        <v>270</v>
      </c>
      <c r="F8" s="46" t="str">
        <f>VLOOKUP(C8,职业!B:C,2,0)</f>
        <v>将军·爆发型</v>
      </c>
      <c r="G8" s="46" t="str">
        <f>VLOOKUP(D8,绝技!B:C,2,0)</f>
        <v>无</v>
      </c>
      <c r="H8" s="50">
        <v>27</v>
      </c>
      <c r="I8" s="50">
        <v>8</v>
      </c>
      <c r="J8" s="45">
        <f>H8+I8</f>
        <v>35</v>
      </c>
      <c r="K8" s="41">
        <v>4</v>
      </c>
      <c r="L8" s="42">
        <v>1</v>
      </c>
      <c r="M8" s="47">
        <f>INT((50+K8*R8)*(10+L8))</f>
        <v>1430</v>
      </c>
      <c r="N8" s="72">
        <f>INT((H8+S8)*(10+L8))</f>
        <v>572</v>
      </c>
      <c r="O8" s="48">
        <f>INT((H8+T8)*(10+L8))</f>
        <v>352</v>
      </c>
      <c r="P8" s="48">
        <f>INT((I8+U8)*(10+L8))</f>
        <v>88</v>
      </c>
      <c r="Q8" s="48">
        <f>INT((I8+V8)*(10+L8))</f>
        <v>88</v>
      </c>
      <c r="R8" s="104">
        <f>VLOOKUP(C8,职业!B:I,4,0)</f>
        <v>20</v>
      </c>
      <c r="S8" s="104">
        <f>VLOOKUP(C8,职业!B:I,5,0)</f>
        <v>25</v>
      </c>
      <c r="T8" s="104">
        <f>VLOOKUP(C8,职业!B:I,6,0)</f>
        <v>5</v>
      </c>
      <c r="U8" s="104">
        <f>VLOOKUP(C8,职业!B:I,7,0)</f>
        <v>0</v>
      </c>
      <c r="V8" s="104">
        <f>VLOOKUP(C8,职业!B:I,8,0)</f>
        <v>0</v>
      </c>
    </row>
    <row r="9" spans="1:22">
      <c r="A9" s="45">
        <f>ROW()-2</f>
        <v>7</v>
      </c>
      <c r="B9" s="45">
        <v>370</v>
      </c>
      <c r="C9" s="41">
        <v>1</v>
      </c>
      <c r="D9" s="41">
        <v>0</v>
      </c>
      <c r="E9" s="46" t="s">
        <v>495</v>
      </c>
      <c r="F9" s="46" t="str">
        <f>VLOOKUP(C9,职业!B:C,2,0)</f>
        <v>将军·攻击型</v>
      </c>
      <c r="G9" s="46" t="str">
        <f>VLOOKUP(D9,绝技!B:C,2,0)</f>
        <v>无</v>
      </c>
      <c r="H9" s="50">
        <v>26</v>
      </c>
      <c r="I9" s="50">
        <v>16</v>
      </c>
      <c r="J9" s="45">
        <f>H9+I9</f>
        <v>42</v>
      </c>
      <c r="K9" s="41">
        <v>4</v>
      </c>
      <c r="L9" s="42">
        <v>1</v>
      </c>
      <c r="M9" s="47">
        <f>INT((50+K9*R9)*(10+L9))</f>
        <v>1650</v>
      </c>
      <c r="N9" s="72">
        <f>INT((H9+S9)*(10+L9))</f>
        <v>616</v>
      </c>
      <c r="O9" s="48">
        <f>INT((H9+T9)*(10+L9))</f>
        <v>341</v>
      </c>
      <c r="P9" s="48">
        <f>INT((I9+U9)*(10+L9))</f>
        <v>176</v>
      </c>
      <c r="Q9" s="48">
        <f>INT((I9+V9)*(10+L9))</f>
        <v>176</v>
      </c>
      <c r="R9" s="104">
        <f>VLOOKUP(C9,职业!B:I,4,0)</f>
        <v>25</v>
      </c>
      <c r="S9" s="104">
        <f>VLOOKUP(C9,职业!B:I,5,0)</f>
        <v>30</v>
      </c>
      <c r="T9" s="104">
        <f>VLOOKUP(C9,职业!B:I,6,0)</f>
        <v>5</v>
      </c>
      <c r="U9" s="104">
        <f>VLOOKUP(C9,职业!B:I,7,0)</f>
        <v>0</v>
      </c>
      <c r="V9" s="104">
        <f>VLOOKUP(C9,职业!B:I,8,0)</f>
        <v>0</v>
      </c>
    </row>
    <row r="10" spans="1:22">
      <c r="A10" s="45">
        <f>ROW()-2</f>
        <v>8</v>
      </c>
      <c r="B10" s="45">
        <v>558</v>
      </c>
      <c r="C10" s="41">
        <v>2</v>
      </c>
      <c r="D10" s="41">
        <v>0</v>
      </c>
      <c r="E10" s="46" t="s">
        <v>678</v>
      </c>
      <c r="F10" s="46" t="str">
        <f>VLOOKUP(C10,职业!B:C,2,0)</f>
        <v>将军·防御型</v>
      </c>
      <c r="G10" s="46" t="str">
        <f>VLOOKUP(D10,绝技!B:C,2,0)</f>
        <v>无</v>
      </c>
      <c r="H10" s="50">
        <v>26</v>
      </c>
      <c r="I10" s="50">
        <v>15</v>
      </c>
      <c r="J10" s="45">
        <f>H10+I10</f>
        <v>41</v>
      </c>
      <c r="K10" s="41">
        <v>4</v>
      </c>
      <c r="L10" s="42">
        <v>1</v>
      </c>
      <c r="M10" s="47">
        <f>INT((50+K10*R10)*(10+L10))</f>
        <v>1870</v>
      </c>
      <c r="N10" s="72">
        <f>INT((H10+S10)*(10+L10))</f>
        <v>561</v>
      </c>
      <c r="O10" s="48">
        <f>INT((H10+T10)*(10+L10))</f>
        <v>396</v>
      </c>
      <c r="P10" s="48">
        <f>INT((I10+U10)*(10+L10))</f>
        <v>165</v>
      </c>
      <c r="Q10" s="48">
        <f>INT((I10+V10)*(10+L10))</f>
        <v>165</v>
      </c>
      <c r="R10" s="104">
        <f>VLOOKUP(C10,职业!B:I,4,0)</f>
        <v>30</v>
      </c>
      <c r="S10" s="104">
        <f>VLOOKUP(C10,职业!B:I,5,0)</f>
        <v>25</v>
      </c>
      <c r="T10" s="104">
        <f>VLOOKUP(C10,职业!B:I,6,0)</f>
        <v>10</v>
      </c>
      <c r="U10" s="104">
        <f>VLOOKUP(C10,职业!B:I,7,0)</f>
        <v>0</v>
      </c>
      <c r="V10" s="104">
        <f>VLOOKUP(C10,职业!B:I,8,0)</f>
        <v>0</v>
      </c>
    </row>
    <row r="11" spans="1:22">
      <c r="A11" s="45">
        <f>ROW()-2</f>
        <v>9</v>
      </c>
      <c r="B11" s="45">
        <v>389</v>
      </c>
      <c r="C11" s="41">
        <v>3</v>
      </c>
      <c r="D11" s="41">
        <v>0</v>
      </c>
      <c r="E11" s="46" t="s">
        <v>514</v>
      </c>
      <c r="F11" s="46" t="str">
        <f>VLOOKUP(C11,职业!B:C,2,0)</f>
        <v>将军·敏捷型</v>
      </c>
      <c r="G11" s="46" t="str">
        <f>VLOOKUP(D11,绝技!B:C,2,0)</f>
        <v>无</v>
      </c>
      <c r="H11" s="50">
        <v>26</v>
      </c>
      <c r="I11" s="50">
        <v>12</v>
      </c>
      <c r="J11" s="45">
        <f>H11+I11</f>
        <v>38</v>
      </c>
      <c r="K11" s="41">
        <v>4</v>
      </c>
      <c r="L11" s="42">
        <v>1</v>
      </c>
      <c r="M11" s="47">
        <f>INT((50+K11*R11)*(10+L11))</f>
        <v>1430</v>
      </c>
      <c r="N11" s="72">
        <f>INT((H11+S11)*(10+L11))</f>
        <v>561</v>
      </c>
      <c r="O11" s="48">
        <f>INT((H11+T11)*(10+L11))</f>
        <v>341</v>
      </c>
      <c r="P11" s="48">
        <f>INT((I11+U11)*(10+L11))</f>
        <v>132</v>
      </c>
      <c r="Q11" s="48">
        <f>INT((I11+V11)*(10+L11))</f>
        <v>132</v>
      </c>
      <c r="R11" s="104">
        <f>VLOOKUP(C11,职业!B:I,4,0)</f>
        <v>20</v>
      </c>
      <c r="S11" s="104">
        <f>VLOOKUP(C11,职业!B:I,5,0)</f>
        <v>25</v>
      </c>
      <c r="T11" s="104">
        <f>VLOOKUP(C11,职业!B:I,6,0)</f>
        <v>5</v>
      </c>
      <c r="U11" s="104">
        <f>VLOOKUP(C11,职业!B:I,7,0)</f>
        <v>0</v>
      </c>
      <c r="V11" s="104">
        <f>VLOOKUP(C11,职业!B:I,8,0)</f>
        <v>0</v>
      </c>
    </row>
    <row r="12" spans="1:22">
      <c r="A12" s="45">
        <f>ROW()-2</f>
        <v>10</v>
      </c>
      <c r="B12" s="45">
        <v>471</v>
      </c>
      <c r="C12" s="41">
        <v>3</v>
      </c>
      <c r="D12" s="41">
        <v>0</v>
      </c>
      <c r="E12" s="46" t="s">
        <v>595</v>
      </c>
      <c r="F12" s="46" t="str">
        <f>VLOOKUP(C12,职业!B:C,2,0)</f>
        <v>将军·敏捷型</v>
      </c>
      <c r="G12" s="46" t="str">
        <f>VLOOKUP(D12,绝技!B:C,2,0)</f>
        <v>无</v>
      </c>
      <c r="H12" s="50">
        <v>26</v>
      </c>
      <c r="I12" s="50">
        <v>9</v>
      </c>
      <c r="J12" s="45">
        <f>H12+I12</f>
        <v>35</v>
      </c>
      <c r="K12" s="41">
        <v>4</v>
      </c>
      <c r="L12" s="42">
        <v>1</v>
      </c>
      <c r="M12" s="47">
        <f>INT((50+K12*R12)*(10+L12))</f>
        <v>1430</v>
      </c>
      <c r="N12" s="72">
        <f>INT((H12+S12)*(10+L12))</f>
        <v>561</v>
      </c>
      <c r="O12" s="48">
        <f>INT((H12+T12)*(10+L12))</f>
        <v>341</v>
      </c>
      <c r="P12" s="48">
        <f>INT((I12+U12)*(10+L12))</f>
        <v>99</v>
      </c>
      <c r="Q12" s="48">
        <f>INT((I12+V12)*(10+L12))</f>
        <v>99</v>
      </c>
      <c r="R12" s="104">
        <f>VLOOKUP(C12,职业!B:I,4,0)</f>
        <v>20</v>
      </c>
      <c r="S12" s="104">
        <f>VLOOKUP(C12,职业!B:I,5,0)</f>
        <v>25</v>
      </c>
      <c r="T12" s="104">
        <f>VLOOKUP(C12,职业!B:I,6,0)</f>
        <v>5</v>
      </c>
      <c r="U12" s="104">
        <f>VLOOKUP(C12,职业!B:I,7,0)</f>
        <v>0</v>
      </c>
      <c r="V12" s="104">
        <f>VLOOKUP(C12,职业!B:I,8,0)</f>
        <v>0</v>
      </c>
    </row>
    <row r="13" spans="1:22">
      <c r="A13" s="45">
        <f>ROW()-2</f>
        <v>11</v>
      </c>
      <c r="B13" s="45">
        <v>85</v>
      </c>
      <c r="C13" s="41">
        <v>1</v>
      </c>
      <c r="D13" s="41">
        <v>0</v>
      </c>
      <c r="E13" s="46" t="s">
        <v>211</v>
      </c>
      <c r="F13" s="46" t="str">
        <f>VLOOKUP(C13,职业!B:C,2,0)</f>
        <v>将军·攻击型</v>
      </c>
      <c r="G13" s="46" t="str">
        <f>VLOOKUP(D13,绝技!B:C,2,0)</f>
        <v>无</v>
      </c>
      <c r="H13" s="50">
        <v>25</v>
      </c>
      <c r="I13" s="50">
        <v>14</v>
      </c>
      <c r="J13" s="45">
        <f>H13+I13</f>
        <v>39</v>
      </c>
      <c r="K13" s="41">
        <v>4</v>
      </c>
      <c r="L13" s="42">
        <v>1</v>
      </c>
      <c r="M13" s="47">
        <f>INT((50+K13*R13)*(10+L13))</f>
        <v>1650</v>
      </c>
      <c r="N13" s="72">
        <f>INT((H13+S13)*(10+L13))</f>
        <v>605</v>
      </c>
      <c r="O13" s="48">
        <f>INT((H13+T13)*(10+L13))</f>
        <v>330</v>
      </c>
      <c r="P13" s="48">
        <f>INT((I13+U13)*(10+L13))</f>
        <v>154</v>
      </c>
      <c r="Q13" s="48">
        <f>INT((I13+V13)*(10+L13))</f>
        <v>154</v>
      </c>
      <c r="R13" s="104">
        <f>VLOOKUP(C13,职业!B:I,4,0)</f>
        <v>25</v>
      </c>
      <c r="S13" s="104">
        <f>VLOOKUP(C13,职业!B:I,5,0)</f>
        <v>30</v>
      </c>
      <c r="T13" s="104">
        <f>VLOOKUP(C13,职业!B:I,6,0)</f>
        <v>5</v>
      </c>
      <c r="U13" s="104">
        <f>VLOOKUP(C13,职业!B:I,7,0)</f>
        <v>0</v>
      </c>
      <c r="V13" s="104">
        <f>VLOOKUP(C13,职业!B:I,8,0)</f>
        <v>0</v>
      </c>
    </row>
    <row r="14" spans="1:22">
      <c r="A14" s="45">
        <f>ROW()-2</f>
        <v>12</v>
      </c>
      <c r="B14" s="45">
        <v>545</v>
      </c>
      <c r="C14" s="41">
        <v>1</v>
      </c>
      <c r="D14" s="41">
        <v>0</v>
      </c>
      <c r="E14" s="46" t="s">
        <v>665</v>
      </c>
      <c r="F14" s="46" t="str">
        <f>VLOOKUP(C14,职业!B:C,2,0)</f>
        <v>将军·攻击型</v>
      </c>
      <c r="G14" s="46" t="str">
        <f>VLOOKUP(D14,绝技!B:C,2,0)</f>
        <v>无</v>
      </c>
      <c r="H14" s="50">
        <v>25</v>
      </c>
      <c r="I14" s="50">
        <v>6</v>
      </c>
      <c r="J14" s="45">
        <f>H14+I14</f>
        <v>31</v>
      </c>
      <c r="K14" s="41">
        <v>4</v>
      </c>
      <c r="L14" s="42">
        <v>1</v>
      </c>
      <c r="M14" s="47">
        <f>INT((50+K14*R14)*(10+L14))</f>
        <v>1650</v>
      </c>
      <c r="N14" s="72">
        <f>INT((H14+S14)*(10+L14))</f>
        <v>605</v>
      </c>
      <c r="O14" s="48">
        <f>INT((H14+T14)*(10+L14))</f>
        <v>330</v>
      </c>
      <c r="P14" s="48">
        <f>INT((I14+U14)*(10+L14))</f>
        <v>66</v>
      </c>
      <c r="Q14" s="48">
        <f>INT((I14+V14)*(10+L14))</f>
        <v>66</v>
      </c>
      <c r="R14" s="104">
        <f>VLOOKUP(C14,职业!B:I,4,0)</f>
        <v>25</v>
      </c>
      <c r="S14" s="104">
        <f>VLOOKUP(C14,职业!B:I,5,0)</f>
        <v>30</v>
      </c>
      <c r="T14" s="104">
        <f>VLOOKUP(C14,职业!B:I,6,0)</f>
        <v>5</v>
      </c>
      <c r="U14" s="104">
        <f>VLOOKUP(C14,职业!B:I,7,0)</f>
        <v>0</v>
      </c>
      <c r="V14" s="104">
        <f>VLOOKUP(C14,职业!B:I,8,0)</f>
        <v>0</v>
      </c>
    </row>
    <row r="15" spans="1:22">
      <c r="A15" s="45">
        <f>ROW()-2</f>
        <v>13</v>
      </c>
      <c r="B15" s="45">
        <v>118</v>
      </c>
      <c r="C15" s="41">
        <v>3</v>
      </c>
      <c r="D15" s="41">
        <v>0</v>
      </c>
      <c r="E15" s="46" t="s">
        <v>244</v>
      </c>
      <c r="F15" s="46" t="str">
        <f>VLOOKUP(C15,职业!B:C,2,0)</f>
        <v>将军·敏捷型</v>
      </c>
      <c r="G15" s="46" t="str">
        <f>VLOOKUP(D15,绝技!B:C,2,0)</f>
        <v>无</v>
      </c>
      <c r="H15" s="50">
        <v>25</v>
      </c>
      <c r="I15" s="50">
        <v>19</v>
      </c>
      <c r="J15" s="45">
        <f>H15+I15</f>
        <v>44</v>
      </c>
      <c r="K15" s="41">
        <v>4</v>
      </c>
      <c r="L15" s="42">
        <v>1</v>
      </c>
      <c r="M15" s="47">
        <f>INT((50+K15*R15)*(10+L15))</f>
        <v>1430</v>
      </c>
      <c r="N15" s="72">
        <f>INT((H15+S15)*(10+L15))</f>
        <v>550</v>
      </c>
      <c r="O15" s="48">
        <f>INT((H15+T15)*(10+L15))</f>
        <v>330</v>
      </c>
      <c r="P15" s="48">
        <f>INT((I15+U15)*(10+L15))</f>
        <v>209</v>
      </c>
      <c r="Q15" s="48">
        <f>INT((I15+V15)*(10+L15))</f>
        <v>209</v>
      </c>
      <c r="R15" s="104">
        <f>VLOOKUP(C15,职业!B:I,4,0)</f>
        <v>20</v>
      </c>
      <c r="S15" s="104">
        <f>VLOOKUP(C15,职业!B:I,5,0)</f>
        <v>25</v>
      </c>
      <c r="T15" s="104">
        <f>VLOOKUP(C15,职业!B:I,6,0)</f>
        <v>5</v>
      </c>
      <c r="U15" s="104">
        <f>VLOOKUP(C15,职业!B:I,7,0)</f>
        <v>0</v>
      </c>
      <c r="V15" s="104">
        <f>VLOOKUP(C15,职业!B:I,8,0)</f>
        <v>0</v>
      </c>
    </row>
    <row r="16" spans="1:22">
      <c r="A16" s="45">
        <f>ROW()-2</f>
        <v>14</v>
      </c>
      <c r="B16" s="45">
        <v>185</v>
      </c>
      <c r="C16" s="41">
        <v>3</v>
      </c>
      <c r="D16" s="41">
        <v>0</v>
      </c>
      <c r="E16" s="46" t="s">
        <v>311</v>
      </c>
      <c r="F16" s="46" t="str">
        <f>VLOOKUP(C16,职业!B:C,2,0)</f>
        <v>将军·敏捷型</v>
      </c>
      <c r="G16" s="46" t="str">
        <f>VLOOKUP(D16,绝技!B:C,2,0)</f>
        <v>无</v>
      </c>
      <c r="H16" s="50">
        <v>25</v>
      </c>
      <c r="I16" s="50">
        <v>15</v>
      </c>
      <c r="J16" s="45">
        <f>H16+I16</f>
        <v>40</v>
      </c>
      <c r="K16" s="41">
        <v>4</v>
      </c>
      <c r="L16" s="42">
        <v>1</v>
      </c>
      <c r="M16" s="47">
        <f>INT((50+K16*R16)*(10+L16))</f>
        <v>1430</v>
      </c>
      <c r="N16" s="72">
        <f>INT((H16+S16)*(10+L16))</f>
        <v>550</v>
      </c>
      <c r="O16" s="48">
        <f>INT((H16+T16)*(10+L16))</f>
        <v>330</v>
      </c>
      <c r="P16" s="48">
        <f>INT((I16+U16)*(10+L16))</f>
        <v>165</v>
      </c>
      <c r="Q16" s="48">
        <f>INT((I16+V16)*(10+L16))</f>
        <v>165</v>
      </c>
      <c r="R16" s="104">
        <f>VLOOKUP(C16,职业!B:I,4,0)</f>
        <v>20</v>
      </c>
      <c r="S16" s="104">
        <f>VLOOKUP(C16,职业!B:I,5,0)</f>
        <v>25</v>
      </c>
      <c r="T16" s="104">
        <f>VLOOKUP(C16,职业!B:I,6,0)</f>
        <v>5</v>
      </c>
      <c r="U16" s="104">
        <f>VLOOKUP(C16,职业!B:I,7,0)</f>
        <v>0</v>
      </c>
      <c r="V16" s="104">
        <f>VLOOKUP(C16,职业!B:I,8,0)</f>
        <v>0</v>
      </c>
    </row>
    <row r="17" spans="1:22">
      <c r="A17" s="45">
        <f>ROW()-2</f>
        <v>15</v>
      </c>
      <c r="B17" s="45">
        <v>123</v>
      </c>
      <c r="C17" s="41">
        <v>4</v>
      </c>
      <c r="D17" s="41">
        <v>0</v>
      </c>
      <c r="E17" s="46" t="s">
        <v>249</v>
      </c>
      <c r="F17" s="46" t="str">
        <f>VLOOKUP(C17,职业!B:C,2,0)</f>
        <v>将军·爆发型</v>
      </c>
      <c r="G17" s="46" t="str">
        <f>VLOOKUP(D17,绝技!B:C,2,0)</f>
        <v>无</v>
      </c>
      <c r="H17" s="50">
        <v>25</v>
      </c>
      <c r="I17" s="50">
        <v>9</v>
      </c>
      <c r="J17" s="45">
        <f>H17+I17</f>
        <v>34</v>
      </c>
      <c r="K17" s="41">
        <v>4</v>
      </c>
      <c r="L17" s="42">
        <v>1</v>
      </c>
      <c r="M17" s="47">
        <f>INT((50+K17*R17)*(10+L17))</f>
        <v>1430</v>
      </c>
      <c r="N17" s="72">
        <f>INT((H17+S17)*(10+L17))</f>
        <v>550</v>
      </c>
      <c r="O17" s="48">
        <f>INT((H17+T17)*(10+L17))</f>
        <v>330</v>
      </c>
      <c r="P17" s="48">
        <f>INT((I17+U17)*(10+L17))</f>
        <v>99</v>
      </c>
      <c r="Q17" s="48">
        <f>INT((I17+V17)*(10+L17))</f>
        <v>99</v>
      </c>
      <c r="R17" s="104">
        <f>VLOOKUP(C17,职业!B:I,4,0)</f>
        <v>20</v>
      </c>
      <c r="S17" s="104">
        <f>VLOOKUP(C17,职业!B:I,5,0)</f>
        <v>25</v>
      </c>
      <c r="T17" s="104">
        <f>VLOOKUP(C17,职业!B:I,6,0)</f>
        <v>5</v>
      </c>
      <c r="U17" s="104">
        <f>VLOOKUP(C17,职业!B:I,7,0)</f>
        <v>0</v>
      </c>
      <c r="V17" s="104">
        <f>VLOOKUP(C17,职业!B:I,8,0)</f>
        <v>0</v>
      </c>
    </row>
    <row r="18" spans="1:22">
      <c r="A18" s="45">
        <f>ROW()-2</f>
        <v>16</v>
      </c>
      <c r="B18" s="45">
        <v>95</v>
      </c>
      <c r="C18" s="41">
        <v>1</v>
      </c>
      <c r="D18" s="41">
        <v>0</v>
      </c>
      <c r="E18" s="46" t="s">
        <v>221</v>
      </c>
      <c r="F18" s="46" t="str">
        <f>VLOOKUP(C18,职业!B:C,2,0)</f>
        <v>将军·攻击型</v>
      </c>
      <c r="G18" s="46" t="str">
        <f>VLOOKUP(D18,绝技!B:C,2,0)</f>
        <v>无</v>
      </c>
      <c r="H18" s="50">
        <v>24</v>
      </c>
      <c r="I18" s="50">
        <v>10</v>
      </c>
      <c r="J18" s="45">
        <f>H18+I18</f>
        <v>34</v>
      </c>
      <c r="K18" s="41">
        <v>3</v>
      </c>
      <c r="L18" s="42">
        <v>1</v>
      </c>
      <c r="M18" s="47">
        <f>INT((50+K18*R18)*(10+L18))</f>
        <v>1375</v>
      </c>
      <c r="N18" s="72">
        <f>INT((H18+S18)*(10+L18))</f>
        <v>594</v>
      </c>
      <c r="O18" s="48">
        <f>INT((H18+T18)*(10+L18))</f>
        <v>319</v>
      </c>
      <c r="P18" s="48">
        <f>INT((I18+U18)*(10+L18))</f>
        <v>110</v>
      </c>
      <c r="Q18" s="48">
        <f>INT((I18+V18)*(10+L18))</f>
        <v>110</v>
      </c>
      <c r="R18" s="104">
        <f>VLOOKUP(C18,职业!B:I,4,0)</f>
        <v>25</v>
      </c>
      <c r="S18" s="104">
        <f>VLOOKUP(C18,职业!B:I,5,0)</f>
        <v>30</v>
      </c>
      <c r="T18" s="104">
        <f>VLOOKUP(C18,职业!B:I,6,0)</f>
        <v>5</v>
      </c>
      <c r="U18" s="104">
        <f>VLOOKUP(C18,职业!B:I,7,0)</f>
        <v>0</v>
      </c>
      <c r="V18" s="104">
        <f>VLOOKUP(C18,职业!B:I,8,0)</f>
        <v>0</v>
      </c>
    </row>
    <row r="19" spans="1:22">
      <c r="A19" s="45">
        <f>ROW()-2</f>
        <v>17</v>
      </c>
      <c r="B19" s="45">
        <v>439</v>
      </c>
      <c r="C19" s="41">
        <v>2</v>
      </c>
      <c r="D19" s="41">
        <v>0</v>
      </c>
      <c r="E19" s="46" t="s">
        <v>563</v>
      </c>
      <c r="F19" s="46" t="str">
        <f>VLOOKUP(C19,职业!B:C,2,0)</f>
        <v>将军·防御型</v>
      </c>
      <c r="G19" s="46" t="str">
        <f>VLOOKUP(D19,绝技!B:C,2,0)</f>
        <v>无</v>
      </c>
      <c r="H19" s="50">
        <v>24</v>
      </c>
      <c r="I19" s="50">
        <v>20</v>
      </c>
      <c r="J19" s="45">
        <f>H19+I19</f>
        <v>44</v>
      </c>
      <c r="K19" s="41">
        <v>5</v>
      </c>
      <c r="L19" s="42">
        <v>1</v>
      </c>
      <c r="M19" s="47">
        <f>INT((50+K19*R19)*(10+L19))</f>
        <v>2200</v>
      </c>
      <c r="N19" s="72">
        <f>INT((H19+S19)*(10+L19))</f>
        <v>539</v>
      </c>
      <c r="O19" s="48">
        <f>INT((H19+T19)*(10+L19))</f>
        <v>374</v>
      </c>
      <c r="P19" s="48">
        <f>INT((I19+U19)*(10+L19))</f>
        <v>220</v>
      </c>
      <c r="Q19" s="48">
        <f>INT((I19+V19)*(10+L19))</f>
        <v>220</v>
      </c>
      <c r="R19" s="104">
        <f>VLOOKUP(C19,职业!B:I,4,0)</f>
        <v>30</v>
      </c>
      <c r="S19" s="104">
        <f>VLOOKUP(C19,职业!B:I,5,0)</f>
        <v>25</v>
      </c>
      <c r="T19" s="104">
        <f>VLOOKUP(C19,职业!B:I,6,0)</f>
        <v>10</v>
      </c>
      <c r="U19" s="104">
        <f>VLOOKUP(C19,职业!B:I,7,0)</f>
        <v>0</v>
      </c>
      <c r="V19" s="104">
        <f>VLOOKUP(C19,职业!B:I,8,0)</f>
        <v>0</v>
      </c>
    </row>
    <row r="20" spans="1:22">
      <c r="A20" s="45">
        <f>ROW()-2</f>
        <v>18</v>
      </c>
      <c r="B20" s="45">
        <v>365</v>
      </c>
      <c r="C20" s="41">
        <v>4</v>
      </c>
      <c r="D20" s="41">
        <v>0</v>
      </c>
      <c r="E20" s="46" t="s">
        <v>490</v>
      </c>
      <c r="F20" s="46" t="str">
        <f>VLOOKUP(C20,职业!B:C,2,0)</f>
        <v>将军·爆发型</v>
      </c>
      <c r="G20" s="46" t="str">
        <f>VLOOKUP(D20,绝技!B:C,2,0)</f>
        <v>无</v>
      </c>
      <c r="H20" s="50">
        <v>24</v>
      </c>
      <c r="I20" s="50">
        <v>17</v>
      </c>
      <c r="J20" s="45">
        <f>H20+I20</f>
        <v>41</v>
      </c>
      <c r="K20" s="41">
        <v>4</v>
      </c>
      <c r="L20" s="42">
        <v>1</v>
      </c>
      <c r="M20" s="47">
        <f>INT((50+K20*R20)*(10+L20))</f>
        <v>1430</v>
      </c>
      <c r="N20" s="72">
        <f>INT((H20+S20)*(10+L20))</f>
        <v>539</v>
      </c>
      <c r="O20" s="48">
        <f>INT((H20+T20)*(10+L20))</f>
        <v>319</v>
      </c>
      <c r="P20" s="48">
        <f>INT((I20+U20)*(10+L20))</f>
        <v>187</v>
      </c>
      <c r="Q20" s="48">
        <f>INT((I20+V20)*(10+L20))</f>
        <v>187</v>
      </c>
      <c r="R20" s="104">
        <f>VLOOKUP(C20,职业!B:I,4,0)</f>
        <v>20</v>
      </c>
      <c r="S20" s="104">
        <f>VLOOKUP(C20,职业!B:I,5,0)</f>
        <v>25</v>
      </c>
      <c r="T20" s="104">
        <f>VLOOKUP(C20,职业!B:I,6,0)</f>
        <v>5</v>
      </c>
      <c r="U20" s="104">
        <f>VLOOKUP(C20,职业!B:I,7,0)</f>
        <v>0</v>
      </c>
      <c r="V20" s="104">
        <f>VLOOKUP(C20,职业!B:I,8,0)</f>
        <v>0</v>
      </c>
    </row>
    <row r="21" spans="1:22">
      <c r="A21" s="45">
        <f>ROW()-2</f>
        <v>19</v>
      </c>
      <c r="B21" s="45">
        <v>124</v>
      </c>
      <c r="C21" s="41">
        <v>4</v>
      </c>
      <c r="D21" s="41">
        <v>0</v>
      </c>
      <c r="E21" s="46" t="s">
        <v>250</v>
      </c>
      <c r="F21" s="46" t="str">
        <f>VLOOKUP(C21,职业!B:C,2,0)</f>
        <v>将军·爆发型</v>
      </c>
      <c r="G21" s="46" t="str">
        <f>VLOOKUP(D21,绝技!B:C,2,0)</f>
        <v>无</v>
      </c>
      <c r="H21" s="50">
        <v>24</v>
      </c>
      <c r="I21" s="50">
        <v>16</v>
      </c>
      <c r="J21" s="45">
        <f>H21+I21</f>
        <v>40</v>
      </c>
      <c r="K21" s="41">
        <v>4</v>
      </c>
      <c r="L21" s="42">
        <v>1</v>
      </c>
      <c r="M21" s="47">
        <f>INT((50+K21*R21)*(10+L21))</f>
        <v>1430</v>
      </c>
      <c r="N21" s="72">
        <f>INT((H21+S21)*(10+L21))</f>
        <v>539</v>
      </c>
      <c r="O21" s="48">
        <f>INT((H21+T21)*(10+L21))</f>
        <v>319</v>
      </c>
      <c r="P21" s="48">
        <f>INT((I21+U21)*(10+L21))</f>
        <v>176</v>
      </c>
      <c r="Q21" s="48">
        <f>INT((I21+V21)*(10+L21))</f>
        <v>176</v>
      </c>
      <c r="R21" s="104">
        <f>VLOOKUP(C21,职业!B:I,4,0)</f>
        <v>20</v>
      </c>
      <c r="S21" s="104">
        <f>VLOOKUP(C21,职业!B:I,5,0)</f>
        <v>25</v>
      </c>
      <c r="T21" s="104">
        <f>VLOOKUP(C21,职业!B:I,6,0)</f>
        <v>5</v>
      </c>
      <c r="U21" s="104">
        <f>VLOOKUP(C21,职业!B:I,7,0)</f>
        <v>0</v>
      </c>
      <c r="V21" s="104">
        <f>VLOOKUP(C21,职业!B:I,8,0)</f>
        <v>0</v>
      </c>
    </row>
    <row r="22" spans="1:22">
      <c r="A22" s="45">
        <f>ROW()-2</f>
        <v>20</v>
      </c>
      <c r="B22" s="45">
        <v>78</v>
      </c>
      <c r="C22" s="41">
        <v>3</v>
      </c>
      <c r="D22" s="41">
        <v>0</v>
      </c>
      <c r="E22" s="46" t="s">
        <v>204</v>
      </c>
      <c r="F22" s="46" t="str">
        <f>VLOOKUP(C22,职业!B:C,2,0)</f>
        <v>将军·敏捷型</v>
      </c>
      <c r="G22" s="46" t="str">
        <f>VLOOKUP(D22,绝技!B:C,2,0)</f>
        <v>无</v>
      </c>
      <c r="H22" s="50">
        <v>24</v>
      </c>
      <c r="I22" s="50">
        <v>15</v>
      </c>
      <c r="J22" s="45">
        <f>H22+I22</f>
        <v>39</v>
      </c>
      <c r="K22" s="41">
        <v>4</v>
      </c>
      <c r="L22" s="42">
        <v>1</v>
      </c>
      <c r="M22" s="47">
        <f>INT((50+K22*R22)*(10+L22))</f>
        <v>1430</v>
      </c>
      <c r="N22" s="72">
        <f>INT((H22+S22)*(10+L22))</f>
        <v>539</v>
      </c>
      <c r="O22" s="48">
        <f>INT((H22+T22)*(10+L22))</f>
        <v>319</v>
      </c>
      <c r="P22" s="48">
        <f>INT((I22+U22)*(10+L22))</f>
        <v>165</v>
      </c>
      <c r="Q22" s="48">
        <f>INT((I22+V22)*(10+L22))</f>
        <v>165</v>
      </c>
      <c r="R22" s="104">
        <f>VLOOKUP(C22,职业!B:I,4,0)</f>
        <v>20</v>
      </c>
      <c r="S22" s="104">
        <f>VLOOKUP(C22,职业!B:I,5,0)</f>
        <v>25</v>
      </c>
      <c r="T22" s="104">
        <f>VLOOKUP(C22,职业!B:I,6,0)</f>
        <v>5</v>
      </c>
      <c r="U22" s="104">
        <f>VLOOKUP(C22,职业!B:I,7,0)</f>
        <v>0</v>
      </c>
      <c r="V22" s="104">
        <f>VLOOKUP(C22,职业!B:I,8,0)</f>
        <v>0</v>
      </c>
    </row>
    <row r="23" spans="1:22">
      <c r="A23" s="45">
        <f>ROW()-2</f>
        <v>21</v>
      </c>
      <c r="B23" s="45">
        <v>290</v>
      </c>
      <c r="C23" s="41">
        <v>1</v>
      </c>
      <c r="D23" s="41">
        <v>0</v>
      </c>
      <c r="E23" s="46" t="s">
        <v>416</v>
      </c>
      <c r="F23" s="46" t="str">
        <f>VLOOKUP(C23,职业!B:C,2,0)</f>
        <v>将军·攻击型</v>
      </c>
      <c r="G23" s="46" t="str">
        <f>VLOOKUP(D23,绝技!B:C,2,0)</f>
        <v>无</v>
      </c>
      <c r="H23" s="50">
        <v>23</v>
      </c>
      <c r="I23" s="50">
        <v>17</v>
      </c>
      <c r="J23" s="45">
        <f>H23+I23</f>
        <v>40</v>
      </c>
      <c r="K23" s="41">
        <v>4</v>
      </c>
      <c r="L23" s="42">
        <v>1</v>
      </c>
      <c r="M23" s="47">
        <f>INT((50+K23*R23)*(10+L23))</f>
        <v>1650</v>
      </c>
      <c r="N23" s="72">
        <f>INT((H23+S23)*(10+L23))</f>
        <v>583</v>
      </c>
      <c r="O23" s="48">
        <f>INT((H23+T23)*(10+L23))</f>
        <v>308</v>
      </c>
      <c r="P23" s="48">
        <f>INT((I23+U23)*(10+L23))</f>
        <v>187</v>
      </c>
      <c r="Q23" s="48">
        <f>INT((I23+V23)*(10+L23))</f>
        <v>187</v>
      </c>
      <c r="R23" s="104">
        <f>VLOOKUP(C23,职业!B:I,4,0)</f>
        <v>25</v>
      </c>
      <c r="S23" s="104">
        <f>VLOOKUP(C23,职业!B:I,5,0)</f>
        <v>30</v>
      </c>
      <c r="T23" s="104">
        <f>VLOOKUP(C23,职业!B:I,6,0)</f>
        <v>5</v>
      </c>
      <c r="U23" s="104">
        <f>VLOOKUP(C23,职业!B:I,7,0)</f>
        <v>0</v>
      </c>
      <c r="V23" s="104">
        <f>VLOOKUP(C23,职业!B:I,8,0)</f>
        <v>0</v>
      </c>
    </row>
    <row r="24" spans="1:22">
      <c r="A24" s="45">
        <f>ROW()-2</f>
        <v>22</v>
      </c>
      <c r="B24" s="45">
        <v>411</v>
      </c>
      <c r="C24" s="41">
        <v>1</v>
      </c>
      <c r="D24" s="41">
        <v>0</v>
      </c>
      <c r="E24" s="58" t="s">
        <v>820</v>
      </c>
      <c r="F24" s="46" t="str">
        <f>VLOOKUP(C24,职业!B:C,2,0)</f>
        <v>将军·攻击型</v>
      </c>
      <c r="G24" s="46" t="str">
        <f>VLOOKUP(D24,绝技!B:C,2,0)</f>
        <v>无</v>
      </c>
      <c r="H24" s="50">
        <v>23</v>
      </c>
      <c r="I24" s="50">
        <v>16</v>
      </c>
      <c r="J24" s="45">
        <f>H24+I24</f>
        <v>39</v>
      </c>
      <c r="K24" s="41">
        <v>4</v>
      </c>
      <c r="L24" s="42">
        <v>1</v>
      </c>
      <c r="M24" s="47">
        <f>INT((50+K24*R24)*(10+L24))</f>
        <v>1650</v>
      </c>
      <c r="N24" s="72">
        <f>INT((H24+S24)*(10+L24))</f>
        <v>583</v>
      </c>
      <c r="O24" s="48">
        <f>INT((H24+T24)*(10+L24))</f>
        <v>308</v>
      </c>
      <c r="P24" s="48">
        <f>INT((I24+U24)*(10+L24))</f>
        <v>176</v>
      </c>
      <c r="Q24" s="48">
        <f>INT((I24+V24)*(10+L24))</f>
        <v>176</v>
      </c>
      <c r="R24" s="104">
        <f>VLOOKUP(C24,职业!B:I,4,0)</f>
        <v>25</v>
      </c>
      <c r="S24" s="104">
        <f>VLOOKUP(C24,职业!B:I,5,0)</f>
        <v>30</v>
      </c>
      <c r="T24" s="104">
        <f>VLOOKUP(C24,职业!B:I,6,0)</f>
        <v>5</v>
      </c>
      <c r="U24" s="104">
        <f>VLOOKUP(C24,职业!B:I,7,0)</f>
        <v>0</v>
      </c>
      <c r="V24" s="104">
        <f>VLOOKUP(C24,职业!B:I,8,0)</f>
        <v>0</v>
      </c>
    </row>
    <row r="25" spans="1:22">
      <c r="A25" s="45">
        <f>ROW()-2</f>
        <v>23</v>
      </c>
      <c r="B25" s="45">
        <v>542</v>
      </c>
      <c r="C25" s="41">
        <v>1</v>
      </c>
      <c r="D25" s="41">
        <v>0</v>
      </c>
      <c r="E25" s="58" t="s">
        <v>822</v>
      </c>
      <c r="F25" s="46" t="str">
        <f>VLOOKUP(C25,职业!B:C,2,0)</f>
        <v>将军·攻击型</v>
      </c>
      <c r="G25" s="46" t="str">
        <f>VLOOKUP(D25,绝技!B:C,2,0)</f>
        <v>无</v>
      </c>
      <c r="H25" s="50">
        <v>23</v>
      </c>
      <c r="I25" s="50">
        <v>15</v>
      </c>
      <c r="J25" s="45">
        <f>H25+I25</f>
        <v>38</v>
      </c>
      <c r="K25" s="41">
        <v>4</v>
      </c>
      <c r="L25" s="42">
        <v>1</v>
      </c>
      <c r="M25" s="47">
        <f>INT((50+K25*R25)*(10+L25))</f>
        <v>1650</v>
      </c>
      <c r="N25" s="72">
        <f>INT((H25+S25)*(10+L25))</f>
        <v>583</v>
      </c>
      <c r="O25" s="48">
        <f>INT((H25+T25)*(10+L25))</f>
        <v>308</v>
      </c>
      <c r="P25" s="48">
        <f>INT((I25+U25)*(10+L25))</f>
        <v>165</v>
      </c>
      <c r="Q25" s="48">
        <f>INT((I25+V25)*(10+L25))</f>
        <v>165</v>
      </c>
      <c r="R25" s="104">
        <f>VLOOKUP(C25,职业!B:I,4,0)</f>
        <v>25</v>
      </c>
      <c r="S25" s="104">
        <f>VLOOKUP(C25,职业!B:I,5,0)</f>
        <v>30</v>
      </c>
      <c r="T25" s="104">
        <f>VLOOKUP(C25,职业!B:I,6,0)</f>
        <v>5</v>
      </c>
      <c r="U25" s="104">
        <f>VLOOKUP(C25,职业!B:I,7,0)</f>
        <v>0</v>
      </c>
      <c r="V25" s="104">
        <f>VLOOKUP(C25,职业!B:I,8,0)</f>
        <v>0</v>
      </c>
    </row>
    <row r="26" spans="1:22">
      <c r="A26" s="45">
        <f>ROW()-2</f>
        <v>24</v>
      </c>
      <c r="B26" s="45">
        <v>338</v>
      </c>
      <c r="C26" s="41">
        <v>1</v>
      </c>
      <c r="D26" s="41">
        <v>0</v>
      </c>
      <c r="E26" s="46" t="s">
        <v>463</v>
      </c>
      <c r="F26" s="46" t="str">
        <f>VLOOKUP(C26,职业!B:C,2,0)</f>
        <v>将军·攻击型</v>
      </c>
      <c r="G26" s="46" t="str">
        <f>VLOOKUP(D26,绝技!B:C,2,0)</f>
        <v>无</v>
      </c>
      <c r="H26" s="50">
        <v>23</v>
      </c>
      <c r="I26" s="50">
        <v>10</v>
      </c>
      <c r="J26" s="45">
        <f>H26+I26</f>
        <v>33</v>
      </c>
      <c r="K26" s="41">
        <v>3</v>
      </c>
      <c r="L26" s="42">
        <v>1</v>
      </c>
      <c r="M26" s="47">
        <f>INT((50+K26*R26)*(10+L26))</f>
        <v>1375</v>
      </c>
      <c r="N26" s="72">
        <f>INT((H26+S26)*(10+L26))</f>
        <v>583</v>
      </c>
      <c r="O26" s="48">
        <f>INT((H26+T26)*(10+L26))</f>
        <v>308</v>
      </c>
      <c r="P26" s="48">
        <f>INT((I26+U26)*(10+L26))</f>
        <v>110</v>
      </c>
      <c r="Q26" s="48">
        <f>INT((I26+V26)*(10+L26))</f>
        <v>110</v>
      </c>
      <c r="R26" s="104">
        <f>VLOOKUP(C26,职业!B:I,4,0)</f>
        <v>25</v>
      </c>
      <c r="S26" s="104">
        <f>VLOOKUP(C26,职业!B:I,5,0)</f>
        <v>30</v>
      </c>
      <c r="T26" s="104">
        <f>VLOOKUP(C26,职业!B:I,6,0)</f>
        <v>5</v>
      </c>
      <c r="U26" s="104">
        <f>VLOOKUP(C26,职业!B:I,7,0)</f>
        <v>0</v>
      </c>
      <c r="V26" s="104">
        <f>VLOOKUP(C26,职业!B:I,8,0)</f>
        <v>0</v>
      </c>
    </row>
    <row r="27" spans="1:22">
      <c r="A27" s="45">
        <f>ROW()-2</f>
        <v>25</v>
      </c>
      <c r="B27" s="45">
        <v>242</v>
      </c>
      <c r="C27" s="41">
        <v>2</v>
      </c>
      <c r="D27" s="41">
        <v>0</v>
      </c>
      <c r="E27" s="46" t="s">
        <v>368</v>
      </c>
      <c r="F27" s="46" t="str">
        <f>VLOOKUP(C27,职业!B:C,2,0)</f>
        <v>将军·防御型</v>
      </c>
      <c r="G27" s="46" t="str">
        <f>VLOOKUP(D27,绝技!B:C,2,0)</f>
        <v>无</v>
      </c>
      <c r="H27" s="50">
        <v>23</v>
      </c>
      <c r="I27" s="50">
        <v>11</v>
      </c>
      <c r="J27" s="45">
        <f>H27+I27</f>
        <v>34</v>
      </c>
      <c r="K27" s="41">
        <v>3</v>
      </c>
      <c r="L27" s="42">
        <v>1</v>
      </c>
      <c r="M27" s="47">
        <f>INT((50+K27*R27)*(10+L27))</f>
        <v>1540</v>
      </c>
      <c r="N27" s="72">
        <f>INT((H27+S27)*(10+L27))</f>
        <v>528</v>
      </c>
      <c r="O27" s="48">
        <f>INT((H27+T27)*(10+L27))</f>
        <v>363</v>
      </c>
      <c r="P27" s="48">
        <f>INT((I27+U27)*(10+L27))</f>
        <v>121</v>
      </c>
      <c r="Q27" s="48">
        <f>INT((I27+V27)*(10+L27))</f>
        <v>121</v>
      </c>
      <c r="R27" s="104">
        <f>VLOOKUP(C27,职业!B:I,4,0)</f>
        <v>30</v>
      </c>
      <c r="S27" s="104">
        <f>VLOOKUP(C27,职业!B:I,5,0)</f>
        <v>25</v>
      </c>
      <c r="T27" s="104">
        <f>VLOOKUP(C27,职业!B:I,6,0)</f>
        <v>10</v>
      </c>
      <c r="U27" s="104">
        <f>VLOOKUP(C27,职业!B:I,7,0)</f>
        <v>0</v>
      </c>
      <c r="V27" s="104">
        <f>VLOOKUP(C27,职业!B:I,8,0)</f>
        <v>0</v>
      </c>
    </row>
    <row r="28" spans="1:22">
      <c r="A28" s="45">
        <f>ROW()-2</f>
        <v>26</v>
      </c>
      <c r="B28" s="45">
        <v>108</v>
      </c>
      <c r="C28" s="41">
        <v>3</v>
      </c>
      <c r="D28" s="41">
        <v>0</v>
      </c>
      <c r="E28" s="46" t="s">
        <v>234</v>
      </c>
      <c r="F28" s="46" t="str">
        <f>VLOOKUP(C28,职业!B:C,2,0)</f>
        <v>将军·敏捷型</v>
      </c>
      <c r="G28" s="46" t="str">
        <f>VLOOKUP(D28,绝技!B:C,2,0)</f>
        <v>无</v>
      </c>
      <c r="H28" s="50">
        <v>22</v>
      </c>
      <c r="I28" s="50">
        <v>13</v>
      </c>
      <c r="J28" s="45">
        <f>H28+I28</f>
        <v>35</v>
      </c>
      <c r="K28" s="41">
        <v>3</v>
      </c>
      <c r="L28" s="42">
        <v>1</v>
      </c>
      <c r="M28" s="47">
        <f>INT((50+K28*R28)*(10+L28))</f>
        <v>1210</v>
      </c>
      <c r="N28" s="72">
        <f>INT((H28+S28)*(10+L28))</f>
        <v>517</v>
      </c>
      <c r="O28" s="48">
        <f>INT((H28+T28)*(10+L28))</f>
        <v>297</v>
      </c>
      <c r="P28" s="48">
        <f>INT((I28+U28)*(10+L28))</f>
        <v>143</v>
      </c>
      <c r="Q28" s="48">
        <f>INT((I28+V28)*(10+L28))</f>
        <v>143</v>
      </c>
      <c r="R28" s="104">
        <f>VLOOKUP(C28,职业!B:I,4,0)</f>
        <v>20</v>
      </c>
      <c r="S28" s="104">
        <f>VLOOKUP(C28,职业!B:I,5,0)</f>
        <v>25</v>
      </c>
      <c r="T28" s="104">
        <f>VLOOKUP(C28,职业!B:I,6,0)</f>
        <v>5</v>
      </c>
      <c r="U28" s="104">
        <f>VLOOKUP(C28,职业!B:I,7,0)</f>
        <v>0</v>
      </c>
      <c r="V28" s="104">
        <f>VLOOKUP(C28,职业!B:I,8,0)</f>
        <v>0</v>
      </c>
    </row>
    <row r="29" spans="1:22">
      <c r="A29" s="45">
        <f>ROW()-2</f>
        <v>27</v>
      </c>
      <c r="B29" s="45">
        <v>505</v>
      </c>
      <c r="C29" s="41">
        <v>4</v>
      </c>
      <c r="D29" s="41">
        <v>0</v>
      </c>
      <c r="E29" s="58" t="s">
        <v>870</v>
      </c>
      <c r="F29" s="46" t="str">
        <f>VLOOKUP(C29,职业!B:C,2,0)</f>
        <v>将军·爆发型</v>
      </c>
      <c r="G29" s="46" t="str">
        <f>VLOOKUP(D29,绝技!B:C,2,0)</f>
        <v>无</v>
      </c>
      <c r="H29" s="50">
        <v>22</v>
      </c>
      <c r="I29" s="50">
        <v>13</v>
      </c>
      <c r="J29" s="45">
        <f>H29+I29</f>
        <v>35</v>
      </c>
      <c r="K29" s="41">
        <v>3</v>
      </c>
      <c r="L29" s="42">
        <v>1</v>
      </c>
      <c r="M29" s="47">
        <f>INT((50+K29*R29)*(10+L29))</f>
        <v>1210</v>
      </c>
      <c r="N29" s="72">
        <f>INT((H29+S29)*(10+L29))</f>
        <v>517</v>
      </c>
      <c r="O29" s="48">
        <f>INT((H29+T29)*(10+L29))</f>
        <v>297</v>
      </c>
      <c r="P29" s="48">
        <f>INT((I29+U29)*(10+L29))</f>
        <v>143</v>
      </c>
      <c r="Q29" s="48">
        <f>INT((I29+V29)*(10+L29))</f>
        <v>143</v>
      </c>
      <c r="R29" s="104">
        <f>VLOOKUP(C29,职业!B:I,4,0)</f>
        <v>20</v>
      </c>
      <c r="S29" s="104">
        <f>VLOOKUP(C29,职业!B:I,5,0)</f>
        <v>25</v>
      </c>
      <c r="T29" s="104">
        <f>VLOOKUP(C29,职业!B:I,6,0)</f>
        <v>5</v>
      </c>
      <c r="U29" s="104">
        <f>VLOOKUP(C29,职业!B:I,7,0)</f>
        <v>0</v>
      </c>
      <c r="V29" s="104">
        <f>VLOOKUP(C29,职业!B:I,8,0)</f>
        <v>0</v>
      </c>
    </row>
    <row r="30" spans="1:22">
      <c r="A30" s="45">
        <f>ROW()-2</f>
        <v>28</v>
      </c>
      <c r="B30" s="45">
        <v>651</v>
      </c>
      <c r="C30" s="41">
        <v>1</v>
      </c>
      <c r="D30" s="41">
        <v>0</v>
      </c>
      <c r="E30" s="46" t="s">
        <v>770</v>
      </c>
      <c r="F30" s="46" t="str">
        <f>VLOOKUP(C30,职业!B:C,2,0)</f>
        <v>将军·攻击型</v>
      </c>
      <c r="G30" s="46" t="str">
        <f>VLOOKUP(D30,绝技!B:C,2,0)</f>
        <v>无</v>
      </c>
      <c r="H30" s="50">
        <v>22</v>
      </c>
      <c r="I30" s="50">
        <v>13</v>
      </c>
      <c r="J30" s="45">
        <f>H30+I30</f>
        <v>35</v>
      </c>
      <c r="K30" s="41">
        <v>3</v>
      </c>
      <c r="L30" s="42">
        <v>1</v>
      </c>
      <c r="M30" s="47">
        <f>INT((50+K30*R30)*(10+L30))</f>
        <v>1375</v>
      </c>
      <c r="N30" s="72">
        <f>INT((H30+S30)*(10+L30))</f>
        <v>572</v>
      </c>
      <c r="O30" s="48">
        <f>INT((H30+T30)*(10+L30))</f>
        <v>297</v>
      </c>
      <c r="P30" s="48">
        <f>INT((I30+U30)*(10+L30))</f>
        <v>143</v>
      </c>
      <c r="Q30" s="48">
        <f>INT((I30+V30)*(10+L30))</f>
        <v>143</v>
      </c>
      <c r="R30" s="104">
        <f>VLOOKUP(C30,职业!B:I,4,0)</f>
        <v>25</v>
      </c>
      <c r="S30" s="104">
        <f>VLOOKUP(C30,职业!B:I,5,0)</f>
        <v>30</v>
      </c>
      <c r="T30" s="104">
        <f>VLOOKUP(C30,职业!B:I,6,0)</f>
        <v>5</v>
      </c>
      <c r="U30" s="104">
        <f>VLOOKUP(C30,职业!B:I,7,0)</f>
        <v>0</v>
      </c>
      <c r="V30" s="104">
        <f>VLOOKUP(C30,职业!B:I,8,0)</f>
        <v>0</v>
      </c>
    </row>
    <row r="31" spans="1:22">
      <c r="A31" s="45">
        <f>ROW()-2</f>
        <v>29</v>
      </c>
      <c r="B31" s="45">
        <v>662</v>
      </c>
      <c r="C31" s="41">
        <v>1</v>
      </c>
      <c r="D31" s="41">
        <v>0</v>
      </c>
      <c r="E31" s="58" t="s">
        <v>871</v>
      </c>
      <c r="F31" s="46" t="str">
        <f>VLOOKUP(C31,职业!B:C,2,0)</f>
        <v>将军·攻击型</v>
      </c>
      <c r="G31" s="46" t="str">
        <f>VLOOKUP(D31,绝技!B:C,2,0)</f>
        <v>无</v>
      </c>
      <c r="H31" s="50">
        <v>22</v>
      </c>
      <c r="I31" s="50">
        <v>9</v>
      </c>
      <c r="J31" s="45">
        <f>H31+I31</f>
        <v>31</v>
      </c>
      <c r="K31" s="41">
        <v>1</v>
      </c>
      <c r="L31" s="42">
        <v>1</v>
      </c>
      <c r="M31" s="47">
        <f>INT((50+K31*R31)*(10+L31))</f>
        <v>825</v>
      </c>
      <c r="N31" s="72">
        <f>INT((H31+S31)*(10+L31))</f>
        <v>572</v>
      </c>
      <c r="O31" s="48">
        <f>INT((H31+T31)*(10+L31))</f>
        <v>297</v>
      </c>
      <c r="P31" s="48">
        <f>INT((I31+U31)*(10+L31))</f>
        <v>99</v>
      </c>
      <c r="Q31" s="48">
        <f>INT((I31+V31)*(10+L31))</f>
        <v>99</v>
      </c>
      <c r="R31" s="104">
        <f>VLOOKUP(C31,职业!B:I,4,0)</f>
        <v>25</v>
      </c>
      <c r="S31" s="104">
        <f>VLOOKUP(C31,职业!B:I,5,0)</f>
        <v>30</v>
      </c>
      <c r="T31" s="104">
        <f>VLOOKUP(C31,职业!B:I,6,0)</f>
        <v>5</v>
      </c>
      <c r="U31" s="104">
        <f>VLOOKUP(C31,职业!B:I,7,0)</f>
        <v>0</v>
      </c>
      <c r="V31" s="104">
        <f>VLOOKUP(C31,职业!B:I,8,0)</f>
        <v>0</v>
      </c>
    </row>
    <row r="32" spans="1:22">
      <c r="A32" s="45">
        <f>ROW()-2</f>
        <v>30</v>
      </c>
      <c r="B32" s="45">
        <v>40</v>
      </c>
      <c r="C32" s="41">
        <v>1</v>
      </c>
      <c r="D32" s="41">
        <v>0</v>
      </c>
      <c r="E32" s="46" t="s">
        <v>166</v>
      </c>
      <c r="F32" s="46" t="str">
        <f>VLOOKUP(C32,职业!B:C,2,0)</f>
        <v>将军·攻击型</v>
      </c>
      <c r="G32" s="46" t="str">
        <f>VLOOKUP(D32,绝技!B:C,2,0)</f>
        <v>无</v>
      </c>
      <c r="H32" s="50">
        <v>22</v>
      </c>
      <c r="I32" s="50">
        <v>4</v>
      </c>
      <c r="J32" s="45">
        <f>H32+I32</f>
        <v>26</v>
      </c>
      <c r="K32" s="41">
        <v>1</v>
      </c>
      <c r="L32" s="42">
        <v>1</v>
      </c>
      <c r="M32" s="47">
        <f>INT((50+K32*R32)*(10+L32))</f>
        <v>825</v>
      </c>
      <c r="N32" s="72">
        <f>INT((H32+S32)*(10+L32))</f>
        <v>572</v>
      </c>
      <c r="O32" s="48">
        <f>INT((H32+T32)*(10+L32))</f>
        <v>297</v>
      </c>
      <c r="P32" s="48">
        <f>INT((I32+U32)*(10+L32))</f>
        <v>44</v>
      </c>
      <c r="Q32" s="48">
        <f>INT((I32+V32)*(10+L32))</f>
        <v>44</v>
      </c>
      <c r="R32" s="104">
        <f>VLOOKUP(C32,职业!B:I,4,0)</f>
        <v>25</v>
      </c>
      <c r="S32" s="104">
        <f>VLOOKUP(C32,职业!B:I,5,0)</f>
        <v>30</v>
      </c>
      <c r="T32" s="104">
        <f>VLOOKUP(C32,职业!B:I,6,0)</f>
        <v>5</v>
      </c>
      <c r="U32" s="104">
        <f>VLOOKUP(C32,职业!B:I,7,0)</f>
        <v>0</v>
      </c>
      <c r="V32" s="104">
        <f>VLOOKUP(C32,职业!B:I,8,0)</f>
        <v>0</v>
      </c>
    </row>
    <row r="33" spans="1:22">
      <c r="A33" s="45">
        <f>ROW()-2</f>
        <v>31</v>
      </c>
      <c r="B33" s="45">
        <v>136</v>
      </c>
      <c r="C33" s="41">
        <v>3</v>
      </c>
      <c r="D33" s="41">
        <v>0</v>
      </c>
      <c r="E33" s="46" t="s">
        <v>262</v>
      </c>
      <c r="F33" s="46" t="str">
        <f>VLOOKUP(C33,职业!B:C,2,0)</f>
        <v>将军·敏捷型</v>
      </c>
      <c r="G33" s="46" t="str">
        <f>VLOOKUP(D33,绝技!B:C,2,0)</f>
        <v>无</v>
      </c>
      <c r="H33" s="50">
        <v>22</v>
      </c>
      <c r="I33" s="50">
        <v>23</v>
      </c>
      <c r="J33" s="45">
        <f>H33+I33</f>
        <v>45</v>
      </c>
      <c r="K33" s="41">
        <v>4</v>
      </c>
      <c r="L33" s="42">
        <v>1</v>
      </c>
      <c r="M33" s="47">
        <f>INT((50+K33*R33)*(10+L33))</f>
        <v>1430</v>
      </c>
      <c r="N33" s="72">
        <f>INT((H33+S33)*(10+L33))</f>
        <v>517</v>
      </c>
      <c r="O33" s="48">
        <f>INT((H33+T33)*(10+L33))</f>
        <v>297</v>
      </c>
      <c r="P33" s="48">
        <f>INT((I33+U33)*(10+L33))</f>
        <v>253</v>
      </c>
      <c r="Q33" s="48">
        <f>INT((I33+V33)*(10+L33))</f>
        <v>253</v>
      </c>
      <c r="R33" s="104">
        <f>VLOOKUP(C33,职业!B:I,4,0)</f>
        <v>20</v>
      </c>
      <c r="S33" s="104">
        <f>VLOOKUP(C33,职业!B:I,5,0)</f>
        <v>25</v>
      </c>
      <c r="T33" s="104">
        <f>VLOOKUP(C33,职业!B:I,6,0)</f>
        <v>5</v>
      </c>
      <c r="U33" s="104">
        <f>VLOOKUP(C33,职业!B:I,7,0)</f>
        <v>0</v>
      </c>
      <c r="V33" s="104">
        <f>VLOOKUP(C33,职业!B:I,8,0)</f>
        <v>0</v>
      </c>
    </row>
    <row r="34" spans="1:22">
      <c r="A34" s="45">
        <f>ROW()-2</f>
        <v>32</v>
      </c>
      <c r="B34" s="45">
        <v>86</v>
      </c>
      <c r="C34" s="41">
        <v>1</v>
      </c>
      <c r="D34" s="41">
        <v>0</v>
      </c>
      <c r="E34" s="46" t="s">
        <v>212</v>
      </c>
      <c r="F34" s="46" t="str">
        <f>VLOOKUP(C34,职业!B:C,2,0)</f>
        <v>将军·攻击型</v>
      </c>
      <c r="G34" s="46" t="str">
        <f>VLOOKUP(D34,绝技!B:C,2,0)</f>
        <v>无</v>
      </c>
      <c r="H34" s="50">
        <v>21</v>
      </c>
      <c r="I34" s="50">
        <v>19</v>
      </c>
      <c r="J34" s="45">
        <f>H34+I34</f>
        <v>40</v>
      </c>
      <c r="K34" s="41">
        <v>1</v>
      </c>
      <c r="L34" s="42">
        <v>1</v>
      </c>
      <c r="M34" s="47">
        <f>INT((50+K34*R34)*(10+L34))</f>
        <v>825</v>
      </c>
      <c r="N34" s="72">
        <f>INT((H34+S34)*(10+L34))</f>
        <v>561</v>
      </c>
      <c r="O34" s="48">
        <f>INT((H34+T34)*(10+L34))</f>
        <v>286</v>
      </c>
      <c r="P34" s="48">
        <f>INT((I34+U34)*(10+L34))</f>
        <v>209</v>
      </c>
      <c r="Q34" s="48">
        <f>INT((I34+V34)*(10+L34))</f>
        <v>209</v>
      </c>
      <c r="R34" s="104">
        <f>VLOOKUP(C34,职业!B:I,4,0)</f>
        <v>25</v>
      </c>
      <c r="S34" s="104">
        <f>VLOOKUP(C34,职业!B:I,5,0)</f>
        <v>30</v>
      </c>
      <c r="T34" s="104">
        <f>VLOOKUP(C34,职业!B:I,6,0)</f>
        <v>5</v>
      </c>
      <c r="U34" s="104">
        <f>VLOOKUP(C34,职业!B:I,7,0)</f>
        <v>0</v>
      </c>
      <c r="V34" s="104">
        <f>VLOOKUP(C34,职业!B:I,8,0)</f>
        <v>0</v>
      </c>
    </row>
    <row r="35" spans="1:22">
      <c r="A35" s="45">
        <f>ROW()-2</f>
        <v>33</v>
      </c>
      <c r="B35" s="45">
        <v>423</v>
      </c>
      <c r="C35" s="41">
        <v>1</v>
      </c>
      <c r="D35" s="41">
        <v>0</v>
      </c>
      <c r="E35" s="46" t="s">
        <v>548</v>
      </c>
      <c r="F35" s="46" t="str">
        <f>VLOOKUP(C35,职业!B:C,2,0)</f>
        <v>将军·攻击型</v>
      </c>
      <c r="G35" s="46" t="str">
        <f>VLOOKUP(D35,绝技!B:C,2,0)</f>
        <v>无</v>
      </c>
      <c r="H35" s="50">
        <v>21</v>
      </c>
      <c r="I35" s="50">
        <v>19</v>
      </c>
      <c r="J35" s="45">
        <f>H35+I35</f>
        <v>40</v>
      </c>
      <c r="K35" s="41">
        <v>1</v>
      </c>
      <c r="L35" s="42">
        <v>1</v>
      </c>
      <c r="M35" s="47">
        <f>INT((50+K35*R35)*(10+L35))</f>
        <v>825</v>
      </c>
      <c r="N35" s="72">
        <f>INT((H35+S35)*(10+L35))</f>
        <v>561</v>
      </c>
      <c r="O35" s="48">
        <f>INT((H35+T35)*(10+L35))</f>
        <v>286</v>
      </c>
      <c r="P35" s="48">
        <f>INT((I35+U35)*(10+L35))</f>
        <v>209</v>
      </c>
      <c r="Q35" s="48">
        <f>INT((I35+V35)*(10+L35))</f>
        <v>209</v>
      </c>
      <c r="R35" s="104">
        <f>VLOOKUP(C35,职业!B:I,4,0)</f>
        <v>25</v>
      </c>
      <c r="S35" s="104">
        <f>VLOOKUP(C35,职业!B:I,5,0)</f>
        <v>30</v>
      </c>
      <c r="T35" s="104">
        <f>VLOOKUP(C35,职业!B:I,6,0)</f>
        <v>5</v>
      </c>
      <c r="U35" s="104">
        <f>VLOOKUP(C35,职业!B:I,7,0)</f>
        <v>0</v>
      </c>
      <c r="V35" s="104">
        <f>VLOOKUP(C35,职业!B:I,8,0)</f>
        <v>0</v>
      </c>
    </row>
    <row r="36" spans="1:22">
      <c r="A36" s="45">
        <f>ROW()-2</f>
        <v>34</v>
      </c>
      <c r="B36" s="45">
        <v>539</v>
      </c>
      <c r="C36" s="41">
        <v>1</v>
      </c>
      <c r="D36" s="41">
        <v>0</v>
      </c>
      <c r="E36" s="46" t="s">
        <v>660</v>
      </c>
      <c r="F36" s="46" t="str">
        <f>VLOOKUP(C36,职业!B:C,2,0)</f>
        <v>将军·攻击型</v>
      </c>
      <c r="G36" s="46" t="str">
        <f>VLOOKUP(D36,绝技!B:C,2,0)</f>
        <v>无</v>
      </c>
      <c r="H36" s="50">
        <v>21</v>
      </c>
      <c r="I36" s="50">
        <v>18</v>
      </c>
      <c r="J36" s="45">
        <f>H36+I36</f>
        <v>39</v>
      </c>
      <c r="K36" s="41">
        <v>1</v>
      </c>
      <c r="L36" s="42">
        <v>1</v>
      </c>
      <c r="M36" s="47">
        <f>INT((50+K36*R36)*(10+L36))</f>
        <v>825</v>
      </c>
      <c r="N36" s="72">
        <f>INT((H36+S36)*(10+L36))</f>
        <v>561</v>
      </c>
      <c r="O36" s="48">
        <f>INT((H36+T36)*(10+L36))</f>
        <v>286</v>
      </c>
      <c r="P36" s="48">
        <f>INT((I36+U36)*(10+L36))</f>
        <v>198</v>
      </c>
      <c r="Q36" s="48">
        <f>INT((I36+V36)*(10+L36))</f>
        <v>198</v>
      </c>
      <c r="R36" s="104">
        <f>VLOOKUP(C36,职业!B:I,4,0)</f>
        <v>25</v>
      </c>
      <c r="S36" s="104">
        <f>VLOOKUP(C36,职业!B:I,5,0)</f>
        <v>30</v>
      </c>
      <c r="T36" s="104">
        <f>VLOOKUP(C36,职业!B:I,6,0)</f>
        <v>5</v>
      </c>
      <c r="U36" s="104">
        <f>VLOOKUP(C36,职业!B:I,7,0)</f>
        <v>0</v>
      </c>
      <c r="V36" s="104">
        <f>VLOOKUP(C36,职业!B:I,8,0)</f>
        <v>0</v>
      </c>
    </row>
    <row r="37" spans="1:22">
      <c r="A37" s="45">
        <f>ROW()-2</f>
        <v>35</v>
      </c>
      <c r="B37" s="45">
        <v>603</v>
      </c>
      <c r="C37" s="41">
        <v>1</v>
      </c>
      <c r="D37" s="41">
        <v>0</v>
      </c>
      <c r="E37" s="46" t="s">
        <v>723</v>
      </c>
      <c r="F37" s="46" t="str">
        <f>VLOOKUP(C37,职业!B:C,2,0)</f>
        <v>将军·攻击型</v>
      </c>
      <c r="G37" s="46" t="str">
        <f>VLOOKUP(D37,绝技!B:C,2,0)</f>
        <v>无</v>
      </c>
      <c r="H37" s="50">
        <v>21</v>
      </c>
      <c r="I37" s="50">
        <v>18</v>
      </c>
      <c r="J37" s="45">
        <f>H37+I37</f>
        <v>39</v>
      </c>
      <c r="K37" s="41">
        <v>1</v>
      </c>
      <c r="L37" s="42">
        <v>1</v>
      </c>
      <c r="M37" s="47">
        <f>INT((50+K37*R37)*(10+L37))</f>
        <v>825</v>
      </c>
      <c r="N37" s="72">
        <f>INT((H37+S37)*(10+L37))</f>
        <v>561</v>
      </c>
      <c r="O37" s="48">
        <f>INT((H37+T37)*(10+L37))</f>
        <v>286</v>
      </c>
      <c r="P37" s="48">
        <f>INT((I37+U37)*(10+L37))</f>
        <v>198</v>
      </c>
      <c r="Q37" s="48">
        <f>INT((I37+V37)*(10+L37))</f>
        <v>198</v>
      </c>
      <c r="R37" s="104">
        <f>VLOOKUP(C37,职业!B:I,4,0)</f>
        <v>25</v>
      </c>
      <c r="S37" s="104">
        <f>VLOOKUP(C37,职业!B:I,5,0)</f>
        <v>30</v>
      </c>
      <c r="T37" s="104">
        <f>VLOOKUP(C37,职业!B:I,6,0)</f>
        <v>5</v>
      </c>
      <c r="U37" s="104">
        <f>VLOOKUP(C37,职业!B:I,7,0)</f>
        <v>0</v>
      </c>
      <c r="V37" s="104">
        <f>VLOOKUP(C37,职业!B:I,8,0)</f>
        <v>0</v>
      </c>
    </row>
    <row r="38" spans="1:22">
      <c r="A38" s="45">
        <f>ROW()-2</f>
        <v>36</v>
      </c>
      <c r="B38" s="45">
        <v>493</v>
      </c>
      <c r="C38" s="41">
        <v>1</v>
      </c>
      <c r="D38" s="41">
        <v>0</v>
      </c>
      <c r="E38" s="46" t="s">
        <v>616</v>
      </c>
      <c r="F38" s="46" t="str">
        <f>VLOOKUP(C38,职业!B:C,2,0)</f>
        <v>将军·攻击型</v>
      </c>
      <c r="G38" s="46" t="str">
        <f>VLOOKUP(D38,绝技!B:C,2,0)</f>
        <v>无</v>
      </c>
      <c r="H38" s="50">
        <v>21</v>
      </c>
      <c r="I38" s="50">
        <v>17</v>
      </c>
      <c r="J38" s="45">
        <f>H38+I38</f>
        <v>38</v>
      </c>
      <c r="K38" s="41">
        <v>1</v>
      </c>
      <c r="L38" s="42">
        <v>1</v>
      </c>
      <c r="M38" s="47">
        <f>INT((50+K38*R38)*(10+L38))</f>
        <v>825</v>
      </c>
      <c r="N38" s="72">
        <f>INT((H38+S38)*(10+L38))</f>
        <v>561</v>
      </c>
      <c r="O38" s="48">
        <f>INT((H38+T38)*(10+L38))</f>
        <v>286</v>
      </c>
      <c r="P38" s="48">
        <f>INT((I38+U38)*(10+L38))</f>
        <v>187</v>
      </c>
      <c r="Q38" s="48">
        <f>INT((I38+V38)*(10+L38))</f>
        <v>187</v>
      </c>
      <c r="R38" s="104">
        <f>VLOOKUP(C38,职业!B:I,4,0)</f>
        <v>25</v>
      </c>
      <c r="S38" s="104">
        <f>VLOOKUP(C38,职业!B:I,5,0)</f>
        <v>30</v>
      </c>
      <c r="T38" s="104">
        <f>VLOOKUP(C38,职业!B:I,6,0)</f>
        <v>5</v>
      </c>
      <c r="U38" s="104">
        <f>VLOOKUP(C38,职业!B:I,7,0)</f>
        <v>0</v>
      </c>
      <c r="V38" s="104">
        <f>VLOOKUP(C38,职业!B:I,8,0)</f>
        <v>0</v>
      </c>
    </row>
    <row r="39" spans="1:22">
      <c r="A39" s="45">
        <f>ROW()-2</f>
        <v>37</v>
      </c>
      <c r="B39" s="45">
        <v>494</v>
      </c>
      <c r="C39" s="41">
        <v>1</v>
      </c>
      <c r="D39" s="41">
        <v>0</v>
      </c>
      <c r="E39" s="46" t="s">
        <v>617</v>
      </c>
      <c r="F39" s="46" t="str">
        <f>VLOOKUP(C39,职业!B:C,2,0)</f>
        <v>将军·攻击型</v>
      </c>
      <c r="G39" s="46" t="str">
        <f>VLOOKUP(D39,绝技!B:C,2,0)</f>
        <v>无</v>
      </c>
      <c r="H39" s="50">
        <v>21</v>
      </c>
      <c r="I39" s="50">
        <v>17</v>
      </c>
      <c r="J39" s="45">
        <f>H39+I39</f>
        <v>38</v>
      </c>
      <c r="K39" s="41">
        <v>1</v>
      </c>
      <c r="L39" s="42">
        <v>1</v>
      </c>
      <c r="M39" s="47">
        <f>INT((50+K39*R39)*(10+L39))</f>
        <v>825</v>
      </c>
      <c r="N39" s="72">
        <f>INT((H39+S39)*(10+L39))</f>
        <v>561</v>
      </c>
      <c r="O39" s="48">
        <f>INT((H39+T39)*(10+L39))</f>
        <v>286</v>
      </c>
      <c r="P39" s="48">
        <f>INT((I39+U39)*(10+L39))</f>
        <v>187</v>
      </c>
      <c r="Q39" s="48">
        <f>INT((I39+V39)*(10+L39))</f>
        <v>187</v>
      </c>
      <c r="R39" s="104">
        <f>VLOOKUP(C39,职业!B:I,4,0)</f>
        <v>25</v>
      </c>
      <c r="S39" s="104">
        <f>VLOOKUP(C39,职业!B:I,5,0)</f>
        <v>30</v>
      </c>
      <c r="T39" s="104">
        <f>VLOOKUP(C39,职业!B:I,6,0)</f>
        <v>5</v>
      </c>
      <c r="U39" s="104">
        <f>VLOOKUP(C39,职业!B:I,7,0)</f>
        <v>0</v>
      </c>
      <c r="V39" s="104">
        <f>VLOOKUP(C39,职业!B:I,8,0)</f>
        <v>0</v>
      </c>
    </row>
    <row r="40" spans="1:22">
      <c r="A40" s="45">
        <f>ROW()-2</f>
        <v>38</v>
      </c>
      <c r="B40" s="45">
        <v>375</v>
      </c>
      <c r="C40" s="41">
        <v>1</v>
      </c>
      <c r="D40" s="41">
        <v>0</v>
      </c>
      <c r="E40" s="46" t="s">
        <v>500</v>
      </c>
      <c r="F40" s="46" t="str">
        <f>VLOOKUP(C40,职业!B:C,2,0)</f>
        <v>将军·攻击型</v>
      </c>
      <c r="G40" s="46" t="str">
        <f>VLOOKUP(D40,绝技!B:C,2,0)</f>
        <v>无</v>
      </c>
      <c r="H40" s="50">
        <v>21</v>
      </c>
      <c r="I40" s="50">
        <v>16</v>
      </c>
      <c r="J40" s="45">
        <f>H40+I40</f>
        <v>37</v>
      </c>
      <c r="K40" s="41">
        <v>1</v>
      </c>
      <c r="L40" s="42">
        <v>1</v>
      </c>
      <c r="M40" s="47">
        <f>INT((50+K40*R40)*(10+L40))</f>
        <v>825</v>
      </c>
      <c r="N40" s="72">
        <f>INT((H40+S40)*(10+L40))</f>
        <v>561</v>
      </c>
      <c r="O40" s="48">
        <f>INT((H40+T40)*(10+L40))</f>
        <v>286</v>
      </c>
      <c r="P40" s="48">
        <f>INT((I40+U40)*(10+L40))</f>
        <v>176</v>
      </c>
      <c r="Q40" s="48">
        <f>INT((I40+V40)*(10+L40))</f>
        <v>176</v>
      </c>
      <c r="R40" s="104">
        <f>VLOOKUP(C40,职业!B:I,4,0)</f>
        <v>25</v>
      </c>
      <c r="S40" s="104">
        <f>VLOOKUP(C40,职业!B:I,5,0)</f>
        <v>30</v>
      </c>
      <c r="T40" s="104">
        <f>VLOOKUP(C40,职业!B:I,6,0)</f>
        <v>5</v>
      </c>
      <c r="U40" s="104">
        <f>VLOOKUP(C40,职业!B:I,7,0)</f>
        <v>0</v>
      </c>
      <c r="V40" s="104">
        <f>VLOOKUP(C40,职业!B:I,8,0)</f>
        <v>0</v>
      </c>
    </row>
    <row r="41" spans="1:22">
      <c r="A41" s="45">
        <f>ROW()-2</f>
        <v>39</v>
      </c>
      <c r="B41" s="45">
        <v>14</v>
      </c>
      <c r="C41" s="41">
        <v>1</v>
      </c>
      <c r="D41" s="41">
        <v>0</v>
      </c>
      <c r="E41" s="46" t="s">
        <v>140</v>
      </c>
      <c r="F41" s="46" t="str">
        <f>VLOOKUP(C41,职业!B:C,2,0)</f>
        <v>将军·攻击型</v>
      </c>
      <c r="G41" s="46" t="str">
        <f>VLOOKUP(D41,绝技!B:C,2,0)</f>
        <v>无</v>
      </c>
      <c r="H41" s="50">
        <v>21</v>
      </c>
      <c r="I41" s="50">
        <v>15</v>
      </c>
      <c r="J41" s="45">
        <f>H41+I41</f>
        <v>36</v>
      </c>
      <c r="K41" s="41">
        <v>1</v>
      </c>
      <c r="L41" s="42">
        <v>1</v>
      </c>
      <c r="M41" s="47">
        <f>INT((50+K41*R41)*(10+L41))</f>
        <v>825</v>
      </c>
      <c r="N41" s="72">
        <f>INT((H41+S41)*(10+L41))</f>
        <v>561</v>
      </c>
      <c r="O41" s="48">
        <f>INT((H41+T41)*(10+L41))</f>
        <v>286</v>
      </c>
      <c r="P41" s="48">
        <f>INT((I41+U41)*(10+L41))</f>
        <v>165</v>
      </c>
      <c r="Q41" s="48">
        <f>INT((I41+V41)*(10+L41))</f>
        <v>165</v>
      </c>
      <c r="R41" s="104">
        <f>VLOOKUP(C41,职业!B:I,4,0)</f>
        <v>25</v>
      </c>
      <c r="S41" s="104">
        <f>VLOOKUP(C41,职业!B:I,5,0)</f>
        <v>30</v>
      </c>
      <c r="T41" s="104">
        <f>VLOOKUP(C41,职业!B:I,6,0)</f>
        <v>5</v>
      </c>
      <c r="U41" s="104">
        <f>VLOOKUP(C41,职业!B:I,7,0)</f>
        <v>0</v>
      </c>
      <c r="V41" s="104">
        <f>VLOOKUP(C41,职业!B:I,8,0)</f>
        <v>0</v>
      </c>
    </row>
    <row r="42" spans="1:22">
      <c r="A42" s="45">
        <f>ROW()-2</f>
        <v>40</v>
      </c>
      <c r="B42" s="45">
        <v>107</v>
      </c>
      <c r="C42" s="41">
        <v>1</v>
      </c>
      <c r="D42" s="41">
        <v>0</v>
      </c>
      <c r="E42" s="46" t="s">
        <v>233</v>
      </c>
      <c r="F42" s="46" t="str">
        <f>VLOOKUP(C42,职业!B:C,2,0)</f>
        <v>将军·攻击型</v>
      </c>
      <c r="G42" s="46" t="str">
        <f>VLOOKUP(D42,绝技!B:C,2,0)</f>
        <v>无</v>
      </c>
      <c r="H42" s="50">
        <v>21</v>
      </c>
      <c r="I42" s="50">
        <v>15</v>
      </c>
      <c r="J42" s="45">
        <f>H42+I42</f>
        <v>36</v>
      </c>
      <c r="K42" s="41">
        <v>1</v>
      </c>
      <c r="L42" s="42">
        <v>1</v>
      </c>
      <c r="M42" s="47">
        <f>INT((50+K42*R42)*(10+L42))</f>
        <v>825</v>
      </c>
      <c r="N42" s="72">
        <f>INT((H42+S42)*(10+L42))</f>
        <v>561</v>
      </c>
      <c r="O42" s="48">
        <f>INT((H42+T42)*(10+L42))</f>
        <v>286</v>
      </c>
      <c r="P42" s="48">
        <f>INT((I42+U42)*(10+L42))</f>
        <v>165</v>
      </c>
      <c r="Q42" s="48">
        <f>INT((I42+V42)*(10+L42))</f>
        <v>165</v>
      </c>
      <c r="R42" s="104">
        <f>VLOOKUP(C42,职业!B:I,4,0)</f>
        <v>25</v>
      </c>
      <c r="S42" s="104">
        <f>VLOOKUP(C42,职业!B:I,5,0)</f>
        <v>30</v>
      </c>
      <c r="T42" s="104">
        <f>VLOOKUP(C42,职业!B:I,6,0)</f>
        <v>5</v>
      </c>
      <c r="U42" s="104">
        <f>VLOOKUP(C42,职业!B:I,7,0)</f>
        <v>0</v>
      </c>
      <c r="V42" s="104">
        <f>VLOOKUP(C42,职业!B:I,8,0)</f>
        <v>0</v>
      </c>
    </row>
    <row r="43" spans="1:22">
      <c r="A43" s="45">
        <f>ROW()-2</f>
        <v>41</v>
      </c>
      <c r="B43" s="45">
        <v>116</v>
      </c>
      <c r="C43" s="41">
        <v>1</v>
      </c>
      <c r="D43" s="41">
        <v>0</v>
      </c>
      <c r="E43" s="46" t="s">
        <v>242</v>
      </c>
      <c r="F43" s="46" t="str">
        <f>VLOOKUP(C43,职业!B:C,2,0)</f>
        <v>将军·攻击型</v>
      </c>
      <c r="G43" s="46" t="str">
        <f>VLOOKUP(D43,绝技!B:C,2,0)</f>
        <v>无</v>
      </c>
      <c r="H43" s="50">
        <v>21</v>
      </c>
      <c r="I43" s="50">
        <v>14</v>
      </c>
      <c r="J43" s="45">
        <f>H43+I43</f>
        <v>35</v>
      </c>
      <c r="K43" s="41">
        <v>1</v>
      </c>
      <c r="L43" s="42">
        <v>1</v>
      </c>
      <c r="M43" s="47">
        <f>INT((50+K43*R43)*(10+L43))</f>
        <v>825</v>
      </c>
      <c r="N43" s="72">
        <f>INT((H43+S43)*(10+L43))</f>
        <v>561</v>
      </c>
      <c r="O43" s="48">
        <f>INT((H43+T43)*(10+L43))</f>
        <v>286</v>
      </c>
      <c r="P43" s="48">
        <f>INT((I43+U43)*(10+L43))</f>
        <v>154</v>
      </c>
      <c r="Q43" s="48">
        <f>INT((I43+V43)*(10+L43))</f>
        <v>154</v>
      </c>
      <c r="R43" s="104">
        <f>VLOOKUP(C43,职业!B:I,4,0)</f>
        <v>25</v>
      </c>
      <c r="S43" s="104">
        <f>VLOOKUP(C43,职业!B:I,5,0)</f>
        <v>30</v>
      </c>
      <c r="T43" s="104">
        <f>VLOOKUP(C43,职业!B:I,6,0)</f>
        <v>5</v>
      </c>
      <c r="U43" s="104">
        <f>VLOOKUP(C43,职业!B:I,7,0)</f>
        <v>0</v>
      </c>
      <c r="V43" s="104">
        <f>VLOOKUP(C43,职业!B:I,8,0)</f>
        <v>0</v>
      </c>
    </row>
    <row r="44" spans="1:22">
      <c r="A44" s="45">
        <f>ROW()-2</f>
        <v>42</v>
      </c>
      <c r="B44" s="45">
        <v>341</v>
      </c>
      <c r="C44" s="41">
        <v>1</v>
      </c>
      <c r="D44" s="41">
        <v>0</v>
      </c>
      <c r="E44" s="46" t="s">
        <v>466</v>
      </c>
      <c r="F44" s="46" t="str">
        <f>VLOOKUP(C44,职业!B:C,2,0)</f>
        <v>将军·攻击型</v>
      </c>
      <c r="G44" s="46" t="str">
        <f>VLOOKUP(D44,绝技!B:C,2,0)</f>
        <v>无</v>
      </c>
      <c r="H44" s="50">
        <v>21</v>
      </c>
      <c r="I44" s="50">
        <v>14</v>
      </c>
      <c r="J44" s="45">
        <f>H44+I44</f>
        <v>35</v>
      </c>
      <c r="K44" s="41">
        <v>1</v>
      </c>
      <c r="L44" s="42">
        <v>1</v>
      </c>
      <c r="M44" s="47">
        <f>INT((50+K44*R44)*(10+L44))</f>
        <v>825</v>
      </c>
      <c r="N44" s="72">
        <f>INT((H44+S44)*(10+L44))</f>
        <v>561</v>
      </c>
      <c r="O44" s="48">
        <f>INT((H44+T44)*(10+L44))</f>
        <v>286</v>
      </c>
      <c r="P44" s="48">
        <f>INT((I44+U44)*(10+L44))</f>
        <v>154</v>
      </c>
      <c r="Q44" s="48">
        <f>INT((I44+V44)*(10+L44))</f>
        <v>154</v>
      </c>
      <c r="R44" s="104">
        <f>VLOOKUP(C44,职业!B:I,4,0)</f>
        <v>25</v>
      </c>
      <c r="S44" s="104">
        <f>VLOOKUP(C44,职业!B:I,5,0)</f>
        <v>30</v>
      </c>
      <c r="T44" s="104">
        <f>VLOOKUP(C44,职业!B:I,6,0)</f>
        <v>5</v>
      </c>
      <c r="U44" s="104">
        <f>VLOOKUP(C44,职业!B:I,7,0)</f>
        <v>0</v>
      </c>
      <c r="V44" s="104">
        <f>VLOOKUP(C44,职业!B:I,8,0)</f>
        <v>0</v>
      </c>
    </row>
    <row r="45" spans="1:22">
      <c r="A45" s="45">
        <f>ROW()-2</f>
        <v>43</v>
      </c>
      <c r="B45" s="45">
        <v>512</v>
      </c>
      <c r="C45" s="41">
        <v>1</v>
      </c>
      <c r="D45" s="41">
        <v>0</v>
      </c>
      <c r="E45" s="46" t="s">
        <v>634</v>
      </c>
      <c r="F45" s="46" t="str">
        <f>VLOOKUP(C45,职业!B:C,2,0)</f>
        <v>将军·攻击型</v>
      </c>
      <c r="G45" s="46" t="str">
        <f>VLOOKUP(D45,绝技!B:C,2,0)</f>
        <v>无</v>
      </c>
      <c r="H45" s="50">
        <v>21</v>
      </c>
      <c r="I45" s="50">
        <v>14</v>
      </c>
      <c r="J45" s="45">
        <f>H45+I45</f>
        <v>35</v>
      </c>
      <c r="K45" s="41">
        <v>1</v>
      </c>
      <c r="L45" s="42">
        <v>1</v>
      </c>
      <c r="M45" s="47">
        <f>INT((50+K45*R45)*(10+L45))</f>
        <v>825</v>
      </c>
      <c r="N45" s="72">
        <f>INT((H45+S45)*(10+L45))</f>
        <v>561</v>
      </c>
      <c r="O45" s="48">
        <f>INT((H45+T45)*(10+L45))</f>
        <v>286</v>
      </c>
      <c r="P45" s="48">
        <f>INT((I45+U45)*(10+L45))</f>
        <v>154</v>
      </c>
      <c r="Q45" s="48">
        <f>INT((I45+V45)*(10+L45))</f>
        <v>154</v>
      </c>
      <c r="R45" s="104">
        <f>VLOOKUP(C45,职业!B:I,4,0)</f>
        <v>25</v>
      </c>
      <c r="S45" s="104">
        <f>VLOOKUP(C45,职业!B:I,5,0)</f>
        <v>30</v>
      </c>
      <c r="T45" s="104">
        <f>VLOOKUP(C45,职业!B:I,6,0)</f>
        <v>5</v>
      </c>
      <c r="U45" s="104">
        <f>VLOOKUP(C45,职业!B:I,7,0)</f>
        <v>0</v>
      </c>
      <c r="V45" s="104">
        <f>VLOOKUP(C45,职业!B:I,8,0)</f>
        <v>0</v>
      </c>
    </row>
    <row r="46" spans="1:22">
      <c r="A46" s="45">
        <f>ROW()-2</f>
        <v>44</v>
      </c>
      <c r="B46" s="45">
        <v>69</v>
      </c>
      <c r="C46" s="41">
        <v>1</v>
      </c>
      <c r="D46" s="41">
        <v>0</v>
      </c>
      <c r="E46" s="46" t="s">
        <v>195</v>
      </c>
      <c r="F46" s="46" t="str">
        <f>VLOOKUP(C46,职业!B:C,2,0)</f>
        <v>将军·攻击型</v>
      </c>
      <c r="G46" s="46" t="str">
        <f>VLOOKUP(D46,绝技!B:C,2,0)</f>
        <v>无</v>
      </c>
      <c r="H46" s="50">
        <v>21</v>
      </c>
      <c r="I46" s="50">
        <v>13</v>
      </c>
      <c r="J46" s="45">
        <f>H46+I46</f>
        <v>34</v>
      </c>
      <c r="K46" s="41">
        <v>1</v>
      </c>
      <c r="L46" s="42">
        <v>1</v>
      </c>
      <c r="M46" s="47">
        <f>INT((50+K46*R46)*(10+L46))</f>
        <v>825</v>
      </c>
      <c r="N46" s="72">
        <f>INT((H46+S46)*(10+L46))</f>
        <v>561</v>
      </c>
      <c r="O46" s="48">
        <f>INT((H46+T46)*(10+L46))</f>
        <v>286</v>
      </c>
      <c r="P46" s="48">
        <f>INT((I46+U46)*(10+L46))</f>
        <v>143</v>
      </c>
      <c r="Q46" s="48">
        <f>INT((I46+V46)*(10+L46))</f>
        <v>143</v>
      </c>
      <c r="R46" s="104">
        <f>VLOOKUP(C46,职业!B:I,4,0)</f>
        <v>25</v>
      </c>
      <c r="S46" s="104">
        <f>VLOOKUP(C46,职业!B:I,5,0)</f>
        <v>30</v>
      </c>
      <c r="T46" s="104">
        <f>VLOOKUP(C46,职业!B:I,6,0)</f>
        <v>5</v>
      </c>
      <c r="U46" s="104">
        <f>VLOOKUP(C46,职业!B:I,7,0)</f>
        <v>0</v>
      </c>
      <c r="V46" s="104">
        <f>VLOOKUP(C46,职业!B:I,8,0)</f>
        <v>0</v>
      </c>
    </row>
    <row r="47" spans="1:22">
      <c r="A47" s="45">
        <f>ROW()-2</f>
        <v>45</v>
      </c>
      <c r="B47" s="45">
        <v>169</v>
      </c>
      <c r="C47" s="41">
        <v>1</v>
      </c>
      <c r="D47" s="41">
        <v>0</v>
      </c>
      <c r="E47" s="46" t="s">
        <v>295</v>
      </c>
      <c r="F47" s="46" t="str">
        <f>VLOOKUP(C47,职业!B:C,2,0)</f>
        <v>将军·攻击型</v>
      </c>
      <c r="G47" s="46" t="str">
        <f>VLOOKUP(D47,绝技!B:C,2,0)</f>
        <v>无</v>
      </c>
      <c r="H47" s="50">
        <v>21</v>
      </c>
      <c r="I47" s="50">
        <v>13</v>
      </c>
      <c r="J47" s="45">
        <f>H47+I47</f>
        <v>34</v>
      </c>
      <c r="K47" s="41">
        <v>1</v>
      </c>
      <c r="L47" s="42">
        <v>1</v>
      </c>
      <c r="M47" s="47">
        <f>INT((50+K47*R47)*(10+L47))</f>
        <v>825</v>
      </c>
      <c r="N47" s="72">
        <f>INT((H47+S47)*(10+L47))</f>
        <v>561</v>
      </c>
      <c r="O47" s="48">
        <f>INT((H47+T47)*(10+L47))</f>
        <v>286</v>
      </c>
      <c r="P47" s="48">
        <f>INT((I47+U47)*(10+L47))</f>
        <v>143</v>
      </c>
      <c r="Q47" s="48">
        <f>INT((I47+V47)*(10+L47))</f>
        <v>143</v>
      </c>
      <c r="R47" s="104">
        <f>VLOOKUP(C47,职业!B:I,4,0)</f>
        <v>25</v>
      </c>
      <c r="S47" s="104">
        <f>VLOOKUP(C47,职业!B:I,5,0)</f>
        <v>30</v>
      </c>
      <c r="T47" s="104">
        <f>VLOOKUP(C47,职业!B:I,6,0)</f>
        <v>5</v>
      </c>
      <c r="U47" s="104">
        <f>VLOOKUP(C47,职业!B:I,7,0)</f>
        <v>0</v>
      </c>
      <c r="V47" s="104">
        <f>VLOOKUP(C47,职业!B:I,8,0)</f>
        <v>0</v>
      </c>
    </row>
    <row r="48" spans="1:22">
      <c r="A48" s="45">
        <f>ROW()-2</f>
        <v>46</v>
      </c>
      <c r="B48" s="45">
        <v>267</v>
      </c>
      <c r="C48" s="41">
        <v>1</v>
      </c>
      <c r="D48" s="41">
        <v>0</v>
      </c>
      <c r="E48" s="46" t="s">
        <v>393</v>
      </c>
      <c r="F48" s="46" t="str">
        <f>VLOOKUP(C48,职业!B:C,2,0)</f>
        <v>将军·攻击型</v>
      </c>
      <c r="G48" s="46" t="str">
        <f>VLOOKUP(D48,绝技!B:C,2,0)</f>
        <v>无</v>
      </c>
      <c r="H48" s="50">
        <v>21</v>
      </c>
      <c r="I48" s="50">
        <v>12</v>
      </c>
      <c r="J48" s="45">
        <f>H48+I48</f>
        <v>33</v>
      </c>
      <c r="K48" s="41">
        <v>1</v>
      </c>
      <c r="L48" s="42">
        <v>1</v>
      </c>
      <c r="M48" s="47">
        <f>INT((50+K48*R48)*(10+L48))</f>
        <v>825</v>
      </c>
      <c r="N48" s="72">
        <f>INT((H48+S48)*(10+L48))</f>
        <v>561</v>
      </c>
      <c r="O48" s="48">
        <f>INT((H48+T48)*(10+L48))</f>
        <v>286</v>
      </c>
      <c r="P48" s="48">
        <f>INT((I48+U48)*(10+L48))</f>
        <v>132</v>
      </c>
      <c r="Q48" s="48">
        <f>INT((I48+V48)*(10+L48))</f>
        <v>132</v>
      </c>
      <c r="R48" s="104">
        <f>VLOOKUP(C48,职业!B:I,4,0)</f>
        <v>25</v>
      </c>
      <c r="S48" s="104">
        <f>VLOOKUP(C48,职业!B:I,5,0)</f>
        <v>30</v>
      </c>
      <c r="T48" s="104">
        <f>VLOOKUP(C48,职业!B:I,6,0)</f>
        <v>5</v>
      </c>
      <c r="U48" s="104">
        <f>VLOOKUP(C48,职业!B:I,7,0)</f>
        <v>0</v>
      </c>
      <c r="V48" s="104">
        <f>VLOOKUP(C48,职业!B:I,8,0)</f>
        <v>0</v>
      </c>
    </row>
    <row r="49" spans="1:22">
      <c r="A49" s="45">
        <f>ROW()-2</f>
        <v>47</v>
      </c>
      <c r="B49" s="45">
        <v>434</v>
      </c>
      <c r="C49" s="41">
        <v>1</v>
      </c>
      <c r="D49" s="41">
        <v>0</v>
      </c>
      <c r="E49" s="46" t="s">
        <v>558</v>
      </c>
      <c r="F49" s="46" t="str">
        <f>VLOOKUP(C49,职业!B:C,2,0)</f>
        <v>将军·攻击型</v>
      </c>
      <c r="G49" s="46" t="str">
        <f>VLOOKUP(D49,绝技!B:C,2,0)</f>
        <v>无</v>
      </c>
      <c r="H49" s="50">
        <v>21</v>
      </c>
      <c r="I49" s="50">
        <v>12</v>
      </c>
      <c r="J49" s="45">
        <f>H49+I49</f>
        <v>33</v>
      </c>
      <c r="K49" s="41">
        <v>1</v>
      </c>
      <c r="L49" s="42">
        <v>1</v>
      </c>
      <c r="M49" s="47">
        <f>INT((50+K49*R49)*(10+L49))</f>
        <v>825</v>
      </c>
      <c r="N49" s="72">
        <f>INT((H49+S49)*(10+L49))</f>
        <v>561</v>
      </c>
      <c r="O49" s="48">
        <f>INT((H49+T49)*(10+L49))</f>
        <v>286</v>
      </c>
      <c r="P49" s="48">
        <f>INT((I49+U49)*(10+L49))</f>
        <v>132</v>
      </c>
      <c r="Q49" s="48">
        <f>INT((I49+V49)*(10+L49))</f>
        <v>132</v>
      </c>
      <c r="R49" s="104">
        <f>VLOOKUP(C49,职业!B:I,4,0)</f>
        <v>25</v>
      </c>
      <c r="S49" s="104">
        <f>VLOOKUP(C49,职业!B:I,5,0)</f>
        <v>30</v>
      </c>
      <c r="T49" s="104">
        <f>VLOOKUP(C49,职业!B:I,6,0)</f>
        <v>5</v>
      </c>
      <c r="U49" s="104">
        <f>VLOOKUP(C49,职业!B:I,7,0)</f>
        <v>0</v>
      </c>
      <c r="V49" s="104">
        <f>VLOOKUP(C49,职业!B:I,8,0)</f>
        <v>0</v>
      </c>
    </row>
    <row r="50" spans="1:22">
      <c r="A50" s="45">
        <f>ROW()-2</f>
        <v>48</v>
      </c>
      <c r="B50" s="45">
        <v>488</v>
      </c>
      <c r="C50" s="41">
        <v>1</v>
      </c>
      <c r="D50" s="41">
        <v>0</v>
      </c>
      <c r="E50" s="46" t="s">
        <v>611</v>
      </c>
      <c r="F50" s="46" t="str">
        <f>VLOOKUP(C50,职业!B:C,2,0)</f>
        <v>将军·攻击型</v>
      </c>
      <c r="G50" s="46" t="str">
        <f>VLOOKUP(D50,绝技!B:C,2,0)</f>
        <v>无</v>
      </c>
      <c r="H50" s="50">
        <v>21</v>
      </c>
      <c r="I50" s="50">
        <v>12</v>
      </c>
      <c r="J50" s="45">
        <f>H50+I50</f>
        <v>33</v>
      </c>
      <c r="K50" s="41">
        <v>1</v>
      </c>
      <c r="L50" s="42">
        <v>1</v>
      </c>
      <c r="M50" s="47">
        <f>INT((50+K50*R50)*(10+L50))</f>
        <v>825</v>
      </c>
      <c r="N50" s="72">
        <f>INT((H50+S50)*(10+L50))</f>
        <v>561</v>
      </c>
      <c r="O50" s="48">
        <f>INT((H50+T50)*(10+L50))</f>
        <v>286</v>
      </c>
      <c r="P50" s="48">
        <f>INT((I50+U50)*(10+L50))</f>
        <v>132</v>
      </c>
      <c r="Q50" s="48">
        <f>INT((I50+V50)*(10+L50))</f>
        <v>132</v>
      </c>
      <c r="R50" s="104">
        <f>VLOOKUP(C50,职业!B:I,4,0)</f>
        <v>25</v>
      </c>
      <c r="S50" s="104">
        <f>VLOOKUP(C50,职业!B:I,5,0)</f>
        <v>30</v>
      </c>
      <c r="T50" s="104">
        <f>VLOOKUP(C50,职业!B:I,6,0)</f>
        <v>5</v>
      </c>
      <c r="U50" s="104">
        <f>VLOOKUP(C50,职业!B:I,7,0)</f>
        <v>0</v>
      </c>
      <c r="V50" s="104">
        <f>VLOOKUP(C50,职业!B:I,8,0)</f>
        <v>0</v>
      </c>
    </row>
    <row r="51" spans="1:22">
      <c r="A51" s="45">
        <f>ROW()-2</f>
        <v>49</v>
      </c>
      <c r="B51" s="45">
        <v>240</v>
      </c>
      <c r="C51" s="41">
        <v>1</v>
      </c>
      <c r="D51" s="41">
        <v>0</v>
      </c>
      <c r="E51" s="46" t="s">
        <v>366</v>
      </c>
      <c r="F51" s="46" t="str">
        <f>VLOOKUP(C51,职业!B:C,2,0)</f>
        <v>将军·攻击型</v>
      </c>
      <c r="G51" s="46" t="str">
        <f>VLOOKUP(D51,绝技!B:C,2,0)</f>
        <v>无</v>
      </c>
      <c r="H51" s="50">
        <v>21</v>
      </c>
      <c r="I51" s="50">
        <v>10</v>
      </c>
      <c r="J51" s="45">
        <f>H51+I51</f>
        <v>31</v>
      </c>
      <c r="K51" s="41">
        <v>1</v>
      </c>
      <c r="L51" s="42">
        <v>1</v>
      </c>
      <c r="M51" s="47">
        <f>INT((50+K51*R51)*(10+L51))</f>
        <v>825</v>
      </c>
      <c r="N51" s="72">
        <f>INT((H51+S51)*(10+L51))</f>
        <v>561</v>
      </c>
      <c r="O51" s="48">
        <f>INT((H51+T51)*(10+L51))</f>
        <v>286</v>
      </c>
      <c r="P51" s="48">
        <f>INT((I51+U51)*(10+L51))</f>
        <v>110</v>
      </c>
      <c r="Q51" s="48">
        <f>INT((I51+V51)*(10+L51))</f>
        <v>110</v>
      </c>
      <c r="R51" s="104">
        <f>VLOOKUP(C51,职业!B:I,4,0)</f>
        <v>25</v>
      </c>
      <c r="S51" s="104">
        <f>VLOOKUP(C51,职业!B:I,5,0)</f>
        <v>30</v>
      </c>
      <c r="T51" s="104">
        <f>VLOOKUP(C51,职业!B:I,6,0)</f>
        <v>5</v>
      </c>
      <c r="U51" s="104">
        <f>VLOOKUP(C51,职业!B:I,7,0)</f>
        <v>0</v>
      </c>
      <c r="V51" s="104">
        <f>VLOOKUP(C51,职业!B:I,8,0)</f>
        <v>0</v>
      </c>
    </row>
    <row r="52" spans="1:22">
      <c r="A52" s="45">
        <f>ROW()-2</f>
        <v>50</v>
      </c>
      <c r="B52" s="45">
        <v>241</v>
      </c>
      <c r="C52" s="41">
        <v>1</v>
      </c>
      <c r="D52" s="41">
        <v>0</v>
      </c>
      <c r="E52" s="46" t="s">
        <v>367</v>
      </c>
      <c r="F52" s="46" t="str">
        <f>VLOOKUP(C52,职业!B:C,2,0)</f>
        <v>将军·攻击型</v>
      </c>
      <c r="G52" s="46" t="str">
        <f>VLOOKUP(D52,绝技!B:C,2,0)</f>
        <v>无</v>
      </c>
      <c r="H52" s="50">
        <v>21</v>
      </c>
      <c r="I52" s="50">
        <v>10</v>
      </c>
      <c r="J52" s="45">
        <f>H52+I52</f>
        <v>31</v>
      </c>
      <c r="K52" s="41">
        <v>1</v>
      </c>
      <c r="L52" s="42">
        <v>1</v>
      </c>
      <c r="M52" s="47">
        <f>INT((50+K52*R52)*(10+L52))</f>
        <v>825</v>
      </c>
      <c r="N52" s="72">
        <f>INT((H52+S52)*(10+L52))</f>
        <v>561</v>
      </c>
      <c r="O52" s="48">
        <f>INT((H52+T52)*(10+L52))</f>
        <v>286</v>
      </c>
      <c r="P52" s="48">
        <f>INT((I52+U52)*(10+L52))</f>
        <v>110</v>
      </c>
      <c r="Q52" s="48">
        <f>INT((I52+V52)*(10+L52))</f>
        <v>110</v>
      </c>
      <c r="R52" s="104">
        <f>VLOOKUP(C52,职业!B:I,4,0)</f>
        <v>25</v>
      </c>
      <c r="S52" s="104">
        <f>VLOOKUP(C52,职业!B:I,5,0)</f>
        <v>30</v>
      </c>
      <c r="T52" s="104">
        <f>VLOOKUP(C52,职业!B:I,6,0)</f>
        <v>5</v>
      </c>
      <c r="U52" s="104">
        <f>VLOOKUP(C52,职业!B:I,7,0)</f>
        <v>0</v>
      </c>
      <c r="V52" s="104">
        <f>VLOOKUP(C52,职业!B:I,8,0)</f>
        <v>0</v>
      </c>
    </row>
    <row r="53" spans="1:22">
      <c r="A53" s="45">
        <f>ROW()-2</f>
        <v>51</v>
      </c>
      <c r="B53" s="45">
        <v>458</v>
      </c>
      <c r="C53" s="41">
        <v>1</v>
      </c>
      <c r="D53" s="41">
        <v>0</v>
      </c>
      <c r="E53" s="46" t="s">
        <v>582</v>
      </c>
      <c r="F53" s="46" t="str">
        <f>VLOOKUP(C53,职业!B:C,2,0)</f>
        <v>将军·攻击型</v>
      </c>
      <c r="G53" s="46" t="str">
        <f>VLOOKUP(D53,绝技!B:C,2,0)</f>
        <v>无</v>
      </c>
      <c r="H53" s="50">
        <v>21</v>
      </c>
      <c r="I53" s="50">
        <v>10</v>
      </c>
      <c r="J53" s="45">
        <f>H53+I53</f>
        <v>31</v>
      </c>
      <c r="K53" s="41">
        <v>1</v>
      </c>
      <c r="L53" s="42">
        <v>1</v>
      </c>
      <c r="M53" s="47">
        <f>INT((50+K53*R53)*(10+L53))</f>
        <v>825</v>
      </c>
      <c r="N53" s="72">
        <f>INT((H53+S53)*(10+L53))</f>
        <v>561</v>
      </c>
      <c r="O53" s="48">
        <f>INT((H53+T53)*(10+L53))</f>
        <v>286</v>
      </c>
      <c r="P53" s="48">
        <f>INT((I53+U53)*(10+L53))</f>
        <v>110</v>
      </c>
      <c r="Q53" s="48">
        <f>INT((I53+V53)*(10+L53))</f>
        <v>110</v>
      </c>
      <c r="R53" s="104">
        <f>VLOOKUP(C53,职业!B:I,4,0)</f>
        <v>25</v>
      </c>
      <c r="S53" s="104">
        <f>VLOOKUP(C53,职业!B:I,5,0)</f>
        <v>30</v>
      </c>
      <c r="T53" s="104">
        <f>VLOOKUP(C53,职业!B:I,6,0)</f>
        <v>5</v>
      </c>
      <c r="U53" s="104">
        <f>VLOOKUP(C53,职业!B:I,7,0)</f>
        <v>0</v>
      </c>
      <c r="V53" s="104">
        <f>VLOOKUP(C53,职业!B:I,8,0)</f>
        <v>0</v>
      </c>
    </row>
    <row r="54" spans="1:22">
      <c r="A54" s="45">
        <f>ROW()-2</f>
        <v>52</v>
      </c>
      <c r="B54" s="45">
        <v>568</v>
      </c>
      <c r="C54" s="41">
        <v>1</v>
      </c>
      <c r="D54" s="41">
        <v>0</v>
      </c>
      <c r="E54" s="46" t="s">
        <v>688</v>
      </c>
      <c r="F54" s="46" t="str">
        <f>VLOOKUP(C54,职业!B:C,2,0)</f>
        <v>将军·攻击型</v>
      </c>
      <c r="G54" s="46" t="str">
        <f>VLOOKUP(D54,绝技!B:C,2,0)</f>
        <v>无</v>
      </c>
      <c r="H54" s="50">
        <v>21</v>
      </c>
      <c r="I54" s="50">
        <v>10</v>
      </c>
      <c r="J54" s="45">
        <f>H54+I54</f>
        <v>31</v>
      </c>
      <c r="K54" s="41">
        <v>1</v>
      </c>
      <c r="L54" s="42">
        <v>1</v>
      </c>
      <c r="M54" s="47">
        <f>INT((50+K54*R54)*(10+L54))</f>
        <v>825</v>
      </c>
      <c r="N54" s="72">
        <f>INT((H54+S54)*(10+L54))</f>
        <v>561</v>
      </c>
      <c r="O54" s="48">
        <f>INT((H54+T54)*(10+L54))</f>
        <v>286</v>
      </c>
      <c r="P54" s="48">
        <f>INT((I54+U54)*(10+L54))</f>
        <v>110</v>
      </c>
      <c r="Q54" s="48">
        <f>INT((I54+V54)*(10+L54))</f>
        <v>110</v>
      </c>
      <c r="R54" s="104">
        <f>VLOOKUP(C54,职业!B:I,4,0)</f>
        <v>25</v>
      </c>
      <c r="S54" s="104">
        <f>VLOOKUP(C54,职业!B:I,5,0)</f>
        <v>30</v>
      </c>
      <c r="T54" s="104">
        <f>VLOOKUP(C54,职业!B:I,6,0)</f>
        <v>5</v>
      </c>
      <c r="U54" s="104">
        <f>VLOOKUP(C54,职业!B:I,7,0)</f>
        <v>0</v>
      </c>
      <c r="V54" s="104">
        <f>VLOOKUP(C54,职业!B:I,8,0)</f>
        <v>0</v>
      </c>
    </row>
    <row r="55" spans="1:22">
      <c r="A55" s="45">
        <f>ROW()-2</f>
        <v>53</v>
      </c>
      <c r="B55" s="45">
        <v>248</v>
      </c>
      <c r="C55" s="41">
        <v>1</v>
      </c>
      <c r="D55" s="41">
        <v>0</v>
      </c>
      <c r="E55" s="46" t="s">
        <v>374</v>
      </c>
      <c r="F55" s="46" t="str">
        <f>VLOOKUP(C55,职业!B:C,2,0)</f>
        <v>将军·攻击型</v>
      </c>
      <c r="G55" s="46" t="str">
        <f>VLOOKUP(D55,绝技!B:C,2,0)</f>
        <v>无</v>
      </c>
      <c r="H55" s="50">
        <v>21</v>
      </c>
      <c r="I55" s="50">
        <v>7</v>
      </c>
      <c r="J55" s="45">
        <f>H55+I55</f>
        <v>28</v>
      </c>
      <c r="K55" s="41">
        <v>1</v>
      </c>
      <c r="L55" s="42">
        <v>1</v>
      </c>
      <c r="M55" s="47">
        <f>INT((50+K55*R55)*(10+L55))</f>
        <v>825</v>
      </c>
      <c r="N55" s="72">
        <f>INT((H55+S55)*(10+L55))</f>
        <v>561</v>
      </c>
      <c r="O55" s="48">
        <f>INT((H55+T55)*(10+L55))</f>
        <v>286</v>
      </c>
      <c r="P55" s="48">
        <f>INT((I55+U55)*(10+L55))</f>
        <v>77</v>
      </c>
      <c r="Q55" s="48">
        <f>INT((I55+V55)*(10+L55))</f>
        <v>77</v>
      </c>
      <c r="R55" s="104">
        <f>VLOOKUP(C55,职业!B:I,4,0)</f>
        <v>25</v>
      </c>
      <c r="S55" s="104">
        <f>VLOOKUP(C55,职业!B:I,5,0)</f>
        <v>30</v>
      </c>
      <c r="T55" s="104">
        <f>VLOOKUP(C55,职业!B:I,6,0)</f>
        <v>5</v>
      </c>
      <c r="U55" s="104">
        <f>VLOOKUP(C55,职业!B:I,7,0)</f>
        <v>0</v>
      </c>
      <c r="V55" s="104">
        <f>VLOOKUP(C55,职业!B:I,8,0)</f>
        <v>0</v>
      </c>
    </row>
    <row r="56" spans="1:22">
      <c r="A56" s="45">
        <f>ROW()-2</f>
        <v>54</v>
      </c>
      <c r="B56" s="45">
        <v>236</v>
      </c>
      <c r="C56" s="41">
        <v>1</v>
      </c>
      <c r="D56" s="41">
        <v>0</v>
      </c>
      <c r="E56" s="46" t="s">
        <v>362</v>
      </c>
      <c r="F56" s="46" t="str">
        <f>VLOOKUP(C56,职业!B:C,2,0)</f>
        <v>将军·攻击型</v>
      </c>
      <c r="G56" s="46" t="str">
        <f>VLOOKUP(D56,绝技!B:C,2,0)</f>
        <v>无</v>
      </c>
      <c r="H56" s="50">
        <v>21</v>
      </c>
      <c r="I56" s="50">
        <v>6</v>
      </c>
      <c r="J56" s="45">
        <f>H56+I56</f>
        <v>27</v>
      </c>
      <c r="K56" s="41">
        <v>1</v>
      </c>
      <c r="L56" s="42">
        <v>1</v>
      </c>
      <c r="M56" s="47">
        <f>INT((50+K56*R56)*(10+L56))</f>
        <v>825</v>
      </c>
      <c r="N56" s="72">
        <f>INT((H56+S56)*(10+L56))</f>
        <v>561</v>
      </c>
      <c r="O56" s="48">
        <f>INT((H56+T56)*(10+L56))</f>
        <v>286</v>
      </c>
      <c r="P56" s="48">
        <f>INT((I56+U56)*(10+L56))</f>
        <v>66</v>
      </c>
      <c r="Q56" s="48">
        <f>INT((I56+V56)*(10+L56))</f>
        <v>66</v>
      </c>
      <c r="R56" s="104">
        <f>VLOOKUP(C56,职业!B:I,4,0)</f>
        <v>25</v>
      </c>
      <c r="S56" s="104">
        <f>VLOOKUP(C56,职业!B:I,5,0)</f>
        <v>30</v>
      </c>
      <c r="T56" s="104">
        <f>VLOOKUP(C56,职业!B:I,6,0)</f>
        <v>5</v>
      </c>
      <c r="U56" s="104">
        <f>VLOOKUP(C56,职业!B:I,7,0)</f>
        <v>0</v>
      </c>
      <c r="V56" s="104">
        <f>VLOOKUP(C56,职业!B:I,8,0)</f>
        <v>0</v>
      </c>
    </row>
    <row r="57" spans="1:22">
      <c r="A57" s="45">
        <f>ROW()-2</f>
        <v>55</v>
      </c>
      <c r="B57" s="45">
        <v>207</v>
      </c>
      <c r="C57" s="41">
        <v>1</v>
      </c>
      <c r="D57" s="41">
        <v>0</v>
      </c>
      <c r="E57" s="46" t="s">
        <v>333</v>
      </c>
      <c r="F57" s="46" t="str">
        <f>VLOOKUP(C57,职业!B:C,2,0)</f>
        <v>将军·攻击型</v>
      </c>
      <c r="G57" s="46" t="str">
        <f>VLOOKUP(D57,绝技!B:C,2,0)</f>
        <v>无</v>
      </c>
      <c r="H57" s="50">
        <v>21</v>
      </c>
      <c r="I57" s="50">
        <v>0</v>
      </c>
      <c r="J57" s="45">
        <f>H57+I57</f>
        <v>21</v>
      </c>
      <c r="K57" s="41">
        <v>1</v>
      </c>
      <c r="L57" s="42">
        <v>1</v>
      </c>
      <c r="M57" s="47">
        <f>INT((50+K57*R57)*(10+L57))</f>
        <v>825</v>
      </c>
      <c r="N57" s="72">
        <f>INT((H57+S57)*(10+L57))</f>
        <v>561</v>
      </c>
      <c r="O57" s="48">
        <f>INT((H57+T57)*(10+L57))</f>
        <v>286</v>
      </c>
      <c r="P57" s="48">
        <f>INT((I57+U57)*(10+L57))</f>
        <v>0</v>
      </c>
      <c r="Q57" s="48">
        <f>INT((I57+V57)*(10+L57))</f>
        <v>0</v>
      </c>
      <c r="R57" s="104">
        <f>VLOOKUP(C57,职业!B:I,4,0)</f>
        <v>25</v>
      </c>
      <c r="S57" s="104">
        <f>VLOOKUP(C57,职业!B:I,5,0)</f>
        <v>30</v>
      </c>
      <c r="T57" s="104">
        <f>VLOOKUP(C57,职业!B:I,6,0)</f>
        <v>5</v>
      </c>
      <c r="U57" s="104">
        <f>VLOOKUP(C57,职业!B:I,7,0)</f>
        <v>0</v>
      </c>
      <c r="V57" s="104">
        <f>VLOOKUP(C57,职业!B:I,8,0)</f>
        <v>0</v>
      </c>
    </row>
    <row r="58" spans="1:22">
      <c r="A58" s="45">
        <f>ROW()-2</f>
        <v>56</v>
      </c>
      <c r="B58" s="45">
        <v>481</v>
      </c>
      <c r="C58" s="41">
        <v>4</v>
      </c>
      <c r="D58" s="41">
        <v>0</v>
      </c>
      <c r="E58" s="46" t="s">
        <v>604</v>
      </c>
      <c r="F58" s="46" t="str">
        <f>VLOOKUP(C58,职业!B:C,2,0)</f>
        <v>将军·爆发型</v>
      </c>
      <c r="G58" s="46" t="str">
        <f>VLOOKUP(D58,绝技!B:C,2,0)</f>
        <v>无</v>
      </c>
      <c r="H58" s="50">
        <v>21</v>
      </c>
      <c r="I58" s="50">
        <v>24</v>
      </c>
      <c r="J58" s="45">
        <f>H58+I58</f>
        <v>45</v>
      </c>
      <c r="K58" s="41">
        <v>4</v>
      </c>
      <c r="L58" s="42">
        <v>1</v>
      </c>
      <c r="M58" s="47">
        <f>INT((50+K58*R58)*(10+L58))</f>
        <v>1430</v>
      </c>
      <c r="N58" s="72">
        <f>INT((H58+S58)*(10+L58))</f>
        <v>506</v>
      </c>
      <c r="O58" s="48">
        <f>INT((H58+T58)*(10+L58))</f>
        <v>286</v>
      </c>
      <c r="P58" s="48">
        <f>INT((I58+U58)*(10+L58))</f>
        <v>264</v>
      </c>
      <c r="Q58" s="48">
        <f>INT((I58+V58)*(10+L58))</f>
        <v>264</v>
      </c>
      <c r="R58" s="104">
        <f>VLOOKUP(C58,职业!B:I,4,0)</f>
        <v>20</v>
      </c>
      <c r="S58" s="104">
        <f>VLOOKUP(C58,职业!B:I,5,0)</f>
        <v>25</v>
      </c>
      <c r="T58" s="104">
        <f>VLOOKUP(C58,职业!B:I,6,0)</f>
        <v>5</v>
      </c>
      <c r="U58" s="104">
        <f>VLOOKUP(C58,职业!B:I,7,0)</f>
        <v>0</v>
      </c>
      <c r="V58" s="104">
        <f>VLOOKUP(C58,职业!B:I,8,0)</f>
        <v>0</v>
      </c>
    </row>
    <row r="59" spans="1:22">
      <c r="A59" s="45">
        <f>ROW()-2</f>
        <v>57</v>
      </c>
      <c r="B59" s="45">
        <v>294</v>
      </c>
      <c r="C59" s="41">
        <v>1</v>
      </c>
      <c r="D59" s="41">
        <v>0</v>
      </c>
      <c r="E59" s="46" t="s">
        <v>420</v>
      </c>
      <c r="F59" s="46" t="str">
        <f>VLOOKUP(C59,职业!B:C,2,0)</f>
        <v>将军·攻击型</v>
      </c>
      <c r="G59" s="46" t="str">
        <f>VLOOKUP(D59,绝技!B:C,2,0)</f>
        <v>无</v>
      </c>
      <c r="H59" s="50">
        <v>20</v>
      </c>
      <c r="I59" s="50">
        <v>19</v>
      </c>
      <c r="J59" s="45">
        <f>H59+I59</f>
        <v>39</v>
      </c>
      <c r="K59" s="41">
        <v>1</v>
      </c>
      <c r="L59" s="42">
        <v>1</v>
      </c>
      <c r="M59" s="47">
        <f>INT((50+K59*R59)*(10+L59))</f>
        <v>825</v>
      </c>
      <c r="N59" s="72">
        <f>INT((H59+S59)*(10+L59))</f>
        <v>550</v>
      </c>
      <c r="O59" s="48">
        <f>INT((H59+T59)*(10+L59))</f>
        <v>275</v>
      </c>
      <c r="P59" s="48">
        <f>INT((I59+U59)*(10+L59))</f>
        <v>209</v>
      </c>
      <c r="Q59" s="48">
        <f>INT((I59+V59)*(10+L59))</f>
        <v>209</v>
      </c>
      <c r="R59" s="104">
        <f>VLOOKUP(C59,职业!B:I,4,0)</f>
        <v>25</v>
      </c>
      <c r="S59" s="104">
        <f>VLOOKUP(C59,职业!B:I,5,0)</f>
        <v>30</v>
      </c>
      <c r="T59" s="104">
        <f>VLOOKUP(C59,职业!B:I,6,0)</f>
        <v>5</v>
      </c>
      <c r="U59" s="104">
        <f>VLOOKUP(C59,职业!B:I,7,0)</f>
        <v>0</v>
      </c>
      <c r="V59" s="104">
        <f>VLOOKUP(C59,职业!B:I,8,0)</f>
        <v>0</v>
      </c>
    </row>
    <row r="60" spans="1:22">
      <c r="A60" s="45">
        <f>ROW()-2</f>
        <v>58</v>
      </c>
      <c r="B60" s="45">
        <v>609</v>
      </c>
      <c r="C60" s="41">
        <v>1</v>
      </c>
      <c r="D60" s="41">
        <v>0</v>
      </c>
      <c r="E60" s="46" t="s">
        <v>729</v>
      </c>
      <c r="F60" s="46" t="str">
        <f>VLOOKUP(C60,职业!B:C,2,0)</f>
        <v>将军·攻击型</v>
      </c>
      <c r="G60" s="46" t="str">
        <f>VLOOKUP(D60,绝技!B:C,2,0)</f>
        <v>无</v>
      </c>
      <c r="H60" s="50">
        <v>20</v>
      </c>
      <c r="I60" s="50">
        <v>19</v>
      </c>
      <c r="J60" s="45">
        <f>H60+I60</f>
        <v>39</v>
      </c>
      <c r="K60" s="41">
        <v>1</v>
      </c>
      <c r="L60" s="42">
        <v>1</v>
      </c>
      <c r="M60" s="47">
        <f>INT((50+K60*R60)*(10+L60))</f>
        <v>825</v>
      </c>
      <c r="N60" s="72">
        <f>INT((H60+S60)*(10+L60))</f>
        <v>550</v>
      </c>
      <c r="O60" s="48">
        <f>INT((H60+T60)*(10+L60))</f>
        <v>275</v>
      </c>
      <c r="P60" s="48">
        <f>INT((I60+U60)*(10+L60))</f>
        <v>209</v>
      </c>
      <c r="Q60" s="48">
        <f>INT((I60+V60)*(10+L60))</f>
        <v>209</v>
      </c>
      <c r="R60" s="104">
        <f>VLOOKUP(C60,职业!B:I,4,0)</f>
        <v>25</v>
      </c>
      <c r="S60" s="104">
        <f>VLOOKUP(C60,职业!B:I,5,0)</f>
        <v>30</v>
      </c>
      <c r="T60" s="104">
        <f>VLOOKUP(C60,职业!B:I,6,0)</f>
        <v>5</v>
      </c>
      <c r="U60" s="104">
        <f>VLOOKUP(C60,职业!B:I,7,0)</f>
        <v>0</v>
      </c>
      <c r="V60" s="104">
        <f>VLOOKUP(C60,职业!B:I,8,0)</f>
        <v>0</v>
      </c>
    </row>
    <row r="61" spans="1:22">
      <c r="A61" s="45">
        <f>ROW()-2</f>
        <v>59</v>
      </c>
      <c r="B61" s="45">
        <v>246</v>
      </c>
      <c r="C61" s="41">
        <v>1</v>
      </c>
      <c r="D61" s="41">
        <v>0</v>
      </c>
      <c r="E61" s="46" t="s">
        <v>372</v>
      </c>
      <c r="F61" s="46" t="str">
        <f>VLOOKUP(C61,职业!B:C,2,0)</f>
        <v>将军·攻击型</v>
      </c>
      <c r="G61" s="46" t="str">
        <f>VLOOKUP(D61,绝技!B:C,2,0)</f>
        <v>无</v>
      </c>
      <c r="H61" s="50">
        <v>20</v>
      </c>
      <c r="I61" s="50">
        <v>18</v>
      </c>
      <c r="J61" s="45">
        <f>H61+I61</f>
        <v>38</v>
      </c>
      <c r="K61" s="41">
        <v>1</v>
      </c>
      <c r="L61" s="42">
        <v>1</v>
      </c>
      <c r="M61" s="47">
        <f>INT((50+K61*R61)*(10+L61))</f>
        <v>825</v>
      </c>
      <c r="N61" s="72">
        <f>INT((H61+S61)*(10+L61))</f>
        <v>550</v>
      </c>
      <c r="O61" s="48">
        <f>INT((H61+T61)*(10+L61))</f>
        <v>275</v>
      </c>
      <c r="P61" s="48">
        <f>INT((I61+U61)*(10+L61))</f>
        <v>198</v>
      </c>
      <c r="Q61" s="48">
        <f>INT((I61+V61)*(10+L61))</f>
        <v>198</v>
      </c>
      <c r="R61" s="104">
        <f>VLOOKUP(C61,职业!B:I,4,0)</f>
        <v>25</v>
      </c>
      <c r="S61" s="104">
        <f>VLOOKUP(C61,职业!B:I,5,0)</f>
        <v>30</v>
      </c>
      <c r="T61" s="104">
        <f>VLOOKUP(C61,职业!B:I,6,0)</f>
        <v>5</v>
      </c>
      <c r="U61" s="104">
        <f>VLOOKUP(C61,职业!B:I,7,0)</f>
        <v>0</v>
      </c>
      <c r="V61" s="104">
        <f>VLOOKUP(C61,职业!B:I,8,0)</f>
        <v>0</v>
      </c>
    </row>
    <row r="62" spans="1:22">
      <c r="A62" s="45">
        <f>ROW()-2</f>
        <v>60</v>
      </c>
      <c r="B62" s="45">
        <v>121</v>
      </c>
      <c r="C62" s="41">
        <v>1</v>
      </c>
      <c r="D62" s="41">
        <v>0</v>
      </c>
      <c r="E62" s="46" t="s">
        <v>247</v>
      </c>
      <c r="F62" s="46" t="str">
        <f>VLOOKUP(C62,职业!B:C,2,0)</f>
        <v>将军·攻击型</v>
      </c>
      <c r="G62" s="46" t="str">
        <f>VLOOKUP(D62,绝技!B:C,2,0)</f>
        <v>无</v>
      </c>
      <c r="H62" s="50">
        <v>20</v>
      </c>
      <c r="I62" s="50">
        <v>17</v>
      </c>
      <c r="J62" s="45">
        <f>H62+I62</f>
        <v>37</v>
      </c>
      <c r="K62" s="41">
        <v>1</v>
      </c>
      <c r="L62" s="42">
        <v>1</v>
      </c>
      <c r="M62" s="47">
        <f>INT((50+K62*R62)*(10+L62))</f>
        <v>825</v>
      </c>
      <c r="N62" s="72">
        <f>INT((H62+S62)*(10+L62))</f>
        <v>550</v>
      </c>
      <c r="O62" s="48">
        <f>INT((H62+T62)*(10+L62))</f>
        <v>275</v>
      </c>
      <c r="P62" s="48">
        <f>INT((I62+U62)*(10+L62))</f>
        <v>187</v>
      </c>
      <c r="Q62" s="48">
        <f>INT((I62+V62)*(10+L62))</f>
        <v>187</v>
      </c>
      <c r="R62" s="104">
        <f>VLOOKUP(C62,职业!B:I,4,0)</f>
        <v>25</v>
      </c>
      <c r="S62" s="104">
        <f>VLOOKUP(C62,职业!B:I,5,0)</f>
        <v>30</v>
      </c>
      <c r="T62" s="104">
        <f>VLOOKUP(C62,职业!B:I,6,0)</f>
        <v>5</v>
      </c>
      <c r="U62" s="104">
        <f>VLOOKUP(C62,职业!B:I,7,0)</f>
        <v>0</v>
      </c>
      <c r="V62" s="104">
        <f>VLOOKUP(C62,职业!B:I,8,0)</f>
        <v>0</v>
      </c>
    </row>
    <row r="63" spans="1:22">
      <c r="A63" s="45">
        <f>ROW()-2</f>
        <v>61</v>
      </c>
      <c r="B63" s="45">
        <v>154</v>
      </c>
      <c r="C63" s="41">
        <v>1</v>
      </c>
      <c r="D63" s="41">
        <v>0</v>
      </c>
      <c r="E63" s="46" t="s">
        <v>280</v>
      </c>
      <c r="F63" s="46" t="str">
        <f>VLOOKUP(C63,职业!B:C,2,0)</f>
        <v>将军·攻击型</v>
      </c>
      <c r="G63" s="46" t="str">
        <f>VLOOKUP(D63,绝技!B:C,2,0)</f>
        <v>无</v>
      </c>
      <c r="H63" s="50">
        <v>20</v>
      </c>
      <c r="I63" s="50">
        <v>17</v>
      </c>
      <c r="J63" s="45">
        <f>H63+I63</f>
        <v>37</v>
      </c>
      <c r="K63" s="41">
        <v>1</v>
      </c>
      <c r="L63" s="42">
        <v>1</v>
      </c>
      <c r="M63" s="47">
        <f>INT((50+K63*R63)*(10+L63))</f>
        <v>825</v>
      </c>
      <c r="N63" s="72">
        <f>INT((H63+S63)*(10+L63))</f>
        <v>550</v>
      </c>
      <c r="O63" s="48">
        <f>INT((H63+T63)*(10+L63))</f>
        <v>275</v>
      </c>
      <c r="P63" s="48">
        <f>INT((I63+U63)*(10+L63))</f>
        <v>187</v>
      </c>
      <c r="Q63" s="48">
        <f>INT((I63+V63)*(10+L63))</f>
        <v>187</v>
      </c>
      <c r="R63" s="104">
        <f>VLOOKUP(C63,职业!B:I,4,0)</f>
        <v>25</v>
      </c>
      <c r="S63" s="104">
        <f>VLOOKUP(C63,职业!B:I,5,0)</f>
        <v>30</v>
      </c>
      <c r="T63" s="104">
        <f>VLOOKUP(C63,职业!B:I,6,0)</f>
        <v>5</v>
      </c>
      <c r="U63" s="104">
        <f>VLOOKUP(C63,职业!B:I,7,0)</f>
        <v>0</v>
      </c>
      <c r="V63" s="104">
        <f>VLOOKUP(C63,职业!B:I,8,0)</f>
        <v>0</v>
      </c>
    </row>
    <row r="64" spans="1:22">
      <c r="A64" s="45">
        <f>ROW()-2</f>
        <v>62</v>
      </c>
      <c r="B64" s="45">
        <v>180</v>
      </c>
      <c r="C64" s="41">
        <v>1</v>
      </c>
      <c r="D64" s="41">
        <v>0</v>
      </c>
      <c r="E64" s="46" t="s">
        <v>306</v>
      </c>
      <c r="F64" s="46" t="str">
        <f>VLOOKUP(C64,职业!B:C,2,0)</f>
        <v>将军·攻击型</v>
      </c>
      <c r="G64" s="46" t="str">
        <f>VLOOKUP(D64,绝技!B:C,2,0)</f>
        <v>无</v>
      </c>
      <c r="H64" s="50">
        <v>20</v>
      </c>
      <c r="I64" s="50">
        <v>17</v>
      </c>
      <c r="J64" s="45">
        <f>H64+I64</f>
        <v>37</v>
      </c>
      <c r="K64" s="41">
        <v>1</v>
      </c>
      <c r="L64" s="42">
        <v>1</v>
      </c>
      <c r="M64" s="47">
        <f>INT((50+K64*R64)*(10+L64))</f>
        <v>825</v>
      </c>
      <c r="N64" s="72">
        <f>INT((H64+S64)*(10+L64))</f>
        <v>550</v>
      </c>
      <c r="O64" s="48">
        <f>INT((H64+T64)*(10+L64))</f>
        <v>275</v>
      </c>
      <c r="P64" s="48">
        <f>INT((I64+U64)*(10+L64))</f>
        <v>187</v>
      </c>
      <c r="Q64" s="48">
        <f>INT((I64+V64)*(10+L64))</f>
        <v>187</v>
      </c>
      <c r="R64" s="104">
        <f>VLOOKUP(C64,职业!B:I,4,0)</f>
        <v>25</v>
      </c>
      <c r="S64" s="104">
        <f>VLOOKUP(C64,职业!B:I,5,0)</f>
        <v>30</v>
      </c>
      <c r="T64" s="104">
        <f>VLOOKUP(C64,职业!B:I,6,0)</f>
        <v>5</v>
      </c>
      <c r="U64" s="104">
        <f>VLOOKUP(C64,职业!B:I,7,0)</f>
        <v>0</v>
      </c>
      <c r="V64" s="104">
        <f>VLOOKUP(C64,职业!B:I,8,0)</f>
        <v>0</v>
      </c>
    </row>
    <row r="65" spans="1:22">
      <c r="A65" s="45">
        <f>ROW()-2</f>
        <v>63</v>
      </c>
      <c r="B65" s="45">
        <v>440</v>
      </c>
      <c r="C65" s="41">
        <v>1</v>
      </c>
      <c r="D65" s="41">
        <v>0</v>
      </c>
      <c r="E65" s="46" t="s">
        <v>564</v>
      </c>
      <c r="F65" s="46" t="str">
        <f>VLOOKUP(C65,职业!B:C,2,0)</f>
        <v>将军·攻击型</v>
      </c>
      <c r="G65" s="46" t="str">
        <f>VLOOKUP(D65,绝技!B:C,2,0)</f>
        <v>无</v>
      </c>
      <c r="H65" s="50">
        <v>20</v>
      </c>
      <c r="I65" s="50">
        <v>17</v>
      </c>
      <c r="J65" s="45">
        <f>H65+I65</f>
        <v>37</v>
      </c>
      <c r="K65" s="41">
        <v>1</v>
      </c>
      <c r="L65" s="42">
        <v>1</v>
      </c>
      <c r="M65" s="47">
        <f>INT((50+K65*R65)*(10+L65))</f>
        <v>825</v>
      </c>
      <c r="N65" s="72">
        <f>INT((H65+S65)*(10+L65))</f>
        <v>550</v>
      </c>
      <c r="O65" s="48">
        <f>INT((H65+T65)*(10+L65))</f>
        <v>275</v>
      </c>
      <c r="P65" s="48">
        <f>INT((I65+U65)*(10+L65))</f>
        <v>187</v>
      </c>
      <c r="Q65" s="48">
        <f>INT((I65+V65)*(10+L65))</f>
        <v>187</v>
      </c>
      <c r="R65" s="104">
        <f>VLOOKUP(C65,职业!B:I,4,0)</f>
        <v>25</v>
      </c>
      <c r="S65" s="104">
        <f>VLOOKUP(C65,职业!B:I,5,0)</f>
        <v>30</v>
      </c>
      <c r="T65" s="104">
        <f>VLOOKUP(C65,职业!B:I,6,0)</f>
        <v>5</v>
      </c>
      <c r="U65" s="104">
        <f>VLOOKUP(C65,职业!B:I,7,0)</f>
        <v>0</v>
      </c>
      <c r="V65" s="104">
        <f>VLOOKUP(C65,职业!B:I,8,0)</f>
        <v>0</v>
      </c>
    </row>
    <row r="66" spans="1:22">
      <c r="A66" s="45">
        <f>ROW()-2</f>
        <v>64</v>
      </c>
      <c r="B66" s="45">
        <v>469</v>
      </c>
      <c r="C66" s="41">
        <v>1</v>
      </c>
      <c r="D66" s="41">
        <v>0</v>
      </c>
      <c r="E66" s="46" t="s">
        <v>593</v>
      </c>
      <c r="F66" s="46" t="str">
        <f>VLOOKUP(C66,职业!B:C,2,0)</f>
        <v>将军·攻击型</v>
      </c>
      <c r="G66" s="46" t="str">
        <f>VLOOKUP(D66,绝技!B:C,2,0)</f>
        <v>无</v>
      </c>
      <c r="H66" s="50">
        <v>20</v>
      </c>
      <c r="I66" s="50">
        <v>17</v>
      </c>
      <c r="J66" s="45">
        <f>H66+I66</f>
        <v>37</v>
      </c>
      <c r="K66" s="41">
        <v>1</v>
      </c>
      <c r="L66" s="42">
        <v>1</v>
      </c>
      <c r="M66" s="47">
        <f>INT((50+K66*R66)*(10+L66))</f>
        <v>825</v>
      </c>
      <c r="N66" s="72">
        <f>INT((H66+S66)*(10+L66))</f>
        <v>550</v>
      </c>
      <c r="O66" s="48">
        <f>INT((H66+T66)*(10+L66))</f>
        <v>275</v>
      </c>
      <c r="P66" s="48">
        <f>INT((I66+U66)*(10+L66))</f>
        <v>187</v>
      </c>
      <c r="Q66" s="48">
        <f>INT((I66+V66)*(10+L66))</f>
        <v>187</v>
      </c>
      <c r="R66" s="104">
        <f>VLOOKUP(C66,职业!B:I,4,0)</f>
        <v>25</v>
      </c>
      <c r="S66" s="104">
        <f>VLOOKUP(C66,职业!B:I,5,0)</f>
        <v>30</v>
      </c>
      <c r="T66" s="104">
        <f>VLOOKUP(C66,职业!B:I,6,0)</f>
        <v>5</v>
      </c>
      <c r="U66" s="104">
        <f>VLOOKUP(C66,职业!B:I,7,0)</f>
        <v>0</v>
      </c>
      <c r="V66" s="104">
        <f>VLOOKUP(C66,职业!B:I,8,0)</f>
        <v>0</v>
      </c>
    </row>
    <row r="67" spans="1:22">
      <c r="A67" s="45">
        <f>ROW()-2</f>
        <v>65</v>
      </c>
      <c r="B67" s="45">
        <v>524</v>
      </c>
      <c r="C67" s="41">
        <v>1</v>
      </c>
      <c r="D67" s="41">
        <v>0</v>
      </c>
      <c r="E67" s="46" t="s">
        <v>645</v>
      </c>
      <c r="F67" s="46" t="str">
        <f>VLOOKUP(C67,职业!B:C,2,0)</f>
        <v>将军·攻击型</v>
      </c>
      <c r="G67" s="46" t="str">
        <f>VLOOKUP(D67,绝技!B:C,2,0)</f>
        <v>无</v>
      </c>
      <c r="H67" s="50">
        <v>20</v>
      </c>
      <c r="I67" s="50">
        <v>17</v>
      </c>
      <c r="J67" s="45">
        <f>H67+I67</f>
        <v>37</v>
      </c>
      <c r="K67" s="41">
        <v>1</v>
      </c>
      <c r="L67" s="42">
        <v>1</v>
      </c>
      <c r="M67" s="47">
        <f>INT((50+K67*R67)*(10+L67))</f>
        <v>825</v>
      </c>
      <c r="N67" s="72">
        <f>INT((H67+S67)*(10+L67))</f>
        <v>550</v>
      </c>
      <c r="O67" s="48">
        <f>INT((H67+T67)*(10+L67))</f>
        <v>275</v>
      </c>
      <c r="P67" s="48">
        <f>INT((I67+U67)*(10+L67))</f>
        <v>187</v>
      </c>
      <c r="Q67" s="48">
        <f>INT((I67+V67)*(10+L67))</f>
        <v>187</v>
      </c>
      <c r="R67" s="104">
        <f>VLOOKUP(C67,职业!B:I,4,0)</f>
        <v>25</v>
      </c>
      <c r="S67" s="104">
        <f>VLOOKUP(C67,职业!B:I,5,0)</f>
        <v>30</v>
      </c>
      <c r="T67" s="104">
        <f>VLOOKUP(C67,职业!B:I,6,0)</f>
        <v>5</v>
      </c>
      <c r="U67" s="104">
        <f>VLOOKUP(C67,职业!B:I,7,0)</f>
        <v>0</v>
      </c>
      <c r="V67" s="104">
        <f>VLOOKUP(C67,职业!B:I,8,0)</f>
        <v>0</v>
      </c>
    </row>
    <row r="68" spans="1:22">
      <c r="A68" s="45">
        <f>ROW()-2</f>
        <v>66</v>
      </c>
      <c r="B68" s="45">
        <v>664</v>
      </c>
      <c r="C68" s="41">
        <v>1</v>
      </c>
      <c r="D68" s="41">
        <v>0</v>
      </c>
      <c r="E68" s="46" t="s">
        <v>782</v>
      </c>
      <c r="F68" s="46" t="str">
        <f>VLOOKUP(C68,职业!B:C,2,0)</f>
        <v>将军·攻击型</v>
      </c>
      <c r="G68" s="46" t="str">
        <f>VLOOKUP(D68,绝技!B:C,2,0)</f>
        <v>无</v>
      </c>
      <c r="H68" s="50">
        <v>20</v>
      </c>
      <c r="I68" s="50">
        <v>17</v>
      </c>
      <c r="J68" s="45">
        <f>H68+I68</f>
        <v>37</v>
      </c>
      <c r="K68" s="41">
        <v>1</v>
      </c>
      <c r="L68" s="42">
        <v>1</v>
      </c>
      <c r="M68" s="47">
        <f>INT((50+K68*R68)*(10+L68))</f>
        <v>825</v>
      </c>
      <c r="N68" s="72">
        <f>INT((H68+S68)*(10+L68))</f>
        <v>550</v>
      </c>
      <c r="O68" s="48">
        <f>INT((H68+T68)*(10+L68))</f>
        <v>275</v>
      </c>
      <c r="P68" s="48">
        <f>INT((I68+U68)*(10+L68))</f>
        <v>187</v>
      </c>
      <c r="Q68" s="48">
        <f>INT((I68+V68)*(10+L68))</f>
        <v>187</v>
      </c>
      <c r="R68" s="104">
        <f>VLOOKUP(C68,职业!B:I,4,0)</f>
        <v>25</v>
      </c>
      <c r="S68" s="104">
        <f>VLOOKUP(C68,职业!B:I,5,0)</f>
        <v>30</v>
      </c>
      <c r="T68" s="104">
        <f>VLOOKUP(C68,职业!B:I,6,0)</f>
        <v>5</v>
      </c>
      <c r="U68" s="104">
        <f>VLOOKUP(C68,职业!B:I,7,0)</f>
        <v>0</v>
      </c>
      <c r="V68" s="104">
        <f>VLOOKUP(C68,职业!B:I,8,0)</f>
        <v>0</v>
      </c>
    </row>
    <row r="69" spans="1:22">
      <c r="A69" s="45">
        <f>ROW()-2</f>
        <v>67</v>
      </c>
      <c r="B69" s="45">
        <v>163</v>
      </c>
      <c r="C69" s="41">
        <v>1</v>
      </c>
      <c r="D69" s="41">
        <v>0</v>
      </c>
      <c r="E69" s="46" t="s">
        <v>289</v>
      </c>
      <c r="F69" s="46" t="str">
        <f>VLOOKUP(C69,职业!B:C,2,0)</f>
        <v>将军·攻击型</v>
      </c>
      <c r="G69" s="46" t="str">
        <f>VLOOKUP(D69,绝技!B:C,2,0)</f>
        <v>无</v>
      </c>
      <c r="H69" s="50">
        <v>20</v>
      </c>
      <c r="I69" s="50">
        <v>16</v>
      </c>
      <c r="J69" s="45">
        <f>H69+I69</f>
        <v>36</v>
      </c>
      <c r="K69" s="41">
        <v>1</v>
      </c>
      <c r="L69" s="42">
        <v>1</v>
      </c>
      <c r="M69" s="47">
        <f>INT((50+K69*R69)*(10+L69))</f>
        <v>825</v>
      </c>
      <c r="N69" s="72">
        <f>INT((H69+S69)*(10+L69))</f>
        <v>550</v>
      </c>
      <c r="O69" s="48">
        <f>INT((H69+T69)*(10+L69))</f>
        <v>275</v>
      </c>
      <c r="P69" s="48">
        <f>INT((I69+U69)*(10+L69))</f>
        <v>176</v>
      </c>
      <c r="Q69" s="48">
        <f>INT((I69+V69)*(10+L69))</f>
        <v>176</v>
      </c>
      <c r="R69" s="104">
        <f>VLOOKUP(C69,职业!B:I,4,0)</f>
        <v>25</v>
      </c>
      <c r="S69" s="104">
        <f>VLOOKUP(C69,职业!B:I,5,0)</f>
        <v>30</v>
      </c>
      <c r="T69" s="104">
        <f>VLOOKUP(C69,职业!B:I,6,0)</f>
        <v>5</v>
      </c>
      <c r="U69" s="104">
        <f>VLOOKUP(C69,职业!B:I,7,0)</f>
        <v>0</v>
      </c>
      <c r="V69" s="104">
        <f>VLOOKUP(C69,职业!B:I,8,0)</f>
        <v>0</v>
      </c>
    </row>
    <row r="70" spans="1:22">
      <c r="A70" s="45">
        <f>ROW()-2</f>
        <v>68</v>
      </c>
      <c r="B70" s="45">
        <v>191</v>
      </c>
      <c r="C70" s="41">
        <v>1</v>
      </c>
      <c r="D70" s="41">
        <v>0</v>
      </c>
      <c r="E70" s="46" t="s">
        <v>317</v>
      </c>
      <c r="F70" s="46" t="str">
        <f>VLOOKUP(C70,职业!B:C,2,0)</f>
        <v>将军·攻击型</v>
      </c>
      <c r="G70" s="46" t="str">
        <f>VLOOKUP(D70,绝技!B:C,2,0)</f>
        <v>无</v>
      </c>
      <c r="H70" s="50">
        <v>20</v>
      </c>
      <c r="I70" s="50">
        <v>16</v>
      </c>
      <c r="J70" s="45">
        <f>H70+I70</f>
        <v>36</v>
      </c>
      <c r="K70" s="41">
        <v>1</v>
      </c>
      <c r="L70" s="42">
        <v>1</v>
      </c>
      <c r="M70" s="47">
        <f>INT((50+K70*R70)*(10+L70))</f>
        <v>825</v>
      </c>
      <c r="N70" s="72">
        <f>INT((H70+S70)*(10+L70))</f>
        <v>550</v>
      </c>
      <c r="O70" s="48">
        <f>INT((H70+T70)*(10+L70))</f>
        <v>275</v>
      </c>
      <c r="P70" s="48">
        <f>INT((I70+U70)*(10+L70))</f>
        <v>176</v>
      </c>
      <c r="Q70" s="48">
        <f>INT((I70+V70)*(10+L70))</f>
        <v>176</v>
      </c>
      <c r="R70" s="104">
        <f>VLOOKUP(C70,职业!B:I,4,0)</f>
        <v>25</v>
      </c>
      <c r="S70" s="104">
        <f>VLOOKUP(C70,职业!B:I,5,0)</f>
        <v>30</v>
      </c>
      <c r="T70" s="104">
        <f>VLOOKUP(C70,职业!B:I,6,0)</f>
        <v>5</v>
      </c>
      <c r="U70" s="104">
        <f>VLOOKUP(C70,职业!B:I,7,0)</f>
        <v>0</v>
      </c>
      <c r="V70" s="104">
        <f>VLOOKUP(C70,职业!B:I,8,0)</f>
        <v>0</v>
      </c>
    </row>
    <row r="71" spans="1:22">
      <c r="A71" s="45">
        <f>ROW()-2</f>
        <v>69</v>
      </c>
      <c r="B71" s="45">
        <v>546</v>
      </c>
      <c r="C71" s="41">
        <v>1</v>
      </c>
      <c r="D71" s="41">
        <v>0</v>
      </c>
      <c r="E71" s="46" t="s">
        <v>666</v>
      </c>
      <c r="F71" s="46" t="str">
        <f>VLOOKUP(C71,职业!B:C,2,0)</f>
        <v>将军·攻击型</v>
      </c>
      <c r="G71" s="46" t="str">
        <f>VLOOKUP(D71,绝技!B:C,2,0)</f>
        <v>无</v>
      </c>
      <c r="H71" s="50">
        <v>20</v>
      </c>
      <c r="I71" s="50">
        <v>16</v>
      </c>
      <c r="J71" s="45">
        <f>H71+I71</f>
        <v>36</v>
      </c>
      <c r="K71" s="41">
        <v>1</v>
      </c>
      <c r="L71" s="42">
        <v>1</v>
      </c>
      <c r="M71" s="47">
        <f>INT((50+K71*R71)*(10+L71))</f>
        <v>825</v>
      </c>
      <c r="N71" s="72">
        <f>INT((H71+S71)*(10+L71))</f>
        <v>550</v>
      </c>
      <c r="O71" s="48">
        <f>INT((H71+T71)*(10+L71))</f>
        <v>275</v>
      </c>
      <c r="P71" s="48">
        <f>INT((I71+U71)*(10+L71))</f>
        <v>176</v>
      </c>
      <c r="Q71" s="48">
        <f>INT((I71+V71)*(10+L71))</f>
        <v>176</v>
      </c>
      <c r="R71" s="104">
        <f>VLOOKUP(C71,职业!B:I,4,0)</f>
        <v>25</v>
      </c>
      <c r="S71" s="104">
        <f>VLOOKUP(C71,职业!B:I,5,0)</f>
        <v>30</v>
      </c>
      <c r="T71" s="104">
        <f>VLOOKUP(C71,职业!B:I,6,0)</f>
        <v>5</v>
      </c>
      <c r="U71" s="104">
        <f>VLOOKUP(C71,职业!B:I,7,0)</f>
        <v>0</v>
      </c>
      <c r="V71" s="104">
        <f>VLOOKUP(C71,职业!B:I,8,0)</f>
        <v>0</v>
      </c>
    </row>
    <row r="72" spans="1:22">
      <c r="A72" s="45">
        <f>ROW()-2</f>
        <v>70</v>
      </c>
      <c r="B72" s="45">
        <v>384</v>
      </c>
      <c r="C72" s="41">
        <v>1</v>
      </c>
      <c r="D72" s="41">
        <v>0</v>
      </c>
      <c r="E72" s="46" t="s">
        <v>509</v>
      </c>
      <c r="F72" s="46" t="str">
        <f>VLOOKUP(C72,职业!B:C,2,0)</f>
        <v>将军·攻击型</v>
      </c>
      <c r="G72" s="46" t="str">
        <f>VLOOKUP(D72,绝技!B:C,2,0)</f>
        <v>无</v>
      </c>
      <c r="H72" s="50">
        <v>20</v>
      </c>
      <c r="I72" s="50">
        <v>15</v>
      </c>
      <c r="J72" s="45">
        <f>H72+I72</f>
        <v>35</v>
      </c>
      <c r="K72" s="41">
        <v>1</v>
      </c>
      <c r="L72" s="42">
        <v>1</v>
      </c>
      <c r="M72" s="47">
        <f>INT((50+K72*R72)*(10+L72))</f>
        <v>825</v>
      </c>
      <c r="N72" s="72">
        <f>INT((H72+S72)*(10+L72))</f>
        <v>550</v>
      </c>
      <c r="O72" s="48">
        <f>INT((H72+T72)*(10+L72))</f>
        <v>275</v>
      </c>
      <c r="P72" s="48">
        <f>INT((I72+U72)*(10+L72))</f>
        <v>165</v>
      </c>
      <c r="Q72" s="48">
        <f>INT((I72+V72)*(10+L72))</f>
        <v>165</v>
      </c>
      <c r="R72" s="104">
        <f>VLOOKUP(C72,职业!B:I,4,0)</f>
        <v>25</v>
      </c>
      <c r="S72" s="104">
        <f>VLOOKUP(C72,职业!B:I,5,0)</f>
        <v>30</v>
      </c>
      <c r="T72" s="104">
        <f>VLOOKUP(C72,职业!B:I,6,0)</f>
        <v>5</v>
      </c>
      <c r="U72" s="104">
        <f>VLOOKUP(C72,职业!B:I,7,0)</f>
        <v>0</v>
      </c>
      <c r="V72" s="104">
        <f>VLOOKUP(C72,职业!B:I,8,0)</f>
        <v>0</v>
      </c>
    </row>
    <row r="73" spans="1:22">
      <c r="A73" s="45">
        <f>ROW()-2</f>
        <v>71</v>
      </c>
      <c r="B73" s="45">
        <v>554</v>
      </c>
      <c r="C73" s="41">
        <v>1</v>
      </c>
      <c r="D73" s="41">
        <v>0</v>
      </c>
      <c r="E73" s="46" t="s">
        <v>674</v>
      </c>
      <c r="F73" s="46" t="str">
        <f>VLOOKUP(C73,职业!B:C,2,0)</f>
        <v>将军·攻击型</v>
      </c>
      <c r="G73" s="46" t="str">
        <f>VLOOKUP(D73,绝技!B:C,2,0)</f>
        <v>无</v>
      </c>
      <c r="H73" s="50">
        <v>20</v>
      </c>
      <c r="I73" s="50">
        <v>14</v>
      </c>
      <c r="J73" s="45">
        <f>H73+I73</f>
        <v>34</v>
      </c>
      <c r="K73" s="41">
        <v>1</v>
      </c>
      <c r="L73" s="42">
        <v>1</v>
      </c>
      <c r="M73" s="47">
        <f>INT((50+K73*R73)*(10+L73))</f>
        <v>825</v>
      </c>
      <c r="N73" s="72">
        <f>INT((H73+S73)*(10+L73))</f>
        <v>550</v>
      </c>
      <c r="O73" s="48">
        <f>INT((H73+T73)*(10+L73))</f>
        <v>275</v>
      </c>
      <c r="P73" s="48">
        <f>INT((I73+U73)*(10+L73))</f>
        <v>154</v>
      </c>
      <c r="Q73" s="48">
        <f>INT((I73+V73)*(10+L73))</f>
        <v>154</v>
      </c>
      <c r="R73" s="104">
        <f>VLOOKUP(C73,职业!B:I,4,0)</f>
        <v>25</v>
      </c>
      <c r="S73" s="104">
        <f>VLOOKUP(C73,职业!B:I,5,0)</f>
        <v>30</v>
      </c>
      <c r="T73" s="104">
        <f>VLOOKUP(C73,职业!B:I,6,0)</f>
        <v>5</v>
      </c>
      <c r="U73" s="104">
        <f>VLOOKUP(C73,职业!B:I,7,0)</f>
        <v>0</v>
      </c>
      <c r="V73" s="104">
        <f>VLOOKUP(C73,职业!B:I,8,0)</f>
        <v>0</v>
      </c>
    </row>
    <row r="74" spans="1:22">
      <c r="A74" s="45">
        <f>ROW()-2</f>
        <v>72</v>
      </c>
      <c r="B74" s="45">
        <v>608</v>
      </c>
      <c r="C74" s="41">
        <v>1</v>
      </c>
      <c r="D74" s="41">
        <v>0</v>
      </c>
      <c r="E74" s="46" t="s">
        <v>728</v>
      </c>
      <c r="F74" s="46" t="str">
        <f>VLOOKUP(C74,职业!B:C,2,0)</f>
        <v>将军·攻击型</v>
      </c>
      <c r="G74" s="46" t="str">
        <f>VLOOKUP(D74,绝技!B:C,2,0)</f>
        <v>无</v>
      </c>
      <c r="H74" s="50">
        <v>20</v>
      </c>
      <c r="I74" s="50">
        <v>14</v>
      </c>
      <c r="J74" s="45">
        <f>H74+I74</f>
        <v>34</v>
      </c>
      <c r="K74" s="41">
        <v>1</v>
      </c>
      <c r="L74" s="42">
        <v>1</v>
      </c>
      <c r="M74" s="47">
        <f>INT((50+K74*R74)*(10+L74))</f>
        <v>825</v>
      </c>
      <c r="N74" s="72">
        <f>INT((H74+S74)*(10+L74))</f>
        <v>550</v>
      </c>
      <c r="O74" s="48">
        <f>INT((H74+T74)*(10+L74))</f>
        <v>275</v>
      </c>
      <c r="P74" s="48">
        <f>INT((I74+U74)*(10+L74))</f>
        <v>154</v>
      </c>
      <c r="Q74" s="48">
        <f>INT((I74+V74)*(10+L74))</f>
        <v>154</v>
      </c>
      <c r="R74" s="104">
        <f>VLOOKUP(C74,职业!B:I,4,0)</f>
        <v>25</v>
      </c>
      <c r="S74" s="104">
        <f>VLOOKUP(C74,职业!B:I,5,0)</f>
        <v>30</v>
      </c>
      <c r="T74" s="104">
        <f>VLOOKUP(C74,职业!B:I,6,0)</f>
        <v>5</v>
      </c>
      <c r="U74" s="104">
        <f>VLOOKUP(C74,职业!B:I,7,0)</f>
        <v>0</v>
      </c>
      <c r="V74" s="104">
        <f>VLOOKUP(C74,职业!B:I,8,0)</f>
        <v>0</v>
      </c>
    </row>
    <row r="75" spans="1:22">
      <c r="A75" s="45">
        <f>ROW()-2</f>
        <v>73</v>
      </c>
      <c r="B75" s="45">
        <v>398</v>
      </c>
      <c r="C75" s="41">
        <v>1</v>
      </c>
      <c r="D75" s="41">
        <v>0</v>
      </c>
      <c r="E75" s="46" t="s">
        <v>523</v>
      </c>
      <c r="F75" s="46" t="str">
        <f>VLOOKUP(C75,职业!B:C,2,0)</f>
        <v>将军·攻击型</v>
      </c>
      <c r="G75" s="46" t="str">
        <f>VLOOKUP(D75,绝技!B:C,2,0)</f>
        <v>无</v>
      </c>
      <c r="H75" s="50">
        <v>20</v>
      </c>
      <c r="I75" s="50">
        <v>13</v>
      </c>
      <c r="J75" s="45">
        <f>H75+I75</f>
        <v>33</v>
      </c>
      <c r="K75" s="41">
        <v>1</v>
      </c>
      <c r="L75" s="42">
        <v>1</v>
      </c>
      <c r="M75" s="47">
        <f>INT((50+K75*R75)*(10+L75))</f>
        <v>825</v>
      </c>
      <c r="N75" s="72">
        <f>INT((H75+S75)*(10+L75))</f>
        <v>550</v>
      </c>
      <c r="O75" s="48">
        <f>INT((H75+T75)*(10+L75))</f>
        <v>275</v>
      </c>
      <c r="P75" s="48">
        <f>INT((I75+U75)*(10+L75))</f>
        <v>143</v>
      </c>
      <c r="Q75" s="48">
        <f>INT((I75+V75)*(10+L75))</f>
        <v>143</v>
      </c>
      <c r="R75" s="104">
        <f>VLOOKUP(C75,职业!B:I,4,0)</f>
        <v>25</v>
      </c>
      <c r="S75" s="104">
        <f>VLOOKUP(C75,职业!B:I,5,0)</f>
        <v>30</v>
      </c>
      <c r="T75" s="104">
        <f>VLOOKUP(C75,职业!B:I,6,0)</f>
        <v>5</v>
      </c>
      <c r="U75" s="104">
        <f>VLOOKUP(C75,职业!B:I,7,0)</f>
        <v>0</v>
      </c>
      <c r="V75" s="104">
        <f>VLOOKUP(C75,职业!B:I,8,0)</f>
        <v>0</v>
      </c>
    </row>
    <row r="76" spans="1:22">
      <c r="A76" s="45">
        <f>ROW()-2</f>
        <v>74</v>
      </c>
      <c r="B76" s="45">
        <v>146</v>
      </c>
      <c r="C76" s="41">
        <v>1</v>
      </c>
      <c r="D76" s="41">
        <v>0</v>
      </c>
      <c r="E76" s="46" t="s">
        <v>272</v>
      </c>
      <c r="F76" s="46" t="str">
        <f>VLOOKUP(C76,职业!B:C,2,0)</f>
        <v>将军·攻击型</v>
      </c>
      <c r="G76" s="46" t="str">
        <f>VLOOKUP(D76,绝技!B:C,2,0)</f>
        <v>无</v>
      </c>
      <c r="H76" s="50">
        <v>20</v>
      </c>
      <c r="I76" s="50">
        <v>12</v>
      </c>
      <c r="J76" s="45">
        <f>H76+I76</f>
        <v>32</v>
      </c>
      <c r="K76" s="41">
        <v>1</v>
      </c>
      <c r="L76" s="42">
        <v>1</v>
      </c>
      <c r="M76" s="47">
        <f>INT((50+K76*R76)*(10+L76))</f>
        <v>825</v>
      </c>
      <c r="N76" s="72">
        <f>INT((H76+S76)*(10+L76))</f>
        <v>550</v>
      </c>
      <c r="O76" s="48">
        <f>INT((H76+T76)*(10+L76))</f>
        <v>275</v>
      </c>
      <c r="P76" s="48">
        <f>INT((I76+U76)*(10+L76))</f>
        <v>132</v>
      </c>
      <c r="Q76" s="48">
        <f>INT((I76+V76)*(10+L76))</f>
        <v>132</v>
      </c>
      <c r="R76" s="104">
        <f>VLOOKUP(C76,职业!B:I,4,0)</f>
        <v>25</v>
      </c>
      <c r="S76" s="104">
        <f>VLOOKUP(C76,职业!B:I,5,0)</f>
        <v>30</v>
      </c>
      <c r="T76" s="104">
        <f>VLOOKUP(C76,职业!B:I,6,0)</f>
        <v>5</v>
      </c>
      <c r="U76" s="104">
        <f>VLOOKUP(C76,职业!B:I,7,0)</f>
        <v>0</v>
      </c>
      <c r="V76" s="104">
        <f>VLOOKUP(C76,职业!B:I,8,0)</f>
        <v>0</v>
      </c>
    </row>
    <row r="77" spans="1:22">
      <c r="A77" s="45">
        <f>ROW()-2</f>
        <v>75</v>
      </c>
      <c r="B77" s="45">
        <v>517</v>
      </c>
      <c r="C77" s="41">
        <v>1</v>
      </c>
      <c r="D77" s="41">
        <v>0</v>
      </c>
      <c r="E77" s="46" t="s">
        <v>638</v>
      </c>
      <c r="F77" s="46" t="str">
        <f>VLOOKUP(C77,职业!B:C,2,0)</f>
        <v>将军·攻击型</v>
      </c>
      <c r="G77" s="46" t="str">
        <f>VLOOKUP(D77,绝技!B:C,2,0)</f>
        <v>无</v>
      </c>
      <c r="H77" s="50">
        <v>20</v>
      </c>
      <c r="I77" s="50">
        <v>12</v>
      </c>
      <c r="J77" s="45">
        <f>H77+I77</f>
        <v>32</v>
      </c>
      <c r="K77" s="41">
        <v>1</v>
      </c>
      <c r="L77" s="42">
        <v>1</v>
      </c>
      <c r="M77" s="47">
        <f>INT((50+K77*R77)*(10+L77))</f>
        <v>825</v>
      </c>
      <c r="N77" s="72">
        <f>INT((H77+S77)*(10+L77))</f>
        <v>550</v>
      </c>
      <c r="O77" s="48">
        <f>INT((H77+T77)*(10+L77))</f>
        <v>275</v>
      </c>
      <c r="P77" s="48">
        <f>INT((I77+U77)*(10+L77))</f>
        <v>132</v>
      </c>
      <c r="Q77" s="48">
        <f>INT((I77+V77)*(10+L77))</f>
        <v>132</v>
      </c>
      <c r="R77" s="104">
        <f>VLOOKUP(C77,职业!B:I,4,0)</f>
        <v>25</v>
      </c>
      <c r="S77" s="104">
        <f>VLOOKUP(C77,职业!B:I,5,0)</f>
        <v>30</v>
      </c>
      <c r="T77" s="104">
        <f>VLOOKUP(C77,职业!B:I,6,0)</f>
        <v>5</v>
      </c>
      <c r="U77" s="104">
        <f>VLOOKUP(C77,职业!B:I,7,0)</f>
        <v>0</v>
      </c>
      <c r="V77" s="104">
        <f>VLOOKUP(C77,职业!B:I,8,0)</f>
        <v>0</v>
      </c>
    </row>
    <row r="78" spans="1:22">
      <c r="A78" s="45">
        <f>ROW()-2</f>
        <v>76</v>
      </c>
      <c r="B78" s="45">
        <v>336</v>
      </c>
      <c r="C78" s="41">
        <v>1</v>
      </c>
      <c r="D78" s="41">
        <v>0</v>
      </c>
      <c r="E78" s="46" t="s">
        <v>461</v>
      </c>
      <c r="F78" s="46" t="str">
        <f>VLOOKUP(C78,职业!B:C,2,0)</f>
        <v>将军·攻击型</v>
      </c>
      <c r="G78" s="46" t="str">
        <f>VLOOKUP(D78,绝技!B:C,2,0)</f>
        <v>无</v>
      </c>
      <c r="H78" s="50">
        <v>20</v>
      </c>
      <c r="I78" s="50">
        <v>11</v>
      </c>
      <c r="J78" s="45">
        <f>H78+I78</f>
        <v>31</v>
      </c>
      <c r="K78" s="41">
        <v>1</v>
      </c>
      <c r="L78" s="42">
        <v>1</v>
      </c>
      <c r="M78" s="47">
        <f>INT((50+K78*R78)*(10+L78))</f>
        <v>825</v>
      </c>
      <c r="N78" s="72">
        <f>INT((H78+S78)*(10+L78))</f>
        <v>550</v>
      </c>
      <c r="O78" s="48">
        <f>INT((H78+T78)*(10+L78))</f>
        <v>275</v>
      </c>
      <c r="P78" s="48">
        <f>INT((I78+U78)*(10+L78))</f>
        <v>121</v>
      </c>
      <c r="Q78" s="48">
        <f>INT((I78+V78)*(10+L78))</f>
        <v>121</v>
      </c>
      <c r="R78" s="104">
        <f>VLOOKUP(C78,职业!B:I,4,0)</f>
        <v>25</v>
      </c>
      <c r="S78" s="104">
        <f>VLOOKUP(C78,职业!B:I,5,0)</f>
        <v>30</v>
      </c>
      <c r="T78" s="104">
        <f>VLOOKUP(C78,职业!B:I,6,0)</f>
        <v>5</v>
      </c>
      <c r="U78" s="104">
        <f>VLOOKUP(C78,职业!B:I,7,0)</f>
        <v>0</v>
      </c>
      <c r="V78" s="104">
        <f>VLOOKUP(C78,职业!B:I,8,0)</f>
        <v>0</v>
      </c>
    </row>
    <row r="79" spans="1:22">
      <c r="A79" s="45">
        <f>ROW()-2</f>
        <v>77</v>
      </c>
      <c r="B79" s="45">
        <v>436</v>
      </c>
      <c r="C79" s="41">
        <v>1</v>
      </c>
      <c r="D79" s="41">
        <v>0</v>
      </c>
      <c r="E79" s="46" t="s">
        <v>560</v>
      </c>
      <c r="F79" s="46" t="str">
        <f>VLOOKUP(C79,职业!B:C,2,0)</f>
        <v>将军·攻击型</v>
      </c>
      <c r="G79" s="46" t="str">
        <f>VLOOKUP(D79,绝技!B:C,2,0)</f>
        <v>无</v>
      </c>
      <c r="H79" s="50">
        <v>20</v>
      </c>
      <c r="I79" s="50">
        <v>11</v>
      </c>
      <c r="J79" s="45">
        <f>H79+I79</f>
        <v>31</v>
      </c>
      <c r="K79" s="41">
        <v>1</v>
      </c>
      <c r="L79" s="42">
        <v>1</v>
      </c>
      <c r="M79" s="47">
        <f>INT((50+K79*R79)*(10+L79))</f>
        <v>825</v>
      </c>
      <c r="N79" s="72">
        <f>INT((H79+S79)*(10+L79))</f>
        <v>550</v>
      </c>
      <c r="O79" s="48">
        <f>INT((H79+T79)*(10+L79))</f>
        <v>275</v>
      </c>
      <c r="P79" s="48">
        <f>INT((I79+U79)*(10+L79))</f>
        <v>121</v>
      </c>
      <c r="Q79" s="48">
        <f>INT((I79+V79)*(10+L79))</f>
        <v>121</v>
      </c>
      <c r="R79" s="104">
        <f>VLOOKUP(C79,职业!B:I,4,0)</f>
        <v>25</v>
      </c>
      <c r="S79" s="104">
        <f>VLOOKUP(C79,职业!B:I,5,0)</f>
        <v>30</v>
      </c>
      <c r="T79" s="104">
        <f>VLOOKUP(C79,职业!B:I,6,0)</f>
        <v>5</v>
      </c>
      <c r="U79" s="104">
        <f>VLOOKUP(C79,职业!B:I,7,0)</f>
        <v>0</v>
      </c>
      <c r="V79" s="104">
        <f>VLOOKUP(C79,职业!B:I,8,0)</f>
        <v>0</v>
      </c>
    </row>
    <row r="80" spans="1:22">
      <c r="A80" s="45">
        <f>ROW()-2</f>
        <v>78</v>
      </c>
      <c r="B80" s="45">
        <v>549</v>
      </c>
      <c r="C80" s="41">
        <v>1</v>
      </c>
      <c r="D80" s="41">
        <v>0</v>
      </c>
      <c r="E80" s="46" t="s">
        <v>669</v>
      </c>
      <c r="F80" s="46" t="str">
        <f>VLOOKUP(C80,职业!B:C,2,0)</f>
        <v>将军·攻击型</v>
      </c>
      <c r="G80" s="46" t="str">
        <f>VLOOKUP(D80,绝技!B:C,2,0)</f>
        <v>无</v>
      </c>
      <c r="H80" s="50">
        <v>20</v>
      </c>
      <c r="I80" s="50">
        <v>11</v>
      </c>
      <c r="J80" s="45">
        <f>H80+I80</f>
        <v>31</v>
      </c>
      <c r="K80" s="41">
        <v>1</v>
      </c>
      <c r="L80" s="42">
        <v>1</v>
      </c>
      <c r="M80" s="47">
        <f>INT((50+K80*R80)*(10+L80))</f>
        <v>825</v>
      </c>
      <c r="N80" s="72">
        <f>INT((H80+S80)*(10+L80))</f>
        <v>550</v>
      </c>
      <c r="O80" s="48">
        <f>INT((H80+T80)*(10+L80))</f>
        <v>275</v>
      </c>
      <c r="P80" s="48">
        <f>INT((I80+U80)*(10+L80))</f>
        <v>121</v>
      </c>
      <c r="Q80" s="48">
        <f>INT((I80+V80)*(10+L80))</f>
        <v>121</v>
      </c>
      <c r="R80" s="104">
        <f>VLOOKUP(C80,职业!B:I,4,0)</f>
        <v>25</v>
      </c>
      <c r="S80" s="104">
        <f>VLOOKUP(C80,职业!B:I,5,0)</f>
        <v>30</v>
      </c>
      <c r="T80" s="104">
        <f>VLOOKUP(C80,职业!B:I,6,0)</f>
        <v>5</v>
      </c>
      <c r="U80" s="104">
        <f>VLOOKUP(C80,职业!B:I,7,0)</f>
        <v>0</v>
      </c>
      <c r="V80" s="104">
        <f>VLOOKUP(C80,职业!B:I,8,0)</f>
        <v>0</v>
      </c>
    </row>
    <row r="81" spans="1:22">
      <c r="A81" s="45">
        <f>ROW()-2</f>
        <v>79</v>
      </c>
      <c r="B81" s="45">
        <v>64</v>
      </c>
      <c r="C81" s="41">
        <v>1</v>
      </c>
      <c r="D81" s="41">
        <v>0</v>
      </c>
      <c r="E81" s="46" t="s">
        <v>190</v>
      </c>
      <c r="F81" s="46" t="str">
        <f>VLOOKUP(C81,职业!B:C,2,0)</f>
        <v>将军·攻击型</v>
      </c>
      <c r="G81" s="46" t="str">
        <f>VLOOKUP(D81,绝技!B:C,2,0)</f>
        <v>无</v>
      </c>
      <c r="H81" s="50">
        <v>20</v>
      </c>
      <c r="I81" s="50">
        <v>10</v>
      </c>
      <c r="J81" s="45">
        <f>H81+I81</f>
        <v>30</v>
      </c>
      <c r="K81" s="41">
        <v>1</v>
      </c>
      <c r="L81" s="42">
        <v>1</v>
      </c>
      <c r="M81" s="47">
        <f>INT((50+K81*R81)*(10+L81))</f>
        <v>825</v>
      </c>
      <c r="N81" s="72">
        <f>INT((H81+S81)*(10+L81))</f>
        <v>550</v>
      </c>
      <c r="O81" s="48">
        <f>INT((H81+T81)*(10+L81))</f>
        <v>275</v>
      </c>
      <c r="P81" s="48">
        <f>INT((I81+U81)*(10+L81))</f>
        <v>110</v>
      </c>
      <c r="Q81" s="48">
        <f>INT((I81+V81)*(10+L81))</f>
        <v>110</v>
      </c>
      <c r="R81" s="104">
        <f>VLOOKUP(C81,职业!B:I,4,0)</f>
        <v>25</v>
      </c>
      <c r="S81" s="104">
        <f>VLOOKUP(C81,职业!B:I,5,0)</f>
        <v>30</v>
      </c>
      <c r="T81" s="104">
        <f>VLOOKUP(C81,职业!B:I,6,0)</f>
        <v>5</v>
      </c>
      <c r="U81" s="104">
        <f>VLOOKUP(C81,职业!B:I,7,0)</f>
        <v>0</v>
      </c>
      <c r="V81" s="104">
        <f>VLOOKUP(C81,职业!B:I,8,0)</f>
        <v>0</v>
      </c>
    </row>
    <row r="82" spans="1:22">
      <c r="A82" s="45">
        <f>ROW()-2</f>
        <v>80</v>
      </c>
      <c r="B82" s="45">
        <v>152</v>
      </c>
      <c r="C82" s="41">
        <v>1</v>
      </c>
      <c r="D82" s="41">
        <v>0</v>
      </c>
      <c r="E82" s="46" t="s">
        <v>278</v>
      </c>
      <c r="F82" s="46" t="str">
        <f>VLOOKUP(C82,职业!B:C,2,0)</f>
        <v>将军·攻击型</v>
      </c>
      <c r="G82" s="46" t="str">
        <f>VLOOKUP(D82,绝技!B:C,2,0)</f>
        <v>无</v>
      </c>
      <c r="H82" s="50">
        <v>20</v>
      </c>
      <c r="I82" s="50">
        <v>10</v>
      </c>
      <c r="J82" s="45">
        <f>H82+I82</f>
        <v>30</v>
      </c>
      <c r="K82" s="41">
        <v>1</v>
      </c>
      <c r="L82" s="42">
        <v>1</v>
      </c>
      <c r="M82" s="47">
        <f>INT((50+K82*R82)*(10+L82))</f>
        <v>825</v>
      </c>
      <c r="N82" s="72">
        <f>INT((H82+S82)*(10+L82))</f>
        <v>550</v>
      </c>
      <c r="O82" s="48">
        <f>INT((H82+T82)*(10+L82))</f>
        <v>275</v>
      </c>
      <c r="P82" s="48">
        <f>INT((I82+U82)*(10+L82))</f>
        <v>110</v>
      </c>
      <c r="Q82" s="48">
        <f>INT((I82+V82)*(10+L82))</f>
        <v>110</v>
      </c>
      <c r="R82" s="104">
        <f>VLOOKUP(C82,职业!B:I,4,0)</f>
        <v>25</v>
      </c>
      <c r="S82" s="104">
        <f>VLOOKUP(C82,职业!B:I,5,0)</f>
        <v>30</v>
      </c>
      <c r="T82" s="104">
        <f>VLOOKUP(C82,职业!B:I,6,0)</f>
        <v>5</v>
      </c>
      <c r="U82" s="104">
        <f>VLOOKUP(C82,职业!B:I,7,0)</f>
        <v>0</v>
      </c>
      <c r="V82" s="104">
        <f>VLOOKUP(C82,职业!B:I,8,0)</f>
        <v>0</v>
      </c>
    </row>
    <row r="83" spans="1:22">
      <c r="A83" s="45">
        <f>ROW()-2</f>
        <v>81</v>
      </c>
      <c r="B83" s="45">
        <v>203</v>
      </c>
      <c r="C83" s="41">
        <v>1</v>
      </c>
      <c r="D83" s="41">
        <v>0</v>
      </c>
      <c r="E83" s="46" t="s">
        <v>329</v>
      </c>
      <c r="F83" s="46" t="str">
        <f>VLOOKUP(C83,职业!B:C,2,0)</f>
        <v>将军·攻击型</v>
      </c>
      <c r="G83" s="46" t="str">
        <f>VLOOKUP(D83,绝技!B:C,2,0)</f>
        <v>无</v>
      </c>
      <c r="H83" s="50">
        <v>20</v>
      </c>
      <c r="I83" s="50">
        <v>10</v>
      </c>
      <c r="J83" s="45">
        <f>H83+I83</f>
        <v>30</v>
      </c>
      <c r="K83" s="41">
        <v>1</v>
      </c>
      <c r="L83" s="42">
        <v>1</v>
      </c>
      <c r="M83" s="47">
        <f>INT((50+K83*R83)*(10+L83))</f>
        <v>825</v>
      </c>
      <c r="N83" s="72">
        <f>INT((H83+S83)*(10+L83))</f>
        <v>550</v>
      </c>
      <c r="O83" s="48">
        <f>INT((H83+T83)*(10+L83))</f>
        <v>275</v>
      </c>
      <c r="P83" s="48">
        <f>INT((I83+U83)*(10+L83))</f>
        <v>110</v>
      </c>
      <c r="Q83" s="48">
        <f>INT((I83+V83)*(10+L83))</f>
        <v>110</v>
      </c>
      <c r="R83" s="104">
        <f>VLOOKUP(C83,职业!B:I,4,0)</f>
        <v>25</v>
      </c>
      <c r="S83" s="104">
        <f>VLOOKUP(C83,职业!B:I,5,0)</f>
        <v>30</v>
      </c>
      <c r="T83" s="104">
        <f>VLOOKUP(C83,职业!B:I,6,0)</f>
        <v>5</v>
      </c>
      <c r="U83" s="104">
        <f>VLOOKUP(C83,职业!B:I,7,0)</f>
        <v>0</v>
      </c>
      <c r="V83" s="104">
        <f>VLOOKUP(C83,职业!B:I,8,0)</f>
        <v>0</v>
      </c>
    </row>
    <row r="84" spans="1:22">
      <c r="A84" s="45">
        <f>ROW()-2</f>
        <v>82</v>
      </c>
      <c r="B84" s="45">
        <v>543</v>
      </c>
      <c r="C84" s="41">
        <v>1</v>
      </c>
      <c r="D84" s="41">
        <v>0</v>
      </c>
      <c r="E84" s="46" t="s">
        <v>663</v>
      </c>
      <c r="F84" s="46" t="str">
        <f>VLOOKUP(C84,职业!B:C,2,0)</f>
        <v>将军·攻击型</v>
      </c>
      <c r="G84" s="46" t="str">
        <f>VLOOKUP(D84,绝技!B:C,2,0)</f>
        <v>无</v>
      </c>
      <c r="H84" s="50">
        <v>20</v>
      </c>
      <c r="I84" s="50">
        <v>10</v>
      </c>
      <c r="J84" s="45">
        <f>H84+I84</f>
        <v>30</v>
      </c>
      <c r="K84" s="41">
        <v>1</v>
      </c>
      <c r="L84" s="42">
        <v>1</v>
      </c>
      <c r="M84" s="47">
        <f>INT((50+K84*R84)*(10+L84))</f>
        <v>825</v>
      </c>
      <c r="N84" s="72">
        <f>INT((H84+S84)*(10+L84))</f>
        <v>550</v>
      </c>
      <c r="O84" s="48">
        <f>INT((H84+T84)*(10+L84))</f>
        <v>275</v>
      </c>
      <c r="P84" s="48">
        <f>INT((I84+U84)*(10+L84))</f>
        <v>110</v>
      </c>
      <c r="Q84" s="48">
        <f>INT((I84+V84)*(10+L84))</f>
        <v>110</v>
      </c>
      <c r="R84" s="104">
        <f>VLOOKUP(C84,职业!B:I,4,0)</f>
        <v>25</v>
      </c>
      <c r="S84" s="104">
        <f>VLOOKUP(C84,职业!B:I,5,0)</f>
        <v>30</v>
      </c>
      <c r="T84" s="104">
        <f>VLOOKUP(C84,职业!B:I,6,0)</f>
        <v>5</v>
      </c>
      <c r="U84" s="104">
        <f>VLOOKUP(C84,职业!B:I,7,0)</f>
        <v>0</v>
      </c>
      <c r="V84" s="104">
        <f>VLOOKUP(C84,职业!B:I,8,0)</f>
        <v>0</v>
      </c>
    </row>
    <row r="85" spans="1:22">
      <c r="A85" s="45">
        <f>ROW()-2</f>
        <v>83</v>
      </c>
      <c r="B85" s="45">
        <v>650</v>
      </c>
      <c r="C85" s="41">
        <v>1</v>
      </c>
      <c r="D85" s="41">
        <v>0</v>
      </c>
      <c r="E85" s="46" t="s">
        <v>769</v>
      </c>
      <c r="F85" s="46" t="str">
        <f>VLOOKUP(C85,职业!B:C,2,0)</f>
        <v>将军·攻击型</v>
      </c>
      <c r="G85" s="46" t="str">
        <f>VLOOKUP(D85,绝技!B:C,2,0)</f>
        <v>无</v>
      </c>
      <c r="H85" s="50">
        <v>20</v>
      </c>
      <c r="I85" s="50">
        <v>10</v>
      </c>
      <c r="J85" s="45">
        <f>H85+I85</f>
        <v>30</v>
      </c>
      <c r="K85" s="41">
        <v>1</v>
      </c>
      <c r="L85" s="42">
        <v>1</v>
      </c>
      <c r="M85" s="47">
        <f>INT((50+K85*R85)*(10+L85))</f>
        <v>825</v>
      </c>
      <c r="N85" s="72">
        <f>INT((H85+S85)*(10+L85))</f>
        <v>550</v>
      </c>
      <c r="O85" s="48">
        <f>INT((H85+T85)*(10+L85))</f>
        <v>275</v>
      </c>
      <c r="P85" s="48">
        <f>INT((I85+U85)*(10+L85))</f>
        <v>110</v>
      </c>
      <c r="Q85" s="48">
        <f>INT((I85+V85)*(10+L85))</f>
        <v>110</v>
      </c>
      <c r="R85" s="104">
        <f>VLOOKUP(C85,职业!B:I,4,0)</f>
        <v>25</v>
      </c>
      <c r="S85" s="104">
        <f>VLOOKUP(C85,职业!B:I,5,0)</f>
        <v>30</v>
      </c>
      <c r="T85" s="104">
        <f>VLOOKUP(C85,职业!B:I,6,0)</f>
        <v>5</v>
      </c>
      <c r="U85" s="104">
        <f>VLOOKUP(C85,职业!B:I,7,0)</f>
        <v>0</v>
      </c>
      <c r="V85" s="104">
        <f>VLOOKUP(C85,职业!B:I,8,0)</f>
        <v>0</v>
      </c>
    </row>
    <row r="86" spans="1:22">
      <c r="A86" s="45">
        <f>ROW()-2</f>
        <v>84</v>
      </c>
      <c r="B86" s="45">
        <v>94</v>
      </c>
      <c r="C86" s="41">
        <v>1</v>
      </c>
      <c r="D86" s="41">
        <v>0</v>
      </c>
      <c r="E86" s="46" t="s">
        <v>220</v>
      </c>
      <c r="F86" s="46" t="str">
        <f>VLOOKUP(C86,职业!B:C,2,0)</f>
        <v>将军·攻击型</v>
      </c>
      <c r="G86" s="46" t="str">
        <f>VLOOKUP(D86,绝技!B:C,2,0)</f>
        <v>无</v>
      </c>
      <c r="H86" s="50">
        <v>20</v>
      </c>
      <c r="I86" s="50">
        <v>8</v>
      </c>
      <c r="J86" s="45">
        <f>H86+I86</f>
        <v>28</v>
      </c>
      <c r="K86" s="41">
        <v>1</v>
      </c>
      <c r="L86" s="42">
        <v>1</v>
      </c>
      <c r="M86" s="47">
        <f>INT((50+K86*R86)*(10+L86))</f>
        <v>825</v>
      </c>
      <c r="N86" s="72">
        <f>INT((H86+S86)*(10+L86))</f>
        <v>550</v>
      </c>
      <c r="O86" s="48">
        <f>INT((H86+T86)*(10+L86))</f>
        <v>275</v>
      </c>
      <c r="P86" s="48">
        <f>INT((I86+U86)*(10+L86))</f>
        <v>88</v>
      </c>
      <c r="Q86" s="48">
        <f>INT((I86+V86)*(10+L86))</f>
        <v>88</v>
      </c>
      <c r="R86" s="104">
        <f>VLOOKUP(C86,职业!B:I,4,0)</f>
        <v>25</v>
      </c>
      <c r="S86" s="104">
        <f>VLOOKUP(C86,职业!B:I,5,0)</f>
        <v>30</v>
      </c>
      <c r="T86" s="104">
        <f>VLOOKUP(C86,职业!B:I,6,0)</f>
        <v>5</v>
      </c>
      <c r="U86" s="104">
        <f>VLOOKUP(C86,职业!B:I,7,0)</f>
        <v>0</v>
      </c>
      <c r="V86" s="104">
        <f>VLOOKUP(C86,职业!B:I,8,0)</f>
        <v>0</v>
      </c>
    </row>
    <row r="87" spans="1:22">
      <c r="A87" s="45">
        <f>ROW()-2</f>
        <v>85</v>
      </c>
      <c r="B87" s="45">
        <v>212</v>
      </c>
      <c r="C87" s="41">
        <v>1</v>
      </c>
      <c r="D87" s="41">
        <v>0</v>
      </c>
      <c r="E87" s="46" t="s">
        <v>338</v>
      </c>
      <c r="F87" s="46" t="str">
        <f>VLOOKUP(C87,职业!B:C,2,0)</f>
        <v>将军·攻击型</v>
      </c>
      <c r="G87" s="46" t="str">
        <f>VLOOKUP(D87,绝技!B:C,2,0)</f>
        <v>无</v>
      </c>
      <c r="H87" s="50">
        <v>20</v>
      </c>
      <c r="I87" s="50">
        <v>8</v>
      </c>
      <c r="J87" s="45">
        <f>H87+I87</f>
        <v>28</v>
      </c>
      <c r="K87" s="41">
        <v>1</v>
      </c>
      <c r="L87" s="42">
        <v>1</v>
      </c>
      <c r="M87" s="47">
        <f>INT((50+K87*R87)*(10+L87))</f>
        <v>825</v>
      </c>
      <c r="N87" s="72">
        <f>INT((H87+S87)*(10+L87))</f>
        <v>550</v>
      </c>
      <c r="O87" s="48">
        <f>INT((H87+T87)*(10+L87))</f>
        <v>275</v>
      </c>
      <c r="P87" s="48">
        <f>INT((I87+U87)*(10+L87))</f>
        <v>88</v>
      </c>
      <c r="Q87" s="48">
        <f>INT((I87+V87)*(10+L87))</f>
        <v>88</v>
      </c>
      <c r="R87" s="104">
        <f>VLOOKUP(C87,职业!B:I,4,0)</f>
        <v>25</v>
      </c>
      <c r="S87" s="104">
        <f>VLOOKUP(C87,职业!B:I,5,0)</f>
        <v>30</v>
      </c>
      <c r="T87" s="104">
        <f>VLOOKUP(C87,职业!B:I,6,0)</f>
        <v>5</v>
      </c>
      <c r="U87" s="104">
        <f>VLOOKUP(C87,职业!B:I,7,0)</f>
        <v>0</v>
      </c>
      <c r="V87" s="104">
        <f>VLOOKUP(C87,职业!B:I,8,0)</f>
        <v>0</v>
      </c>
    </row>
    <row r="88" spans="1:22">
      <c r="A88" s="45">
        <f>ROW()-2</f>
        <v>86</v>
      </c>
      <c r="B88" s="45">
        <v>535</v>
      </c>
      <c r="C88" s="41">
        <v>1</v>
      </c>
      <c r="D88" s="41">
        <v>0</v>
      </c>
      <c r="E88" s="46" t="s">
        <v>656</v>
      </c>
      <c r="F88" s="46" t="str">
        <f>VLOOKUP(C88,职业!B:C,2,0)</f>
        <v>将军·攻击型</v>
      </c>
      <c r="G88" s="46" t="str">
        <f>VLOOKUP(D88,绝技!B:C,2,0)</f>
        <v>无</v>
      </c>
      <c r="H88" s="50">
        <v>20</v>
      </c>
      <c r="I88" s="50">
        <v>8</v>
      </c>
      <c r="J88" s="45">
        <f>H88+I88</f>
        <v>28</v>
      </c>
      <c r="K88" s="41">
        <v>1</v>
      </c>
      <c r="L88" s="42">
        <v>1</v>
      </c>
      <c r="M88" s="47">
        <f>INT((50+K88*R88)*(10+L88))</f>
        <v>825</v>
      </c>
      <c r="N88" s="72">
        <f>INT((H88+S88)*(10+L88))</f>
        <v>550</v>
      </c>
      <c r="O88" s="48">
        <f>INT((H88+T88)*(10+L88))</f>
        <v>275</v>
      </c>
      <c r="P88" s="48">
        <f>INT((I88+U88)*(10+L88))</f>
        <v>88</v>
      </c>
      <c r="Q88" s="48">
        <f>INT((I88+V88)*(10+L88))</f>
        <v>88</v>
      </c>
      <c r="R88" s="104">
        <f>VLOOKUP(C88,职业!B:I,4,0)</f>
        <v>25</v>
      </c>
      <c r="S88" s="104">
        <f>VLOOKUP(C88,职业!B:I,5,0)</f>
        <v>30</v>
      </c>
      <c r="T88" s="104">
        <f>VLOOKUP(C88,职业!B:I,6,0)</f>
        <v>5</v>
      </c>
      <c r="U88" s="104">
        <f>VLOOKUP(C88,职业!B:I,7,0)</f>
        <v>0</v>
      </c>
      <c r="V88" s="104">
        <f>VLOOKUP(C88,职业!B:I,8,0)</f>
        <v>0</v>
      </c>
    </row>
    <row r="89" spans="1:22">
      <c r="A89" s="45">
        <f>ROW()-2</f>
        <v>87</v>
      </c>
      <c r="B89" s="45">
        <v>292</v>
      </c>
      <c r="C89" s="41">
        <v>1</v>
      </c>
      <c r="D89" s="41">
        <v>0</v>
      </c>
      <c r="E89" s="46" t="s">
        <v>418</v>
      </c>
      <c r="F89" s="46" t="str">
        <f>VLOOKUP(C89,职业!B:C,2,0)</f>
        <v>将军·攻击型</v>
      </c>
      <c r="G89" s="46" t="str">
        <f>VLOOKUP(D89,绝技!B:C,2,0)</f>
        <v>无</v>
      </c>
      <c r="H89" s="50">
        <v>20</v>
      </c>
      <c r="I89" s="50">
        <v>6</v>
      </c>
      <c r="J89" s="45">
        <f>H89+I89</f>
        <v>26</v>
      </c>
      <c r="K89" s="41">
        <v>1</v>
      </c>
      <c r="L89" s="42">
        <v>1</v>
      </c>
      <c r="M89" s="47">
        <f>INT((50+K89*R89)*(10+L89))</f>
        <v>825</v>
      </c>
      <c r="N89" s="72">
        <f>INT((H89+S89)*(10+L89))</f>
        <v>550</v>
      </c>
      <c r="O89" s="48">
        <f>INT((H89+T89)*(10+L89))</f>
        <v>275</v>
      </c>
      <c r="P89" s="48">
        <f>INT((I89+U89)*(10+L89))</f>
        <v>66</v>
      </c>
      <c r="Q89" s="48">
        <f>INT((I89+V89)*(10+L89))</f>
        <v>66</v>
      </c>
      <c r="R89" s="104">
        <f>VLOOKUP(C89,职业!B:I,4,0)</f>
        <v>25</v>
      </c>
      <c r="S89" s="104">
        <f>VLOOKUP(C89,职业!B:I,5,0)</f>
        <v>30</v>
      </c>
      <c r="T89" s="104">
        <f>VLOOKUP(C89,职业!B:I,6,0)</f>
        <v>5</v>
      </c>
      <c r="U89" s="104">
        <f>VLOOKUP(C89,职业!B:I,7,0)</f>
        <v>0</v>
      </c>
      <c r="V89" s="104">
        <f>VLOOKUP(C89,职业!B:I,8,0)</f>
        <v>0</v>
      </c>
    </row>
    <row r="90" spans="1:22">
      <c r="A90" s="45">
        <f>ROW()-2</f>
        <v>88</v>
      </c>
      <c r="B90" s="45">
        <v>100</v>
      </c>
      <c r="C90" s="41">
        <v>1</v>
      </c>
      <c r="D90" s="41">
        <v>0</v>
      </c>
      <c r="E90" s="46" t="s">
        <v>226</v>
      </c>
      <c r="F90" s="46" t="str">
        <f>VLOOKUP(C90,职业!B:C,2,0)</f>
        <v>将军·攻击型</v>
      </c>
      <c r="G90" s="46" t="str">
        <f>VLOOKUP(D90,绝技!B:C,2,0)</f>
        <v>无</v>
      </c>
      <c r="H90" s="50">
        <v>20</v>
      </c>
      <c r="I90" s="50">
        <v>2</v>
      </c>
      <c r="J90" s="45">
        <f>H90+I90</f>
        <v>22</v>
      </c>
      <c r="K90" s="41">
        <v>1</v>
      </c>
      <c r="L90" s="42">
        <v>1</v>
      </c>
      <c r="M90" s="47">
        <f>INT((50+K90*R90)*(10+L90))</f>
        <v>825</v>
      </c>
      <c r="N90" s="72">
        <f>INT((H90+S90)*(10+L90))</f>
        <v>550</v>
      </c>
      <c r="O90" s="48">
        <f>INT((H90+T90)*(10+L90))</f>
        <v>275</v>
      </c>
      <c r="P90" s="48">
        <f>INT((I90+U90)*(10+L90))</f>
        <v>22</v>
      </c>
      <c r="Q90" s="48">
        <f>INT((I90+V90)*(10+L90))</f>
        <v>22</v>
      </c>
      <c r="R90" s="104">
        <f>VLOOKUP(C90,职业!B:I,4,0)</f>
        <v>25</v>
      </c>
      <c r="S90" s="104">
        <f>VLOOKUP(C90,职业!B:I,5,0)</f>
        <v>30</v>
      </c>
      <c r="T90" s="104">
        <f>VLOOKUP(C90,职业!B:I,6,0)</f>
        <v>5</v>
      </c>
      <c r="U90" s="104">
        <f>VLOOKUP(C90,职业!B:I,7,0)</f>
        <v>0</v>
      </c>
      <c r="V90" s="104">
        <f>VLOOKUP(C90,职业!B:I,8,0)</f>
        <v>0</v>
      </c>
    </row>
    <row r="91" spans="1:22">
      <c r="A91" s="45">
        <f>ROW()-2</f>
        <v>89</v>
      </c>
      <c r="B91" s="45">
        <v>343</v>
      </c>
      <c r="C91" s="41">
        <v>2</v>
      </c>
      <c r="D91" s="41">
        <v>0</v>
      </c>
      <c r="E91" s="46" t="s">
        <v>468</v>
      </c>
      <c r="F91" s="46" t="str">
        <f>VLOOKUP(C91,职业!B:C,2,0)</f>
        <v>将军·防御型</v>
      </c>
      <c r="G91" s="46" t="str">
        <f>VLOOKUP(D91,绝技!B:C,2,0)</f>
        <v>无</v>
      </c>
      <c r="H91" s="50">
        <v>20</v>
      </c>
      <c r="I91" s="50">
        <v>25</v>
      </c>
      <c r="J91" s="45">
        <f>H91+I91</f>
        <v>45</v>
      </c>
      <c r="K91" s="41">
        <v>5</v>
      </c>
      <c r="L91" s="42">
        <v>1</v>
      </c>
      <c r="M91" s="47">
        <f>INT((50+K91*R91)*(10+L91))</f>
        <v>2200</v>
      </c>
      <c r="N91" s="72">
        <f>INT((H91+S91)*(10+L91))</f>
        <v>495</v>
      </c>
      <c r="O91" s="48">
        <f>INT((H91+T91)*(10+L91))</f>
        <v>330</v>
      </c>
      <c r="P91" s="48">
        <f>INT((I91+U91)*(10+L91))</f>
        <v>275</v>
      </c>
      <c r="Q91" s="48">
        <f>INT((I91+V91)*(10+L91))</f>
        <v>275</v>
      </c>
      <c r="R91" s="104">
        <f>VLOOKUP(C91,职业!B:I,4,0)</f>
        <v>30</v>
      </c>
      <c r="S91" s="104">
        <f>VLOOKUP(C91,职业!B:I,5,0)</f>
        <v>25</v>
      </c>
      <c r="T91" s="104">
        <f>VLOOKUP(C91,职业!B:I,6,0)</f>
        <v>10</v>
      </c>
      <c r="U91" s="104">
        <f>VLOOKUP(C91,职业!B:I,7,0)</f>
        <v>0</v>
      </c>
      <c r="V91" s="104">
        <f>VLOOKUP(C91,职业!B:I,8,0)</f>
        <v>0</v>
      </c>
    </row>
    <row r="92" spans="1:22">
      <c r="A92" s="45">
        <f>ROW()-2</f>
        <v>90</v>
      </c>
      <c r="B92" s="45">
        <v>661</v>
      </c>
      <c r="C92" s="41">
        <v>5</v>
      </c>
      <c r="D92" s="41">
        <v>0</v>
      </c>
      <c r="E92" s="46" t="s">
        <v>780</v>
      </c>
      <c r="F92" s="46" t="str">
        <f>VLOOKUP(C92,职业!B:C,2,0)</f>
        <v>军师·攻击型</v>
      </c>
      <c r="G92" s="46" t="str">
        <f>VLOOKUP(D92,绝技!B:C,2,0)</f>
        <v>无</v>
      </c>
      <c r="H92" s="50">
        <v>20</v>
      </c>
      <c r="I92" s="50">
        <v>24</v>
      </c>
      <c r="J92" s="45">
        <f>H92+I92</f>
        <v>44</v>
      </c>
      <c r="K92" s="41">
        <v>4</v>
      </c>
      <c r="L92" s="42">
        <v>1</v>
      </c>
      <c r="M92" s="47">
        <f>INT((50+K92*R92)*(10+L92))</f>
        <v>1650</v>
      </c>
      <c r="N92" s="72">
        <f>INT((H92+S92)*(10+L92))</f>
        <v>220</v>
      </c>
      <c r="O92" s="48">
        <f>INT((H92+T92)*(10+L92))</f>
        <v>220</v>
      </c>
      <c r="P92" s="48">
        <f>INT((I92+U92)*(10+L92))</f>
        <v>594</v>
      </c>
      <c r="Q92" s="48">
        <f>INT((I92+V92)*(10+L92))</f>
        <v>319</v>
      </c>
      <c r="R92" s="104">
        <f>VLOOKUP(C92,职业!B:I,4,0)</f>
        <v>25</v>
      </c>
      <c r="S92" s="104">
        <f>VLOOKUP(C92,职业!B:I,5,0)</f>
        <v>0</v>
      </c>
      <c r="T92" s="104">
        <f>VLOOKUP(C92,职业!B:I,6,0)</f>
        <v>0</v>
      </c>
      <c r="U92" s="104">
        <f>VLOOKUP(C92,职业!B:I,7,0)</f>
        <v>30</v>
      </c>
      <c r="V92" s="104">
        <f>VLOOKUP(C92,职业!B:I,8,0)</f>
        <v>5</v>
      </c>
    </row>
    <row r="93" spans="1:22">
      <c r="A93" s="45">
        <f>ROW()-2</f>
        <v>91</v>
      </c>
      <c r="B93" s="45">
        <v>76</v>
      </c>
      <c r="C93" s="41">
        <v>1</v>
      </c>
      <c r="D93" s="41">
        <v>0</v>
      </c>
      <c r="E93" s="46" t="s">
        <v>202</v>
      </c>
      <c r="F93" s="46" t="str">
        <f>VLOOKUP(C93,职业!B:C,2,0)</f>
        <v>将军·攻击型</v>
      </c>
      <c r="G93" s="46" t="str">
        <f>VLOOKUP(D93,绝技!B:C,2,0)</f>
        <v>无</v>
      </c>
      <c r="H93" s="50">
        <v>19</v>
      </c>
      <c r="I93" s="50">
        <v>20</v>
      </c>
      <c r="J93" s="45">
        <f>H93+I93</f>
        <v>39</v>
      </c>
      <c r="K93" s="41">
        <v>1</v>
      </c>
      <c r="L93" s="42">
        <v>1</v>
      </c>
      <c r="M93" s="47">
        <f>INT((50+K93*R93)*(10+L93))</f>
        <v>825</v>
      </c>
      <c r="N93" s="72">
        <f>INT((H93+S93)*(10+L93))</f>
        <v>539</v>
      </c>
      <c r="O93" s="48">
        <f>INT((H93+T93)*(10+L93))</f>
        <v>264</v>
      </c>
      <c r="P93" s="48">
        <f>INT((I93+U93)*(10+L93))</f>
        <v>220</v>
      </c>
      <c r="Q93" s="48">
        <f>INT((I93+V93)*(10+L93))</f>
        <v>220</v>
      </c>
      <c r="R93" s="104">
        <f>VLOOKUP(C93,职业!B:I,4,0)</f>
        <v>25</v>
      </c>
      <c r="S93" s="104">
        <f>VLOOKUP(C93,职业!B:I,5,0)</f>
        <v>30</v>
      </c>
      <c r="T93" s="104">
        <f>VLOOKUP(C93,职业!B:I,6,0)</f>
        <v>5</v>
      </c>
      <c r="U93" s="104">
        <f>VLOOKUP(C93,职业!B:I,7,0)</f>
        <v>0</v>
      </c>
      <c r="V93" s="104">
        <f>VLOOKUP(C93,职业!B:I,8,0)</f>
        <v>0</v>
      </c>
    </row>
    <row r="94" spans="1:22">
      <c r="A94" s="45">
        <f>ROW()-2</f>
        <v>92</v>
      </c>
      <c r="B94" s="45">
        <v>26</v>
      </c>
      <c r="C94" s="41">
        <v>1</v>
      </c>
      <c r="D94" s="41">
        <v>0</v>
      </c>
      <c r="E94" s="46" t="s">
        <v>152</v>
      </c>
      <c r="F94" s="46" t="str">
        <f>VLOOKUP(C94,职业!B:C,2,0)</f>
        <v>将军·攻击型</v>
      </c>
      <c r="G94" s="46" t="str">
        <f>VLOOKUP(D94,绝技!B:C,2,0)</f>
        <v>无</v>
      </c>
      <c r="H94" s="50">
        <v>19</v>
      </c>
      <c r="I94" s="50">
        <v>19</v>
      </c>
      <c r="J94" s="45">
        <f>H94+I94</f>
        <v>38</v>
      </c>
      <c r="K94" s="41">
        <v>1</v>
      </c>
      <c r="L94" s="42">
        <v>1</v>
      </c>
      <c r="M94" s="47">
        <f>INT((50+K94*R94)*(10+L94))</f>
        <v>825</v>
      </c>
      <c r="N94" s="72">
        <f>INT((H94+S94)*(10+L94))</f>
        <v>539</v>
      </c>
      <c r="O94" s="48">
        <f>INT((H94+T94)*(10+L94))</f>
        <v>264</v>
      </c>
      <c r="P94" s="48">
        <f>INT((I94+U94)*(10+L94))</f>
        <v>209</v>
      </c>
      <c r="Q94" s="48">
        <f>INT((I94+V94)*(10+L94))</f>
        <v>209</v>
      </c>
      <c r="R94" s="104">
        <f>VLOOKUP(C94,职业!B:I,4,0)</f>
        <v>25</v>
      </c>
      <c r="S94" s="104">
        <f>VLOOKUP(C94,职业!B:I,5,0)</f>
        <v>30</v>
      </c>
      <c r="T94" s="104">
        <f>VLOOKUP(C94,职业!B:I,6,0)</f>
        <v>5</v>
      </c>
      <c r="U94" s="104">
        <f>VLOOKUP(C94,职业!B:I,7,0)</f>
        <v>0</v>
      </c>
      <c r="V94" s="104">
        <f>VLOOKUP(C94,职业!B:I,8,0)</f>
        <v>0</v>
      </c>
    </row>
    <row r="95" spans="1:22">
      <c r="A95" s="45">
        <f>ROW()-2</f>
        <v>93</v>
      </c>
      <c r="B95" s="45">
        <v>45</v>
      </c>
      <c r="C95" s="41">
        <v>1</v>
      </c>
      <c r="D95" s="41">
        <v>0</v>
      </c>
      <c r="E95" s="46" t="s">
        <v>171</v>
      </c>
      <c r="F95" s="46" t="str">
        <f>VLOOKUP(C95,职业!B:C,2,0)</f>
        <v>将军·攻击型</v>
      </c>
      <c r="G95" s="46" t="str">
        <f>VLOOKUP(D95,绝技!B:C,2,0)</f>
        <v>无</v>
      </c>
      <c r="H95" s="50">
        <v>19</v>
      </c>
      <c r="I95" s="50">
        <v>19</v>
      </c>
      <c r="J95" s="45">
        <f>H95+I95</f>
        <v>38</v>
      </c>
      <c r="K95" s="41">
        <v>1</v>
      </c>
      <c r="L95" s="42">
        <v>1</v>
      </c>
      <c r="M95" s="47">
        <f>INT((50+K95*R95)*(10+L95))</f>
        <v>825</v>
      </c>
      <c r="N95" s="72">
        <f>INT((H95+S95)*(10+L95))</f>
        <v>539</v>
      </c>
      <c r="O95" s="48">
        <f>INT((H95+T95)*(10+L95))</f>
        <v>264</v>
      </c>
      <c r="P95" s="48">
        <f>INT((I95+U95)*(10+L95))</f>
        <v>209</v>
      </c>
      <c r="Q95" s="48">
        <f>INT((I95+V95)*(10+L95))</f>
        <v>209</v>
      </c>
      <c r="R95" s="104">
        <f>VLOOKUP(C95,职业!B:I,4,0)</f>
        <v>25</v>
      </c>
      <c r="S95" s="104">
        <f>VLOOKUP(C95,职业!B:I,5,0)</f>
        <v>30</v>
      </c>
      <c r="T95" s="104">
        <f>VLOOKUP(C95,职业!B:I,6,0)</f>
        <v>5</v>
      </c>
      <c r="U95" s="104">
        <f>VLOOKUP(C95,职业!B:I,7,0)</f>
        <v>0</v>
      </c>
      <c r="V95" s="104">
        <f>VLOOKUP(C95,职业!B:I,8,0)</f>
        <v>0</v>
      </c>
    </row>
    <row r="96" spans="1:22">
      <c r="A96" s="45">
        <f>ROW()-2</f>
        <v>94</v>
      </c>
      <c r="B96" s="45">
        <v>68</v>
      </c>
      <c r="C96" s="41">
        <v>1</v>
      </c>
      <c r="D96" s="41">
        <v>0</v>
      </c>
      <c r="E96" s="46" t="s">
        <v>194</v>
      </c>
      <c r="F96" s="46" t="str">
        <f>VLOOKUP(C96,职业!B:C,2,0)</f>
        <v>将军·攻击型</v>
      </c>
      <c r="G96" s="46" t="str">
        <f>VLOOKUP(D96,绝技!B:C,2,0)</f>
        <v>无</v>
      </c>
      <c r="H96" s="50">
        <v>19</v>
      </c>
      <c r="I96" s="50">
        <v>19</v>
      </c>
      <c r="J96" s="45">
        <f>H96+I96</f>
        <v>38</v>
      </c>
      <c r="K96" s="41">
        <v>1</v>
      </c>
      <c r="L96" s="42">
        <v>1</v>
      </c>
      <c r="M96" s="47">
        <f>INT((50+K96*R96)*(10+L96))</f>
        <v>825</v>
      </c>
      <c r="N96" s="72">
        <f>INT((H96+S96)*(10+L96))</f>
        <v>539</v>
      </c>
      <c r="O96" s="48">
        <f>INT((H96+T96)*(10+L96))</f>
        <v>264</v>
      </c>
      <c r="P96" s="48">
        <f>INT((I96+U96)*(10+L96))</f>
        <v>209</v>
      </c>
      <c r="Q96" s="48">
        <f>INT((I96+V96)*(10+L96))</f>
        <v>209</v>
      </c>
      <c r="R96" s="104">
        <f>VLOOKUP(C96,职业!B:I,4,0)</f>
        <v>25</v>
      </c>
      <c r="S96" s="104">
        <f>VLOOKUP(C96,职业!B:I,5,0)</f>
        <v>30</v>
      </c>
      <c r="T96" s="104">
        <f>VLOOKUP(C96,职业!B:I,6,0)</f>
        <v>5</v>
      </c>
      <c r="U96" s="104">
        <f>VLOOKUP(C96,职业!B:I,7,0)</f>
        <v>0</v>
      </c>
      <c r="V96" s="104">
        <f>VLOOKUP(C96,职业!B:I,8,0)</f>
        <v>0</v>
      </c>
    </row>
    <row r="97" spans="1:22">
      <c r="A97" s="45">
        <f>ROW()-2</f>
        <v>95</v>
      </c>
      <c r="B97" s="45">
        <v>466</v>
      </c>
      <c r="C97" s="41">
        <v>1</v>
      </c>
      <c r="D97" s="41">
        <v>0</v>
      </c>
      <c r="E97" s="46" t="s">
        <v>590</v>
      </c>
      <c r="F97" s="46" t="str">
        <f>VLOOKUP(C97,职业!B:C,2,0)</f>
        <v>将军·攻击型</v>
      </c>
      <c r="G97" s="46" t="str">
        <f>VLOOKUP(D97,绝技!B:C,2,0)</f>
        <v>无</v>
      </c>
      <c r="H97" s="50">
        <v>19</v>
      </c>
      <c r="I97" s="50">
        <v>19</v>
      </c>
      <c r="J97" s="45">
        <f>H97+I97</f>
        <v>38</v>
      </c>
      <c r="K97" s="41">
        <v>1</v>
      </c>
      <c r="L97" s="42">
        <v>1</v>
      </c>
      <c r="M97" s="47">
        <f>INT((50+K97*R97)*(10+L97))</f>
        <v>825</v>
      </c>
      <c r="N97" s="72">
        <f>INT((H97+S97)*(10+L97))</f>
        <v>539</v>
      </c>
      <c r="O97" s="48">
        <f>INT((H97+T97)*(10+L97))</f>
        <v>264</v>
      </c>
      <c r="P97" s="48">
        <f>INT((I97+U97)*(10+L97))</f>
        <v>209</v>
      </c>
      <c r="Q97" s="48">
        <f>INT((I97+V97)*(10+L97))</f>
        <v>209</v>
      </c>
      <c r="R97" s="104">
        <f>VLOOKUP(C97,职业!B:I,4,0)</f>
        <v>25</v>
      </c>
      <c r="S97" s="104">
        <f>VLOOKUP(C97,职业!B:I,5,0)</f>
        <v>30</v>
      </c>
      <c r="T97" s="104">
        <f>VLOOKUP(C97,职业!B:I,6,0)</f>
        <v>5</v>
      </c>
      <c r="U97" s="104">
        <f>VLOOKUP(C97,职业!B:I,7,0)</f>
        <v>0</v>
      </c>
      <c r="V97" s="104">
        <f>VLOOKUP(C97,职业!B:I,8,0)</f>
        <v>0</v>
      </c>
    </row>
    <row r="98" spans="1:22">
      <c r="A98" s="45">
        <f>ROW()-2</f>
        <v>96</v>
      </c>
      <c r="B98" s="45">
        <v>32</v>
      </c>
      <c r="C98" s="41">
        <v>1</v>
      </c>
      <c r="D98" s="41">
        <v>0</v>
      </c>
      <c r="E98" s="46" t="s">
        <v>158</v>
      </c>
      <c r="F98" s="46" t="str">
        <f>VLOOKUP(C98,职业!B:C,2,0)</f>
        <v>将军·攻击型</v>
      </c>
      <c r="G98" s="46" t="str">
        <f>VLOOKUP(D98,绝技!B:C,2,0)</f>
        <v>无</v>
      </c>
      <c r="H98" s="50">
        <v>19</v>
      </c>
      <c r="I98" s="50">
        <v>18</v>
      </c>
      <c r="J98" s="45">
        <f>H98+I98</f>
        <v>37</v>
      </c>
      <c r="K98" s="41">
        <v>1</v>
      </c>
      <c r="L98" s="42">
        <v>1</v>
      </c>
      <c r="M98" s="47">
        <f>INT((50+K98*R98)*(10+L98))</f>
        <v>825</v>
      </c>
      <c r="N98" s="72">
        <f>INT((H98+S98)*(10+L98))</f>
        <v>539</v>
      </c>
      <c r="O98" s="48">
        <f>INT((H98+T98)*(10+L98))</f>
        <v>264</v>
      </c>
      <c r="P98" s="48">
        <f>INT((I98+U98)*(10+L98))</f>
        <v>198</v>
      </c>
      <c r="Q98" s="48">
        <f>INT((I98+V98)*(10+L98))</f>
        <v>198</v>
      </c>
      <c r="R98" s="104">
        <f>VLOOKUP(C98,职业!B:I,4,0)</f>
        <v>25</v>
      </c>
      <c r="S98" s="104">
        <f>VLOOKUP(C98,职业!B:I,5,0)</f>
        <v>30</v>
      </c>
      <c r="T98" s="104">
        <f>VLOOKUP(C98,职业!B:I,6,0)</f>
        <v>5</v>
      </c>
      <c r="U98" s="104">
        <f>VLOOKUP(C98,职业!B:I,7,0)</f>
        <v>0</v>
      </c>
      <c r="V98" s="104">
        <f>VLOOKUP(C98,职业!B:I,8,0)</f>
        <v>0</v>
      </c>
    </row>
    <row r="99" spans="1:22">
      <c r="A99" s="45">
        <f>ROW()-2</f>
        <v>97</v>
      </c>
      <c r="B99" s="45">
        <v>92</v>
      </c>
      <c r="C99" s="41">
        <v>1</v>
      </c>
      <c r="D99" s="41">
        <v>0</v>
      </c>
      <c r="E99" s="46" t="s">
        <v>218</v>
      </c>
      <c r="F99" s="46" t="str">
        <f>VLOOKUP(C99,职业!B:C,2,0)</f>
        <v>将军·攻击型</v>
      </c>
      <c r="G99" s="46" t="str">
        <f>VLOOKUP(D99,绝技!B:C,2,0)</f>
        <v>无</v>
      </c>
      <c r="H99" s="50">
        <v>19</v>
      </c>
      <c r="I99" s="50">
        <v>18</v>
      </c>
      <c r="J99" s="45">
        <f>H99+I99</f>
        <v>37</v>
      </c>
      <c r="K99" s="41">
        <v>1</v>
      </c>
      <c r="L99" s="42">
        <v>1</v>
      </c>
      <c r="M99" s="47">
        <f>INT((50+K99*R99)*(10+L99))</f>
        <v>825</v>
      </c>
      <c r="N99" s="72">
        <f>INT((H99+S99)*(10+L99))</f>
        <v>539</v>
      </c>
      <c r="O99" s="48">
        <f>INT((H99+T99)*(10+L99))</f>
        <v>264</v>
      </c>
      <c r="P99" s="48">
        <f>INT((I99+U99)*(10+L99))</f>
        <v>198</v>
      </c>
      <c r="Q99" s="48">
        <f>INT((I99+V99)*(10+L99))</f>
        <v>198</v>
      </c>
      <c r="R99" s="104">
        <f>VLOOKUP(C99,职业!B:I,4,0)</f>
        <v>25</v>
      </c>
      <c r="S99" s="104">
        <f>VLOOKUP(C99,职业!B:I,5,0)</f>
        <v>30</v>
      </c>
      <c r="T99" s="104">
        <f>VLOOKUP(C99,职业!B:I,6,0)</f>
        <v>5</v>
      </c>
      <c r="U99" s="104">
        <f>VLOOKUP(C99,职业!B:I,7,0)</f>
        <v>0</v>
      </c>
      <c r="V99" s="104">
        <f>VLOOKUP(C99,职业!B:I,8,0)</f>
        <v>0</v>
      </c>
    </row>
    <row r="100" spans="1:22">
      <c r="A100" s="45">
        <f>ROW()-2</f>
        <v>98</v>
      </c>
      <c r="B100" s="45">
        <v>374</v>
      </c>
      <c r="C100" s="41">
        <v>1</v>
      </c>
      <c r="D100" s="41">
        <v>0</v>
      </c>
      <c r="E100" s="46" t="s">
        <v>499</v>
      </c>
      <c r="F100" s="46" t="str">
        <f>VLOOKUP(C100,职业!B:C,2,0)</f>
        <v>将军·攻击型</v>
      </c>
      <c r="G100" s="46" t="str">
        <f>VLOOKUP(D100,绝技!B:C,2,0)</f>
        <v>无</v>
      </c>
      <c r="H100" s="50">
        <v>19</v>
      </c>
      <c r="I100" s="50">
        <v>18</v>
      </c>
      <c r="J100" s="45">
        <f>H100+I100</f>
        <v>37</v>
      </c>
      <c r="K100" s="41">
        <v>1</v>
      </c>
      <c r="L100" s="42">
        <v>1</v>
      </c>
      <c r="M100" s="47">
        <f>INT((50+K100*R100)*(10+L100))</f>
        <v>825</v>
      </c>
      <c r="N100" s="72">
        <f>INT((H100+S100)*(10+L100))</f>
        <v>539</v>
      </c>
      <c r="O100" s="48">
        <f>INT((H100+T100)*(10+L100))</f>
        <v>264</v>
      </c>
      <c r="P100" s="48">
        <f>INT((I100+U100)*(10+L100))</f>
        <v>198</v>
      </c>
      <c r="Q100" s="48">
        <f>INT((I100+V100)*(10+L100))</f>
        <v>198</v>
      </c>
      <c r="R100" s="104">
        <f>VLOOKUP(C100,职业!B:I,4,0)</f>
        <v>25</v>
      </c>
      <c r="S100" s="104">
        <f>VLOOKUP(C100,职业!B:I,5,0)</f>
        <v>30</v>
      </c>
      <c r="T100" s="104">
        <f>VLOOKUP(C100,职业!B:I,6,0)</f>
        <v>5</v>
      </c>
      <c r="U100" s="104">
        <f>VLOOKUP(C100,职业!B:I,7,0)</f>
        <v>0</v>
      </c>
      <c r="V100" s="104">
        <f>VLOOKUP(C100,职业!B:I,8,0)</f>
        <v>0</v>
      </c>
    </row>
    <row r="101" spans="1:22">
      <c r="A101" s="45">
        <f>ROW()-2</f>
        <v>99</v>
      </c>
      <c r="B101" s="45">
        <v>635</v>
      </c>
      <c r="C101" s="41">
        <v>1</v>
      </c>
      <c r="D101" s="41">
        <v>0</v>
      </c>
      <c r="E101" s="46" t="s">
        <v>754</v>
      </c>
      <c r="F101" s="46" t="str">
        <f>VLOOKUP(C101,职业!B:C,2,0)</f>
        <v>将军·攻击型</v>
      </c>
      <c r="G101" s="46" t="str">
        <f>VLOOKUP(D101,绝技!B:C,2,0)</f>
        <v>无</v>
      </c>
      <c r="H101" s="50">
        <v>19</v>
      </c>
      <c r="I101" s="50">
        <v>18</v>
      </c>
      <c r="J101" s="45">
        <f>H101+I101</f>
        <v>37</v>
      </c>
      <c r="K101" s="41">
        <v>1</v>
      </c>
      <c r="L101" s="42">
        <v>1</v>
      </c>
      <c r="M101" s="47">
        <f>INT((50+K101*R101)*(10+L101))</f>
        <v>825</v>
      </c>
      <c r="N101" s="72">
        <f>INT((H101+S101)*(10+L101))</f>
        <v>539</v>
      </c>
      <c r="O101" s="48">
        <f>INT((H101+T101)*(10+L101))</f>
        <v>264</v>
      </c>
      <c r="P101" s="48">
        <f>INT((I101+U101)*(10+L101))</f>
        <v>198</v>
      </c>
      <c r="Q101" s="48">
        <f>INT((I101+V101)*(10+L101))</f>
        <v>198</v>
      </c>
      <c r="R101" s="104">
        <f>VLOOKUP(C101,职业!B:I,4,0)</f>
        <v>25</v>
      </c>
      <c r="S101" s="104">
        <f>VLOOKUP(C101,职业!B:I,5,0)</f>
        <v>30</v>
      </c>
      <c r="T101" s="104">
        <f>VLOOKUP(C101,职业!B:I,6,0)</f>
        <v>5</v>
      </c>
      <c r="U101" s="104">
        <f>VLOOKUP(C101,职业!B:I,7,0)</f>
        <v>0</v>
      </c>
      <c r="V101" s="104">
        <f>VLOOKUP(C101,职业!B:I,8,0)</f>
        <v>0</v>
      </c>
    </row>
    <row r="102" spans="1:22">
      <c r="A102" s="45">
        <f>ROW()-2</f>
        <v>100</v>
      </c>
      <c r="B102" s="45">
        <v>6</v>
      </c>
      <c r="C102" s="41">
        <v>1</v>
      </c>
      <c r="D102" s="41">
        <v>0</v>
      </c>
      <c r="E102" s="46" t="s">
        <v>132</v>
      </c>
      <c r="F102" s="46" t="str">
        <f>VLOOKUP(C102,职业!B:C,2,0)</f>
        <v>将军·攻击型</v>
      </c>
      <c r="G102" s="46" t="str">
        <f>VLOOKUP(D102,绝技!B:C,2,0)</f>
        <v>无</v>
      </c>
      <c r="H102" s="50">
        <v>19</v>
      </c>
      <c r="I102" s="50">
        <v>17</v>
      </c>
      <c r="J102" s="45">
        <f>H102+I102</f>
        <v>36</v>
      </c>
      <c r="K102" s="41">
        <v>1</v>
      </c>
      <c r="L102" s="42">
        <v>1</v>
      </c>
      <c r="M102" s="47">
        <f>INT((50+K102*R102)*(10+L102))</f>
        <v>825</v>
      </c>
      <c r="N102" s="72">
        <f>INT((H102+S102)*(10+L102))</f>
        <v>539</v>
      </c>
      <c r="O102" s="48">
        <f>INT((H102+T102)*(10+L102))</f>
        <v>264</v>
      </c>
      <c r="P102" s="48">
        <f>INT((I102+U102)*(10+L102))</f>
        <v>187</v>
      </c>
      <c r="Q102" s="48">
        <f>INT((I102+V102)*(10+L102))</f>
        <v>187</v>
      </c>
      <c r="R102" s="104">
        <f>VLOOKUP(C102,职业!B:I,4,0)</f>
        <v>25</v>
      </c>
      <c r="S102" s="104">
        <f>VLOOKUP(C102,职业!B:I,5,0)</f>
        <v>30</v>
      </c>
      <c r="T102" s="104">
        <f>VLOOKUP(C102,职业!B:I,6,0)</f>
        <v>5</v>
      </c>
      <c r="U102" s="104">
        <f>VLOOKUP(C102,职业!B:I,7,0)</f>
        <v>0</v>
      </c>
      <c r="V102" s="104">
        <f>VLOOKUP(C102,职业!B:I,8,0)</f>
        <v>0</v>
      </c>
    </row>
    <row r="103" spans="1:22">
      <c r="A103" s="45">
        <f>ROW()-2</f>
        <v>101</v>
      </c>
      <c r="B103" s="45">
        <v>513</v>
      </c>
      <c r="C103" s="41">
        <v>1</v>
      </c>
      <c r="D103" s="41">
        <v>0</v>
      </c>
      <c r="E103" s="46" t="s">
        <v>635</v>
      </c>
      <c r="F103" s="46" t="str">
        <f>VLOOKUP(C103,职业!B:C,2,0)</f>
        <v>将军·攻击型</v>
      </c>
      <c r="G103" s="46" t="str">
        <f>VLOOKUP(D103,绝技!B:C,2,0)</f>
        <v>无</v>
      </c>
      <c r="H103" s="50">
        <v>19</v>
      </c>
      <c r="I103" s="50">
        <v>16</v>
      </c>
      <c r="J103" s="45">
        <f>H103+I103</f>
        <v>35</v>
      </c>
      <c r="K103" s="41">
        <v>1</v>
      </c>
      <c r="L103" s="42">
        <v>1</v>
      </c>
      <c r="M103" s="47">
        <f>INT((50+K103*R103)*(10+L103))</f>
        <v>825</v>
      </c>
      <c r="N103" s="72">
        <f>INT((H103+S103)*(10+L103))</f>
        <v>539</v>
      </c>
      <c r="O103" s="48">
        <f>INT((H103+T103)*(10+L103))</f>
        <v>264</v>
      </c>
      <c r="P103" s="48">
        <f>INT((I103+U103)*(10+L103))</f>
        <v>176</v>
      </c>
      <c r="Q103" s="48">
        <f>INT((I103+V103)*(10+L103))</f>
        <v>176</v>
      </c>
      <c r="R103" s="104">
        <f>VLOOKUP(C103,职业!B:I,4,0)</f>
        <v>25</v>
      </c>
      <c r="S103" s="104">
        <f>VLOOKUP(C103,职业!B:I,5,0)</f>
        <v>30</v>
      </c>
      <c r="T103" s="104">
        <f>VLOOKUP(C103,职业!B:I,6,0)</f>
        <v>5</v>
      </c>
      <c r="U103" s="104">
        <f>VLOOKUP(C103,职业!B:I,7,0)</f>
        <v>0</v>
      </c>
      <c r="V103" s="104">
        <f>VLOOKUP(C103,职业!B:I,8,0)</f>
        <v>0</v>
      </c>
    </row>
    <row r="104" spans="1:22">
      <c r="A104" s="45">
        <f>ROW()-2</f>
        <v>102</v>
      </c>
      <c r="B104" s="45">
        <v>645</v>
      </c>
      <c r="C104" s="41">
        <v>1</v>
      </c>
      <c r="D104" s="41">
        <v>0</v>
      </c>
      <c r="E104" s="46" t="s">
        <v>764</v>
      </c>
      <c r="F104" s="46" t="str">
        <f>VLOOKUP(C104,职业!B:C,2,0)</f>
        <v>将军·攻击型</v>
      </c>
      <c r="G104" s="46" t="str">
        <f>VLOOKUP(D104,绝技!B:C,2,0)</f>
        <v>无</v>
      </c>
      <c r="H104" s="50">
        <v>19</v>
      </c>
      <c r="I104" s="50">
        <v>16</v>
      </c>
      <c r="J104" s="45">
        <f>H104+I104</f>
        <v>35</v>
      </c>
      <c r="K104" s="41">
        <v>1</v>
      </c>
      <c r="L104" s="42">
        <v>1</v>
      </c>
      <c r="M104" s="47">
        <f>INT((50+K104*R104)*(10+L104))</f>
        <v>825</v>
      </c>
      <c r="N104" s="72">
        <f>INT((H104+S104)*(10+L104))</f>
        <v>539</v>
      </c>
      <c r="O104" s="48">
        <f>INT((H104+T104)*(10+L104))</f>
        <v>264</v>
      </c>
      <c r="P104" s="48">
        <f>INT((I104+U104)*(10+L104))</f>
        <v>176</v>
      </c>
      <c r="Q104" s="48">
        <f>INT((I104+V104)*(10+L104))</f>
        <v>176</v>
      </c>
      <c r="R104" s="104">
        <f>VLOOKUP(C104,职业!B:I,4,0)</f>
        <v>25</v>
      </c>
      <c r="S104" s="104">
        <f>VLOOKUP(C104,职业!B:I,5,0)</f>
        <v>30</v>
      </c>
      <c r="T104" s="104">
        <f>VLOOKUP(C104,职业!B:I,6,0)</f>
        <v>5</v>
      </c>
      <c r="U104" s="104">
        <f>VLOOKUP(C104,职业!B:I,7,0)</f>
        <v>0</v>
      </c>
      <c r="V104" s="104">
        <f>VLOOKUP(C104,职业!B:I,8,0)</f>
        <v>0</v>
      </c>
    </row>
    <row r="105" spans="1:22">
      <c r="A105" s="45">
        <f>ROW()-2</f>
        <v>103</v>
      </c>
      <c r="B105" s="45">
        <v>285</v>
      </c>
      <c r="C105" s="41">
        <v>1</v>
      </c>
      <c r="D105" s="41">
        <v>0</v>
      </c>
      <c r="E105" s="46" t="s">
        <v>411</v>
      </c>
      <c r="F105" s="46" t="str">
        <f>VLOOKUP(C105,职业!B:C,2,0)</f>
        <v>将军·攻击型</v>
      </c>
      <c r="G105" s="46" t="str">
        <f>VLOOKUP(D105,绝技!B:C,2,0)</f>
        <v>无</v>
      </c>
      <c r="H105" s="50">
        <v>19</v>
      </c>
      <c r="I105" s="50">
        <v>15</v>
      </c>
      <c r="J105" s="45">
        <f>H105+I105</f>
        <v>34</v>
      </c>
      <c r="K105" s="41">
        <v>1</v>
      </c>
      <c r="L105" s="42">
        <v>1</v>
      </c>
      <c r="M105" s="47">
        <f>INT((50+K105*R105)*(10+L105))</f>
        <v>825</v>
      </c>
      <c r="N105" s="72">
        <f>INT((H105+S105)*(10+L105))</f>
        <v>539</v>
      </c>
      <c r="O105" s="48">
        <f>INT((H105+T105)*(10+L105))</f>
        <v>264</v>
      </c>
      <c r="P105" s="48">
        <f>INT((I105+U105)*(10+L105))</f>
        <v>165</v>
      </c>
      <c r="Q105" s="48">
        <f>INT((I105+V105)*(10+L105))</f>
        <v>165</v>
      </c>
      <c r="R105" s="104">
        <f>VLOOKUP(C105,职业!B:I,4,0)</f>
        <v>25</v>
      </c>
      <c r="S105" s="104">
        <f>VLOOKUP(C105,职业!B:I,5,0)</f>
        <v>30</v>
      </c>
      <c r="T105" s="104">
        <f>VLOOKUP(C105,职业!B:I,6,0)</f>
        <v>5</v>
      </c>
      <c r="U105" s="104">
        <f>VLOOKUP(C105,职业!B:I,7,0)</f>
        <v>0</v>
      </c>
      <c r="V105" s="104">
        <f>VLOOKUP(C105,职业!B:I,8,0)</f>
        <v>0</v>
      </c>
    </row>
    <row r="106" spans="1:22">
      <c r="A106" s="45">
        <f>ROW()-2</f>
        <v>104</v>
      </c>
      <c r="B106" s="45">
        <v>296</v>
      </c>
      <c r="C106" s="41">
        <v>1</v>
      </c>
      <c r="D106" s="41">
        <v>0</v>
      </c>
      <c r="E106" s="46" t="s">
        <v>422</v>
      </c>
      <c r="F106" s="46" t="str">
        <f>VLOOKUP(C106,职业!B:C,2,0)</f>
        <v>将军·攻击型</v>
      </c>
      <c r="G106" s="46" t="str">
        <f>VLOOKUP(D106,绝技!B:C,2,0)</f>
        <v>无</v>
      </c>
      <c r="H106" s="50">
        <v>19</v>
      </c>
      <c r="I106" s="50">
        <v>15</v>
      </c>
      <c r="J106" s="45">
        <f>H106+I106</f>
        <v>34</v>
      </c>
      <c r="K106" s="41">
        <v>1</v>
      </c>
      <c r="L106" s="42">
        <v>1</v>
      </c>
      <c r="M106" s="47">
        <f>INT((50+K106*R106)*(10+L106))</f>
        <v>825</v>
      </c>
      <c r="N106" s="72">
        <f>INT((H106+S106)*(10+L106))</f>
        <v>539</v>
      </c>
      <c r="O106" s="48">
        <f>INT((H106+T106)*(10+L106))</f>
        <v>264</v>
      </c>
      <c r="P106" s="48">
        <f>INT((I106+U106)*(10+L106))</f>
        <v>165</v>
      </c>
      <c r="Q106" s="48">
        <f>INT((I106+V106)*(10+L106))</f>
        <v>165</v>
      </c>
      <c r="R106" s="104">
        <f>VLOOKUP(C106,职业!B:I,4,0)</f>
        <v>25</v>
      </c>
      <c r="S106" s="104">
        <f>VLOOKUP(C106,职业!B:I,5,0)</f>
        <v>30</v>
      </c>
      <c r="T106" s="104">
        <f>VLOOKUP(C106,职业!B:I,6,0)</f>
        <v>5</v>
      </c>
      <c r="U106" s="104">
        <f>VLOOKUP(C106,职业!B:I,7,0)</f>
        <v>0</v>
      </c>
      <c r="V106" s="104">
        <f>VLOOKUP(C106,职业!B:I,8,0)</f>
        <v>0</v>
      </c>
    </row>
    <row r="107" spans="1:22">
      <c r="A107" s="45">
        <f>ROW()-2</f>
        <v>105</v>
      </c>
      <c r="B107" s="45">
        <v>279</v>
      </c>
      <c r="C107" s="41">
        <v>1</v>
      </c>
      <c r="D107" s="41">
        <v>0</v>
      </c>
      <c r="E107" s="46" t="s">
        <v>405</v>
      </c>
      <c r="F107" s="46" t="str">
        <f>VLOOKUP(C107,职业!B:C,2,0)</f>
        <v>将军·攻击型</v>
      </c>
      <c r="G107" s="46" t="str">
        <f>VLOOKUP(D107,绝技!B:C,2,0)</f>
        <v>无</v>
      </c>
      <c r="H107" s="50">
        <v>19</v>
      </c>
      <c r="I107" s="50">
        <v>14</v>
      </c>
      <c r="J107" s="45">
        <f>H107+I107</f>
        <v>33</v>
      </c>
      <c r="K107" s="41">
        <v>1</v>
      </c>
      <c r="L107" s="42">
        <v>1</v>
      </c>
      <c r="M107" s="47">
        <f>INT((50+K107*R107)*(10+L107))</f>
        <v>825</v>
      </c>
      <c r="N107" s="72">
        <f>INT((H107+S107)*(10+L107))</f>
        <v>539</v>
      </c>
      <c r="O107" s="48">
        <f>INT((H107+T107)*(10+L107))</f>
        <v>264</v>
      </c>
      <c r="P107" s="48">
        <f>INT((I107+U107)*(10+L107))</f>
        <v>154</v>
      </c>
      <c r="Q107" s="48">
        <f>INT((I107+V107)*(10+L107))</f>
        <v>154</v>
      </c>
      <c r="R107" s="104">
        <f>VLOOKUP(C107,职业!B:I,4,0)</f>
        <v>25</v>
      </c>
      <c r="S107" s="104">
        <f>VLOOKUP(C107,职业!B:I,5,0)</f>
        <v>30</v>
      </c>
      <c r="T107" s="104">
        <f>VLOOKUP(C107,职业!B:I,6,0)</f>
        <v>5</v>
      </c>
      <c r="U107" s="104">
        <f>VLOOKUP(C107,职业!B:I,7,0)</f>
        <v>0</v>
      </c>
      <c r="V107" s="104">
        <f>VLOOKUP(C107,职业!B:I,8,0)</f>
        <v>0</v>
      </c>
    </row>
    <row r="108" spans="1:22">
      <c r="A108" s="45">
        <f>ROW()-2</f>
        <v>106</v>
      </c>
      <c r="B108" s="45">
        <v>204</v>
      </c>
      <c r="C108" s="41">
        <v>1</v>
      </c>
      <c r="D108" s="41">
        <v>0</v>
      </c>
      <c r="E108" s="46" t="s">
        <v>330</v>
      </c>
      <c r="F108" s="46" t="str">
        <f>VLOOKUP(C108,职业!B:C,2,0)</f>
        <v>将军·攻击型</v>
      </c>
      <c r="G108" s="46" t="str">
        <f>VLOOKUP(D108,绝技!B:C,2,0)</f>
        <v>无</v>
      </c>
      <c r="H108" s="50">
        <v>19</v>
      </c>
      <c r="I108" s="50">
        <v>13</v>
      </c>
      <c r="J108" s="45">
        <f>H108+I108</f>
        <v>32</v>
      </c>
      <c r="K108" s="41">
        <v>1</v>
      </c>
      <c r="L108" s="42">
        <v>1</v>
      </c>
      <c r="M108" s="47">
        <f>INT((50+K108*R108)*(10+L108))</f>
        <v>825</v>
      </c>
      <c r="N108" s="72">
        <f>INT((H108+S108)*(10+L108))</f>
        <v>539</v>
      </c>
      <c r="O108" s="48">
        <f>INT((H108+T108)*(10+L108))</f>
        <v>264</v>
      </c>
      <c r="P108" s="48">
        <f>INT((I108+U108)*(10+L108))</f>
        <v>143</v>
      </c>
      <c r="Q108" s="48">
        <f>INT((I108+V108)*(10+L108))</f>
        <v>143</v>
      </c>
      <c r="R108" s="104">
        <f>VLOOKUP(C108,职业!B:I,4,0)</f>
        <v>25</v>
      </c>
      <c r="S108" s="104">
        <f>VLOOKUP(C108,职业!B:I,5,0)</f>
        <v>30</v>
      </c>
      <c r="T108" s="104">
        <f>VLOOKUP(C108,职业!B:I,6,0)</f>
        <v>5</v>
      </c>
      <c r="U108" s="104">
        <f>VLOOKUP(C108,职业!B:I,7,0)</f>
        <v>0</v>
      </c>
      <c r="V108" s="104">
        <f>VLOOKUP(C108,职业!B:I,8,0)</f>
        <v>0</v>
      </c>
    </row>
    <row r="109" spans="1:22">
      <c r="A109" s="45">
        <f>ROW()-2</f>
        <v>107</v>
      </c>
      <c r="B109" s="45">
        <v>585</v>
      </c>
      <c r="C109" s="41">
        <v>1</v>
      </c>
      <c r="D109" s="41">
        <v>0</v>
      </c>
      <c r="E109" s="46" t="s">
        <v>705</v>
      </c>
      <c r="F109" s="46" t="str">
        <f>VLOOKUP(C109,职业!B:C,2,0)</f>
        <v>将军·攻击型</v>
      </c>
      <c r="G109" s="46" t="str">
        <f>VLOOKUP(D109,绝技!B:C,2,0)</f>
        <v>无</v>
      </c>
      <c r="H109" s="50">
        <v>19</v>
      </c>
      <c r="I109" s="50">
        <v>13</v>
      </c>
      <c r="J109" s="45">
        <f>H109+I109</f>
        <v>32</v>
      </c>
      <c r="K109" s="41">
        <v>1</v>
      </c>
      <c r="L109" s="42">
        <v>1</v>
      </c>
      <c r="M109" s="47">
        <f>INT((50+K109*R109)*(10+L109))</f>
        <v>825</v>
      </c>
      <c r="N109" s="72">
        <f>INT((H109+S109)*(10+L109))</f>
        <v>539</v>
      </c>
      <c r="O109" s="48">
        <f>INT((H109+T109)*(10+L109))</f>
        <v>264</v>
      </c>
      <c r="P109" s="48">
        <f>INT((I109+U109)*(10+L109))</f>
        <v>143</v>
      </c>
      <c r="Q109" s="48">
        <f>INT((I109+V109)*(10+L109))</f>
        <v>143</v>
      </c>
      <c r="R109" s="104">
        <f>VLOOKUP(C109,职业!B:I,4,0)</f>
        <v>25</v>
      </c>
      <c r="S109" s="104">
        <f>VLOOKUP(C109,职业!B:I,5,0)</f>
        <v>30</v>
      </c>
      <c r="T109" s="104">
        <f>VLOOKUP(C109,职业!B:I,6,0)</f>
        <v>5</v>
      </c>
      <c r="U109" s="104">
        <f>VLOOKUP(C109,职业!B:I,7,0)</f>
        <v>0</v>
      </c>
      <c r="V109" s="104">
        <f>VLOOKUP(C109,职业!B:I,8,0)</f>
        <v>0</v>
      </c>
    </row>
    <row r="110" spans="1:22">
      <c r="A110" s="45">
        <f>ROW()-2</f>
        <v>108</v>
      </c>
      <c r="B110" s="45">
        <v>125</v>
      </c>
      <c r="C110" s="41">
        <v>1</v>
      </c>
      <c r="D110" s="41">
        <v>0</v>
      </c>
      <c r="E110" s="46" t="s">
        <v>251</v>
      </c>
      <c r="F110" s="46" t="str">
        <f>VLOOKUP(C110,职业!B:C,2,0)</f>
        <v>将军·攻击型</v>
      </c>
      <c r="G110" s="46" t="str">
        <f>VLOOKUP(D110,绝技!B:C,2,0)</f>
        <v>无</v>
      </c>
      <c r="H110" s="50">
        <v>19</v>
      </c>
      <c r="I110" s="50">
        <v>12</v>
      </c>
      <c r="J110" s="45">
        <f>H110+I110</f>
        <v>31</v>
      </c>
      <c r="K110" s="41">
        <v>1</v>
      </c>
      <c r="L110" s="42">
        <v>1</v>
      </c>
      <c r="M110" s="47">
        <f>INT((50+K110*R110)*(10+L110))</f>
        <v>825</v>
      </c>
      <c r="N110" s="72">
        <f>INT((H110+S110)*(10+L110))</f>
        <v>539</v>
      </c>
      <c r="O110" s="48">
        <f>INT((H110+T110)*(10+L110))</f>
        <v>264</v>
      </c>
      <c r="P110" s="48">
        <f>INT((I110+U110)*(10+L110))</f>
        <v>132</v>
      </c>
      <c r="Q110" s="48">
        <f>INT((I110+V110)*(10+L110))</f>
        <v>132</v>
      </c>
      <c r="R110" s="104">
        <f>VLOOKUP(C110,职业!B:I,4,0)</f>
        <v>25</v>
      </c>
      <c r="S110" s="104">
        <f>VLOOKUP(C110,职业!B:I,5,0)</f>
        <v>30</v>
      </c>
      <c r="T110" s="104">
        <f>VLOOKUP(C110,职业!B:I,6,0)</f>
        <v>5</v>
      </c>
      <c r="U110" s="104">
        <f>VLOOKUP(C110,职业!B:I,7,0)</f>
        <v>0</v>
      </c>
      <c r="V110" s="104">
        <f>VLOOKUP(C110,职业!B:I,8,0)</f>
        <v>0</v>
      </c>
    </row>
    <row r="111" spans="1:22">
      <c r="A111" s="45">
        <f>ROW()-2</f>
        <v>109</v>
      </c>
      <c r="B111" s="45">
        <v>210</v>
      </c>
      <c r="C111" s="41">
        <v>1</v>
      </c>
      <c r="D111" s="41">
        <v>0</v>
      </c>
      <c r="E111" s="46" t="s">
        <v>336</v>
      </c>
      <c r="F111" s="46" t="str">
        <f>VLOOKUP(C111,职业!B:C,2,0)</f>
        <v>将军·攻击型</v>
      </c>
      <c r="G111" s="46" t="str">
        <f>VLOOKUP(D111,绝技!B:C,2,0)</f>
        <v>无</v>
      </c>
      <c r="H111" s="50">
        <v>19</v>
      </c>
      <c r="I111" s="50">
        <v>12</v>
      </c>
      <c r="J111" s="45">
        <f>H111+I111</f>
        <v>31</v>
      </c>
      <c r="K111" s="41">
        <v>1</v>
      </c>
      <c r="L111" s="42">
        <v>1</v>
      </c>
      <c r="M111" s="47">
        <f>INT((50+K111*R111)*(10+L111))</f>
        <v>825</v>
      </c>
      <c r="N111" s="72">
        <f>INT((H111+S111)*(10+L111))</f>
        <v>539</v>
      </c>
      <c r="O111" s="48">
        <f>INT((H111+T111)*(10+L111))</f>
        <v>264</v>
      </c>
      <c r="P111" s="48">
        <f>INT((I111+U111)*(10+L111))</f>
        <v>132</v>
      </c>
      <c r="Q111" s="48">
        <f>INT((I111+V111)*(10+L111))</f>
        <v>132</v>
      </c>
      <c r="R111" s="104">
        <f>VLOOKUP(C111,职业!B:I,4,0)</f>
        <v>25</v>
      </c>
      <c r="S111" s="104">
        <f>VLOOKUP(C111,职业!B:I,5,0)</f>
        <v>30</v>
      </c>
      <c r="T111" s="104">
        <f>VLOOKUP(C111,职业!B:I,6,0)</f>
        <v>5</v>
      </c>
      <c r="U111" s="104">
        <f>VLOOKUP(C111,职业!B:I,7,0)</f>
        <v>0</v>
      </c>
      <c r="V111" s="104">
        <f>VLOOKUP(C111,职业!B:I,8,0)</f>
        <v>0</v>
      </c>
    </row>
    <row r="112" spans="1:22">
      <c r="A112" s="45">
        <f>ROW()-2</f>
        <v>110</v>
      </c>
      <c r="B112" s="45">
        <v>360</v>
      </c>
      <c r="C112" s="41">
        <v>1</v>
      </c>
      <c r="D112" s="41">
        <v>0</v>
      </c>
      <c r="E112" s="46" t="s">
        <v>485</v>
      </c>
      <c r="F112" s="46" t="str">
        <f>VLOOKUP(C112,职业!B:C,2,0)</f>
        <v>将军·攻击型</v>
      </c>
      <c r="G112" s="46" t="str">
        <f>VLOOKUP(D112,绝技!B:C,2,0)</f>
        <v>无</v>
      </c>
      <c r="H112" s="50">
        <v>19</v>
      </c>
      <c r="I112" s="50">
        <v>12</v>
      </c>
      <c r="J112" s="45">
        <f>H112+I112</f>
        <v>31</v>
      </c>
      <c r="K112" s="41">
        <v>1</v>
      </c>
      <c r="L112" s="42">
        <v>1</v>
      </c>
      <c r="M112" s="47">
        <f>INT((50+K112*R112)*(10+L112))</f>
        <v>825</v>
      </c>
      <c r="N112" s="72">
        <f>INT((H112+S112)*(10+L112))</f>
        <v>539</v>
      </c>
      <c r="O112" s="48">
        <f>INT((H112+T112)*(10+L112))</f>
        <v>264</v>
      </c>
      <c r="P112" s="48">
        <f>INT((I112+U112)*(10+L112))</f>
        <v>132</v>
      </c>
      <c r="Q112" s="48">
        <f>INT((I112+V112)*(10+L112))</f>
        <v>132</v>
      </c>
      <c r="R112" s="104">
        <f>VLOOKUP(C112,职业!B:I,4,0)</f>
        <v>25</v>
      </c>
      <c r="S112" s="104">
        <f>VLOOKUP(C112,职业!B:I,5,0)</f>
        <v>30</v>
      </c>
      <c r="T112" s="104">
        <f>VLOOKUP(C112,职业!B:I,6,0)</f>
        <v>5</v>
      </c>
      <c r="U112" s="104">
        <f>VLOOKUP(C112,职业!B:I,7,0)</f>
        <v>0</v>
      </c>
      <c r="V112" s="104">
        <f>VLOOKUP(C112,职业!B:I,8,0)</f>
        <v>0</v>
      </c>
    </row>
    <row r="113" spans="1:22">
      <c r="A113" s="45">
        <f>ROW()-2</f>
        <v>111</v>
      </c>
      <c r="B113" s="45">
        <v>559</v>
      </c>
      <c r="C113" s="41">
        <v>1</v>
      </c>
      <c r="D113" s="41">
        <v>0</v>
      </c>
      <c r="E113" s="46" t="s">
        <v>679</v>
      </c>
      <c r="F113" s="46" t="str">
        <f>VLOOKUP(C113,职业!B:C,2,0)</f>
        <v>将军·攻击型</v>
      </c>
      <c r="G113" s="46" t="str">
        <f>VLOOKUP(D113,绝技!B:C,2,0)</f>
        <v>无</v>
      </c>
      <c r="H113" s="50">
        <v>19</v>
      </c>
      <c r="I113" s="50">
        <v>12</v>
      </c>
      <c r="J113" s="45">
        <f>H113+I113</f>
        <v>31</v>
      </c>
      <c r="K113" s="41">
        <v>1</v>
      </c>
      <c r="L113" s="42">
        <v>1</v>
      </c>
      <c r="M113" s="47">
        <f>INT((50+K113*R113)*(10+L113))</f>
        <v>825</v>
      </c>
      <c r="N113" s="72">
        <f>INT((H113+S113)*(10+L113))</f>
        <v>539</v>
      </c>
      <c r="O113" s="48">
        <f>INT((H113+T113)*(10+L113))</f>
        <v>264</v>
      </c>
      <c r="P113" s="48">
        <f>INT((I113+U113)*(10+L113))</f>
        <v>132</v>
      </c>
      <c r="Q113" s="48">
        <f>INT((I113+V113)*(10+L113))</f>
        <v>132</v>
      </c>
      <c r="R113" s="104">
        <f>VLOOKUP(C113,职业!B:I,4,0)</f>
        <v>25</v>
      </c>
      <c r="S113" s="104">
        <f>VLOOKUP(C113,职业!B:I,5,0)</f>
        <v>30</v>
      </c>
      <c r="T113" s="104">
        <f>VLOOKUP(C113,职业!B:I,6,0)</f>
        <v>5</v>
      </c>
      <c r="U113" s="104">
        <f>VLOOKUP(C113,职业!B:I,7,0)</f>
        <v>0</v>
      </c>
      <c r="V113" s="104">
        <f>VLOOKUP(C113,职业!B:I,8,0)</f>
        <v>0</v>
      </c>
    </row>
    <row r="114" spans="1:22">
      <c r="A114" s="45">
        <f>ROW()-2</f>
        <v>112</v>
      </c>
      <c r="B114" s="45">
        <v>592</v>
      </c>
      <c r="C114" s="41">
        <v>1</v>
      </c>
      <c r="D114" s="41">
        <v>0</v>
      </c>
      <c r="E114" s="46" t="s">
        <v>712</v>
      </c>
      <c r="F114" s="46" t="str">
        <f>VLOOKUP(C114,职业!B:C,2,0)</f>
        <v>将军·攻击型</v>
      </c>
      <c r="G114" s="46" t="str">
        <f>VLOOKUP(D114,绝技!B:C,2,0)</f>
        <v>无</v>
      </c>
      <c r="H114" s="50">
        <v>19</v>
      </c>
      <c r="I114" s="50">
        <v>12</v>
      </c>
      <c r="J114" s="45">
        <f>H114+I114</f>
        <v>31</v>
      </c>
      <c r="K114" s="41">
        <v>1</v>
      </c>
      <c r="L114" s="42">
        <v>1</v>
      </c>
      <c r="M114" s="47">
        <f>INT((50+K114*R114)*(10+L114))</f>
        <v>825</v>
      </c>
      <c r="N114" s="72">
        <f>INT((H114+S114)*(10+L114))</f>
        <v>539</v>
      </c>
      <c r="O114" s="48">
        <f>INT((H114+T114)*(10+L114))</f>
        <v>264</v>
      </c>
      <c r="P114" s="48">
        <f>INT((I114+U114)*(10+L114))</f>
        <v>132</v>
      </c>
      <c r="Q114" s="48">
        <f>INT((I114+V114)*(10+L114))</f>
        <v>132</v>
      </c>
      <c r="R114" s="104">
        <f>VLOOKUP(C114,职业!B:I,4,0)</f>
        <v>25</v>
      </c>
      <c r="S114" s="104">
        <f>VLOOKUP(C114,职业!B:I,5,0)</f>
        <v>30</v>
      </c>
      <c r="T114" s="104">
        <f>VLOOKUP(C114,职业!B:I,6,0)</f>
        <v>5</v>
      </c>
      <c r="U114" s="104">
        <f>VLOOKUP(C114,职业!B:I,7,0)</f>
        <v>0</v>
      </c>
      <c r="V114" s="104">
        <f>VLOOKUP(C114,职业!B:I,8,0)</f>
        <v>0</v>
      </c>
    </row>
    <row r="115" spans="1:22">
      <c r="A115" s="45">
        <f>ROW()-2</f>
        <v>113</v>
      </c>
      <c r="B115" s="45">
        <v>161</v>
      </c>
      <c r="C115" s="41">
        <v>1</v>
      </c>
      <c r="D115" s="41">
        <v>0</v>
      </c>
      <c r="E115" s="46" t="s">
        <v>287</v>
      </c>
      <c r="F115" s="46" t="str">
        <f>VLOOKUP(C115,职业!B:C,2,0)</f>
        <v>将军·攻击型</v>
      </c>
      <c r="G115" s="46" t="str">
        <f>VLOOKUP(D115,绝技!B:C,2,0)</f>
        <v>无</v>
      </c>
      <c r="H115" s="50">
        <v>19</v>
      </c>
      <c r="I115" s="50">
        <v>11</v>
      </c>
      <c r="J115" s="45">
        <f>H115+I115</f>
        <v>30</v>
      </c>
      <c r="K115" s="41">
        <v>1</v>
      </c>
      <c r="L115" s="42">
        <v>1</v>
      </c>
      <c r="M115" s="47">
        <f>INT((50+K115*R115)*(10+L115))</f>
        <v>825</v>
      </c>
      <c r="N115" s="72">
        <f>INT((H115+S115)*(10+L115))</f>
        <v>539</v>
      </c>
      <c r="O115" s="48">
        <f>INT((H115+T115)*(10+L115))</f>
        <v>264</v>
      </c>
      <c r="P115" s="48">
        <f>INT((I115+U115)*(10+L115))</f>
        <v>121</v>
      </c>
      <c r="Q115" s="48">
        <f>INT((I115+V115)*(10+L115))</f>
        <v>121</v>
      </c>
      <c r="R115" s="104">
        <f>VLOOKUP(C115,职业!B:I,4,0)</f>
        <v>25</v>
      </c>
      <c r="S115" s="104">
        <f>VLOOKUP(C115,职业!B:I,5,0)</f>
        <v>30</v>
      </c>
      <c r="T115" s="104">
        <f>VLOOKUP(C115,职业!B:I,6,0)</f>
        <v>5</v>
      </c>
      <c r="U115" s="104">
        <f>VLOOKUP(C115,职业!B:I,7,0)</f>
        <v>0</v>
      </c>
      <c r="V115" s="104">
        <f>VLOOKUP(C115,职业!B:I,8,0)</f>
        <v>0</v>
      </c>
    </row>
    <row r="116" spans="1:22">
      <c r="A116" s="45">
        <f>ROW()-2</f>
        <v>114</v>
      </c>
      <c r="B116" s="45">
        <v>634</v>
      </c>
      <c r="C116" s="41">
        <v>1</v>
      </c>
      <c r="D116" s="41">
        <v>0</v>
      </c>
      <c r="E116" s="46" t="s">
        <v>753</v>
      </c>
      <c r="F116" s="46" t="str">
        <f>VLOOKUP(C116,职业!B:C,2,0)</f>
        <v>将军·攻击型</v>
      </c>
      <c r="G116" s="46" t="str">
        <f>VLOOKUP(D116,绝技!B:C,2,0)</f>
        <v>无</v>
      </c>
      <c r="H116" s="50">
        <v>19</v>
      </c>
      <c r="I116" s="50">
        <v>11</v>
      </c>
      <c r="J116" s="45">
        <f>H116+I116</f>
        <v>30</v>
      </c>
      <c r="K116" s="41">
        <v>1</v>
      </c>
      <c r="L116" s="42">
        <v>1</v>
      </c>
      <c r="M116" s="47">
        <f>INT((50+K116*R116)*(10+L116))</f>
        <v>825</v>
      </c>
      <c r="N116" s="72">
        <f>INT((H116+S116)*(10+L116))</f>
        <v>539</v>
      </c>
      <c r="O116" s="48">
        <f>INT((H116+T116)*(10+L116))</f>
        <v>264</v>
      </c>
      <c r="P116" s="48">
        <f>INT((I116+U116)*(10+L116))</f>
        <v>121</v>
      </c>
      <c r="Q116" s="48">
        <f>INT((I116+V116)*(10+L116))</f>
        <v>121</v>
      </c>
      <c r="R116" s="104">
        <f>VLOOKUP(C116,职业!B:I,4,0)</f>
        <v>25</v>
      </c>
      <c r="S116" s="104">
        <f>VLOOKUP(C116,职业!B:I,5,0)</f>
        <v>30</v>
      </c>
      <c r="T116" s="104">
        <f>VLOOKUP(C116,职业!B:I,6,0)</f>
        <v>5</v>
      </c>
      <c r="U116" s="104">
        <f>VLOOKUP(C116,职业!B:I,7,0)</f>
        <v>0</v>
      </c>
      <c r="V116" s="104">
        <f>VLOOKUP(C116,职业!B:I,8,0)</f>
        <v>0</v>
      </c>
    </row>
    <row r="117" spans="1:22">
      <c r="A117" s="45">
        <f>ROW()-2</f>
        <v>115</v>
      </c>
      <c r="B117" s="45">
        <v>640</v>
      </c>
      <c r="C117" s="41">
        <v>1</v>
      </c>
      <c r="D117" s="41">
        <v>0</v>
      </c>
      <c r="E117" s="46" t="s">
        <v>759</v>
      </c>
      <c r="F117" s="46" t="str">
        <f>VLOOKUP(C117,职业!B:C,2,0)</f>
        <v>将军·攻击型</v>
      </c>
      <c r="G117" s="46" t="str">
        <f>VLOOKUP(D117,绝技!B:C,2,0)</f>
        <v>无</v>
      </c>
      <c r="H117" s="50">
        <v>19</v>
      </c>
      <c r="I117" s="50">
        <v>11</v>
      </c>
      <c r="J117" s="45">
        <f>H117+I117</f>
        <v>30</v>
      </c>
      <c r="K117" s="41">
        <v>1</v>
      </c>
      <c r="L117" s="42">
        <v>1</v>
      </c>
      <c r="M117" s="47">
        <f>INT((50+K117*R117)*(10+L117))</f>
        <v>825</v>
      </c>
      <c r="N117" s="72">
        <f>INT((H117+S117)*(10+L117))</f>
        <v>539</v>
      </c>
      <c r="O117" s="48">
        <f>INT((H117+T117)*(10+L117))</f>
        <v>264</v>
      </c>
      <c r="P117" s="48">
        <f>INT((I117+U117)*(10+L117))</f>
        <v>121</v>
      </c>
      <c r="Q117" s="48">
        <f>INT((I117+V117)*(10+L117))</f>
        <v>121</v>
      </c>
      <c r="R117" s="104">
        <f>VLOOKUP(C117,职业!B:I,4,0)</f>
        <v>25</v>
      </c>
      <c r="S117" s="104">
        <f>VLOOKUP(C117,职业!B:I,5,0)</f>
        <v>30</v>
      </c>
      <c r="T117" s="104">
        <f>VLOOKUP(C117,职业!B:I,6,0)</f>
        <v>5</v>
      </c>
      <c r="U117" s="104">
        <f>VLOOKUP(C117,职业!B:I,7,0)</f>
        <v>0</v>
      </c>
      <c r="V117" s="104">
        <f>VLOOKUP(C117,职业!B:I,8,0)</f>
        <v>0</v>
      </c>
    </row>
    <row r="118" spans="1:22">
      <c r="A118" s="45">
        <f>ROW()-2</f>
        <v>116</v>
      </c>
      <c r="B118" s="45">
        <v>7</v>
      </c>
      <c r="C118" s="41">
        <v>1</v>
      </c>
      <c r="D118" s="41">
        <v>0</v>
      </c>
      <c r="E118" s="46" t="s">
        <v>133</v>
      </c>
      <c r="F118" s="46" t="str">
        <f>VLOOKUP(C118,职业!B:C,2,0)</f>
        <v>将军·攻击型</v>
      </c>
      <c r="G118" s="46" t="str">
        <f>VLOOKUP(D118,绝技!B:C,2,0)</f>
        <v>无</v>
      </c>
      <c r="H118" s="50">
        <v>19</v>
      </c>
      <c r="I118" s="50">
        <v>10</v>
      </c>
      <c r="J118" s="45">
        <f>H118+I118</f>
        <v>29</v>
      </c>
      <c r="K118" s="41">
        <v>1</v>
      </c>
      <c r="L118" s="42">
        <v>1</v>
      </c>
      <c r="M118" s="47">
        <f>INT((50+K118*R118)*(10+L118))</f>
        <v>825</v>
      </c>
      <c r="N118" s="72">
        <f>INT((H118+S118)*(10+L118))</f>
        <v>539</v>
      </c>
      <c r="O118" s="48">
        <f>INT((H118+T118)*(10+L118))</f>
        <v>264</v>
      </c>
      <c r="P118" s="48">
        <f>INT((I118+U118)*(10+L118))</f>
        <v>110</v>
      </c>
      <c r="Q118" s="48">
        <f>INT((I118+V118)*(10+L118))</f>
        <v>110</v>
      </c>
      <c r="R118" s="104">
        <f>VLOOKUP(C118,职业!B:I,4,0)</f>
        <v>25</v>
      </c>
      <c r="S118" s="104">
        <f>VLOOKUP(C118,职业!B:I,5,0)</f>
        <v>30</v>
      </c>
      <c r="T118" s="104">
        <f>VLOOKUP(C118,职业!B:I,6,0)</f>
        <v>5</v>
      </c>
      <c r="U118" s="104">
        <f>VLOOKUP(C118,职业!B:I,7,0)</f>
        <v>0</v>
      </c>
      <c r="V118" s="104">
        <f>VLOOKUP(C118,职业!B:I,8,0)</f>
        <v>0</v>
      </c>
    </row>
    <row r="119" spans="1:22">
      <c r="A119" s="45">
        <f>ROW()-2</f>
        <v>117</v>
      </c>
      <c r="B119" s="45">
        <v>334</v>
      </c>
      <c r="C119" s="41">
        <v>1</v>
      </c>
      <c r="D119" s="41">
        <v>0</v>
      </c>
      <c r="E119" s="46" t="s">
        <v>459</v>
      </c>
      <c r="F119" s="46" t="str">
        <f>VLOOKUP(C119,职业!B:C,2,0)</f>
        <v>将军·攻击型</v>
      </c>
      <c r="G119" s="46" t="str">
        <f>VLOOKUP(D119,绝技!B:C,2,0)</f>
        <v>无</v>
      </c>
      <c r="H119" s="50">
        <v>19</v>
      </c>
      <c r="I119" s="50">
        <v>10</v>
      </c>
      <c r="J119" s="45">
        <f>H119+I119</f>
        <v>29</v>
      </c>
      <c r="K119" s="41">
        <v>1</v>
      </c>
      <c r="L119" s="42">
        <v>1</v>
      </c>
      <c r="M119" s="47">
        <f>INT((50+K119*R119)*(10+L119))</f>
        <v>825</v>
      </c>
      <c r="N119" s="72">
        <f>INT((H119+S119)*(10+L119))</f>
        <v>539</v>
      </c>
      <c r="O119" s="48">
        <f>INT((H119+T119)*(10+L119))</f>
        <v>264</v>
      </c>
      <c r="P119" s="48">
        <f>INT((I119+U119)*(10+L119))</f>
        <v>110</v>
      </c>
      <c r="Q119" s="48">
        <f>INT((I119+V119)*(10+L119))</f>
        <v>110</v>
      </c>
      <c r="R119" s="104">
        <f>VLOOKUP(C119,职业!B:I,4,0)</f>
        <v>25</v>
      </c>
      <c r="S119" s="104">
        <f>VLOOKUP(C119,职业!B:I,5,0)</f>
        <v>30</v>
      </c>
      <c r="T119" s="104">
        <f>VLOOKUP(C119,职业!B:I,6,0)</f>
        <v>5</v>
      </c>
      <c r="U119" s="104">
        <f>VLOOKUP(C119,职业!B:I,7,0)</f>
        <v>0</v>
      </c>
      <c r="V119" s="104">
        <f>VLOOKUP(C119,职业!B:I,8,0)</f>
        <v>0</v>
      </c>
    </row>
    <row r="120" spans="1:22">
      <c r="A120" s="45">
        <f>ROW()-2</f>
        <v>118</v>
      </c>
      <c r="B120" s="45">
        <v>131</v>
      </c>
      <c r="C120" s="41">
        <v>1</v>
      </c>
      <c r="D120" s="41">
        <v>0</v>
      </c>
      <c r="E120" s="46" t="s">
        <v>257</v>
      </c>
      <c r="F120" s="46" t="str">
        <f>VLOOKUP(C120,职业!B:C,2,0)</f>
        <v>将军·攻击型</v>
      </c>
      <c r="G120" s="46" t="str">
        <f>VLOOKUP(D120,绝技!B:C,2,0)</f>
        <v>无</v>
      </c>
      <c r="H120" s="50">
        <v>19</v>
      </c>
      <c r="I120" s="50">
        <v>9</v>
      </c>
      <c r="J120" s="45">
        <f>H120+I120</f>
        <v>28</v>
      </c>
      <c r="K120" s="41">
        <v>1</v>
      </c>
      <c r="L120" s="42">
        <v>1</v>
      </c>
      <c r="M120" s="47">
        <f>INT((50+K120*R120)*(10+L120))</f>
        <v>825</v>
      </c>
      <c r="N120" s="72">
        <f>INT((H120+S120)*(10+L120))</f>
        <v>539</v>
      </c>
      <c r="O120" s="48">
        <f>INT((H120+T120)*(10+L120))</f>
        <v>264</v>
      </c>
      <c r="P120" s="48">
        <f>INT((I120+U120)*(10+L120))</f>
        <v>99</v>
      </c>
      <c r="Q120" s="48">
        <f>INT((I120+V120)*(10+L120))</f>
        <v>99</v>
      </c>
      <c r="R120" s="104">
        <f>VLOOKUP(C120,职业!B:I,4,0)</f>
        <v>25</v>
      </c>
      <c r="S120" s="104">
        <f>VLOOKUP(C120,职业!B:I,5,0)</f>
        <v>30</v>
      </c>
      <c r="T120" s="104">
        <f>VLOOKUP(C120,职业!B:I,6,0)</f>
        <v>5</v>
      </c>
      <c r="U120" s="104">
        <f>VLOOKUP(C120,职业!B:I,7,0)</f>
        <v>0</v>
      </c>
      <c r="V120" s="104">
        <f>VLOOKUP(C120,职业!B:I,8,0)</f>
        <v>0</v>
      </c>
    </row>
    <row r="121" spans="1:22">
      <c r="A121" s="45">
        <f>ROW()-2</f>
        <v>119</v>
      </c>
      <c r="B121" s="45">
        <v>333</v>
      </c>
      <c r="C121" s="41">
        <v>1</v>
      </c>
      <c r="D121" s="41">
        <v>0</v>
      </c>
      <c r="E121" s="46" t="s">
        <v>458</v>
      </c>
      <c r="F121" s="46" t="str">
        <f>VLOOKUP(C121,职业!B:C,2,0)</f>
        <v>将军·攻击型</v>
      </c>
      <c r="G121" s="46" t="str">
        <f>VLOOKUP(D121,绝技!B:C,2,0)</f>
        <v>无</v>
      </c>
      <c r="H121" s="50">
        <v>19</v>
      </c>
      <c r="I121" s="50">
        <v>9</v>
      </c>
      <c r="J121" s="45">
        <f>H121+I121</f>
        <v>28</v>
      </c>
      <c r="K121" s="41">
        <v>1</v>
      </c>
      <c r="L121" s="42">
        <v>1</v>
      </c>
      <c r="M121" s="47">
        <f>INT((50+K121*R121)*(10+L121))</f>
        <v>825</v>
      </c>
      <c r="N121" s="72">
        <f>INT((H121+S121)*(10+L121))</f>
        <v>539</v>
      </c>
      <c r="O121" s="48">
        <f>INT((H121+T121)*(10+L121))</f>
        <v>264</v>
      </c>
      <c r="P121" s="48">
        <f>INT((I121+U121)*(10+L121))</f>
        <v>99</v>
      </c>
      <c r="Q121" s="48">
        <f>INT((I121+V121)*(10+L121))</f>
        <v>99</v>
      </c>
      <c r="R121" s="104">
        <f>VLOOKUP(C121,职业!B:I,4,0)</f>
        <v>25</v>
      </c>
      <c r="S121" s="104">
        <f>VLOOKUP(C121,职业!B:I,5,0)</f>
        <v>30</v>
      </c>
      <c r="T121" s="104">
        <f>VLOOKUP(C121,职业!B:I,6,0)</f>
        <v>5</v>
      </c>
      <c r="U121" s="104">
        <f>VLOOKUP(C121,职业!B:I,7,0)</f>
        <v>0</v>
      </c>
      <c r="V121" s="104">
        <f>VLOOKUP(C121,职业!B:I,8,0)</f>
        <v>0</v>
      </c>
    </row>
    <row r="122" spans="1:22">
      <c r="A122" s="45">
        <f>ROW()-2</f>
        <v>120</v>
      </c>
      <c r="B122" s="45">
        <v>234</v>
      </c>
      <c r="C122" s="41">
        <v>1</v>
      </c>
      <c r="D122" s="41">
        <v>0</v>
      </c>
      <c r="E122" s="46" t="s">
        <v>360</v>
      </c>
      <c r="F122" s="46" t="str">
        <f>VLOOKUP(C122,职业!B:C,2,0)</f>
        <v>将军·攻击型</v>
      </c>
      <c r="G122" s="46" t="str">
        <f>VLOOKUP(D122,绝技!B:C,2,0)</f>
        <v>无</v>
      </c>
      <c r="H122" s="50">
        <v>19</v>
      </c>
      <c r="I122" s="50">
        <v>8</v>
      </c>
      <c r="J122" s="45">
        <f>H122+I122</f>
        <v>27</v>
      </c>
      <c r="K122" s="41">
        <v>1</v>
      </c>
      <c r="L122" s="42">
        <v>1</v>
      </c>
      <c r="M122" s="47">
        <f>INT((50+K122*R122)*(10+L122))</f>
        <v>825</v>
      </c>
      <c r="N122" s="72">
        <f>INT((H122+S122)*(10+L122))</f>
        <v>539</v>
      </c>
      <c r="O122" s="48">
        <f>INT((H122+T122)*(10+L122))</f>
        <v>264</v>
      </c>
      <c r="P122" s="48">
        <f>INT((I122+U122)*(10+L122))</f>
        <v>88</v>
      </c>
      <c r="Q122" s="48">
        <f>INT((I122+V122)*(10+L122))</f>
        <v>88</v>
      </c>
      <c r="R122" s="104">
        <f>VLOOKUP(C122,职业!B:I,4,0)</f>
        <v>25</v>
      </c>
      <c r="S122" s="104">
        <f>VLOOKUP(C122,职业!B:I,5,0)</f>
        <v>30</v>
      </c>
      <c r="T122" s="104">
        <f>VLOOKUP(C122,职业!B:I,6,0)</f>
        <v>5</v>
      </c>
      <c r="U122" s="104">
        <f>VLOOKUP(C122,职业!B:I,7,0)</f>
        <v>0</v>
      </c>
      <c r="V122" s="104">
        <f>VLOOKUP(C122,职业!B:I,8,0)</f>
        <v>0</v>
      </c>
    </row>
    <row r="123" spans="1:22">
      <c r="A123" s="45">
        <f>ROW()-2</f>
        <v>121</v>
      </c>
      <c r="B123" s="45">
        <v>270</v>
      </c>
      <c r="C123" s="41">
        <v>1</v>
      </c>
      <c r="D123" s="41">
        <v>0</v>
      </c>
      <c r="E123" s="46" t="s">
        <v>396</v>
      </c>
      <c r="F123" s="46" t="str">
        <f>VLOOKUP(C123,职业!B:C,2,0)</f>
        <v>将军·攻击型</v>
      </c>
      <c r="G123" s="46" t="str">
        <f>VLOOKUP(D123,绝技!B:C,2,0)</f>
        <v>无</v>
      </c>
      <c r="H123" s="50">
        <v>19</v>
      </c>
      <c r="I123" s="50">
        <v>8</v>
      </c>
      <c r="J123" s="45">
        <f>H123+I123</f>
        <v>27</v>
      </c>
      <c r="K123" s="41">
        <v>1</v>
      </c>
      <c r="L123" s="42">
        <v>1</v>
      </c>
      <c r="M123" s="47">
        <f>INT((50+K123*R123)*(10+L123))</f>
        <v>825</v>
      </c>
      <c r="N123" s="72">
        <f>INT((H123+S123)*(10+L123))</f>
        <v>539</v>
      </c>
      <c r="O123" s="48">
        <f>INT((H123+T123)*(10+L123))</f>
        <v>264</v>
      </c>
      <c r="P123" s="48">
        <f>INT((I123+U123)*(10+L123))</f>
        <v>88</v>
      </c>
      <c r="Q123" s="48">
        <f>INT((I123+V123)*(10+L123))</f>
        <v>88</v>
      </c>
      <c r="R123" s="104">
        <f>VLOOKUP(C123,职业!B:I,4,0)</f>
        <v>25</v>
      </c>
      <c r="S123" s="104">
        <f>VLOOKUP(C123,职业!B:I,5,0)</f>
        <v>30</v>
      </c>
      <c r="T123" s="104">
        <f>VLOOKUP(C123,职业!B:I,6,0)</f>
        <v>5</v>
      </c>
      <c r="U123" s="104">
        <f>VLOOKUP(C123,职业!B:I,7,0)</f>
        <v>0</v>
      </c>
      <c r="V123" s="104">
        <f>VLOOKUP(C123,职业!B:I,8,0)</f>
        <v>0</v>
      </c>
    </row>
    <row r="124" spans="1:22">
      <c r="A124" s="45">
        <f>ROW()-2</f>
        <v>122</v>
      </c>
      <c r="B124" s="45">
        <v>465</v>
      </c>
      <c r="C124" s="41">
        <v>1</v>
      </c>
      <c r="D124" s="41">
        <v>0</v>
      </c>
      <c r="E124" s="46" t="s">
        <v>589</v>
      </c>
      <c r="F124" s="46" t="str">
        <f>VLOOKUP(C124,职业!B:C,2,0)</f>
        <v>将军·攻击型</v>
      </c>
      <c r="G124" s="46" t="str">
        <f>VLOOKUP(D124,绝技!B:C,2,0)</f>
        <v>无</v>
      </c>
      <c r="H124" s="50">
        <v>19</v>
      </c>
      <c r="I124" s="50">
        <v>8</v>
      </c>
      <c r="J124" s="45">
        <f>H124+I124</f>
        <v>27</v>
      </c>
      <c r="K124" s="41">
        <v>1</v>
      </c>
      <c r="L124" s="42">
        <v>1</v>
      </c>
      <c r="M124" s="47">
        <f>INT((50+K124*R124)*(10+L124))</f>
        <v>825</v>
      </c>
      <c r="N124" s="72">
        <f>INT((H124+S124)*(10+L124))</f>
        <v>539</v>
      </c>
      <c r="O124" s="48">
        <f>INT((H124+T124)*(10+L124))</f>
        <v>264</v>
      </c>
      <c r="P124" s="48">
        <f>INT((I124+U124)*(10+L124))</f>
        <v>88</v>
      </c>
      <c r="Q124" s="48">
        <f>INT((I124+V124)*(10+L124))</f>
        <v>88</v>
      </c>
      <c r="R124" s="104">
        <f>VLOOKUP(C124,职业!B:I,4,0)</f>
        <v>25</v>
      </c>
      <c r="S124" s="104">
        <f>VLOOKUP(C124,职业!B:I,5,0)</f>
        <v>30</v>
      </c>
      <c r="T124" s="104">
        <f>VLOOKUP(C124,职业!B:I,6,0)</f>
        <v>5</v>
      </c>
      <c r="U124" s="104">
        <f>VLOOKUP(C124,职业!B:I,7,0)</f>
        <v>0</v>
      </c>
      <c r="V124" s="104">
        <f>VLOOKUP(C124,职业!B:I,8,0)</f>
        <v>0</v>
      </c>
    </row>
    <row r="125" spans="1:22">
      <c r="A125" s="45">
        <f>ROW()-2</f>
        <v>123</v>
      </c>
      <c r="B125" s="45">
        <v>127</v>
      </c>
      <c r="C125" s="41">
        <v>1</v>
      </c>
      <c r="D125" s="41">
        <v>0</v>
      </c>
      <c r="E125" s="46" t="s">
        <v>253</v>
      </c>
      <c r="F125" s="46" t="str">
        <f>VLOOKUP(C125,职业!B:C,2,0)</f>
        <v>将军·攻击型</v>
      </c>
      <c r="G125" s="46" t="str">
        <f>VLOOKUP(D125,绝技!B:C,2,0)</f>
        <v>无</v>
      </c>
      <c r="H125" s="50">
        <v>19</v>
      </c>
      <c r="I125" s="50">
        <v>7</v>
      </c>
      <c r="J125" s="45">
        <f>H125+I125</f>
        <v>26</v>
      </c>
      <c r="K125" s="41">
        <v>1</v>
      </c>
      <c r="L125" s="42">
        <v>1</v>
      </c>
      <c r="M125" s="47">
        <f>INT((50+K125*R125)*(10+L125))</f>
        <v>825</v>
      </c>
      <c r="N125" s="72">
        <f>INT((H125+S125)*(10+L125))</f>
        <v>539</v>
      </c>
      <c r="O125" s="48">
        <f>INT((H125+T125)*(10+L125))</f>
        <v>264</v>
      </c>
      <c r="P125" s="48">
        <f>INT((I125+U125)*(10+L125))</f>
        <v>77</v>
      </c>
      <c r="Q125" s="48">
        <f>INT((I125+V125)*(10+L125))</f>
        <v>77</v>
      </c>
      <c r="R125" s="104">
        <f>VLOOKUP(C125,职业!B:I,4,0)</f>
        <v>25</v>
      </c>
      <c r="S125" s="104">
        <f>VLOOKUP(C125,职业!B:I,5,0)</f>
        <v>30</v>
      </c>
      <c r="T125" s="104">
        <f>VLOOKUP(C125,职业!B:I,6,0)</f>
        <v>5</v>
      </c>
      <c r="U125" s="104">
        <f>VLOOKUP(C125,职业!B:I,7,0)</f>
        <v>0</v>
      </c>
      <c r="V125" s="104">
        <f>VLOOKUP(C125,职业!B:I,8,0)</f>
        <v>0</v>
      </c>
    </row>
    <row r="126" spans="1:22">
      <c r="A126" s="45">
        <f>ROW()-2</f>
        <v>124</v>
      </c>
      <c r="B126" s="45">
        <v>117</v>
      </c>
      <c r="C126" s="41">
        <v>1</v>
      </c>
      <c r="D126" s="41">
        <v>0</v>
      </c>
      <c r="E126" s="46" t="s">
        <v>243</v>
      </c>
      <c r="F126" s="46" t="str">
        <f>VLOOKUP(C126,职业!B:C,2,0)</f>
        <v>将军·攻击型</v>
      </c>
      <c r="G126" s="46" t="str">
        <f>VLOOKUP(D126,绝技!B:C,2,0)</f>
        <v>无</v>
      </c>
      <c r="H126" s="50">
        <v>19</v>
      </c>
      <c r="I126" s="50">
        <v>6</v>
      </c>
      <c r="J126" s="45">
        <f>H126+I126</f>
        <v>25</v>
      </c>
      <c r="K126" s="41">
        <v>1</v>
      </c>
      <c r="L126" s="42">
        <v>1</v>
      </c>
      <c r="M126" s="47">
        <f>INT((50+K126*R126)*(10+L126))</f>
        <v>825</v>
      </c>
      <c r="N126" s="72">
        <f>INT((H126+S126)*(10+L126))</f>
        <v>539</v>
      </c>
      <c r="O126" s="48">
        <f>INT((H126+T126)*(10+L126))</f>
        <v>264</v>
      </c>
      <c r="P126" s="48">
        <f>INT((I126+U126)*(10+L126))</f>
        <v>66</v>
      </c>
      <c r="Q126" s="48">
        <f>INT((I126+V126)*(10+L126))</f>
        <v>66</v>
      </c>
      <c r="R126" s="104">
        <f>VLOOKUP(C126,职业!B:I,4,0)</f>
        <v>25</v>
      </c>
      <c r="S126" s="104">
        <f>VLOOKUP(C126,职业!B:I,5,0)</f>
        <v>30</v>
      </c>
      <c r="T126" s="104">
        <f>VLOOKUP(C126,职业!B:I,6,0)</f>
        <v>5</v>
      </c>
      <c r="U126" s="104">
        <f>VLOOKUP(C126,职业!B:I,7,0)</f>
        <v>0</v>
      </c>
      <c r="V126" s="104">
        <f>VLOOKUP(C126,职业!B:I,8,0)</f>
        <v>0</v>
      </c>
    </row>
    <row r="127" spans="1:22">
      <c r="A127" s="45">
        <f>ROW()-2</f>
        <v>125</v>
      </c>
      <c r="B127" s="45">
        <v>382</v>
      </c>
      <c r="C127" s="41">
        <v>1</v>
      </c>
      <c r="D127" s="41">
        <v>0</v>
      </c>
      <c r="E127" s="46" t="s">
        <v>507</v>
      </c>
      <c r="F127" s="46" t="str">
        <f>VLOOKUP(C127,职业!B:C,2,0)</f>
        <v>将军·攻击型</v>
      </c>
      <c r="G127" s="46" t="str">
        <f>VLOOKUP(D127,绝技!B:C,2,0)</f>
        <v>无</v>
      </c>
      <c r="H127" s="50">
        <v>19</v>
      </c>
      <c r="I127" s="50">
        <v>6</v>
      </c>
      <c r="J127" s="45">
        <f>H127+I127</f>
        <v>25</v>
      </c>
      <c r="K127" s="41">
        <v>1</v>
      </c>
      <c r="L127" s="42">
        <v>1</v>
      </c>
      <c r="M127" s="47">
        <f>INT((50+K127*R127)*(10+L127))</f>
        <v>825</v>
      </c>
      <c r="N127" s="72">
        <f>INT((H127+S127)*(10+L127))</f>
        <v>539</v>
      </c>
      <c r="O127" s="48">
        <f>INT((H127+T127)*(10+L127))</f>
        <v>264</v>
      </c>
      <c r="P127" s="48">
        <f>INT((I127+U127)*(10+L127))</f>
        <v>66</v>
      </c>
      <c r="Q127" s="48">
        <f>INT((I127+V127)*(10+L127))</f>
        <v>66</v>
      </c>
      <c r="R127" s="104">
        <f>VLOOKUP(C127,职业!B:I,4,0)</f>
        <v>25</v>
      </c>
      <c r="S127" s="104">
        <f>VLOOKUP(C127,职业!B:I,5,0)</f>
        <v>30</v>
      </c>
      <c r="T127" s="104">
        <f>VLOOKUP(C127,职业!B:I,6,0)</f>
        <v>5</v>
      </c>
      <c r="U127" s="104">
        <f>VLOOKUP(C127,职业!B:I,7,0)</f>
        <v>0</v>
      </c>
      <c r="V127" s="104">
        <f>VLOOKUP(C127,职业!B:I,8,0)</f>
        <v>0</v>
      </c>
    </row>
    <row r="128" spans="1:22">
      <c r="A128" s="45">
        <f>ROW()-2</f>
        <v>126</v>
      </c>
      <c r="B128" s="45">
        <v>572</v>
      </c>
      <c r="C128" s="41">
        <v>1</v>
      </c>
      <c r="D128" s="41">
        <v>0</v>
      </c>
      <c r="E128" s="46" t="s">
        <v>692</v>
      </c>
      <c r="F128" s="46" t="str">
        <f>VLOOKUP(C128,职业!B:C,2,0)</f>
        <v>将军·攻击型</v>
      </c>
      <c r="G128" s="46" t="str">
        <f>VLOOKUP(D128,绝技!B:C,2,0)</f>
        <v>无</v>
      </c>
      <c r="H128" s="50">
        <v>19</v>
      </c>
      <c r="I128" s="50">
        <v>6</v>
      </c>
      <c r="J128" s="45">
        <f>H128+I128</f>
        <v>25</v>
      </c>
      <c r="K128" s="41">
        <v>1</v>
      </c>
      <c r="L128" s="42">
        <v>1</v>
      </c>
      <c r="M128" s="47">
        <f>INT((50+K128*R128)*(10+L128))</f>
        <v>825</v>
      </c>
      <c r="N128" s="72">
        <f>INT((H128+S128)*(10+L128))</f>
        <v>539</v>
      </c>
      <c r="O128" s="48">
        <f>INT((H128+T128)*(10+L128))</f>
        <v>264</v>
      </c>
      <c r="P128" s="48">
        <f>INT((I128+U128)*(10+L128))</f>
        <v>66</v>
      </c>
      <c r="Q128" s="48">
        <f>INT((I128+V128)*(10+L128))</f>
        <v>66</v>
      </c>
      <c r="R128" s="104">
        <f>VLOOKUP(C128,职业!B:I,4,0)</f>
        <v>25</v>
      </c>
      <c r="S128" s="104">
        <f>VLOOKUP(C128,职业!B:I,5,0)</f>
        <v>30</v>
      </c>
      <c r="T128" s="104">
        <f>VLOOKUP(C128,职业!B:I,6,0)</f>
        <v>5</v>
      </c>
      <c r="U128" s="104">
        <f>VLOOKUP(C128,职业!B:I,7,0)</f>
        <v>0</v>
      </c>
      <c r="V128" s="104">
        <f>VLOOKUP(C128,职业!B:I,8,0)</f>
        <v>0</v>
      </c>
    </row>
    <row r="129" spans="1:22">
      <c r="A129" s="45">
        <f>ROW()-2</f>
        <v>127</v>
      </c>
      <c r="B129" s="45">
        <v>148</v>
      </c>
      <c r="C129" s="41">
        <v>1</v>
      </c>
      <c r="D129" s="41">
        <v>0</v>
      </c>
      <c r="E129" s="46" t="s">
        <v>274</v>
      </c>
      <c r="F129" s="46" t="str">
        <f>VLOOKUP(C129,职业!B:C,2,0)</f>
        <v>将军·攻击型</v>
      </c>
      <c r="G129" s="46" t="str">
        <f>VLOOKUP(D129,绝技!B:C,2,0)</f>
        <v>无</v>
      </c>
      <c r="H129" s="50">
        <v>19</v>
      </c>
      <c r="I129" s="50">
        <v>4</v>
      </c>
      <c r="J129" s="45">
        <f>H129+I129</f>
        <v>23</v>
      </c>
      <c r="K129" s="41">
        <v>1</v>
      </c>
      <c r="L129" s="42">
        <v>1</v>
      </c>
      <c r="M129" s="47">
        <f>INT((50+K129*R129)*(10+L129))</f>
        <v>825</v>
      </c>
      <c r="N129" s="72">
        <f>INT((H129+S129)*(10+L129))</f>
        <v>539</v>
      </c>
      <c r="O129" s="48">
        <f>INT((H129+T129)*(10+L129))</f>
        <v>264</v>
      </c>
      <c r="P129" s="48">
        <f>INT((I129+U129)*(10+L129))</f>
        <v>44</v>
      </c>
      <c r="Q129" s="48">
        <f>INT((I129+V129)*(10+L129))</f>
        <v>44</v>
      </c>
      <c r="R129" s="104">
        <f>VLOOKUP(C129,职业!B:I,4,0)</f>
        <v>25</v>
      </c>
      <c r="S129" s="104">
        <f>VLOOKUP(C129,职业!B:I,5,0)</f>
        <v>30</v>
      </c>
      <c r="T129" s="104">
        <f>VLOOKUP(C129,职业!B:I,6,0)</f>
        <v>5</v>
      </c>
      <c r="U129" s="104">
        <f>VLOOKUP(C129,职业!B:I,7,0)</f>
        <v>0</v>
      </c>
      <c r="V129" s="104">
        <f>VLOOKUP(C129,职业!B:I,8,0)</f>
        <v>0</v>
      </c>
    </row>
    <row r="130" spans="1:22">
      <c r="A130" s="45">
        <f>ROW()-2</f>
        <v>128</v>
      </c>
      <c r="B130" s="45">
        <v>596</v>
      </c>
      <c r="C130" s="41">
        <v>1</v>
      </c>
      <c r="D130" s="41">
        <v>0</v>
      </c>
      <c r="E130" s="46" t="s">
        <v>716</v>
      </c>
      <c r="F130" s="46" t="str">
        <f>VLOOKUP(C130,职业!B:C,2,0)</f>
        <v>将军·攻击型</v>
      </c>
      <c r="G130" s="46" t="str">
        <f>VLOOKUP(D130,绝技!B:C,2,0)</f>
        <v>无</v>
      </c>
      <c r="H130" s="50">
        <v>19</v>
      </c>
      <c r="I130" s="50">
        <v>4</v>
      </c>
      <c r="J130" s="45">
        <f>H130+I130</f>
        <v>23</v>
      </c>
      <c r="K130" s="41">
        <v>1</v>
      </c>
      <c r="L130" s="42">
        <v>1</v>
      </c>
      <c r="M130" s="47">
        <f>INT((50+K130*R130)*(10+L130))</f>
        <v>825</v>
      </c>
      <c r="N130" s="72">
        <f>INT((H130+S130)*(10+L130))</f>
        <v>539</v>
      </c>
      <c r="O130" s="48">
        <f>INT((H130+T130)*(10+L130))</f>
        <v>264</v>
      </c>
      <c r="P130" s="48">
        <f>INT((I130+U130)*(10+L130))</f>
        <v>44</v>
      </c>
      <c r="Q130" s="48">
        <f>INT((I130+V130)*(10+L130))</f>
        <v>44</v>
      </c>
      <c r="R130" s="104">
        <f>VLOOKUP(C130,职业!B:I,4,0)</f>
        <v>25</v>
      </c>
      <c r="S130" s="104">
        <f>VLOOKUP(C130,职业!B:I,5,0)</f>
        <v>30</v>
      </c>
      <c r="T130" s="104">
        <f>VLOOKUP(C130,职业!B:I,6,0)</f>
        <v>5</v>
      </c>
      <c r="U130" s="104">
        <f>VLOOKUP(C130,职业!B:I,7,0)</f>
        <v>0</v>
      </c>
      <c r="V130" s="104">
        <f>VLOOKUP(C130,职业!B:I,8,0)</f>
        <v>0</v>
      </c>
    </row>
    <row r="131" spans="1:22">
      <c r="A131" s="45">
        <f>ROW()-2</f>
        <v>129</v>
      </c>
      <c r="B131" s="45">
        <v>65</v>
      </c>
      <c r="C131" s="41">
        <v>1</v>
      </c>
      <c r="D131" s="41">
        <v>0</v>
      </c>
      <c r="E131" s="46" t="s">
        <v>191</v>
      </c>
      <c r="F131" s="46" t="str">
        <f>VLOOKUP(C131,职业!B:C,2,0)</f>
        <v>将军·攻击型</v>
      </c>
      <c r="G131" s="46" t="str">
        <f>VLOOKUP(D131,绝技!B:C,2,0)</f>
        <v>无</v>
      </c>
      <c r="H131" s="50">
        <v>19</v>
      </c>
      <c r="I131" s="50">
        <v>3</v>
      </c>
      <c r="J131" s="45">
        <f>H131+I131</f>
        <v>22</v>
      </c>
      <c r="K131" s="41">
        <v>1</v>
      </c>
      <c r="L131" s="42">
        <v>1</v>
      </c>
      <c r="M131" s="47">
        <f>INT((50+K131*R131)*(10+L131))</f>
        <v>825</v>
      </c>
      <c r="N131" s="72">
        <f>INT((H131+S131)*(10+L131))</f>
        <v>539</v>
      </c>
      <c r="O131" s="48">
        <f>INT((H131+T131)*(10+L131))</f>
        <v>264</v>
      </c>
      <c r="P131" s="48">
        <f>INT((I131+U131)*(10+L131))</f>
        <v>33</v>
      </c>
      <c r="Q131" s="48">
        <f>INT((I131+V131)*(10+L131))</f>
        <v>33</v>
      </c>
      <c r="R131" s="104">
        <f>VLOOKUP(C131,职业!B:I,4,0)</f>
        <v>25</v>
      </c>
      <c r="S131" s="104">
        <f>VLOOKUP(C131,职业!B:I,5,0)</f>
        <v>30</v>
      </c>
      <c r="T131" s="104">
        <f>VLOOKUP(C131,职业!B:I,6,0)</f>
        <v>5</v>
      </c>
      <c r="U131" s="104">
        <f>VLOOKUP(C131,职业!B:I,7,0)</f>
        <v>0</v>
      </c>
      <c r="V131" s="104">
        <f>VLOOKUP(C131,职业!B:I,8,0)</f>
        <v>0</v>
      </c>
    </row>
    <row r="132" spans="1:22">
      <c r="A132" s="45">
        <f>ROW()-2</f>
        <v>130</v>
      </c>
      <c r="B132" s="45">
        <v>561</v>
      </c>
      <c r="C132" s="41">
        <v>1</v>
      </c>
      <c r="D132" s="41">
        <v>0</v>
      </c>
      <c r="E132" s="46" t="s">
        <v>681</v>
      </c>
      <c r="F132" s="46" t="str">
        <f>VLOOKUP(C132,职业!B:C,2,0)</f>
        <v>将军·攻击型</v>
      </c>
      <c r="G132" s="46" t="str">
        <f>VLOOKUP(D132,绝技!B:C,2,0)</f>
        <v>无</v>
      </c>
      <c r="H132" s="50">
        <v>19</v>
      </c>
      <c r="I132" s="50">
        <v>2</v>
      </c>
      <c r="J132" s="45">
        <f>H132+I132</f>
        <v>21</v>
      </c>
      <c r="K132" s="41">
        <v>1</v>
      </c>
      <c r="L132" s="42">
        <v>1</v>
      </c>
      <c r="M132" s="47">
        <f>INT((50+K132*R132)*(10+L132))</f>
        <v>825</v>
      </c>
      <c r="N132" s="72">
        <f>INT((H132+S132)*(10+L132))</f>
        <v>539</v>
      </c>
      <c r="O132" s="48">
        <f>INT((H132+T132)*(10+L132))</f>
        <v>264</v>
      </c>
      <c r="P132" s="48">
        <f>INT((I132+U132)*(10+L132))</f>
        <v>22</v>
      </c>
      <c r="Q132" s="48">
        <f>INT((I132+V132)*(10+L132))</f>
        <v>22</v>
      </c>
      <c r="R132" s="104">
        <f>VLOOKUP(C132,职业!B:I,4,0)</f>
        <v>25</v>
      </c>
      <c r="S132" s="104">
        <f>VLOOKUP(C132,职业!B:I,5,0)</f>
        <v>30</v>
      </c>
      <c r="T132" s="104">
        <f>VLOOKUP(C132,职业!B:I,6,0)</f>
        <v>5</v>
      </c>
      <c r="U132" s="104">
        <f>VLOOKUP(C132,职业!B:I,7,0)</f>
        <v>0</v>
      </c>
      <c r="V132" s="104">
        <f>VLOOKUP(C132,职业!B:I,8,0)</f>
        <v>0</v>
      </c>
    </row>
    <row r="133" spans="1:22">
      <c r="A133" s="45">
        <f>ROW()-2</f>
        <v>131</v>
      </c>
      <c r="B133" s="45">
        <v>527</v>
      </c>
      <c r="C133" s="41">
        <v>1</v>
      </c>
      <c r="D133" s="41">
        <v>0</v>
      </c>
      <c r="E133" s="46" t="s">
        <v>648</v>
      </c>
      <c r="F133" s="46" t="str">
        <f>VLOOKUP(C133,职业!B:C,2,0)</f>
        <v>将军·攻击型</v>
      </c>
      <c r="G133" s="46" t="str">
        <f>VLOOKUP(D133,绝技!B:C,2,0)</f>
        <v>无</v>
      </c>
      <c r="H133" s="50">
        <v>19</v>
      </c>
      <c r="I133" s="50">
        <v>1</v>
      </c>
      <c r="J133" s="45">
        <f>H133+I133</f>
        <v>20</v>
      </c>
      <c r="K133" s="41">
        <v>1</v>
      </c>
      <c r="L133" s="42">
        <v>1</v>
      </c>
      <c r="M133" s="47">
        <f>INT((50+K133*R133)*(10+L133))</f>
        <v>825</v>
      </c>
      <c r="N133" s="72">
        <f>INT((H133+S133)*(10+L133))</f>
        <v>539</v>
      </c>
      <c r="O133" s="48">
        <f>INT((H133+T133)*(10+L133))</f>
        <v>264</v>
      </c>
      <c r="P133" s="48">
        <f>INT((I133+U133)*(10+L133))</f>
        <v>11</v>
      </c>
      <c r="Q133" s="48">
        <f>INT((I133+V133)*(10+L133))</f>
        <v>11</v>
      </c>
      <c r="R133" s="104">
        <f>VLOOKUP(C133,职业!B:I,4,0)</f>
        <v>25</v>
      </c>
      <c r="S133" s="104">
        <f>VLOOKUP(C133,职业!B:I,5,0)</f>
        <v>30</v>
      </c>
      <c r="T133" s="104">
        <f>VLOOKUP(C133,职业!B:I,6,0)</f>
        <v>5</v>
      </c>
      <c r="U133" s="104">
        <f>VLOOKUP(C133,职业!B:I,7,0)</f>
        <v>0</v>
      </c>
      <c r="V133" s="104">
        <f>VLOOKUP(C133,职业!B:I,8,0)</f>
        <v>0</v>
      </c>
    </row>
    <row r="134" spans="1:22">
      <c r="A134" s="45">
        <f>ROW()-2</f>
        <v>132</v>
      </c>
      <c r="B134" s="45">
        <v>551</v>
      </c>
      <c r="C134" s="41">
        <v>1</v>
      </c>
      <c r="D134" s="41">
        <v>0</v>
      </c>
      <c r="E134" s="46" t="s">
        <v>671</v>
      </c>
      <c r="F134" s="46" t="str">
        <f>VLOOKUP(C134,职业!B:C,2,0)</f>
        <v>将军·攻击型</v>
      </c>
      <c r="G134" s="46" t="str">
        <f>VLOOKUP(D134,绝技!B:C,2,0)</f>
        <v>无</v>
      </c>
      <c r="H134" s="50">
        <v>19</v>
      </c>
      <c r="I134" s="50">
        <v>0</v>
      </c>
      <c r="J134" s="45">
        <f>H134+I134</f>
        <v>19</v>
      </c>
      <c r="K134" s="41">
        <v>1</v>
      </c>
      <c r="L134" s="42">
        <v>1</v>
      </c>
      <c r="M134" s="47">
        <f>INT((50+K134*R134)*(10+L134))</f>
        <v>825</v>
      </c>
      <c r="N134" s="72">
        <f>INT((H134+S134)*(10+L134))</f>
        <v>539</v>
      </c>
      <c r="O134" s="48">
        <f>INT((H134+T134)*(10+L134))</f>
        <v>264</v>
      </c>
      <c r="P134" s="48">
        <f>INT((I134+U134)*(10+L134))</f>
        <v>0</v>
      </c>
      <c r="Q134" s="48">
        <f>INT((I134+V134)*(10+L134))</f>
        <v>0</v>
      </c>
      <c r="R134" s="104">
        <f>VLOOKUP(C134,职业!B:I,4,0)</f>
        <v>25</v>
      </c>
      <c r="S134" s="104">
        <f>VLOOKUP(C134,职业!B:I,5,0)</f>
        <v>30</v>
      </c>
      <c r="T134" s="104">
        <f>VLOOKUP(C134,职业!B:I,6,0)</f>
        <v>5</v>
      </c>
      <c r="U134" s="104">
        <f>VLOOKUP(C134,职业!B:I,7,0)</f>
        <v>0</v>
      </c>
      <c r="V134" s="104">
        <f>VLOOKUP(C134,职业!B:I,8,0)</f>
        <v>0</v>
      </c>
    </row>
    <row r="135" spans="1:22">
      <c r="A135" s="45">
        <f>ROW()-2</f>
        <v>133</v>
      </c>
      <c r="B135" s="45">
        <v>245</v>
      </c>
      <c r="C135" s="41">
        <v>5</v>
      </c>
      <c r="D135" s="41">
        <v>0</v>
      </c>
      <c r="E135" s="46" t="s">
        <v>371</v>
      </c>
      <c r="F135" s="46" t="str">
        <f>VLOOKUP(C135,职业!B:C,2,0)</f>
        <v>军师·攻击型</v>
      </c>
      <c r="G135" s="46" t="str">
        <f>VLOOKUP(D135,绝技!B:C,2,0)</f>
        <v>无</v>
      </c>
      <c r="H135" s="50">
        <v>19</v>
      </c>
      <c r="I135" s="50">
        <v>26</v>
      </c>
      <c r="J135" s="45">
        <f>H135+I135</f>
        <v>45</v>
      </c>
      <c r="K135" s="41">
        <v>5</v>
      </c>
      <c r="L135" s="42">
        <v>1</v>
      </c>
      <c r="M135" s="47">
        <f>INT((50+K135*R135)*(10+L135))</f>
        <v>1925</v>
      </c>
      <c r="N135" s="72">
        <f>INT((H135+S135)*(10+L135))</f>
        <v>209</v>
      </c>
      <c r="O135" s="48">
        <f>INT((H135+T135)*(10+L135))</f>
        <v>209</v>
      </c>
      <c r="P135" s="48">
        <f>INT((I135+U135)*(10+L135))</f>
        <v>616</v>
      </c>
      <c r="Q135" s="48">
        <f>INT((I135+V135)*(10+L135))</f>
        <v>341</v>
      </c>
      <c r="R135" s="104">
        <f>VLOOKUP(C135,职业!B:I,4,0)</f>
        <v>25</v>
      </c>
      <c r="S135" s="104">
        <f>VLOOKUP(C135,职业!B:I,5,0)</f>
        <v>0</v>
      </c>
      <c r="T135" s="104">
        <f>VLOOKUP(C135,职业!B:I,6,0)</f>
        <v>0</v>
      </c>
      <c r="U135" s="104">
        <f>VLOOKUP(C135,职业!B:I,7,0)</f>
        <v>30</v>
      </c>
      <c r="V135" s="104">
        <f>VLOOKUP(C135,职业!B:I,8,0)</f>
        <v>5</v>
      </c>
    </row>
    <row r="136" spans="1:22">
      <c r="A136" s="45">
        <f>ROW()-2</f>
        <v>134</v>
      </c>
      <c r="B136" s="45">
        <v>454</v>
      </c>
      <c r="C136" s="41">
        <v>1</v>
      </c>
      <c r="D136" s="41">
        <v>0</v>
      </c>
      <c r="E136" s="46" t="s">
        <v>578</v>
      </c>
      <c r="F136" s="46" t="str">
        <f>VLOOKUP(C136,职业!B:C,2,0)</f>
        <v>将军·攻击型</v>
      </c>
      <c r="G136" s="46" t="str">
        <f>VLOOKUP(D136,绝技!B:C,2,0)</f>
        <v>无</v>
      </c>
      <c r="H136" s="50">
        <v>18</v>
      </c>
      <c r="I136" s="50">
        <v>21</v>
      </c>
      <c r="J136" s="45">
        <f>H136+I136</f>
        <v>39</v>
      </c>
      <c r="K136" s="41">
        <v>1</v>
      </c>
      <c r="L136" s="42">
        <v>1</v>
      </c>
      <c r="M136" s="47">
        <f>INT((50+K136*R136)*(10+L136))</f>
        <v>825</v>
      </c>
      <c r="N136" s="72">
        <f>INT((H136+S136)*(10+L136))</f>
        <v>528</v>
      </c>
      <c r="O136" s="48">
        <f>INT((H136+T136)*(10+L136))</f>
        <v>253</v>
      </c>
      <c r="P136" s="48">
        <f>INT((I136+U136)*(10+L136))</f>
        <v>231</v>
      </c>
      <c r="Q136" s="48">
        <f>INT((I136+V136)*(10+L136))</f>
        <v>231</v>
      </c>
      <c r="R136" s="104">
        <f>VLOOKUP(C136,职业!B:I,4,0)</f>
        <v>25</v>
      </c>
      <c r="S136" s="104">
        <f>VLOOKUP(C136,职业!B:I,5,0)</f>
        <v>30</v>
      </c>
      <c r="T136" s="104">
        <f>VLOOKUP(C136,职业!B:I,6,0)</f>
        <v>5</v>
      </c>
      <c r="U136" s="104">
        <f>VLOOKUP(C136,职业!B:I,7,0)</f>
        <v>0</v>
      </c>
      <c r="V136" s="104">
        <f>VLOOKUP(C136,职业!B:I,8,0)</f>
        <v>0</v>
      </c>
    </row>
    <row r="137" spans="1:22">
      <c r="A137" s="45">
        <f>ROW()-2</f>
        <v>135</v>
      </c>
      <c r="B137" s="45">
        <v>477</v>
      </c>
      <c r="C137" s="41">
        <v>1</v>
      </c>
      <c r="D137" s="41">
        <v>0</v>
      </c>
      <c r="E137" s="46" t="s">
        <v>600</v>
      </c>
      <c r="F137" s="46" t="str">
        <f>VLOOKUP(C137,职业!B:C,2,0)</f>
        <v>将军·攻击型</v>
      </c>
      <c r="G137" s="46" t="str">
        <f>VLOOKUP(D137,绝技!B:C,2,0)</f>
        <v>无</v>
      </c>
      <c r="H137" s="50">
        <v>18</v>
      </c>
      <c r="I137" s="50">
        <v>20</v>
      </c>
      <c r="J137" s="45">
        <f>H137+I137</f>
        <v>38</v>
      </c>
      <c r="K137" s="41">
        <v>1</v>
      </c>
      <c r="L137" s="42">
        <v>1</v>
      </c>
      <c r="M137" s="47">
        <f>INT((50+K137*R137)*(10+L137))</f>
        <v>825</v>
      </c>
      <c r="N137" s="72">
        <f>INT((H137+S137)*(10+L137))</f>
        <v>528</v>
      </c>
      <c r="O137" s="48">
        <f>INT((H137+T137)*(10+L137))</f>
        <v>253</v>
      </c>
      <c r="P137" s="48">
        <f>INT((I137+U137)*(10+L137))</f>
        <v>220</v>
      </c>
      <c r="Q137" s="48">
        <f>INT((I137+V137)*(10+L137))</f>
        <v>220</v>
      </c>
      <c r="R137" s="104">
        <f>VLOOKUP(C137,职业!B:I,4,0)</f>
        <v>25</v>
      </c>
      <c r="S137" s="104">
        <f>VLOOKUP(C137,职业!B:I,5,0)</f>
        <v>30</v>
      </c>
      <c r="T137" s="104">
        <f>VLOOKUP(C137,职业!B:I,6,0)</f>
        <v>5</v>
      </c>
      <c r="U137" s="104">
        <f>VLOOKUP(C137,职业!B:I,7,0)</f>
        <v>0</v>
      </c>
      <c r="V137" s="104">
        <f>VLOOKUP(C137,职业!B:I,8,0)</f>
        <v>0</v>
      </c>
    </row>
    <row r="138" spans="1:22">
      <c r="A138" s="45">
        <f>ROW()-2</f>
        <v>136</v>
      </c>
      <c r="B138" s="45">
        <v>37</v>
      </c>
      <c r="C138" s="41">
        <v>1</v>
      </c>
      <c r="D138" s="41">
        <v>0</v>
      </c>
      <c r="E138" s="46" t="s">
        <v>163</v>
      </c>
      <c r="F138" s="46" t="str">
        <f>VLOOKUP(C138,职业!B:C,2,0)</f>
        <v>将军·攻击型</v>
      </c>
      <c r="G138" s="46" t="str">
        <f>VLOOKUP(D138,绝技!B:C,2,0)</f>
        <v>无</v>
      </c>
      <c r="H138" s="50">
        <v>18</v>
      </c>
      <c r="I138" s="50">
        <v>19</v>
      </c>
      <c r="J138" s="45">
        <f>H138+I138</f>
        <v>37</v>
      </c>
      <c r="K138" s="41">
        <v>1</v>
      </c>
      <c r="L138" s="42">
        <v>1</v>
      </c>
      <c r="M138" s="47">
        <f>INT((50+K138*R138)*(10+L138))</f>
        <v>825</v>
      </c>
      <c r="N138" s="72">
        <f>INT((H138+S138)*(10+L138))</f>
        <v>528</v>
      </c>
      <c r="O138" s="48">
        <f>INT((H138+T138)*(10+L138))</f>
        <v>253</v>
      </c>
      <c r="P138" s="48">
        <f>INT((I138+U138)*(10+L138))</f>
        <v>209</v>
      </c>
      <c r="Q138" s="48">
        <f>INT((I138+V138)*(10+L138))</f>
        <v>209</v>
      </c>
      <c r="R138" s="104">
        <f>VLOOKUP(C138,职业!B:I,4,0)</f>
        <v>25</v>
      </c>
      <c r="S138" s="104">
        <f>VLOOKUP(C138,职业!B:I,5,0)</f>
        <v>30</v>
      </c>
      <c r="T138" s="104">
        <f>VLOOKUP(C138,职业!B:I,6,0)</f>
        <v>5</v>
      </c>
      <c r="U138" s="104">
        <f>VLOOKUP(C138,职业!B:I,7,0)</f>
        <v>0</v>
      </c>
      <c r="V138" s="104">
        <f>VLOOKUP(C138,职业!B:I,8,0)</f>
        <v>0</v>
      </c>
    </row>
    <row r="139" spans="1:22">
      <c r="A139" s="45">
        <f>ROW()-2</f>
        <v>137</v>
      </c>
      <c r="B139" s="45">
        <v>196</v>
      </c>
      <c r="C139" s="41">
        <v>1</v>
      </c>
      <c r="D139" s="41">
        <v>0</v>
      </c>
      <c r="E139" s="46" t="s">
        <v>322</v>
      </c>
      <c r="F139" s="46" t="str">
        <f>VLOOKUP(C139,职业!B:C,2,0)</f>
        <v>将军·攻击型</v>
      </c>
      <c r="G139" s="46" t="str">
        <f>VLOOKUP(D139,绝技!B:C,2,0)</f>
        <v>无</v>
      </c>
      <c r="H139" s="50">
        <v>18</v>
      </c>
      <c r="I139" s="50">
        <v>19</v>
      </c>
      <c r="J139" s="45">
        <f>H139+I139</f>
        <v>37</v>
      </c>
      <c r="K139" s="41">
        <v>1</v>
      </c>
      <c r="L139" s="42">
        <v>1</v>
      </c>
      <c r="M139" s="47">
        <f>INT((50+K139*R139)*(10+L139))</f>
        <v>825</v>
      </c>
      <c r="N139" s="72">
        <f>INT((H139+S139)*(10+L139))</f>
        <v>528</v>
      </c>
      <c r="O139" s="48">
        <f>INT((H139+T139)*(10+L139))</f>
        <v>253</v>
      </c>
      <c r="P139" s="48">
        <f>INT((I139+U139)*(10+L139))</f>
        <v>209</v>
      </c>
      <c r="Q139" s="48">
        <f>INT((I139+V139)*(10+L139))</f>
        <v>209</v>
      </c>
      <c r="R139" s="104">
        <f>VLOOKUP(C139,职业!B:I,4,0)</f>
        <v>25</v>
      </c>
      <c r="S139" s="104">
        <f>VLOOKUP(C139,职业!B:I,5,0)</f>
        <v>30</v>
      </c>
      <c r="T139" s="104">
        <f>VLOOKUP(C139,职业!B:I,6,0)</f>
        <v>5</v>
      </c>
      <c r="U139" s="104">
        <f>VLOOKUP(C139,职业!B:I,7,0)</f>
        <v>0</v>
      </c>
      <c r="V139" s="104">
        <f>VLOOKUP(C139,职业!B:I,8,0)</f>
        <v>0</v>
      </c>
    </row>
    <row r="140" spans="1:22">
      <c r="A140" s="45">
        <f>ROW()-2</f>
        <v>138</v>
      </c>
      <c r="B140" s="45">
        <v>83</v>
      </c>
      <c r="C140" s="41">
        <v>1</v>
      </c>
      <c r="D140" s="41">
        <v>0</v>
      </c>
      <c r="E140" s="46" t="s">
        <v>209</v>
      </c>
      <c r="F140" s="46" t="str">
        <f>VLOOKUP(C140,职业!B:C,2,0)</f>
        <v>将军·攻击型</v>
      </c>
      <c r="G140" s="46" t="str">
        <f>VLOOKUP(D140,绝技!B:C,2,0)</f>
        <v>无</v>
      </c>
      <c r="H140" s="50">
        <v>18</v>
      </c>
      <c r="I140" s="50">
        <v>18</v>
      </c>
      <c r="J140" s="45">
        <f>H140+I140</f>
        <v>36</v>
      </c>
      <c r="K140" s="41">
        <v>1</v>
      </c>
      <c r="L140" s="42">
        <v>1</v>
      </c>
      <c r="M140" s="47">
        <f>INT((50+K140*R140)*(10+L140))</f>
        <v>825</v>
      </c>
      <c r="N140" s="72">
        <f>INT((H140+S140)*(10+L140))</f>
        <v>528</v>
      </c>
      <c r="O140" s="48">
        <f>INT((H140+T140)*(10+L140))</f>
        <v>253</v>
      </c>
      <c r="P140" s="48">
        <f>INT((I140+U140)*(10+L140))</f>
        <v>198</v>
      </c>
      <c r="Q140" s="48">
        <f>INT((I140+V140)*(10+L140))</f>
        <v>198</v>
      </c>
      <c r="R140" s="104">
        <f>VLOOKUP(C140,职业!B:I,4,0)</f>
        <v>25</v>
      </c>
      <c r="S140" s="104">
        <f>VLOOKUP(C140,职业!B:I,5,0)</f>
        <v>30</v>
      </c>
      <c r="T140" s="104">
        <f>VLOOKUP(C140,职业!B:I,6,0)</f>
        <v>5</v>
      </c>
      <c r="U140" s="104">
        <f>VLOOKUP(C140,职业!B:I,7,0)</f>
        <v>0</v>
      </c>
      <c r="V140" s="104">
        <f>VLOOKUP(C140,职业!B:I,8,0)</f>
        <v>0</v>
      </c>
    </row>
    <row r="141" spans="1:22">
      <c r="A141" s="45">
        <f>ROW()-2</f>
        <v>139</v>
      </c>
      <c r="B141" s="45">
        <v>277</v>
      </c>
      <c r="C141" s="41">
        <v>1</v>
      </c>
      <c r="D141" s="41">
        <v>0</v>
      </c>
      <c r="E141" s="46" t="s">
        <v>403</v>
      </c>
      <c r="F141" s="46" t="str">
        <f>VLOOKUP(C141,职业!B:C,2,0)</f>
        <v>将军·攻击型</v>
      </c>
      <c r="G141" s="46" t="str">
        <f>VLOOKUP(D141,绝技!B:C,2,0)</f>
        <v>无</v>
      </c>
      <c r="H141" s="50">
        <v>18</v>
      </c>
      <c r="I141" s="50">
        <v>18</v>
      </c>
      <c r="J141" s="45">
        <f>H141+I141</f>
        <v>36</v>
      </c>
      <c r="K141" s="41">
        <v>1</v>
      </c>
      <c r="L141" s="42">
        <v>1</v>
      </c>
      <c r="M141" s="47">
        <f>INT((50+K141*R141)*(10+L141))</f>
        <v>825</v>
      </c>
      <c r="N141" s="72">
        <f>INT((H141+S141)*(10+L141))</f>
        <v>528</v>
      </c>
      <c r="O141" s="48">
        <f>INT((H141+T141)*(10+L141))</f>
        <v>253</v>
      </c>
      <c r="P141" s="48">
        <f>INT((I141+U141)*(10+L141))</f>
        <v>198</v>
      </c>
      <c r="Q141" s="48">
        <f>INT((I141+V141)*(10+L141))</f>
        <v>198</v>
      </c>
      <c r="R141" s="104">
        <f>VLOOKUP(C141,职业!B:I,4,0)</f>
        <v>25</v>
      </c>
      <c r="S141" s="104">
        <f>VLOOKUP(C141,职业!B:I,5,0)</f>
        <v>30</v>
      </c>
      <c r="T141" s="104">
        <f>VLOOKUP(C141,职业!B:I,6,0)</f>
        <v>5</v>
      </c>
      <c r="U141" s="104">
        <f>VLOOKUP(C141,职业!B:I,7,0)</f>
        <v>0</v>
      </c>
      <c r="V141" s="104">
        <f>VLOOKUP(C141,职业!B:I,8,0)</f>
        <v>0</v>
      </c>
    </row>
    <row r="142" spans="1:22">
      <c r="A142" s="45">
        <f>ROW()-2</f>
        <v>140</v>
      </c>
      <c r="B142" s="45">
        <v>359</v>
      </c>
      <c r="C142" s="41">
        <v>1</v>
      </c>
      <c r="D142" s="41">
        <v>0</v>
      </c>
      <c r="E142" s="46" t="s">
        <v>484</v>
      </c>
      <c r="F142" s="46" t="str">
        <f>VLOOKUP(C142,职业!B:C,2,0)</f>
        <v>将军·攻击型</v>
      </c>
      <c r="G142" s="46" t="str">
        <f>VLOOKUP(D142,绝技!B:C,2,0)</f>
        <v>无</v>
      </c>
      <c r="H142" s="50">
        <v>18</v>
      </c>
      <c r="I142" s="50">
        <v>18</v>
      </c>
      <c r="J142" s="45">
        <f>H142+I142</f>
        <v>36</v>
      </c>
      <c r="K142" s="41">
        <v>1</v>
      </c>
      <c r="L142" s="42">
        <v>1</v>
      </c>
      <c r="M142" s="47">
        <f>INT((50+K142*R142)*(10+L142))</f>
        <v>825</v>
      </c>
      <c r="N142" s="72">
        <f>INT((H142+S142)*(10+L142))</f>
        <v>528</v>
      </c>
      <c r="O142" s="48">
        <f>INT((H142+T142)*(10+L142))</f>
        <v>253</v>
      </c>
      <c r="P142" s="48">
        <f>INT((I142+U142)*(10+L142))</f>
        <v>198</v>
      </c>
      <c r="Q142" s="48">
        <f>INT((I142+V142)*(10+L142))</f>
        <v>198</v>
      </c>
      <c r="R142" s="104">
        <f>VLOOKUP(C142,职业!B:I,4,0)</f>
        <v>25</v>
      </c>
      <c r="S142" s="104">
        <f>VLOOKUP(C142,职业!B:I,5,0)</f>
        <v>30</v>
      </c>
      <c r="T142" s="104">
        <f>VLOOKUP(C142,职业!B:I,6,0)</f>
        <v>5</v>
      </c>
      <c r="U142" s="104">
        <f>VLOOKUP(C142,职业!B:I,7,0)</f>
        <v>0</v>
      </c>
      <c r="V142" s="104">
        <f>VLOOKUP(C142,职业!B:I,8,0)</f>
        <v>0</v>
      </c>
    </row>
    <row r="143" spans="1:22">
      <c r="A143" s="45">
        <f>ROW()-2</f>
        <v>141</v>
      </c>
      <c r="B143" s="45">
        <v>407</v>
      </c>
      <c r="C143" s="41">
        <v>1</v>
      </c>
      <c r="D143" s="41">
        <v>0</v>
      </c>
      <c r="E143" s="46" t="s">
        <v>532</v>
      </c>
      <c r="F143" s="46" t="str">
        <f>VLOOKUP(C143,职业!B:C,2,0)</f>
        <v>将军·攻击型</v>
      </c>
      <c r="G143" s="46" t="str">
        <f>VLOOKUP(D143,绝技!B:C,2,0)</f>
        <v>无</v>
      </c>
      <c r="H143" s="50">
        <v>18</v>
      </c>
      <c r="I143" s="50">
        <v>18</v>
      </c>
      <c r="J143" s="45">
        <f>H143+I143</f>
        <v>36</v>
      </c>
      <c r="K143" s="41">
        <v>1</v>
      </c>
      <c r="L143" s="42">
        <v>1</v>
      </c>
      <c r="M143" s="47">
        <f>INT((50+K143*R143)*(10+L143))</f>
        <v>825</v>
      </c>
      <c r="N143" s="72">
        <f>INT((H143+S143)*(10+L143))</f>
        <v>528</v>
      </c>
      <c r="O143" s="48">
        <f>INT((H143+T143)*(10+L143))</f>
        <v>253</v>
      </c>
      <c r="P143" s="48">
        <f>INT((I143+U143)*(10+L143))</f>
        <v>198</v>
      </c>
      <c r="Q143" s="48">
        <f>INT((I143+V143)*(10+L143))</f>
        <v>198</v>
      </c>
      <c r="R143" s="104">
        <f>VLOOKUP(C143,职业!B:I,4,0)</f>
        <v>25</v>
      </c>
      <c r="S143" s="104">
        <f>VLOOKUP(C143,职业!B:I,5,0)</f>
        <v>30</v>
      </c>
      <c r="T143" s="104">
        <f>VLOOKUP(C143,职业!B:I,6,0)</f>
        <v>5</v>
      </c>
      <c r="U143" s="104">
        <f>VLOOKUP(C143,职业!B:I,7,0)</f>
        <v>0</v>
      </c>
      <c r="V143" s="104">
        <f>VLOOKUP(C143,职业!B:I,8,0)</f>
        <v>0</v>
      </c>
    </row>
    <row r="144" spans="1:22">
      <c r="A144" s="45">
        <f>ROW()-2</f>
        <v>142</v>
      </c>
      <c r="B144" s="45">
        <v>570</v>
      </c>
      <c r="C144" s="41">
        <v>1</v>
      </c>
      <c r="D144" s="41">
        <v>0</v>
      </c>
      <c r="E144" s="46" t="s">
        <v>690</v>
      </c>
      <c r="F144" s="46" t="str">
        <f>VLOOKUP(C144,职业!B:C,2,0)</f>
        <v>将军·攻击型</v>
      </c>
      <c r="G144" s="46" t="str">
        <f>VLOOKUP(D144,绝技!B:C,2,0)</f>
        <v>无</v>
      </c>
      <c r="H144" s="50">
        <v>18</v>
      </c>
      <c r="I144" s="50">
        <v>18</v>
      </c>
      <c r="J144" s="45">
        <f>H144+I144</f>
        <v>36</v>
      </c>
      <c r="K144" s="41">
        <v>1</v>
      </c>
      <c r="L144" s="42">
        <v>1</v>
      </c>
      <c r="M144" s="47">
        <f>INT((50+K144*R144)*(10+L144))</f>
        <v>825</v>
      </c>
      <c r="N144" s="72">
        <f>INT((H144+S144)*(10+L144))</f>
        <v>528</v>
      </c>
      <c r="O144" s="48">
        <f>INT((H144+T144)*(10+L144))</f>
        <v>253</v>
      </c>
      <c r="P144" s="48">
        <f>INT((I144+U144)*(10+L144))</f>
        <v>198</v>
      </c>
      <c r="Q144" s="48">
        <f>INT((I144+V144)*(10+L144))</f>
        <v>198</v>
      </c>
      <c r="R144" s="104">
        <f>VLOOKUP(C144,职业!B:I,4,0)</f>
        <v>25</v>
      </c>
      <c r="S144" s="104">
        <f>VLOOKUP(C144,职业!B:I,5,0)</f>
        <v>30</v>
      </c>
      <c r="T144" s="104">
        <f>VLOOKUP(C144,职业!B:I,6,0)</f>
        <v>5</v>
      </c>
      <c r="U144" s="104">
        <f>VLOOKUP(C144,职业!B:I,7,0)</f>
        <v>0</v>
      </c>
      <c r="V144" s="104">
        <f>VLOOKUP(C144,职业!B:I,8,0)</f>
        <v>0</v>
      </c>
    </row>
    <row r="145" spans="1:22">
      <c r="A145" s="45">
        <f>ROW()-2</f>
        <v>143</v>
      </c>
      <c r="B145" s="45">
        <v>106</v>
      </c>
      <c r="C145" s="41">
        <v>1</v>
      </c>
      <c r="D145" s="41">
        <v>0</v>
      </c>
      <c r="E145" s="46" t="s">
        <v>232</v>
      </c>
      <c r="F145" s="46" t="str">
        <f>VLOOKUP(C145,职业!B:C,2,0)</f>
        <v>将军·攻击型</v>
      </c>
      <c r="G145" s="46" t="str">
        <f>VLOOKUP(D145,绝技!B:C,2,0)</f>
        <v>无</v>
      </c>
      <c r="H145" s="50">
        <v>18</v>
      </c>
      <c r="I145" s="50">
        <v>17</v>
      </c>
      <c r="J145" s="45">
        <f>H145+I145</f>
        <v>35</v>
      </c>
      <c r="K145" s="41">
        <v>1</v>
      </c>
      <c r="L145" s="42">
        <v>1</v>
      </c>
      <c r="M145" s="47">
        <f>INT((50+K145*R145)*(10+L145))</f>
        <v>825</v>
      </c>
      <c r="N145" s="72">
        <f>INT((H145+S145)*(10+L145))</f>
        <v>528</v>
      </c>
      <c r="O145" s="48">
        <f>INT((H145+T145)*(10+L145))</f>
        <v>253</v>
      </c>
      <c r="P145" s="48">
        <f>INT((I145+U145)*(10+L145))</f>
        <v>187</v>
      </c>
      <c r="Q145" s="48">
        <f>INT((I145+V145)*(10+L145))</f>
        <v>187</v>
      </c>
      <c r="R145" s="104">
        <f>VLOOKUP(C145,职业!B:I,4,0)</f>
        <v>25</v>
      </c>
      <c r="S145" s="104">
        <f>VLOOKUP(C145,职业!B:I,5,0)</f>
        <v>30</v>
      </c>
      <c r="T145" s="104">
        <f>VLOOKUP(C145,职业!B:I,6,0)</f>
        <v>5</v>
      </c>
      <c r="U145" s="104">
        <f>VLOOKUP(C145,职业!B:I,7,0)</f>
        <v>0</v>
      </c>
      <c r="V145" s="104">
        <f>VLOOKUP(C145,职业!B:I,8,0)</f>
        <v>0</v>
      </c>
    </row>
    <row r="146" spans="1:22">
      <c r="A146" s="45">
        <f>ROW()-2</f>
        <v>144</v>
      </c>
      <c r="B146" s="45">
        <v>162</v>
      </c>
      <c r="C146" s="41">
        <v>1</v>
      </c>
      <c r="D146" s="41">
        <v>0</v>
      </c>
      <c r="E146" s="46" t="s">
        <v>288</v>
      </c>
      <c r="F146" s="46" t="str">
        <f>VLOOKUP(C146,职业!B:C,2,0)</f>
        <v>将军·攻击型</v>
      </c>
      <c r="G146" s="46" t="str">
        <f>VLOOKUP(D146,绝技!B:C,2,0)</f>
        <v>无</v>
      </c>
      <c r="H146" s="50">
        <v>18</v>
      </c>
      <c r="I146" s="50">
        <v>17</v>
      </c>
      <c r="J146" s="45">
        <f>H146+I146</f>
        <v>35</v>
      </c>
      <c r="K146" s="41">
        <v>1</v>
      </c>
      <c r="L146" s="42">
        <v>1</v>
      </c>
      <c r="M146" s="47">
        <f>INT((50+K146*R146)*(10+L146))</f>
        <v>825</v>
      </c>
      <c r="N146" s="72">
        <f>INT((H146+S146)*(10+L146))</f>
        <v>528</v>
      </c>
      <c r="O146" s="48">
        <f>INT((H146+T146)*(10+L146))</f>
        <v>253</v>
      </c>
      <c r="P146" s="48">
        <f>INT((I146+U146)*(10+L146))</f>
        <v>187</v>
      </c>
      <c r="Q146" s="48">
        <f>INT((I146+V146)*(10+L146))</f>
        <v>187</v>
      </c>
      <c r="R146" s="104">
        <f>VLOOKUP(C146,职业!B:I,4,0)</f>
        <v>25</v>
      </c>
      <c r="S146" s="104">
        <f>VLOOKUP(C146,职业!B:I,5,0)</f>
        <v>30</v>
      </c>
      <c r="T146" s="104">
        <f>VLOOKUP(C146,职业!B:I,6,0)</f>
        <v>5</v>
      </c>
      <c r="U146" s="104">
        <f>VLOOKUP(C146,职业!B:I,7,0)</f>
        <v>0</v>
      </c>
      <c r="V146" s="104">
        <f>VLOOKUP(C146,职业!B:I,8,0)</f>
        <v>0</v>
      </c>
    </row>
    <row r="147" spans="1:22">
      <c r="A147" s="45">
        <f>ROW()-2</f>
        <v>145</v>
      </c>
      <c r="B147" s="45">
        <v>288</v>
      </c>
      <c r="C147" s="41">
        <v>1</v>
      </c>
      <c r="D147" s="41">
        <v>0</v>
      </c>
      <c r="E147" s="46" t="s">
        <v>414</v>
      </c>
      <c r="F147" s="46" t="str">
        <f>VLOOKUP(C147,职业!B:C,2,0)</f>
        <v>将军·攻击型</v>
      </c>
      <c r="G147" s="46" t="str">
        <f>VLOOKUP(D147,绝技!B:C,2,0)</f>
        <v>无</v>
      </c>
      <c r="H147" s="50">
        <v>18</v>
      </c>
      <c r="I147" s="50">
        <v>17</v>
      </c>
      <c r="J147" s="45">
        <f>H147+I147</f>
        <v>35</v>
      </c>
      <c r="K147" s="41">
        <v>1</v>
      </c>
      <c r="L147" s="42">
        <v>1</v>
      </c>
      <c r="M147" s="47">
        <f>INT((50+K147*R147)*(10+L147))</f>
        <v>825</v>
      </c>
      <c r="N147" s="72">
        <f>INT((H147+S147)*(10+L147))</f>
        <v>528</v>
      </c>
      <c r="O147" s="48">
        <f>INT((H147+T147)*(10+L147))</f>
        <v>253</v>
      </c>
      <c r="P147" s="48">
        <f>INT((I147+U147)*(10+L147))</f>
        <v>187</v>
      </c>
      <c r="Q147" s="48">
        <f>INT((I147+V147)*(10+L147))</f>
        <v>187</v>
      </c>
      <c r="R147" s="104">
        <f>VLOOKUP(C147,职业!B:I,4,0)</f>
        <v>25</v>
      </c>
      <c r="S147" s="104">
        <f>VLOOKUP(C147,职业!B:I,5,0)</f>
        <v>30</v>
      </c>
      <c r="T147" s="104">
        <f>VLOOKUP(C147,职业!B:I,6,0)</f>
        <v>5</v>
      </c>
      <c r="U147" s="104">
        <f>VLOOKUP(C147,职业!B:I,7,0)</f>
        <v>0</v>
      </c>
      <c r="V147" s="104">
        <f>VLOOKUP(C147,职业!B:I,8,0)</f>
        <v>0</v>
      </c>
    </row>
    <row r="148" spans="1:22">
      <c r="A148" s="45">
        <f>ROW()-2</f>
        <v>146</v>
      </c>
      <c r="B148" s="45">
        <v>325</v>
      </c>
      <c r="C148" s="41">
        <v>1</v>
      </c>
      <c r="D148" s="41">
        <v>0</v>
      </c>
      <c r="E148" s="46" t="s">
        <v>450</v>
      </c>
      <c r="F148" s="46" t="str">
        <f>VLOOKUP(C148,职业!B:C,2,0)</f>
        <v>将军·攻击型</v>
      </c>
      <c r="G148" s="46" t="str">
        <f>VLOOKUP(D148,绝技!B:C,2,0)</f>
        <v>无</v>
      </c>
      <c r="H148" s="50">
        <v>18</v>
      </c>
      <c r="I148" s="50">
        <v>17</v>
      </c>
      <c r="J148" s="45">
        <f>H148+I148</f>
        <v>35</v>
      </c>
      <c r="K148" s="41">
        <v>1</v>
      </c>
      <c r="L148" s="42">
        <v>1</v>
      </c>
      <c r="M148" s="47">
        <f>INT((50+K148*R148)*(10+L148))</f>
        <v>825</v>
      </c>
      <c r="N148" s="72">
        <f>INT((H148+S148)*(10+L148))</f>
        <v>528</v>
      </c>
      <c r="O148" s="48">
        <f>INT((H148+T148)*(10+L148))</f>
        <v>253</v>
      </c>
      <c r="P148" s="48">
        <f>INT((I148+U148)*(10+L148))</f>
        <v>187</v>
      </c>
      <c r="Q148" s="48">
        <f>INT((I148+V148)*(10+L148))</f>
        <v>187</v>
      </c>
      <c r="R148" s="104">
        <f>VLOOKUP(C148,职业!B:I,4,0)</f>
        <v>25</v>
      </c>
      <c r="S148" s="104">
        <f>VLOOKUP(C148,职业!B:I,5,0)</f>
        <v>30</v>
      </c>
      <c r="T148" s="104">
        <f>VLOOKUP(C148,职业!B:I,6,0)</f>
        <v>5</v>
      </c>
      <c r="U148" s="104">
        <f>VLOOKUP(C148,职业!B:I,7,0)</f>
        <v>0</v>
      </c>
      <c r="V148" s="104">
        <f>VLOOKUP(C148,职业!B:I,8,0)</f>
        <v>0</v>
      </c>
    </row>
    <row r="149" spans="1:22">
      <c r="A149" s="45">
        <f>ROW()-2</f>
        <v>147</v>
      </c>
      <c r="B149" s="45">
        <v>340</v>
      </c>
      <c r="C149" s="41">
        <v>1</v>
      </c>
      <c r="D149" s="41">
        <v>0</v>
      </c>
      <c r="E149" s="46" t="s">
        <v>465</v>
      </c>
      <c r="F149" s="46" t="str">
        <f>VLOOKUP(C149,职业!B:C,2,0)</f>
        <v>将军·攻击型</v>
      </c>
      <c r="G149" s="46" t="str">
        <f>VLOOKUP(D149,绝技!B:C,2,0)</f>
        <v>无</v>
      </c>
      <c r="H149" s="50">
        <v>18</v>
      </c>
      <c r="I149" s="50">
        <v>17</v>
      </c>
      <c r="J149" s="45">
        <f>H149+I149</f>
        <v>35</v>
      </c>
      <c r="K149" s="41">
        <v>1</v>
      </c>
      <c r="L149" s="42">
        <v>1</v>
      </c>
      <c r="M149" s="47">
        <f>INT((50+K149*R149)*(10+L149))</f>
        <v>825</v>
      </c>
      <c r="N149" s="72">
        <f>INT((H149+S149)*(10+L149))</f>
        <v>528</v>
      </c>
      <c r="O149" s="48">
        <f>INT((H149+T149)*(10+L149))</f>
        <v>253</v>
      </c>
      <c r="P149" s="48">
        <f>INT((I149+U149)*(10+L149))</f>
        <v>187</v>
      </c>
      <c r="Q149" s="48">
        <f>INT((I149+V149)*(10+L149))</f>
        <v>187</v>
      </c>
      <c r="R149" s="104">
        <f>VLOOKUP(C149,职业!B:I,4,0)</f>
        <v>25</v>
      </c>
      <c r="S149" s="104">
        <f>VLOOKUP(C149,职业!B:I,5,0)</f>
        <v>30</v>
      </c>
      <c r="T149" s="104">
        <f>VLOOKUP(C149,职业!B:I,6,0)</f>
        <v>5</v>
      </c>
      <c r="U149" s="104">
        <f>VLOOKUP(C149,职业!B:I,7,0)</f>
        <v>0</v>
      </c>
      <c r="V149" s="104">
        <f>VLOOKUP(C149,职业!B:I,8,0)</f>
        <v>0</v>
      </c>
    </row>
    <row r="150" spans="1:22">
      <c r="A150" s="45">
        <f>ROW()-2</f>
        <v>148</v>
      </c>
      <c r="B150" s="45">
        <v>438</v>
      </c>
      <c r="C150" s="41">
        <v>1</v>
      </c>
      <c r="D150" s="41">
        <v>0</v>
      </c>
      <c r="E150" s="46" t="s">
        <v>562</v>
      </c>
      <c r="F150" s="46" t="str">
        <f>VLOOKUP(C150,职业!B:C,2,0)</f>
        <v>将军·攻击型</v>
      </c>
      <c r="G150" s="46" t="str">
        <f>VLOOKUP(D150,绝技!B:C,2,0)</f>
        <v>无</v>
      </c>
      <c r="H150" s="50">
        <v>18</v>
      </c>
      <c r="I150" s="50">
        <v>17</v>
      </c>
      <c r="J150" s="45">
        <f>H150+I150</f>
        <v>35</v>
      </c>
      <c r="K150" s="41">
        <v>1</v>
      </c>
      <c r="L150" s="42">
        <v>1</v>
      </c>
      <c r="M150" s="47">
        <f>INT((50+K150*R150)*(10+L150))</f>
        <v>825</v>
      </c>
      <c r="N150" s="72">
        <f>INT((H150+S150)*(10+L150))</f>
        <v>528</v>
      </c>
      <c r="O150" s="48">
        <f>INT((H150+T150)*(10+L150))</f>
        <v>253</v>
      </c>
      <c r="P150" s="48">
        <f>INT((I150+U150)*(10+L150))</f>
        <v>187</v>
      </c>
      <c r="Q150" s="48">
        <f>INT((I150+V150)*(10+L150))</f>
        <v>187</v>
      </c>
      <c r="R150" s="104">
        <f>VLOOKUP(C150,职业!B:I,4,0)</f>
        <v>25</v>
      </c>
      <c r="S150" s="104">
        <f>VLOOKUP(C150,职业!B:I,5,0)</f>
        <v>30</v>
      </c>
      <c r="T150" s="104">
        <f>VLOOKUP(C150,职业!B:I,6,0)</f>
        <v>5</v>
      </c>
      <c r="U150" s="104">
        <f>VLOOKUP(C150,职业!B:I,7,0)</f>
        <v>0</v>
      </c>
      <c r="V150" s="104">
        <f>VLOOKUP(C150,职业!B:I,8,0)</f>
        <v>0</v>
      </c>
    </row>
    <row r="151" spans="1:22">
      <c r="A151" s="45">
        <f>ROW()-2</f>
        <v>149</v>
      </c>
      <c r="B151" s="45">
        <v>514</v>
      </c>
      <c r="C151" s="41">
        <v>1</v>
      </c>
      <c r="D151" s="41">
        <v>0</v>
      </c>
      <c r="E151" s="46" t="s">
        <v>635</v>
      </c>
      <c r="F151" s="46" t="str">
        <f>VLOOKUP(C151,职业!B:C,2,0)</f>
        <v>将军·攻击型</v>
      </c>
      <c r="G151" s="46" t="str">
        <f>VLOOKUP(D151,绝技!B:C,2,0)</f>
        <v>无</v>
      </c>
      <c r="H151" s="50">
        <v>18</v>
      </c>
      <c r="I151" s="50">
        <v>17</v>
      </c>
      <c r="J151" s="45">
        <f>H151+I151</f>
        <v>35</v>
      </c>
      <c r="K151" s="41">
        <v>1</v>
      </c>
      <c r="L151" s="42">
        <v>1</v>
      </c>
      <c r="M151" s="47">
        <f>INT((50+K151*R151)*(10+L151))</f>
        <v>825</v>
      </c>
      <c r="N151" s="72">
        <f>INT((H151+S151)*(10+L151))</f>
        <v>528</v>
      </c>
      <c r="O151" s="48">
        <f>INT((H151+T151)*(10+L151))</f>
        <v>253</v>
      </c>
      <c r="P151" s="48">
        <f>INT((I151+U151)*(10+L151))</f>
        <v>187</v>
      </c>
      <c r="Q151" s="48">
        <f>INT((I151+V151)*(10+L151))</f>
        <v>187</v>
      </c>
      <c r="R151" s="104">
        <f>VLOOKUP(C151,职业!B:I,4,0)</f>
        <v>25</v>
      </c>
      <c r="S151" s="104">
        <f>VLOOKUP(C151,职业!B:I,5,0)</f>
        <v>30</v>
      </c>
      <c r="T151" s="104">
        <f>VLOOKUP(C151,职业!B:I,6,0)</f>
        <v>5</v>
      </c>
      <c r="U151" s="104">
        <f>VLOOKUP(C151,职业!B:I,7,0)</f>
        <v>0</v>
      </c>
      <c r="V151" s="104">
        <f>VLOOKUP(C151,职业!B:I,8,0)</f>
        <v>0</v>
      </c>
    </row>
    <row r="152" spans="1:22">
      <c r="A152" s="45">
        <f>ROW()-2</f>
        <v>150</v>
      </c>
      <c r="B152" s="45">
        <v>155</v>
      </c>
      <c r="C152" s="41">
        <v>1</v>
      </c>
      <c r="D152" s="41">
        <v>0</v>
      </c>
      <c r="E152" s="46" t="s">
        <v>281</v>
      </c>
      <c r="F152" s="46" t="str">
        <f>VLOOKUP(C152,职业!B:C,2,0)</f>
        <v>将军·攻击型</v>
      </c>
      <c r="G152" s="46" t="str">
        <f>VLOOKUP(D152,绝技!B:C,2,0)</f>
        <v>无</v>
      </c>
      <c r="H152" s="50">
        <v>18</v>
      </c>
      <c r="I152" s="50">
        <v>16</v>
      </c>
      <c r="J152" s="45">
        <f>H152+I152</f>
        <v>34</v>
      </c>
      <c r="K152" s="41">
        <v>1</v>
      </c>
      <c r="L152" s="42">
        <v>1</v>
      </c>
      <c r="M152" s="47">
        <f>INT((50+K152*R152)*(10+L152))</f>
        <v>825</v>
      </c>
      <c r="N152" s="72">
        <f>INT((H152+S152)*(10+L152))</f>
        <v>528</v>
      </c>
      <c r="O152" s="48">
        <f>INT((H152+T152)*(10+L152))</f>
        <v>253</v>
      </c>
      <c r="P152" s="48">
        <f>INT((I152+U152)*(10+L152))</f>
        <v>176</v>
      </c>
      <c r="Q152" s="48">
        <f>INT((I152+V152)*(10+L152))</f>
        <v>176</v>
      </c>
      <c r="R152" s="104">
        <f>VLOOKUP(C152,职业!B:I,4,0)</f>
        <v>25</v>
      </c>
      <c r="S152" s="104">
        <f>VLOOKUP(C152,职业!B:I,5,0)</f>
        <v>30</v>
      </c>
      <c r="T152" s="104">
        <f>VLOOKUP(C152,职业!B:I,6,0)</f>
        <v>5</v>
      </c>
      <c r="U152" s="104">
        <f>VLOOKUP(C152,职业!B:I,7,0)</f>
        <v>0</v>
      </c>
      <c r="V152" s="104">
        <f>VLOOKUP(C152,职业!B:I,8,0)</f>
        <v>0</v>
      </c>
    </row>
    <row r="153" spans="1:22">
      <c r="A153" s="45">
        <f>ROW()-2</f>
        <v>151</v>
      </c>
      <c r="B153" s="45">
        <v>253</v>
      </c>
      <c r="C153" s="41">
        <v>1</v>
      </c>
      <c r="D153" s="41">
        <v>0</v>
      </c>
      <c r="E153" s="46" t="s">
        <v>379</v>
      </c>
      <c r="F153" s="46" t="str">
        <f>VLOOKUP(C153,职业!B:C,2,0)</f>
        <v>将军·攻击型</v>
      </c>
      <c r="G153" s="46" t="str">
        <f>VLOOKUP(D153,绝技!B:C,2,0)</f>
        <v>无</v>
      </c>
      <c r="H153" s="50">
        <v>18</v>
      </c>
      <c r="I153" s="50">
        <v>16</v>
      </c>
      <c r="J153" s="45">
        <f>H153+I153</f>
        <v>34</v>
      </c>
      <c r="K153" s="41">
        <v>1</v>
      </c>
      <c r="L153" s="42">
        <v>1</v>
      </c>
      <c r="M153" s="47">
        <f>INT((50+K153*R153)*(10+L153))</f>
        <v>825</v>
      </c>
      <c r="N153" s="72">
        <f>INT((H153+S153)*(10+L153))</f>
        <v>528</v>
      </c>
      <c r="O153" s="48">
        <f>INT((H153+T153)*(10+L153))</f>
        <v>253</v>
      </c>
      <c r="P153" s="48">
        <f>INT((I153+U153)*(10+L153))</f>
        <v>176</v>
      </c>
      <c r="Q153" s="48">
        <f>INT((I153+V153)*(10+L153))</f>
        <v>176</v>
      </c>
      <c r="R153" s="104">
        <f>VLOOKUP(C153,职业!B:I,4,0)</f>
        <v>25</v>
      </c>
      <c r="S153" s="104">
        <f>VLOOKUP(C153,职业!B:I,5,0)</f>
        <v>30</v>
      </c>
      <c r="T153" s="104">
        <f>VLOOKUP(C153,职业!B:I,6,0)</f>
        <v>5</v>
      </c>
      <c r="U153" s="104">
        <f>VLOOKUP(C153,职业!B:I,7,0)</f>
        <v>0</v>
      </c>
      <c r="V153" s="104">
        <f>VLOOKUP(C153,职业!B:I,8,0)</f>
        <v>0</v>
      </c>
    </row>
    <row r="154" spans="1:22">
      <c r="A154" s="45">
        <f>ROW()-2</f>
        <v>152</v>
      </c>
      <c r="B154" s="45">
        <v>369</v>
      </c>
      <c r="C154" s="41">
        <v>1</v>
      </c>
      <c r="D154" s="41">
        <v>0</v>
      </c>
      <c r="E154" s="46" t="s">
        <v>494</v>
      </c>
      <c r="F154" s="46" t="str">
        <f>VLOOKUP(C154,职业!B:C,2,0)</f>
        <v>将军·攻击型</v>
      </c>
      <c r="G154" s="46" t="str">
        <f>VLOOKUP(D154,绝技!B:C,2,0)</f>
        <v>无</v>
      </c>
      <c r="H154" s="50">
        <v>18</v>
      </c>
      <c r="I154" s="50">
        <v>16</v>
      </c>
      <c r="J154" s="45">
        <f>H154+I154</f>
        <v>34</v>
      </c>
      <c r="K154" s="41">
        <v>1</v>
      </c>
      <c r="L154" s="42">
        <v>1</v>
      </c>
      <c r="M154" s="47">
        <f>INT((50+K154*R154)*(10+L154))</f>
        <v>825</v>
      </c>
      <c r="N154" s="72">
        <f>INT((H154+S154)*(10+L154))</f>
        <v>528</v>
      </c>
      <c r="O154" s="48">
        <f>INT((H154+T154)*(10+L154))</f>
        <v>253</v>
      </c>
      <c r="P154" s="48">
        <f>INT((I154+U154)*(10+L154))</f>
        <v>176</v>
      </c>
      <c r="Q154" s="48">
        <f>INT((I154+V154)*(10+L154))</f>
        <v>176</v>
      </c>
      <c r="R154" s="104">
        <f>VLOOKUP(C154,职业!B:I,4,0)</f>
        <v>25</v>
      </c>
      <c r="S154" s="104">
        <f>VLOOKUP(C154,职业!B:I,5,0)</f>
        <v>30</v>
      </c>
      <c r="T154" s="104">
        <f>VLOOKUP(C154,职业!B:I,6,0)</f>
        <v>5</v>
      </c>
      <c r="U154" s="104">
        <f>VLOOKUP(C154,职业!B:I,7,0)</f>
        <v>0</v>
      </c>
      <c r="V154" s="104">
        <f>VLOOKUP(C154,职业!B:I,8,0)</f>
        <v>0</v>
      </c>
    </row>
    <row r="155" spans="1:22">
      <c r="A155" s="45">
        <f>ROW()-2</f>
        <v>153</v>
      </c>
      <c r="B155" s="45">
        <v>616</v>
      </c>
      <c r="C155" s="41">
        <v>1</v>
      </c>
      <c r="D155" s="41">
        <v>0</v>
      </c>
      <c r="E155" s="46" t="s">
        <v>735</v>
      </c>
      <c r="F155" s="46" t="str">
        <f>VLOOKUP(C155,职业!B:C,2,0)</f>
        <v>将军·攻击型</v>
      </c>
      <c r="G155" s="46" t="str">
        <f>VLOOKUP(D155,绝技!B:C,2,0)</f>
        <v>无</v>
      </c>
      <c r="H155" s="50">
        <v>18</v>
      </c>
      <c r="I155" s="50">
        <v>16</v>
      </c>
      <c r="J155" s="45">
        <f>H155+I155</f>
        <v>34</v>
      </c>
      <c r="K155" s="41">
        <v>1</v>
      </c>
      <c r="L155" s="42">
        <v>1</v>
      </c>
      <c r="M155" s="47">
        <f>INT((50+K155*R155)*(10+L155))</f>
        <v>825</v>
      </c>
      <c r="N155" s="72">
        <f>INT((H155+S155)*(10+L155))</f>
        <v>528</v>
      </c>
      <c r="O155" s="48">
        <f>INT((H155+T155)*(10+L155))</f>
        <v>253</v>
      </c>
      <c r="P155" s="48">
        <f>INT((I155+U155)*(10+L155))</f>
        <v>176</v>
      </c>
      <c r="Q155" s="48">
        <f>INT((I155+V155)*(10+L155))</f>
        <v>176</v>
      </c>
      <c r="R155" s="104">
        <f>VLOOKUP(C155,职业!B:I,4,0)</f>
        <v>25</v>
      </c>
      <c r="S155" s="104">
        <f>VLOOKUP(C155,职业!B:I,5,0)</f>
        <v>30</v>
      </c>
      <c r="T155" s="104">
        <f>VLOOKUP(C155,职业!B:I,6,0)</f>
        <v>5</v>
      </c>
      <c r="U155" s="104">
        <f>VLOOKUP(C155,职业!B:I,7,0)</f>
        <v>0</v>
      </c>
      <c r="V155" s="104">
        <f>VLOOKUP(C155,职业!B:I,8,0)</f>
        <v>0</v>
      </c>
    </row>
    <row r="156" spans="1:22">
      <c r="A156" s="45">
        <f>ROW()-2</f>
        <v>154</v>
      </c>
      <c r="B156" s="45">
        <v>621</v>
      </c>
      <c r="C156" s="41">
        <v>1</v>
      </c>
      <c r="D156" s="41">
        <v>0</v>
      </c>
      <c r="E156" s="46" t="s">
        <v>740</v>
      </c>
      <c r="F156" s="46" t="str">
        <f>VLOOKUP(C156,职业!B:C,2,0)</f>
        <v>将军·攻击型</v>
      </c>
      <c r="G156" s="46" t="str">
        <f>VLOOKUP(D156,绝技!B:C,2,0)</f>
        <v>无</v>
      </c>
      <c r="H156" s="50">
        <v>18</v>
      </c>
      <c r="I156" s="50">
        <v>16</v>
      </c>
      <c r="J156" s="45">
        <f>H156+I156</f>
        <v>34</v>
      </c>
      <c r="K156" s="41">
        <v>1</v>
      </c>
      <c r="L156" s="42">
        <v>1</v>
      </c>
      <c r="M156" s="47">
        <f>INT((50+K156*R156)*(10+L156))</f>
        <v>825</v>
      </c>
      <c r="N156" s="72">
        <f>INT((H156+S156)*(10+L156))</f>
        <v>528</v>
      </c>
      <c r="O156" s="48">
        <f>INT((H156+T156)*(10+L156))</f>
        <v>253</v>
      </c>
      <c r="P156" s="48">
        <f>INT((I156+U156)*(10+L156))</f>
        <v>176</v>
      </c>
      <c r="Q156" s="48">
        <f>INT((I156+V156)*(10+L156))</f>
        <v>176</v>
      </c>
      <c r="R156" s="104">
        <f>VLOOKUP(C156,职业!B:I,4,0)</f>
        <v>25</v>
      </c>
      <c r="S156" s="104">
        <f>VLOOKUP(C156,职业!B:I,5,0)</f>
        <v>30</v>
      </c>
      <c r="T156" s="104">
        <f>VLOOKUP(C156,职业!B:I,6,0)</f>
        <v>5</v>
      </c>
      <c r="U156" s="104">
        <f>VLOOKUP(C156,职业!B:I,7,0)</f>
        <v>0</v>
      </c>
      <c r="V156" s="104">
        <f>VLOOKUP(C156,职业!B:I,8,0)</f>
        <v>0</v>
      </c>
    </row>
    <row r="157" spans="1:22">
      <c r="A157" s="45">
        <f>ROW()-2</f>
        <v>155</v>
      </c>
      <c r="B157" s="45">
        <v>173</v>
      </c>
      <c r="C157" s="41">
        <v>1</v>
      </c>
      <c r="D157" s="41">
        <v>0</v>
      </c>
      <c r="E157" s="46" t="s">
        <v>299</v>
      </c>
      <c r="F157" s="46" t="str">
        <f>VLOOKUP(C157,职业!B:C,2,0)</f>
        <v>将军·攻击型</v>
      </c>
      <c r="G157" s="46" t="str">
        <f>VLOOKUP(D157,绝技!B:C,2,0)</f>
        <v>无</v>
      </c>
      <c r="H157" s="50">
        <v>18</v>
      </c>
      <c r="I157" s="50">
        <v>15</v>
      </c>
      <c r="J157" s="45">
        <f>H157+I157</f>
        <v>33</v>
      </c>
      <c r="K157" s="41">
        <v>1</v>
      </c>
      <c r="L157" s="42">
        <v>1</v>
      </c>
      <c r="M157" s="47">
        <f>INT((50+K157*R157)*(10+L157))</f>
        <v>825</v>
      </c>
      <c r="N157" s="72">
        <f>INT((H157+S157)*(10+L157))</f>
        <v>528</v>
      </c>
      <c r="O157" s="48">
        <f>INT((H157+T157)*(10+L157))</f>
        <v>253</v>
      </c>
      <c r="P157" s="48">
        <f>INT((I157+U157)*(10+L157))</f>
        <v>165</v>
      </c>
      <c r="Q157" s="48">
        <f>INT((I157+V157)*(10+L157))</f>
        <v>165</v>
      </c>
      <c r="R157" s="104">
        <f>VLOOKUP(C157,职业!B:I,4,0)</f>
        <v>25</v>
      </c>
      <c r="S157" s="104">
        <f>VLOOKUP(C157,职业!B:I,5,0)</f>
        <v>30</v>
      </c>
      <c r="T157" s="104">
        <f>VLOOKUP(C157,职业!B:I,6,0)</f>
        <v>5</v>
      </c>
      <c r="U157" s="104">
        <f>VLOOKUP(C157,职业!B:I,7,0)</f>
        <v>0</v>
      </c>
      <c r="V157" s="104">
        <f>VLOOKUP(C157,职业!B:I,8,0)</f>
        <v>0</v>
      </c>
    </row>
    <row r="158" spans="1:22">
      <c r="A158" s="45">
        <f>ROW()-2</f>
        <v>156</v>
      </c>
      <c r="B158" s="45">
        <v>274</v>
      </c>
      <c r="C158" s="41">
        <v>1</v>
      </c>
      <c r="D158" s="41">
        <v>0</v>
      </c>
      <c r="E158" s="46" t="s">
        <v>400</v>
      </c>
      <c r="F158" s="46" t="str">
        <f>VLOOKUP(C158,职业!B:C,2,0)</f>
        <v>将军·攻击型</v>
      </c>
      <c r="G158" s="46" t="str">
        <f>VLOOKUP(D158,绝技!B:C,2,0)</f>
        <v>无</v>
      </c>
      <c r="H158" s="50">
        <v>18</v>
      </c>
      <c r="I158" s="50">
        <v>15</v>
      </c>
      <c r="J158" s="45">
        <f>H158+I158</f>
        <v>33</v>
      </c>
      <c r="K158" s="41">
        <v>1</v>
      </c>
      <c r="L158" s="42">
        <v>1</v>
      </c>
      <c r="M158" s="47">
        <f>INT((50+K158*R158)*(10+L158))</f>
        <v>825</v>
      </c>
      <c r="N158" s="72">
        <f>INT((H158+S158)*(10+L158))</f>
        <v>528</v>
      </c>
      <c r="O158" s="48">
        <f>INT((H158+T158)*(10+L158))</f>
        <v>253</v>
      </c>
      <c r="P158" s="48">
        <f>INT((I158+U158)*(10+L158))</f>
        <v>165</v>
      </c>
      <c r="Q158" s="48">
        <f>INT((I158+V158)*(10+L158))</f>
        <v>165</v>
      </c>
      <c r="R158" s="104">
        <f>VLOOKUP(C158,职业!B:I,4,0)</f>
        <v>25</v>
      </c>
      <c r="S158" s="104">
        <f>VLOOKUP(C158,职业!B:I,5,0)</f>
        <v>30</v>
      </c>
      <c r="T158" s="104">
        <f>VLOOKUP(C158,职业!B:I,6,0)</f>
        <v>5</v>
      </c>
      <c r="U158" s="104">
        <f>VLOOKUP(C158,职业!B:I,7,0)</f>
        <v>0</v>
      </c>
      <c r="V158" s="104">
        <f>VLOOKUP(C158,职业!B:I,8,0)</f>
        <v>0</v>
      </c>
    </row>
    <row r="159" spans="1:22">
      <c r="A159" s="45">
        <f>ROW()-2</f>
        <v>157</v>
      </c>
      <c r="B159" s="45">
        <v>415</v>
      </c>
      <c r="C159" s="41">
        <v>1</v>
      </c>
      <c r="D159" s="41">
        <v>0</v>
      </c>
      <c r="E159" s="46" t="s">
        <v>540</v>
      </c>
      <c r="F159" s="46" t="str">
        <f>VLOOKUP(C159,职业!B:C,2,0)</f>
        <v>将军·攻击型</v>
      </c>
      <c r="G159" s="46" t="str">
        <f>VLOOKUP(D159,绝技!B:C,2,0)</f>
        <v>无</v>
      </c>
      <c r="H159" s="50">
        <v>18</v>
      </c>
      <c r="I159" s="50">
        <v>15</v>
      </c>
      <c r="J159" s="45">
        <f>H159+I159</f>
        <v>33</v>
      </c>
      <c r="K159" s="41">
        <v>1</v>
      </c>
      <c r="L159" s="42">
        <v>1</v>
      </c>
      <c r="M159" s="47">
        <f>INT((50+K159*R159)*(10+L159))</f>
        <v>825</v>
      </c>
      <c r="N159" s="72">
        <f>INT((H159+S159)*(10+L159))</f>
        <v>528</v>
      </c>
      <c r="O159" s="48">
        <f>INT((H159+T159)*(10+L159))</f>
        <v>253</v>
      </c>
      <c r="P159" s="48">
        <f>INT((I159+U159)*(10+L159))</f>
        <v>165</v>
      </c>
      <c r="Q159" s="48">
        <f>INT((I159+V159)*(10+L159))</f>
        <v>165</v>
      </c>
      <c r="R159" s="104">
        <f>VLOOKUP(C159,职业!B:I,4,0)</f>
        <v>25</v>
      </c>
      <c r="S159" s="104">
        <f>VLOOKUP(C159,职业!B:I,5,0)</f>
        <v>30</v>
      </c>
      <c r="T159" s="104">
        <f>VLOOKUP(C159,职业!B:I,6,0)</f>
        <v>5</v>
      </c>
      <c r="U159" s="104">
        <f>VLOOKUP(C159,职业!B:I,7,0)</f>
        <v>0</v>
      </c>
      <c r="V159" s="104">
        <f>VLOOKUP(C159,职业!B:I,8,0)</f>
        <v>0</v>
      </c>
    </row>
    <row r="160" spans="1:22">
      <c r="A160" s="45">
        <f>ROW()-2</f>
        <v>158</v>
      </c>
      <c r="B160" s="45">
        <v>331</v>
      </c>
      <c r="C160" s="41">
        <v>1</v>
      </c>
      <c r="D160" s="41">
        <v>0</v>
      </c>
      <c r="E160" s="46" t="s">
        <v>456</v>
      </c>
      <c r="F160" s="46" t="str">
        <f>VLOOKUP(C160,职业!B:C,2,0)</f>
        <v>将军·攻击型</v>
      </c>
      <c r="G160" s="46" t="str">
        <f>VLOOKUP(D160,绝技!B:C,2,0)</f>
        <v>无</v>
      </c>
      <c r="H160" s="50">
        <v>18</v>
      </c>
      <c r="I160" s="50">
        <v>14</v>
      </c>
      <c r="J160" s="45">
        <f>H160+I160</f>
        <v>32</v>
      </c>
      <c r="K160" s="41">
        <v>1</v>
      </c>
      <c r="L160" s="42">
        <v>1</v>
      </c>
      <c r="M160" s="47">
        <f>INT((50+K160*R160)*(10+L160))</f>
        <v>825</v>
      </c>
      <c r="N160" s="72">
        <f>INT((H160+S160)*(10+L160))</f>
        <v>528</v>
      </c>
      <c r="O160" s="48">
        <f>INT((H160+T160)*(10+L160))</f>
        <v>253</v>
      </c>
      <c r="P160" s="48">
        <f>INT((I160+U160)*(10+L160))</f>
        <v>154</v>
      </c>
      <c r="Q160" s="48">
        <f>INT((I160+V160)*(10+L160))</f>
        <v>154</v>
      </c>
      <c r="R160" s="104">
        <f>VLOOKUP(C160,职业!B:I,4,0)</f>
        <v>25</v>
      </c>
      <c r="S160" s="104">
        <f>VLOOKUP(C160,职业!B:I,5,0)</f>
        <v>30</v>
      </c>
      <c r="T160" s="104">
        <f>VLOOKUP(C160,职业!B:I,6,0)</f>
        <v>5</v>
      </c>
      <c r="U160" s="104">
        <f>VLOOKUP(C160,职业!B:I,7,0)</f>
        <v>0</v>
      </c>
      <c r="V160" s="104">
        <f>VLOOKUP(C160,职业!B:I,8,0)</f>
        <v>0</v>
      </c>
    </row>
    <row r="161" spans="1:22">
      <c r="A161" s="45">
        <f>ROW()-2</f>
        <v>159</v>
      </c>
      <c r="B161" s="45">
        <v>497</v>
      </c>
      <c r="C161" s="41">
        <v>1</v>
      </c>
      <c r="D161" s="41">
        <v>0</v>
      </c>
      <c r="E161" s="46" t="s">
        <v>620</v>
      </c>
      <c r="F161" s="46" t="str">
        <f>VLOOKUP(C161,职业!B:C,2,0)</f>
        <v>将军·攻击型</v>
      </c>
      <c r="G161" s="46" t="str">
        <f>VLOOKUP(D161,绝技!B:C,2,0)</f>
        <v>无</v>
      </c>
      <c r="H161" s="50">
        <v>18</v>
      </c>
      <c r="I161" s="50">
        <v>14</v>
      </c>
      <c r="J161" s="45">
        <f>H161+I161</f>
        <v>32</v>
      </c>
      <c r="K161" s="41">
        <v>1</v>
      </c>
      <c r="L161" s="42">
        <v>1</v>
      </c>
      <c r="M161" s="47">
        <f>INT((50+K161*R161)*(10+L161))</f>
        <v>825</v>
      </c>
      <c r="N161" s="72">
        <f>INT((H161+S161)*(10+L161))</f>
        <v>528</v>
      </c>
      <c r="O161" s="48">
        <f>INT((H161+T161)*(10+L161))</f>
        <v>253</v>
      </c>
      <c r="P161" s="48">
        <f>INT((I161+U161)*(10+L161))</f>
        <v>154</v>
      </c>
      <c r="Q161" s="48">
        <f>INT((I161+V161)*(10+L161))</f>
        <v>154</v>
      </c>
      <c r="R161" s="104">
        <f>VLOOKUP(C161,职业!B:I,4,0)</f>
        <v>25</v>
      </c>
      <c r="S161" s="104">
        <f>VLOOKUP(C161,职业!B:I,5,0)</f>
        <v>30</v>
      </c>
      <c r="T161" s="104">
        <f>VLOOKUP(C161,职业!B:I,6,0)</f>
        <v>5</v>
      </c>
      <c r="U161" s="104">
        <f>VLOOKUP(C161,职业!B:I,7,0)</f>
        <v>0</v>
      </c>
      <c r="V161" s="104">
        <f>VLOOKUP(C161,职业!B:I,8,0)</f>
        <v>0</v>
      </c>
    </row>
    <row r="162" spans="1:22">
      <c r="A162" s="45">
        <f>ROW()-2</f>
        <v>160</v>
      </c>
      <c r="B162" s="45">
        <v>79</v>
      </c>
      <c r="C162" s="41">
        <v>1</v>
      </c>
      <c r="D162" s="41">
        <v>0</v>
      </c>
      <c r="E162" s="46" t="s">
        <v>205</v>
      </c>
      <c r="F162" s="46" t="str">
        <f>VLOOKUP(C162,职业!B:C,2,0)</f>
        <v>将军·攻击型</v>
      </c>
      <c r="G162" s="46" t="str">
        <f>VLOOKUP(D162,绝技!B:C,2,0)</f>
        <v>无</v>
      </c>
      <c r="H162" s="50">
        <v>18</v>
      </c>
      <c r="I162" s="50">
        <v>13</v>
      </c>
      <c r="J162" s="45">
        <f>H162+I162</f>
        <v>31</v>
      </c>
      <c r="K162" s="41">
        <v>1</v>
      </c>
      <c r="L162" s="42">
        <v>1</v>
      </c>
      <c r="M162" s="47">
        <f>INT((50+K162*R162)*(10+L162))</f>
        <v>825</v>
      </c>
      <c r="N162" s="72">
        <f>INT((H162+S162)*(10+L162))</f>
        <v>528</v>
      </c>
      <c r="O162" s="48">
        <f>INT((H162+T162)*(10+L162))</f>
        <v>253</v>
      </c>
      <c r="P162" s="48">
        <f>INT((I162+U162)*(10+L162))</f>
        <v>143</v>
      </c>
      <c r="Q162" s="48">
        <f>INT((I162+V162)*(10+L162))</f>
        <v>143</v>
      </c>
      <c r="R162" s="104">
        <f>VLOOKUP(C162,职业!B:I,4,0)</f>
        <v>25</v>
      </c>
      <c r="S162" s="104">
        <f>VLOOKUP(C162,职业!B:I,5,0)</f>
        <v>30</v>
      </c>
      <c r="T162" s="104">
        <f>VLOOKUP(C162,职业!B:I,6,0)</f>
        <v>5</v>
      </c>
      <c r="U162" s="104">
        <f>VLOOKUP(C162,职业!B:I,7,0)</f>
        <v>0</v>
      </c>
      <c r="V162" s="104">
        <f>VLOOKUP(C162,职业!B:I,8,0)</f>
        <v>0</v>
      </c>
    </row>
    <row r="163" spans="1:22">
      <c r="A163" s="45">
        <f>ROW()-2</f>
        <v>161</v>
      </c>
      <c r="B163" s="45">
        <v>101</v>
      </c>
      <c r="C163" s="41">
        <v>1</v>
      </c>
      <c r="D163" s="41">
        <v>0</v>
      </c>
      <c r="E163" s="46" t="s">
        <v>227</v>
      </c>
      <c r="F163" s="46" t="str">
        <f>VLOOKUP(C163,职业!B:C,2,0)</f>
        <v>将军·攻击型</v>
      </c>
      <c r="G163" s="46" t="str">
        <f>VLOOKUP(D163,绝技!B:C,2,0)</f>
        <v>无</v>
      </c>
      <c r="H163" s="50">
        <v>18</v>
      </c>
      <c r="I163" s="50">
        <v>13</v>
      </c>
      <c r="J163" s="45">
        <f>H163+I163</f>
        <v>31</v>
      </c>
      <c r="K163" s="41">
        <v>1</v>
      </c>
      <c r="L163" s="42">
        <v>1</v>
      </c>
      <c r="M163" s="47">
        <f>INT((50+K163*R163)*(10+L163))</f>
        <v>825</v>
      </c>
      <c r="N163" s="72">
        <f>INT((H163+S163)*(10+L163))</f>
        <v>528</v>
      </c>
      <c r="O163" s="48">
        <f>INT((H163+T163)*(10+L163))</f>
        <v>253</v>
      </c>
      <c r="P163" s="48">
        <f>INT((I163+U163)*(10+L163))</f>
        <v>143</v>
      </c>
      <c r="Q163" s="48">
        <f>INT((I163+V163)*(10+L163))</f>
        <v>143</v>
      </c>
      <c r="R163" s="104">
        <f>VLOOKUP(C163,职业!B:I,4,0)</f>
        <v>25</v>
      </c>
      <c r="S163" s="104">
        <f>VLOOKUP(C163,职业!B:I,5,0)</f>
        <v>30</v>
      </c>
      <c r="T163" s="104">
        <f>VLOOKUP(C163,职业!B:I,6,0)</f>
        <v>5</v>
      </c>
      <c r="U163" s="104">
        <f>VLOOKUP(C163,职业!B:I,7,0)</f>
        <v>0</v>
      </c>
      <c r="V163" s="104">
        <f>VLOOKUP(C163,职业!B:I,8,0)</f>
        <v>0</v>
      </c>
    </row>
    <row r="164" spans="1:22">
      <c r="A164" s="45">
        <f>ROW()-2</f>
        <v>162</v>
      </c>
      <c r="B164" s="45">
        <v>224</v>
      </c>
      <c r="C164" s="41">
        <v>1</v>
      </c>
      <c r="D164" s="41">
        <v>0</v>
      </c>
      <c r="E164" s="46" t="s">
        <v>350</v>
      </c>
      <c r="F164" s="46" t="str">
        <f>VLOOKUP(C164,职业!B:C,2,0)</f>
        <v>将军·攻击型</v>
      </c>
      <c r="G164" s="46" t="str">
        <f>VLOOKUP(D164,绝技!B:C,2,0)</f>
        <v>无</v>
      </c>
      <c r="H164" s="50">
        <v>18</v>
      </c>
      <c r="I164" s="50">
        <v>13</v>
      </c>
      <c r="J164" s="45">
        <f>H164+I164</f>
        <v>31</v>
      </c>
      <c r="K164" s="41">
        <v>1</v>
      </c>
      <c r="L164" s="42">
        <v>1</v>
      </c>
      <c r="M164" s="47">
        <f>INT((50+K164*R164)*(10+L164))</f>
        <v>825</v>
      </c>
      <c r="N164" s="72">
        <f>INT((H164+S164)*(10+L164))</f>
        <v>528</v>
      </c>
      <c r="O164" s="48">
        <f>INT((H164+T164)*(10+L164))</f>
        <v>253</v>
      </c>
      <c r="P164" s="48">
        <f>INT((I164+U164)*(10+L164))</f>
        <v>143</v>
      </c>
      <c r="Q164" s="48">
        <f>INT((I164+V164)*(10+L164))</f>
        <v>143</v>
      </c>
      <c r="R164" s="104">
        <f>VLOOKUP(C164,职业!B:I,4,0)</f>
        <v>25</v>
      </c>
      <c r="S164" s="104">
        <f>VLOOKUP(C164,职业!B:I,5,0)</f>
        <v>30</v>
      </c>
      <c r="T164" s="104">
        <f>VLOOKUP(C164,职业!B:I,6,0)</f>
        <v>5</v>
      </c>
      <c r="U164" s="104">
        <f>VLOOKUP(C164,职业!B:I,7,0)</f>
        <v>0</v>
      </c>
      <c r="V164" s="104">
        <f>VLOOKUP(C164,职业!B:I,8,0)</f>
        <v>0</v>
      </c>
    </row>
    <row r="165" spans="1:22">
      <c r="A165" s="45">
        <f>ROW()-2</f>
        <v>163</v>
      </c>
      <c r="B165" s="45">
        <v>346</v>
      </c>
      <c r="C165" s="41">
        <v>1</v>
      </c>
      <c r="D165" s="41">
        <v>0</v>
      </c>
      <c r="E165" s="46" t="s">
        <v>471</v>
      </c>
      <c r="F165" s="46" t="str">
        <f>VLOOKUP(C165,职业!B:C,2,0)</f>
        <v>将军·攻击型</v>
      </c>
      <c r="G165" s="46" t="str">
        <f>VLOOKUP(D165,绝技!B:C,2,0)</f>
        <v>无</v>
      </c>
      <c r="H165" s="50">
        <v>18</v>
      </c>
      <c r="I165" s="50">
        <v>13</v>
      </c>
      <c r="J165" s="45">
        <f>H165+I165</f>
        <v>31</v>
      </c>
      <c r="K165" s="41">
        <v>1</v>
      </c>
      <c r="L165" s="42">
        <v>1</v>
      </c>
      <c r="M165" s="47">
        <f>INT((50+K165*R165)*(10+L165))</f>
        <v>825</v>
      </c>
      <c r="N165" s="72">
        <f>INT((H165+S165)*(10+L165))</f>
        <v>528</v>
      </c>
      <c r="O165" s="48">
        <f>INT((H165+T165)*(10+L165))</f>
        <v>253</v>
      </c>
      <c r="P165" s="48">
        <f>INT((I165+U165)*(10+L165))</f>
        <v>143</v>
      </c>
      <c r="Q165" s="48">
        <f>INT((I165+V165)*(10+L165))</f>
        <v>143</v>
      </c>
      <c r="R165" s="104">
        <f>VLOOKUP(C165,职业!B:I,4,0)</f>
        <v>25</v>
      </c>
      <c r="S165" s="104">
        <f>VLOOKUP(C165,职业!B:I,5,0)</f>
        <v>30</v>
      </c>
      <c r="T165" s="104">
        <f>VLOOKUP(C165,职业!B:I,6,0)</f>
        <v>5</v>
      </c>
      <c r="U165" s="104">
        <f>VLOOKUP(C165,职业!B:I,7,0)</f>
        <v>0</v>
      </c>
      <c r="V165" s="104">
        <f>VLOOKUP(C165,职业!B:I,8,0)</f>
        <v>0</v>
      </c>
    </row>
    <row r="166" spans="1:22">
      <c r="A166" s="45">
        <f>ROW()-2</f>
        <v>164</v>
      </c>
      <c r="B166" s="45">
        <v>509</v>
      </c>
      <c r="C166" s="41">
        <v>1</v>
      </c>
      <c r="D166" s="41">
        <v>0</v>
      </c>
      <c r="E166" s="46" t="s">
        <v>631</v>
      </c>
      <c r="F166" s="46" t="str">
        <f>VLOOKUP(C166,职业!B:C,2,0)</f>
        <v>将军·攻击型</v>
      </c>
      <c r="G166" s="46" t="str">
        <f>VLOOKUP(D166,绝技!B:C,2,0)</f>
        <v>无</v>
      </c>
      <c r="H166" s="50">
        <v>18</v>
      </c>
      <c r="I166" s="50">
        <v>13</v>
      </c>
      <c r="J166" s="45">
        <f>H166+I166</f>
        <v>31</v>
      </c>
      <c r="K166" s="41">
        <v>1</v>
      </c>
      <c r="L166" s="42">
        <v>1</v>
      </c>
      <c r="M166" s="47">
        <f>INT((50+K166*R166)*(10+L166))</f>
        <v>825</v>
      </c>
      <c r="N166" s="72">
        <f>INT((H166+S166)*(10+L166))</f>
        <v>528</v>
      </c>
      <c r="O166" s="48">
        <f>INT((H166+T166)*(10+L166))</f>
        <v>253</v>
      </c>
      <c r="P166" s="48">
        <f>INT((I166+U166)*(10+L166))</f>
        <v>143</v>
      </c>
      <c r="Q166" s="48">
        <f>INT((I166+V166)*(10+L166))</f>
        <v>143</v>
      </c>
      <c r="R166" s="104">
        <f>VLOOKUP(C166,职业!B:I,4,0)</f>
        <v>25</v>
      </c>
      <c r="S166" s="104">
        <f>VLOOKUP(C166,职业!B:I,5,0)</f>
        <v>30</v>
      </c>
      <c r="T166" s="104">
        <f>VLOOKUP(C166,职业!B:I,6,0)</f>
        <v>5</v>
      </c>
      <c r="U166" s="104">
        <f>VLOOKUP(C166,职业!B:I,7,0)</f>
        <v>0</v>
      </c>
      <c r="V166" s="104">
        <f>VLOOKUP(C166,职业!B:I,8,0)</f>
        <v>0</v>
      </c>
    </row>
    <row r="167" spans="1:22">
      <c r="A167" s="45">
        <f>ROW()-2</f>
        <v>165</v>
      </c>
      <c r="B167" s="45">
        <v>574</v>
      </c>
      <c r="C167" s="41">
        <v>1</v>
      </c>
      <c r="D167" s="41">
        <v>0</v>
      </c>
      <c r="E167" s="46" t="s">
        <v>694</v>
      </c>
      <c r="F167" s="46" t="str">
        <f>VLOOKUP(C167,职业!B:C,2,0)</f>
        <v>将军·攻击型</v>
      </c>
      <c r="G167" s="46" t="str">
        <f>VLOOKUP(D167,绝技!B:C,2,0)</f>
        <v>无</v>
      </c>
      <c r="H167" s="50">
        <v>18</v>
      </c>
      <c r="I167" s="50">
        <v>13</v>
      </c>
      <c r="J167" s="45">
        <f>H167+I167</f>
        <v>31</v>
      </c>
      <c r="K167" s="41">
        <v>1</v>
      </c>
      <c r="L167" s="42">
        <v>1</v>
      </c>
      <c r="M167" s="47">
        <f>INT((50+K167*R167)*(10+L167))</f>
        <v>825</v>
      </c>
      <c r="N167" s="72">
        <f>INT((H167+S167)*(10+L167))</f>
        <v>528</v>
      </c>
      <c r="O167" s="48">
        <f>INT((H167+T167)*(10+L167))</f>
        <v>253</v>
      </c>
      <c r="P167" s="48">
        <f>INT((I167+U167)*(10+L167))</f>
        <v>143</v>
      </c>
      <c r="Q167" s="48">
        <f>INT((I167+V167)*(10+L167))</f>
        <v>143</v>
      </c>
      <c r="R167" s="104">
        <f>VLOOKUP(C167,职业!B:I,4,0)</f>
        <v>25</v>
      </c>
      <c r="S167" s="104">
        <f>VLOOKUP(C167,职业!B:I,5,0)</f>
        <v>30</v>
      </c>
      <c r="T167" s="104">
        <f>VLOOKUP(C167,职业!B:I,6,0)</f>
        <v>5</v>
      </c>
      <c r="U167" s="104">
        <f>VLOOKUP(C167,职业!B:I,7,0)</f>
        <v>0</v>
      </c>
      <c r="V167" s="104">
        <f>VLOOKUP(C167,职业!B:I,8,0)</f>
        <v>0</v>
      </c>
    </row>
    <row r="168" spans="1:22">
      <c r="A168" s="45">
        <f>ROW()-2</f>
        <v>166</v>
      </c>
      <c r="B168" s="45">
        <v>77</v>
      </c>
      <c r="C168" s="41">
        <v>1</v>
      </c>
      <c r="D168" s="41">
        <v>0</v>
      </c>
      <c r="E168" s="46" t="s">
        <v>203</v>
      </c>
      <c r="F168" s="46" t="str">
        <f>VLOOKUP(C168,职业!B:C,2,0)</f>
        <v>将军·攻击型</v>
      </c>
      <c r="G168" s="46" t="str">
        <f>VLOOKUP(D168,绝技!B:C,2,0)</f>
        <v>无</v>
      </c>
      <c r="H168" s="50">
        <v>18</v>
      </c>
      <c r="I168" s="50">
        <v>12</v>
      </c>
      <c r="J168" s="45">
        <f>H168+I168</f>
        <v>30</v>
      </c>
      <c r="K168" s="41">
        <v>1</v>
      </c>
      <c r="L168" s="42">
        <v>1</v>
      </c>
      <c r="M168" s="47">
        <f>INT((50+K168*R168)*(10+L168))</f>
        <v>825</v>
      </c>
      <c r="N168" s="72">
        <f>INT((H168+S168)*(10+L168))</f>
        <v>528</v>
      </c>
      <c r="O168" s="48">
        <f>INT((H168+T168)*(10+L168))</f>
        <v>253</v>
      </c>
      <c r="P168" s="48">
        <f>INT((I168+U168)*(10+L168))</f>
        <v>132</v>
      </c>
      <c r="Q168" s="48">
        <f>INT((I168+V168)*(10+L168))</f>
        <v>132</v>
      </c>
      <c r="R168" s="104">
        <f>VLOOKUP(C168,职业!B:I,4,0)</f>
        <v>25</v>
      </c>
      <c r="S168" s="104">
        <f>VLOOKUP(C168,职业!B:I,5,0)</f>
        <v>30</v>
      </c>
      <c r="T168" s="104">
        <f>VLOOKUP(C168,职业!B:I,6,0)</f>
        <v>5</v>
      </c>
      <c r="U168" s="104">
        <f>VLOOKUP(C168,职业!B:I,7,0)</f>
        <v>0</v>
      </c>
      <c r="V168" s="104">
        <f>VLOOKUP(C168,职业!B:I,8,0)</f>
        <v>0</v>
      </c>
    </row>
    <row r="169" spans="1:22">
      <c r="A169" s="45">
        <f>ROW()-2</f>
        <v>167</v>
      </c>
      <c r="B169" s="45">
        <v>507</v>
      </c>
      <c r="C169" s="41">
        <v>1</v>
      </c>
      <c r="D169" s="41">
        <v>0</v>
      </c>
      <c r="E169" s="46" t="s">
        <v>629</v>
      </c>
      <c r="F169" s="46" t="str">
        <f>VLOOKUP(C169,职业!B:C,2,0)</f>
        <v>将军·攻击型</v>
      </c>
      <c r="G169" s="46" t="str">
        <f>VLOOKUP(D169,绝技!B:C,2,0)</f>
        <v>无</v>
      </c>
      <c r="H169" s="50">
        <v>18</v>
      </c>
      <c r="I169" s="50">
        <v>12</v>
      </c>
      <c r="J169" s="45">
        <f>H169+I169</f>
        <v>30</v>
      </c>
      <c r="K169" s="41">
        <v>1</v>
      </c>
      <c r="L169" s="42">
        <v>1</v>
      </c>
      <c r="M169" s="47">
        <f>INT((50+K169*R169)*(10+L169))</f>
        <v>825</v>
      </c>
      <c r="N169" s="72">
        <f>INT((H169+S169)*(10+L169))</f>
        <v>528</v>
      </c>
      <c r="O169" s="48">
        <f>INT((H169+T169)*(10+L169))</f>
        <v>253</v>
      </c>
      <c r="P169" s="48">
        <f>INT((I169+U169)*(10+L169))</f>
        <v>132</v>
      </c>
      <c r="Q169" s="48">
        <f>INT((I169+V169)*(10+L169))</f>
        <v>132</v>
      </c>
      <c r="R169" s="104">
        <f>VLOOKUP(C169,职业!B:I,4,0)</f>
        <v>25</v>
      </c>
      <c r="S169" s="104">
        <f>VLOOKUP(C169,职业!B:I,5,0)</f>
        <v>30</v>
      </c>
      <c r="T169" s="104">
        <f>VLOOKUP(C169,职业!B:I,6,0)</f>
        <v>5</v>
      </c>
      <c r="U169" s="104">
        <f>VLOOKUP(C169,职业!B:I,7,0)</f>
        <v>0</v>
      </c>
      <c r="V169" s="104">
        <f>VLOOKUP(C169,职业!B:I,8,0)</f>
        <v>0</v>
      </c>
    </row>
    <row r="170" spans="1:22">
      <c r="A170" s="45">
        <f>ROW()-2</f>
        <v>168</v>
      </c>
      <c r="B170" s="45">
        <v>550</v>
      </c>
      <c r="C170" s="41">
        <v>1</v>
      </c>
      <c r="D170" s="41">
        <v>0</v>
      </c>
      <c r="E170" s="46" t="s">
        <v>670</v>
      </c>
      <c r="F170" s="46" t="str">
        <f>VLOOKUP(C170,职业!B:C,2,0)</f>
        <v>将军·攻击型</v>
      </c>
      <c r="G170" s="46" t="str">
        <f>VLOOKUP(D170,绝技!B:C,2,0)</f>
        <v>无</v>
      </c>
      <c r="H170" s="50">
        <v>18</v>
      </c>
      <c r="I170" s="50">
        <v>12</v>
      </c>
      <c r="J170" s="45">
        <f>H170+I170</f>
        <v>30</v>
      </c>
      <c r="K170" s="41">
        <v>1</v>
      </c>
      <c r="L170" s="42">
        <v>1</v>
      </c>
      <c r="M170" s="47">
        <f>INT((50+K170*R170)*(10+L170))</f>
        <v>825</v>
      </c>
      <c r="N170" s="72">
        <f>INT((H170+S170)*(10+L170))</f>
        <v>528</v>
      </c>
      <c r="O170" s="48">
        <f>INT((H170+T170)*(10+L170))</f>
        <v>253</v>
      </c>
      <c r="P170" s="48">
        <f>INT((I170+U170)*(10+L170))</f>
        <v>132</v>
      </c>
      <c r="Q170" s="48">
        <f>INT((I170+V170)*(10+L170))</f>
        <v>132</v>
      </c>
      <c r="R170" s="104">
        <f>VLOOKUP(C170,职业!B:I,4,0)</f>
        <v>25</v>
      </c>
      <c r="S170" s="104">
        <f>VLOOKUP(C170,职业!B:I,5,0)</f>
        <v>30</v>
      </c>
      <c r="T170" s="104">
        <f>VLOOKUP(C170,职业!B:I,6,0)</f>
        <v>5</v>
      </c>
      <c r="U170" s="104">
        <f>VLOOKUP(C170,职业!B:I,7,0)</f>
        <v>0</v>
      </c>
      <c r="V170" s="104">
        <f>VLOOKUP(C170,职业!B:I,8,0)</f>
        <v>0</v>
      </c>
    </row>
    <row r="171" spans="1:22">
      <c r="A171" s="45">
        <f>ROW()-2</f>
        <v>169</v>
      </c>
      <c r="B171" s="45">
        <v>613</v>
      </c>
      <c r="C171" s="41">
        <v>1</v>
      </c>
      <c r="D171" s="41">
        <v>0</v>
      </c>
      <c r="E171" s="46" t="s">
        <v>732</v>
      </c>
      <c r="F171" s="46" t="str">
        <f>VLOOKUP(C171,职业!B:C,2,0)</f>
        <v>将军·攻击型</v>
      </c>
      <c r="G171" s="46" t="str">
        <f>VLOOKUP(D171,绝技!B:C,2,0)</f>
        <v>无</v>
      </c>
      <c r="H171" s="50">
        <v>18</v>
      </c>
      <c r="I171" s="50">
        <v>12</v>
      </c>
      <c r="J171" s="45">
        <f>H171+I171</f>
        <v>30</v>
      </c>
      <c r="K171" s="41">
        <v>1</v>
      </c>
      <c r="L171" s="42">
        <v>1</v>
      </c>
      <c r="M171" s="47">
        <f>INT((50+K171*R171)*(10+L171))</f>
        <v>825</v>
      </c>
      <c r="N171" s="72">
        <f>INT((H171+S171)*(10+L171))</f>
        <v>528</v>
      </c>
      <c r="O171" s="48">
        <f>INT((H171+T171)*(10+L171))</f>
        <v>253</v>
      </c>
      <c r="P171" s="48">
        <f>INT((I171+U171)*(10+L171))</f>
        <v>132</v>
      </c>
      <c r="Q171" s="48">
        <f>INT((I171+V171)*(10+L171))</f>
        <v>132</v>
      </c>
      <c r="R171" s="104">
        <f>VLOOKUP(C171,职业!B:I,4,0)</f>
        <v>25</v>
      </c>
      <c r="S171" s="104">
        <f>VLOOKUP(C171,职业!B:I,5,0)</f>
        <v>30</v>
      </c>
      <c r="T171" s="104">
        <f>VLOOKUP(C171,职业!B:I,6,0)</f>
        <v>5</v>
      </c>
      <c r="U171" s="104">
        <f>VLOOKUP(C171,职业!B:I,7,0)</f>
        <v>0</v>
      </c>
      <c r="V171" s="104">
        <f>VLOOKUP(C171,职业!B:I,8,0)</f>
        <v>0</v>
      </c>
    </row>
    <row r="172" spans="1:22">
      <c r="A172" s="45">
        <f>ROW()-2</f>
        <v>170</v>
      </c>
      <c r="B172" s="45">
        <v>176</v>
      </c>
      <c r="C172" s="41">
        <v>1</v>
      </c>
      <c r="D172" s="41">
        <v>0</v>
      </c>
      <c r="E172" s="46" t="s">
        <v>302</v>
      </c>
      <c r="F172" s="46" t="str">
        <f>VLOOKUP(C172,职业!B:C,2,0)</f>
        <v>将军·攻击型</v>
      </c>
      <c r="G172" s="46" t="str">
        <f>VLOOKUP(D172,绝技!B:C,2,0)</f>
        <v>无</v>
      </c>
      <c r="H172" s="50">
        <v>18</v>
      </c>
      <c r="I172" s="50">
        <v>11</v>
      </c>
      <c r="J172" s="45">
        <f>H172+I172</f>
        <v>29</v>
      </c>
      <c r="K172" s="41">
        <v>1</v>
      </c>
      <c r="L172" s="42">
        <v>1</v>
      </c>
      <c r="M172" s="47">
        <f>INT((50+K172*R172)*(10+L172))</f>
        <v>825</v>
      </c>
      <c r="N172" s="72">
        <f>INT((H172+S172)*(10+L172))</f>
        <v>528</v>
      </c>
      <c r="O172" s="48">
        <f>INT((H172+T172)*(10+L172))</f>
        <v>253</v>
      </c>
      <c r="P172" s="48">
        <f>INT((I172+U172)*(10+L172))</f>
        <v>121</v>
      </c>
      <c r="Q172" s="48">
        <f>INT((I172+V172)*(10+L172))</f>
        <v>121</v>
      </c>
      <c r="R172" s="104">
        <f>VLOOKUP(C172,职业!B:I,4,0)</f>
        <v>25</v>
      </c>
      <c r="S172" s="104">
        <f>VLOOKUP(C172,职业!B:I,5,0)</f>
        <v>30</v>
      </c>
      <c r="T172" s="104">
        <f>VLOOKUP(C172,职业!B:I,6,0)</f>
        <v>5</v>
      </c>
      <c r="U172" s="104">
        <f>VLOOKUP(C172,职业!B:I,7,0)</f>
        <v>0</v>
      </c>
      <c r="V172" s="104">
        <f>VLOOKUP(C172,职业!B:I,8,0)</f>
        <v>0</v>
      </c>
    </row>
    <row r="173" spans="1:22">
      <c r="A173" s="45">
        <f>ROW()-2</f>
        <v>171</v>
      </c>
      <c r="B173" s="45">
        <v>406</v>
      </c>
      <c r="C173" s="41">
        <v>1</v>
      </c>
      <c r="D173" s="41">
        <v>0</v>
      </c>
      <c r="E173" s="46" t="s">
        <v>531</v>
      </c>
      <c r="F173" s="46" t="str">
        <f>VLOOKUP(C173,职业!B:C,2,0)</f>
        <v>将军·攻击型</v>
      </c>
      <c r="G173" s="46" t="str">
        <f>VLOOKUP(D173,绝技!B:C,2,0)</f>
        <v>无</v>
      </c>
      <c r="H173" s="50">
        <v>18</v>
      </c>
      <c r="I173" s="50">
        <v>11</v>
      </c>
      <c r="J173" s="45">
        <f>H173+I173</f>
        <v>29</v>
      </c>
      <c r="K173" s="41">
        <v>1</v>
      </c>
      <c r="L173" s="42">
        <v>1</v>
      </c>
      <c r="M173" s="47">
        <f>INT((50+K173*R173)*(10+L173))</f>
        <v>825</v>
      </c>
      <c r="N173" s="72">
        <f>INT((H173+S173)*(10+L173))</f>
        <v>528</v>
      </c>
      <c r="O173" s="48">
        <f>INT((H173+T173)*(10+L173))</f>
        <v>253</v>
      </c>
      <c r="P173" s="48">
        <f>INT((I173+U173)*(10+L173))</f>
        <v>121</v>
      </c>
      <c r="Q173" s="48">
        <f>INT((I173+V173)*(10+L173))</f>
        <v>121</v>
      </c>
      <c r="R173" s="104">
        <f>VLOOKUP(C173,职业!B:I,4,0)</f>
        <v>25</v>
      </c>
      <c r="S173" s="104">
        <f>VLOOKUP(C173,职业!B:I,5,0)</f>
        <v>30</v>
      </c>
      <c r="T173" s="104">
        <f>VLOOKUP(C173,职业!B:I,6,0)</f>
        <v>5</v>
      </c>
      <c r="U173" s="104">
        <f>VLOOKUP(C173,职业!B:I,7,0)</f>
        <v>0</v>
      </c>
      <c r="V173" s="104">
        <f>VLOOKUP(C173,职业!B:I,8,0)</f>
        <v>0</v>
      </c>
    </row>
    <row r="174" spans="1:22">
      <c r="A174" s="45">
        <f>ROW()-2</f>
        <v>172</v>
      </c>
      <c r="B174" s="45">
        <v>444</v>
      </c>
      <c r="C174" s="41">
        <v>1</v>
      </c>
      <c r="D174" s="41">
        <v>0</v>
      </c>
      <c r="E174" s="46" t="s">
        <v>568</v>
      </c>
      <c r="F174" s="46" t="str">
        <f>VLOOKUP(C174,职业!B:C,2,0)</f>
        <v>将军·攻击型</v>
      </c>
      <c r="G174" s="46" t="str">
        <f>VLOOKUP(D174,绝技!B:C,2,0)</f>
        <v>无</v>
      </c>
      <c r="H174" s="50">
        <v>18</v>
      </c>
      <c r="I174" s="50">
        <v>11</v>
      </c>
      <c r="J174" s="45">
        <f>H174+I174</f>
        <v>29</v>
      </c>
      <c r="K174" s="41">
        <v>1</v>
      </c>
      <c r="L174" s="42">
        <v>1</v>
      </c>
      <c r="M174" s="47">
        <f>INT((50+K174*R174)*(10+L174))</f>
        <v>825</v>
      </c>
      <c r="N174" s="72">
        <f>INT((H174+S174)*(10+L174))</f>
        <v>528</v>
      </c>
      <c r="O174" s="48">
        <f>INT((H174+T174)*(10+L174))</f>
        <v>253</v>
      </c>
      <c r="P174" s="48">
        <f>INT((I174+U174)*(10+L174))</f>
        <v>121</v>
      </c>
      <c r="Q174" s="48">
        <f>INT((I174+V174)*(10+L174))</f>
        <v>121</v>
      </c>
      <c r="R174" s="104">
        <f>VLOOKUP(C174,职业!B:I,4,0)</f>
        <v>25</v>
      </c>
      <c r="S174" s="104">
        <f>VLOOKUP(C174,职业!B:I,5,0)</f>
        <v>30</v>
      </c>
      <c r="T174" s="104">
        <f>VLOOKUP(C174,职业!B:I,6,0)</f>
        <v>5</v>
      </c>
      <c r="U174" s="104">
        <f>VLOOKUP(C174,职业!B:I,7,0)</f>
        <v>0</v>
      </c>
      <c r="V174" s="104">
        <f>VLOOKUP(C174,职业!B:I,8,0)</f>
        <v>0</v>
      </c>
    </row>
    <row r="175" spans="1:22">
      <c r="A175" s="45">
        <f>ROW()-2</f>
        <v>173</v>
      </c>
      <c r="B175" s="45">
        <v>485</v>
      </c>
      <c r="C175" s="41">
        <v>1</v>
      </c>
      <c r="D175" s="41">
        <v>0</v>
      </c>
      <c r="E175" s="46" t="s">
        <v>608</v>
      </c>
      <c r="F175" s="46" t="str">
        <f>VLOOKUP(C175,职业!B:C,2,0)</f>
        <v>将军·攻击型</v>
      </c>
      <c r="G175" s="46" t="str">
        <f>VLOOKUP(D175,绝技!B:C,2,0)</f>
        <v>无</v>
      </c>
      <c r="H175" s="50">
        <v>18</v>
      </c>
      <c r="I175" s="50">
        <v>11</v>
      </c>
      <c r="J175" s="45">
        <f>H175+I175</f>
        <v>29</v>
      </c>
      <c r="K175" s="41">
        <v>1</v>
      </c>
      <c r="L175" s="42">
        <v>1</v>
      </c>
      <c r="M175" s="47">
        <f>INT((50+K175*R175)*(10+L175))</f>
        <v>825</v>
      </c>
      <c r="N175" s="72">
        <f>INT((H175+S175)*(10+L175))</f>
        <v>528</v>
      </c>
      <c r="O175" s="48">
        <f>INT((H175+T175)*(10+L175))</f>
        <v>253</v>
      </c>
      <c r="P175" s="48">
        <f>INT((I175+U175)*(10+L175))</f>
        <v>121</v>
      </c>
      <c r="Q175" s="48">
        <f>INT((I175+V175)*(10+L175))</f>
        <v>121</v>
      </c>
      <c r="R175" s="104">
        <f>VLOOKUP(C175,职业!B:I,4,0)</f>
        <v>25</v>
      </c>
      <c r="S175" s="104">
        <f>VLOOKUP(C175,职业!B:I,5,0)</f>
        <v>30</v>
      </c>
      <c r="T175" s="104">
        <f>VLOOKUP(C175,职业!B:I,6,0)</f>
        <v>5</v>
      </c>
      <c r="U175" s="104">
        <f>VLOOKUP(C175,职业!B:I,7,0)</f>
        <v>0</v>
      </c>
      <c r="V175" s="104">
        <f>VLOOKUP(C175,职业!B:I,8,0)</f>
        <v>0</v>
      </c>
    </row>
    <row r="176" spans="1:22">
      <c r="A176" s="45">
        <f>ROW()-2</f>
        <v>174</v>
      </c>
      <c r="B176" s="45">
        <v>541</v>
      </c>
      <c r="C176" s="41">
        <v>1</v>
      </c>
      <c r="D176" s="41">
        <v>0</v>
      </c>
      <c r="E176" s="46" t="s">
        <v>662</v>
      </c>
      <c r="F176" s="46" t="str">
        <f>VLOOKUP(C176,职业!B:C,2,0)</f>
        <v>将军·攻击型</v>
      </c>
      <c r="G176" s="46" t="str">
        <f>VLOOKUP(D176,绝技!B:C,2,0)</f>
        <v>无</v>
      </c>
      <c r="H176" s="50">
        <v>18</v>
      </c>
      <c r="I176" s="50">
        <v>11</v>
      </c>
      <c r="J176" s="45">
        <f>H176+I176</f>
        <v>29</v>
      </c>
      <c r="K176" s="41">
        <v>1</v>
      </c>
      <c r="L176" s="42">
        <v>1</v>
      </c>
      <c r="M176" s="47">
        <f>INT((50+K176*R176)*(10+L176))</f>
        <v>825</v>
      </c>
      <c r="N176" s="72">
        <f>INT((H176+S176)*(10+L176))</f>
        <v>528</v>
      </c>
      <c r="O176" s="48">
        <f>INT((H176+T176)*(10+L176))</f>
        <v>253</v>
      </c>
      <c r="P176" s="48">
        <f>INT((I176+U176)*(10+L176))</f>
        <v>121</v>
      </c>
      <c r="Q176" s="48">
        <f>INT((I176+V176)*(10+L176))</f>
        <v>121</v>
      </c>
      <c r="R176" s="104">
        <f>VLOOKUP(C176,职业!B:I,4,0)</f>
        <v>25</v>
      </c>
      <c r="S176" s="104">
        <f>VLOOKUP(C176,职业!B:I,5,0)</f>
        <v>30</v>
      </c>
      <c r="T176" s="104">
        <f>VLOOKUP(C176,职业!B:I,6,0)</f>
        <v>5</v>
      </c>
      <c r="U176" s="104">
        <f>VLOOKUP(C176,职业!B:I,7,0)</f>
        <v>0</v>
      </c>
      <c r="V176" s="104">
        <f>VLOOKUP(C176,职业!B:I,8,0)</f>
        <v>0</v>
      </c>
    </row>
    <row r="177" spans="1:22">
      <c r="A177" s="45">
        <f>ROW()-2</f>
        <v>175</v>
      </c>
      <c r="B177" s="45">
        <v>544</v>
      </c>
      <c r="C177" s="41">
        <v>1</v>
      </c>
      <c r="D177" s="41">
        <v>0</v>
      </c>
      <c r="E177" s="46" t="s">
        <v>664</v>
      </c>
      <c r="F177" s="46" t="str">
        <f>VLOOKUP(C177,职业!B:C,2,0)</f>
        <v>将军·攻击型</v>
      </c>
      <c r="G177" s="46" t="str">
        <f>VLOOKUP(D177,绝技!B:C,2,0)</f>
        <v>无</v>
      </c>
      <c r="H177" s="50">
        <v>18</v>
      </c>
      <c r="I177" s="50">
        <v>11</v>
      </c>
      <c r="J177" s="45">
        <f>H177+I177</f>
        <v>29</v>
      </c>
      <c r="K177" s="41">
        <v>1</v>
      </c>
      <c r="L177" s="42">
        <v>1</v>
      </c>
      <c r="M177" s="47">
        <f>INT((50+K177*R177)*(10+L177))</f>
        <v>825</v>
      </c>
      <c r="N177" s="72">
        <f>INT((H177+S177)*(10+L177))</f>
        <v>528</v>
      </c>
      <c r="O177" s="48">
        <f>INT((H177+T177)*(10+L177))</f>
        <v>253</v>
      </c>
      <c r="P177" s="48">
        <f>INT((I177+U177)*(10+L177))</f>
        <v>121</v>
      </c>
      <c r="Q177" s="48">
        <f>INT((I177+V177)*(10+L177))</f>
        <v>121</v>
      </c>
      <c r="R177" s="104">
        <f>VLOOKUP(C177,职业!B:I,4,0)</f>
        <v>25</v>
      </c>
      <c r="S177" s="104">
        <f>VLOOKUP(C177,职业!B:I,5,0)</f>
        <v>30</v>
      </c>
      <c r="T177" s="104">
        <f>VLOOKUP(C177,职业!B:I,6,0)</f>
        <v>5</v>
      </c>
      <c r="U177" s="104">
        <f>VLOOKUP(C177,职业!B:I,7,0)</f>
        <v>0</v>
      </c>
      <c r="V177" s="104">
        <f>VLOOKUP(C177,职业!B:I,8,0)</f>
        <v>0</v>
      </c>
    </row>
    <row r="178" spans="1:22">
      <c r="A178" s="45">
        <f>ROW()-2</f>
        <v>176</v>
      </c>
      <c r="B178" s="45">
        <v>639</v>
      </c>
      <c r="C178" s="41">
        <v>1</v>
      </c>
      <c r="D178" s="41">
        <v>0</v>
      </c>
      <c r="E178" s="46" t="s">
        <v>758</v>
      </c>
      <c r="F178" s="46" t="str">
        <f>VLOOKUP(C178,职业!B:C,2,0)</f>
        <v>将军·攻击型</v>
      </c>
      <c r="G178" s="46" t="str">
        <f>VLOOKUP(D178,绝技!B:C,2,0)</f>
        <v>无</v>
      </c>
      <c r="H178" s="50">
        <v>18</v>
      </c>
      <c r="I178" s="50">
        <v>11</v>
      </c>
      <c r="J178" s="45">
        <f>H178+I178</f>
        <v>29</v>
      </c>
      <c r="K178" s="41">
        <v>1</v>
      </c>
      <c r="L178" s="42">
        <v>1</v>
      </c>
      <c r="M178" s="47">
        <f>INT((50+K178*R178)*(10+L178))</f>
        <v>825</v>
      </c>
      <c r="N178" s="72">
        <f>INT((H178+S178)*(10+L178))</f>
        <v>528</v>
      </c>
      <c r="O178" s="48">
        <f>INT((H178+T178)*(10+L178))</f>
        <v>253</v>
      </c>
      <c r="P178" s="48">
        <f>INT((I178+U178)*(10+L178))</f>
        <v>121</v>
      </c>
      <c r="Q178" s="48">
        <f>INT((I178+V178)*(10+L178))</f>
        <v>121</v>
      </c>
      <c r="R178" s="104">
        <f>VLOOKUP(C178,职业!B:I,4,0)</f>
        <v>25</v>
      </c>
      <c r="S178" s="104">
        <f>VLOOKUP(C178,职业!B:I,5,0)</f>
        <v>30</v>
      </c>
      <c r="T178" s="104">
        <f>VLOOKUP(C178,职业!B:I,6,0)</f>
        <v>5</v>
      </c>
      <c r="U178" s="104">
        <f>VLOOKUP(C178,职业!B:I,7,0)</f>
        <v>0</v>
      </c>
      <c r="V178" s="104">
        <f>VLOOKUP(C178,职业!B:I,8,0)</f>
        <v>0</v>
      </c>
    </row>
    <row r="179" spans="1:22">
      <c r="A179" s="45">
        <f>ROW()-2</f>
        <v>177</v>
      </c>
      <c r="B179" s="45">
        <v>70</v>
      </c>
      <c r="C179" s="41">
        <v>1</v>
      </c>
      <c r="D179" s="41">
        <v>0</v>
      </c>
      <c r="E179" s="46" t="s">
        <v>196</v>
      </c>
      <c r="F179" s="46" t="str">
        <f>VLOOKUP(C179,职业!B:C,2,0)</f>
        <v>将军·攻击型</v>
      </c>
      <c r="G179" s="46" t="str">
        <f>VLOOKUP(D179,绝技!B:C,2,0)</f>
        <v>无</v>
      </c>
      <c r="H179" s="50">
        <v>18</v>
      </c>
      <c r="I179" s="50">
        <v>10</v>
      </c>
      <c r="J179" s="45">
        <f>H179+I179</f>
        <v>28</v>
      </c>
      <c r="K179" s="41">
        <v>1</v>
      </c>
      <c r="L179" s="42">
        <v>1</v>
      </c>
      <c r="M179" s="47">
        <f>INT((50+K179*R179)*(10+L179))</f>
        <v>825</v>
      </c>
      <c r="N179" s="72">
        <f>INT((H179+S179)*(10+L179))</f>
        <v>528</v>
      </c>
      <c r="O179" s="48">
        <f>INT((H179+T179)*(10+L179))</f>
        <v>253</v>
      </c>
      <c r="P179" s="48">
        <f>INT((I179+U179)*(10+L179))</f>
        <v>110</v>
      </c>
      <c r="Q179" s="48">
        <f>INT((I179+V179)*(10+L179))</f>
        <v>110</v>
      </c>
      <c r="R179" s="104">
        <f>VLOOKUP(C179,职业!B:I,4,0)</f>
        <v>25</v>
      </c>
      <c r="S179" s="104">
        <f>VLOOKUP(C179,职业!B:I,5,0)</f>
        <v>30</v>
      </c>
      <c r="T179" s="104">
        <f>VLOOKUP(C179,职业!B:I,6,0)</f>
        <v>5</v>
      </c>
      <c r="U179" s="104">
        <f>VLOOKUP(C179,职业!B:I,7,0)</f>
        <v>0</v>
      </c>
      <c r="V179" s="104">
        <f>VLOOKUP(C179,职业!B:I,8,0)</f>
        <v>0</v>
      </c>
    </row>
    <row r="180" spans="1:22">
      <c r="A180" s="45">
        <f>ROW()-2</f>
        <v>178</v>
      </c>
      <c r="B180" s="45">
        <v>171</v>
      </c>
      <c r="C180" s="41">
        <v>1</v>
      </c>
      <c r="D180" s="41">
        <v>0</v>
      </c>
      <c r="E180" s="46" t="s">
        <v>297</v>
      </c>
      <c r="F180" s="46" t="str">
        <f>VLOOKUP(C180,职业!B:C,2,0)</f>
        <v>将军·攻击型</v>
      </c>
      <c r="G180" s="46" t="str">
        <f>VLOOKUP(D180,绝技!B:C,2,0)</f>
        <v>无</v>
      </c>
      <c r="H180" s="50">
        <v>18</v>
      </c>
      <c r="I180" s="50">
        <v>10</v>
      </c>
      <c r="J180" s="45">
        <f>H180+I180</f>
        <v>28</v>
      </c>
      <c r="K180" s="41">
        <v>1</v>
      </c>
      <c r="L180" s="42">
        <v>1</v>
      </c>
      <c r="M180" s="47">
        <f>INT((50+K180*R180)*(10+L180))</f>
        <v>825</v>
      </c>
      <c r="N180" s="72">
        <f>INT((H180+S180)*(10+L180))</f>
        <v>528</v>
      </c>
      <c r="O180" s="48">
        <f>INT((H180+T180)*(10+L180))</f>
        <v>253</v>
      </c>
      <c r="P180" s="48">
        <f>INT((I180+U180)*(10+L180))</f>
        <v>110</v>
      </c>
      <c r="Q180" s="48">
        <f>INT((I180+V180)*(10+L180))</f>
        <v>110</v>
      </c>
      <c r="R180" s="104">
        <f>VLOOKUP(C180,职业!B:I,4,0)</f>
        <v>25</v>
      </c>
      <c r="S180" s="104">
        <f>VLOOKUP(C180,职业!B:I,5,0)</f>
        <v>30</v>
      </c>
      <c r="T180" s="104">
        <f>VLOOKUP(C180,职业!B:I,6,0)</f>
        <v>5</v>
      </c>
      <c r="U180" s="104">
        <f>VLOOKUP(C180,职业!B:I,7,0)</f>
        <v>0</v>
      </c>
      <c r="V180" s="104">
        <f>VLOOKUP(C180,职业!B:I,8,0)</f>
        <v>0</v>
      </c>
    </row>
    <row r="181" spans="1:22">
      <c r="A181" s="45">
        <f>ROW()-2</f>
        <v>179</v>
      </c>
      <c r="B181" s="45">
        <v>192</v>
      </c>
      <c r="C181" s="41">
        <v>1</v>
      </c>
      <c r="D181" s="41">
        <v>0</v>
      </c>
      <c r="E181" s="46" t="s">
        <v>318</v>
      </c>
      <c r="F181" s="46" t="str">
        <f>VLOOKUP(C181,职业!B:C,2,0)</f>
        <v>将军·攻击型</v>
      </c>
      <c r="G181" s="46" t="str">
        <f>VLOOKUP(D181,绝技!B:C,2,0)</f>
        <v>无</v>
      </c>
      <c r="H181" s="50">
        <v>18</v>
      </c>
      <c r="I181" s="50">
        <v>10</v>
      </c>
      <c r="J181" s="45">
        <f>H181+I181</f>
        <v>28</v>
      </c>
      <c r="K181" s="41">
        <v>1</v>
      </c>
      <c r="L181" s="42">
        <v>1</v>
      </c>
      <c r="M181" s="47">
        <f>INT((50+K181*R181)*(10+L181))</f>
        <v>825</v>
      </c>
      <c r="N181" s="72">
        <f>INT((H181+S181)*(10+L181))</f>
        <v>528</v>
      </c>
      <c r="O181" s="48">
        <f>INT((H181+T181)*(10+L181))</f>
        <v>253</v>
      </c>
      <c r="P181" s="48">
        <f>INT((I181+U181)*(10+L181))</f>
        <v>110</v>
      </c>
      <c r="Q181" s="48">
        <f>INT((I181+V181)*(10+L181))</f>
        <v>110</v>
      </c>
      <c r="R181" s="104">
        <f>VLOOKUP(C181,职业!B:I,4,0)</f>
        <v>25</v>
      </c>
      <c r="S181" s="104">
        <f>VLOOKUP(C181,职业!B:I,5,0)</f>
        <v>30</v>
      </c>
      <c r="T181" s="104">
        <f>VLOOKUP(C181,职业!B:I,6,0)</f>
        <v>5</v>
      </c>
      <c r="U181" s="104">
        <f>VLOOKUP(C181,职业!B:I,7,0)</f>
        <v>0</v>
      </c>
      <c r="V181" s="104">
        <f>VLOOKUP(C181,职业!B:I,8,0)</f>
        <v>0</v>
      </c>
    </row>
    <row r="182" spans="1:22">
      <c r="A182" s="45">
        <f>ROW()-2</f>
        <v>180</v>
      </c>
      <c r="B182" s="45">
        <v>313</v>
      </c>
      <c r="C182" s="41">
        <v>1</v>
      </c>
      <c r="D182" s="41">
        <v>0</v>
      </c>
      <c r="E182" s="46" t="s">
        <v>438</v>
      </c>
      <c r="F182" s="46" t="str">
        <f>VLOOKUP(C182,职业!B:C,2,0)</f>
        <v>将军·攻击型</v>
      </c>
      <c r="G182" s="46" t="str">
        <f>VLOOKUP(D182,绝技!B:C,2,0)</f>
        <v>无</v>
      </c>
      <c r="H182" s="50">
        <v>18</v>
      </c>
      <c r="I182" s="50">
        <v>10</v>
      </c>
      <c r="J182" s="45">
        <f>H182+I182</f>
        <v>28</v>
      </c>
      <c r="K182" s="41">
        <v>1</v>
      </c>
      <c r="L182" s="42">
        <v>1</v>
      </c>
      <c r="M182" s="47">
        <f>INT((50+K182*R182)*(10+L182))</f>
        <v>825</v>
      </c>
      <c r="N182" s="72">
        <f>INT((H182+S182)*(10+L182))</f>
        <v>528</v>
      </c>
      <c r="O182" s="48">
        <f>INT((H182+T182)*(10+L182))</f>
        <v>253</v>
      </c>
      <c r="P182" s="48">
        <f>INT((I182+U182)*(10+L182))</f>
        <v>110</v>
      </c>
      <c r="Q182" s="48">
        <f>INT((I182+V182)*(10+L182))</f>
        <v>110</v>
      </c>
      <c r="R182" s="104">
        <f>VLOOKUP(C182,职业!B:I,4,0)</f>
        <v>25</v>
      </c>
      <c r="S182" s="104">
        <f>VLOOKUP(C182,职业!B:I,5,0)</f>
        <v>30</v>
      </c>
      <c r="T182" s="104">
        <f>VLOOKUP(C182,职业!B:I,6,0)</f>
        <v>5</v>
      </c>
      <c r="U182" s="104">
        <f>VLOOKUP(C182,职业!B:I,7,0)</f>
        <v>0</v>
      </c>
      <c r="V182" s="104">
        <f>VLOOKUP(C182,职业!B:I,8,0)</f>
        <v>0</v>
      </c>
    </row>
    <row r="183" spans="1:22">
      <c r="A183" s="45">
        <f>ROW()-2</f>
        <v>181</v>
      </c>
      <c r="B183" s="45">
        <v>397</v>
      </c>
      <c r="C183" s="41">
        <v>1</v>
      </c>
      <c r="D183" s="41">
        <v>0</v>
      </c>
      <c r="E183" s="46" t="s">
        <v>522</v>
      </c>
      <c r="F183" s="46" t="str">
        <f>VLOOKUP(C183,职业!B:C,2,0)</f>
        <v>将军·攻击型</v>
      </c>
      <c r="G183" s="46" t="str">
        <f>VLOOKUP(D183,绝技!B:C,2,0)</f>
        <v>无</v>
      </c>
      <c r="H183" s="50">
        <v>18</v>
      </c>
      <c r="I183" s="50">
        <v>10</v>
      </c>
      <c r="J183" s="45">
        <f>H183+I183</f>
        <v>28</v>
      </c>
      <c r="K183" s="41">
        <v>1</v>
      </c>
      <c r="L183" s="42">
        <v>1</v>
      </c>
      <c r="M183" s="47">
        <f>INT((50+K183*R183)*(10+L183))</f>
        <v>825</v>
      </c>
      <c r="N183" s="72">
        <f>INT((H183+S183)*(10+L183))</f>
        <v>528</v>
      </c>
      <c r="O183" s="48">
        <f>INT((H183+T183)*(10+L183))</f>
        <v>253</v>
      </c>
      <c r="P183" s="48">
        <f>INT((I183+U183)*(10+L183))</f>
        <v>110</v>
      </c>
      <c r="Q183" s="48">
        <f>INT((I183+V183)*(10+L183))</f>
        <v>110</v>
      </c>
      <c r="R183" s="104">
        <f>VLOOKUP(C183,职业!B:I,4,0)</f>
        <v>25</v>
      </c>
      <c r="S183" s="104">
        <f>VLOOKUP(C183,职业!B:I,5,0)</f>
        <v>30</v>
      </c>
      <c r="T183" s="104">
        <f>VLOOKUP(C183,职业!B:I,6,0)</f>
        <v>5</v>
      </c>
      <c r="U183" s="104">
        <f>VLOOKUP(C183,职业!B:I,7,0)</f>
        <v>0</v>
      </c>
      <c r="V183" s="104">
        <f>VLOOKUP(C183,职业!B:I,8,0)</f>
        <v>0</v>
      </c>
    </row>
    <row r="184" spans="1:22">
      <c r="A184" s="45">
        <f>ROW()-2</f>
        <v>182</v>
      </c>
      <c r="B184" s="45">
        <v>409</v>
      </c>
      <c r="C184" s="41">
        <v>1</v>
      </c>
      <c r="D184" s="41">
        <v>0</v>
      </c>
      <c r="E184" s="46" t="s">
        <v>534</v>
      </c>
      <c r="F184" s="46" t="str">
        <f>VLOOKUP(C184,职业!B:C,2,0)</f>
        <v>将军·攻击型</v>
      </c>
      <c r="G184" s="46" t="str">
        <f>VLOOKUP(D184,绝技!B:C,2,0)</f>
        <v>无</v>
      </c>
      <c r="H184" s="50">
        <v>18</v>
      </c>
      <c r="I184" s="50">
        <v>10</v>
      </c>
      <c r="J184" s="45">
        <f>H184+I184</f>
        <v>28</v>
      </c>
      <c r="K184" s="41">
        <v>1</v>
      </c>
      <c r="L184" s="42">
        <v>1</v>
      </c>
      <c r="M184" s="47">
        <f>INT((50+K184*R184)*(10+L184))</f>
        <v>825</v>
      </c>
      <c r="N184" s="72">
        <f>INT((H184+S184)*(10+L184))</f>
        <v>528</v>
      </c>
      <c r="O184" s="48">
        <f>INT((H184+T184)*(10+L184))</f>
        <v>253</v>
      </c>
      <c r="P184" s="48">
        <f>INT((I184+U184)*(10+L184))</f>
        <v>110</v>
      </c>
      <c r="Q184" s="48">
        <f>INT((I184+V184)*(10+L184))</f>
        <v>110</v>
      </c>
      <c r="R184" s="104">
        <f>VLOOKUP(C184,职业!B:I,4,0)</f>
        <v>25</v>
      </c>
      <c r="S184" s="104">
        <f>VLOOKUP(C184,职业!B:I,5,0)</f>
        <v>30</v>
      </c>
      <c r="T184" s="104">
        <f>VLOOKUP(C184,职业!B:I,6,0)</f>
        <v>5</v>
      </c>
      <c r="U184" s="104">
        <f>VLOOKUP(C184,职业!B:I,7,0)</f>
        <v>0</v>
      </c>
      <c r="V184" s="104">
        <f>VLOOKUP(C184,职业!B:I,8,0)</f>
        <v>0</v>
      </c>
    </row>
    <row r="185" spans="1:22">
      <c r="A185" s="45">
        <f>ROW()-2</f>
        <v>183</v>
      </c>
      <c r="B185" s="45">
        <v>464</v>
      </c>
      <c r="C185" s="41">
        <v>1</v>
      </c>
      <c r="D185" s="41">
        <v>0</v>
      </c>
      <c r="E185" s="46" t="s">
        <v>588</v>
      </c>
      <c r="F185" s="46" t="str">
        <f>VLOOKUP(C185,职业!B:C,2,0)</f>
        <v>将军·攻击型</v>
      </c>
      <c r="G185" s="46" t="str">
        <f>VLOOKUP(D185,绝技!B:C,2,0)</f>
        <v>无</v>
      </c>
      <c r="H185" s="50">
        <v>18</v>
      </c>
      <c r="I185" s="50">
        <v>10</v>
      </c>
      <c r="J185" s="45">
        <f>H185+I185</f>
        <v>28</v>
      </c>
      <c r="K185" s="41">
        <v>1</v>
      </c>
      <c r="L185" s="42">
        <v>1</v>
      </c>
      <c r="M185" s="47">
        <f>INT((50+K185*R185)*(10+L185))</f>
        <v>825</v>
      </c>
      <c r="N185" s="72">
        <f>INT((H185+S185)*(10+L185))</f>
        <v>528</v>
      </c>
      <c r="O185" s="48">
        <f>INT((H185+T185)*(10+L185))</f>
        <v>253</v>
      </c>
      <c r="P185" s="48">
        <f>INT((I185+U185)*(10+L185))</f>
        <v>110</v>
      </c>
      <c r="Q185" s="48">
        <f>INT((I185+V185)*(10+L185))</f>
        <v>110</v>
      </c>
      <c r="R185" s="104">
        <f>VLOOKUP(C185,职业!B:I,4,0)</f>
        <v>25</v>
      </c>
      <c r="S185" s="104">
        <f>VLOOKUP(C185,职业!B:I,5,0)</f>
        <v>30</v>
      </c>
      <c r="T185" s="104">
        <f>VLOOKUP(C185,职业!B:I,6,0)</f>
        <v>5</v>
      </c>
      <c r="U185" s="104">
        <f>VLOOKUP(C185,职业!B:I,7,0)</f>
        <v>0</v>
      </c>
      <c r="V185" s="104">
        <f>VLOOKUP(C185,职业!B:I,8,0)</f>
        <v>0</v>
      </c>
    </row>
    <row r="186" spans="1:22">
      <c r="A186" s="45">
        <f>ROW()-2</f>
        <v>184</v>
      </c>
      <c r="B186" s="45">
        <v>62</v>
      </c>
      <c r="C186" s="41">
        <v>1</v>
      </c>
      <c r="D186" s="41">
        <v>0</v>
      </c>
      <c r="E186" s="46" t="s">
        <v>188</v>
      </c>
      <c r="F186" s="46" t="str">
        <f>VLOOKUP(C186,职业!B:C,2,0)</f>
        <v>将军·攻击型</v>
      </c>
      <c r="G186" s="46" t="str">
        <f>VLOOKUP(D186,绝技!B:C,2,0)</f>
        <v>无</v>
      </c>
      <c r="H186" s="50">
        <v>18</v>
      </c>
      <c r="I186" s="50">
        <v>9</v>
      </c>
      <c r="J186" s="45">
        <f>H186+I186</f>
        <v>27</v>
      </c>
      <c r="K186" s="41">
        <v>1</v>
      </c>
      <c r="L186" s="42">
        <v>1</v>
      </c>
      <c r="M186" s="47">
        <f>INT((50+K186*R186)*(10+L186))</f>
        <v>825</v>
      </c>
      <c r="N186" s="72">
        <f>INT((H186+S186)*(10+L186))</f>
        <v>528</v>
      </c>
      <c r="O186" s="48">
        <f>INT((H186+T186)*(10+L186))</f>
        <v>253</v>
      </c>
      <c r="P186" s="48">
        <f>INT((I186+U186)*(10+L186))</f>
        <v>99</v>
      </c>
      <c r="Q186" s="48">
        <f>INT((I186+V186)*(10+L186))</f>
        <v>99</v>
      </c>
      <c r="R186" s="104">
        <f>VLOOKUP(C186,职业!B:I,4,0)</f>
        <v>25</v>
      </c>
      <c r="S186" s="104">
        <f>VLOOKUP(C186,职业!B:I,5,0)</f>
        <v>30</v>
      </c>
      <c r="T186" s="104">
        <f>VLOOKUP(C186,职业!B:I,6,0)</f>
        <v>5</v>
      </c>
      <c r="U186" s="104">
        <f>VLOOKUP(C186,职业!B:I,7,0)</f>
        <v>0</v>
      </c>
      <c r="V186" s="104">
        <f>VLOOKUP(C186,职业!B:I,8,0)</f>
        <v>0</v>
      </c>
    </row>
    <row r="187" spans="1:22">
      <c r="A187" s="45">
        <f>ROW()-2</f>
        <v>185</v>
      </c>
      <c r="B187" s="45">
        <v>342</v>
      </c>
      <c r="C187" s="41">
        <v>1</v>
      </c>
      <c r="D187" s="41">
        <v>0</v>
      </c>
      <c r="E187" s="46" t="s">
        <v>467</v>
      </c>
      <c r="F187" s="46" t="str">
        <f>VLOOKUP(C187,职业!B:C,2,0)</f>
        <v>将军·攻击型</v>
      </c>
      <c r="G187" s="46" t="str">
        <f>VLOOKUP(D187,绝技!B:C,2,0)</f>
        <v>无</v>
      </c>
      <c r="H187" s="50">
        <v>18</v>
      </c>
      <c r="I187" s="50">
        <v>9</v>
      </c>
      <c r="J187" s="45">
        <f>H187+I187</f>
        <v>27</v>
      </c>
      <c r="K187" s="41">
        <v>1</v>
      </c>
      <c r="L187" s="42">
        <v>1</v>
      </c>
      <c r="M187" s="47">
        <f>INT((50+K187*R187)*(10+L187))</f>
        <v>825</v>
      </c>
      <c r="N187" s="72">
        <f>INT((H187+S187)*(10+L187))</f>
        <v>528</v>
      </c>
      <c r="O187" s="48">
        <f>INT((H187+T187)*(10+L187))</f>
        <v>253</v>
      </c>
      <c r="P187" s="48">
        <f>INT((I187+U187)*(10+L187))</f>
        <v>99</v>
      </c>
      <c r="Q187" s="48">
        <f>INT((I187+V187)*(10+L187))</f>
        <v>99</v>
      </c>
      <c r="R187" s="104">
        <f>VLOOKUP(C187,职业!B:I,4,0)</f>
        <v>25</v>
      </c>
      <c r="S187" s="104">
        <f>VLOOKUP(C187,职业!B:I,5,0)</f>
        <v>30</v>
      </c>
      <c r="T187" s="104">
        <f>VLOOKUP(C187,职业!B:I,6,0)</f>
        <v>5</v>
      </c>
      <c r="U187" s="104">
        <f>VLOOKUP(C187,职业!B:I,7,0)</f>
        <v>0</v>
      </c>
      <c r="V187" s="104">
        <f>VLOOKUP(C187,职业!B:I,8,0)</f>
        <v>0</v>
      </c>
    </row>
    <row r="188" spans="1:22">
      <c r="A188" s="45">
        <f>ROW()-2</f>
        <v>186</v>
      </c>
      <c r="B188" s="45">
        <v>391</v>
      </c>
      <c r="C188" s="41">
        <v>1</v>
      </c>
      <c r="D188" s="41">
        <v>0</v>
      </c>
      <c r="E188" s="46" t="s">
        <v>516</v>
      </c>
      <c r="F188" s="46" t="str">
        <f>VLOOKUP(C188,职业!B:C,2,0)</f>
        <v>将军·攻击型</v>
      </c>
      <c r="G188" s="46" t="str">
        <f>VLOOKUP(D188,绝技!B:C,2,0)</f>
        <v>无</v>
      </c>
      <c r="H188" s="50">
        <v>18</v>
      </c>
      <c r="I188" s="50">
        <v>9</v>
      </c>
      <c r="J188" s="45">
        <f>H188+I188</f>
        <v>27</v>
      </c>
      <c r="K188" s="41">
        <v>1</v>
      </c>
      <c r="L188" s="42">
        <v>1</v>
      </c>
      <c r="M188" s="47">
        <f>INT((50+K188*R188)*(10+L188))</f>
        <v>825</v>
      </c>
      <c r="N188" s="72">
        <f>INT((H188+S188)*(10+L188))</f>
        <v>528</v>
      </c>
      <c r="O188" s="48">
        <f>INT((H188+T188)*(10+L188))</f>
        <v>253</v>
      </c>
      <c r="P188" s="48">
        <f>INT((I188+U188)*(10+L188))</f>
        <v>99</v>
      </c>
      <c r="Q188" s="48">
        <f>INT((I188+V188)*(10+L188))</f>
        <v>99</v>
      </c>
      <c r="R188" s="104">
        <f>VLOOKUP(C188,职业!B:I,4,0)</f>
        <v>25</v>
      </c>
      <c r="S188" s="104">
        <f>VLOOKUP(C188,职业!B:I,5,0)</f>
        <v>30</v>
      </c>
      <c r="T188" s="104">
        <f>VLOOKUP(C188,职业!B:I,6,0)</f>
        <v>5</v>
      </c>
      <c r="U188" s="104">
        <f>VLOOKUP(C188,职业!B:I,7,0)</f>
        <v>0</v>
      </c>
      <c r="V188" s="104">
        <f>VLOOKUP(C188,职业!B:I,8,0)</f>
        <v>0</v>
      </c>
    </row>
    <row r="189" spans="1:22">
      <c r="A189" s="45">
        <f>ROW()-2</f>
        <v>187</v>
      </c>
      <c r="B189" s="45">
        <v>476</v>
      </c>
      <c r="C189" s="41">
        <v>1</v>
      </c>
      <c r="D189" s="41">
        <v>0</v>
      </c>
      <c r="E189" s="46" t="s">
        <v>599</v>
      </c>
      <c r="F189" s="46" t="str">
        <f>VLOOKUP(C189,职业!B:C,2,0)</f>
        <v>将军·攻击型</v>
      </c>
      <c r="G189" s="46" t="str">
        <f>VLOOKUP(D189,绝技!B:C,2,0)</f>
        <v>无</v>
      </c>
      <c r="H189" s="50">
        <v>18</v>
      </c>
      <c r="I189" s="50">
        <v>9</v>
      </c>
      <c r="J189" s="45">
        <f>H189+I189</f>
        <v>27</v>
      </c>
      <c r="K189" s="41">
        <v>1</v>
      </c>
      <c r="L189" s="42">
        <v>1</v>
      </c>
      <c r="M189" s="47">
        <f>INT((50+K189*R189)*(10+L189))</f>
        <v>825</v>
      </c>
      <c r="N189" s="72">
        <f>INT((H189+S189)*(10+L189))</f>
        <v>528</v>
      </c>
      <c r="O189" s="48">
        <f>INT((H189+T189)*(10+L189))</f>
        <v>253</v>
      </c>
      <c r="P189" s="48">
        <f>INT((I189+U189)*(10+L189))</f>
        <v>99</v>
      </c>
      <c r="Q189" s="48">
        <f>INT((I189+V189)*(10+L189))</f>
        <v>99</v>
      </c>
      <c r="R189" s="104">
        <f>VLOOKUP(C189,职业!B:I,4,0)</f>
        <v>25</v>
      </c>
      <c r="S189" s="104">
        <f>VLOOKUP(C189,职业!B:I,5,0)</f>
        <v>30</v>
      </c>
      <c r="T189" s="104">
        <f>VLOOKUP(C189,职业!B:I,6,0)</f>
        <v>5</v>
      </c>
      <c r="U189" s="104">
        <f>VLOOKUP(C189,职业!B:I,7,0)</f>
        <v>0</v>
      </c>
      <c r="V189" s="104">
        <f>VLOOKUP(C189,职业!B:I,8,0)</f>
        <v>0</v>
      </c>
    </row>
    <row r="190" spans="1:22">
      <c r="A190" s="45">
        <f>ROW()-2</f>
        <v>188</v>
      </c>
      <c r="B190" s="45">
        <v>579</v>
      </c>
      <c r="C190" s="41">
        <v>1</v>
      </c>
      <c r="D190" s="41">
        <v>0</v>
      </c>
      <c r="E190" s="46" t="s">
        <v>699</v>
      </c>
      <c r="F190" s="46" t="str">
        <f>VLOOKUP(C190,职业!B:C,2,0)</f>
        <v>将军·攻击型</v>
      </c>
      <c r="G190" s="46" t="str">
        <f>VLOOKUP(D190,绝技!B:C,2,0)</f>
        <v>无</v>
      </c>
      <c r="H190" s="50">
        <v>18</v>
      </c>
      <c r="I190" s="50">
        <v>9</v>
      </c>
      <c r="J190" s="45">
        <f>H190+I190</f>
        <v>27</v>
      </c>
      <c r="K190" s="41">
        <v>1</v>
      </c>
      <c r="L190" s="42">
        <v>1</v>
      </c>
      <c r="M190" s="47">
        <f>INT((50+K190*R190)*(10+L190))</f>
        <v>825</v>
      </c>
      <c r="N190" s="72">
        <f>INT((H190+S190)*(10+L190))</f>
        <v>528</v>
      </c>
      <c r="O190" s="48">
        <f>INT((H190+T190)*(10+L190))</f>
        <v>253</v>
      </c>
      <c r="P190" s="48">
        <f>INT((I190+U190)*(10+L190))</f>
        <v>99</v>
      </c>
      <c r="Q190" s="48">
        <f>INT((I190+V190)*(10+L190))</f>
        <v>99</v>
      </c>
      <c r="R190" s="104">
        <f>VLOOKUP(C190,职业!B:I,4,0)</f>
        <v>25</v>
      </c>
      <c r="S190" s="104">
        <f>VLOOKUP(C190,职业!B:I,5,0)</f>
        <v>30</v>
      </c>
      <c r="T190" s="104">
        <f>VLOOKUP(C190,职业!B:I,6,0)</f>
        <v>5</v>
      </c>
      <c r="U190" s="104">
        <f>VLOOKUP(C190,职业!B:I,7,0)</f>
        <v>0</v>
      </c>
      <c r="V190" s="104">
        <f>VLOOKUP(C190,职业!B:I,8,0)</f>
        <v>0</v>
      </c>
    </row>
    <row r="191" spans="1:22">
      <c r="A191" s="45">
        <f>ROW()-2</f>
        <v>189</v>
      </c>
      <c r="B191" s="45">
        <v>84</v>
      </c>
      <c r="C191" s="41">
        <v>1</v>
      </c>
      <c r="D191" s="41">
        <v>0</v>
      </c>
      <c r="E191" s="46" t="s">
        <v>210</v>
      </c>
      <c r="F191" s="46" t="str">
        <f>VLOOKUP(C191,职业!B:C,2,0)</f>
        <v>将军·攻击型</v>
      </c>
      <c r="G191" s="46" t="str">
        <f>VLOOKUP(D191,绝技!B:C,2,0)</f>
        <v>无</v>
      </c>
      <c r="H191" s="50">
        <v>18</v>
      </c>
      <c r="I191" s="50">
        <v>8</v>
      </c>
      <c r="J191" s="45">
        <f>H191+I191</f>
        <v>26</v>
      </c>
      <c r="K191" s="41">
        <v>1</v>
      </c>
      <c r="L191" s="42">
        <v>1</v>
      </c>
      <c r="M191" s="47">
        <f>INT((50+K191*R191)*(10+L191))</f>
        <v>825</v>
      </c>
      <c r="N191" s="72">
        <f>INT((H191+S191)*(10+L191))</f>
        <v>528</v>
      </c>
      <c r="O191" s="48">
        <f>INT((H191+T191)*(10+L191))</f>
        <v>253</v>
      </c>
      <c r="P191" s="48">
        <f>INT((I191+U191)*(10+L191))</f>
        <v>88</v>
      </c>
      <c r="Q191" s="48">
        <f>INT((I191+V191)*(10+L191))</f>
        <v>88</v>
      </c>
      <c r="R191" s="104">
        <f>VLOOKUP(C191,职业!B:I,4,0)</f>
        <v>25</v>
      </c>
      <c r="S191" s="104">
        <f>VLOOKUP(C191,职业!B:I,5,0)</f>
        <v>30</v>
      </c>
      <c r="T191" s="104">
        <f>VLOOKUP(C191,职业!B:I,6,0)</f>
        <v>5</v>
      </c>
      <c r="U191" s="104">
        <f>VLOOKUP(C191,职业!B:I,7,0)</f>
        <v>0</v>
      </c>
      <c r="V191" s="104">
        <f>VLOOKUP(C191,职业!B:I,8,0)</f>
        <v>0</v>
      </c>
    </row>
    <row r="192" spans="1:22">
      <c r="A192" s="45">
        <f>ROW()-2</f>
        <v>190</v>
      </c>
      <c r="B192" s="45">
        <v>252</v>
      </c>
      <c r="C192" s="41">
        <v>1</v>
      </c>
      <c r="D192" s="41">
        <v>0</v>
      </c>
      <c r="E192" s="46" t="s">
        <v>378</v>
      </c>
      <c r="F192" s="46" t="str">
        <f>VLOOKUP(C192,职业!B:C,2,0)</f>
        <v>将军·攻击型</v>
      </c>
      <c r="G192" s="46" t="str">
        <f>VLOOKUP(D192,绝技!B:C,2,0)</f>
        <v>无</v>
      </c>
      <c r="H192" s="50">
        <v>18</v>
      </c>
      <c r="I192" s="50">
        <v>8</v>
      </c>
      <c r="J192" s="45">
        <f>H192+I192</f>
        <v>26</v>
      </c>
      <c r="K192" s="41">
        <v>1</v>
      </c>
      <c r="L192" s="42">
        <v>1</v>
      </c>
      <c r="M192" s="47">
        <f>INT((50+K192*R192)*(10+L192))</f>
        <v>825</v>
      </c>
      <c r="N192" s="72">
        <f>INT((H192+S192)*(10+L192))</f>
        <v>528</v>
      </c>
      <c r="O192" s="48">
        <f>INT((H192+T192)*(10+L192))</f>
        <v>253</v>
      </c>
      <c r="P192" s="48">
        <f>INT((I192+U192)*(10+L192))</f>
        <v>88</v>
      </c>
      <c r="Q192" s="48">
        <f>INT((I192+V192)*(10+L192))</f>
        <v>88</v>
      </c>
      <c r="R192" s="104">
        <f>VLOOKUP(C192,职业!B:I,4,0)</f>
        <v>25</v>
      </c>
      <c r="S192" s="104">
        <f>VLOOKUP(C192,职业!B:I,5,0)</f>
        <v>30</v>
      </c>
      <c r="T192" s="104">
        <f>VLOOKUP(C192,职业!B:I,6,0)</f>
        <v>5</v>
      </c>
      <c r="U192" s="104">
        <f>VLOOKUP(C192,职业!B:I,7,0)</f>
        <v>0</v>
      </c>
      <c r="V192" s="104">
        <f>VLOOKUP(C192,职业!B:I,8,0)</f>
        <v>0</v>
      </c>
    </row>
    <row r="193" spans="1:22">
      <c r="A193" s="45">
        <f>ROW()-2</f>
        <v>191</v>
      </c>
      <c r="B193" s="45">
        <v>271</v>
      </c>
      <c r="C193" s="41">
        <v>1</v>
      </c>
      <c r="D193" s="41">
        <v>0</v>
      </c>
      <c r="E193" s="46" t="s">
        <v>397</v>
      </c>
      <c r="F193" s="46" t="str">
        <f>VLOOKUP(C193,职业!B:C,2,0)</f>
        <v>将军·攻击型</v>
      </c>
      <c r="G193" s="46" t="str">
        <f>VLOOKUP(D193,绝技!B:C,2,0)</f>
        <v>无</v>
      </c>
      <c r="H193" s="50">
        <v>18</v>
      </c>
      <c r="I193" s="50">
        <v>8</v>
      </c>
      <c r="J193" s="45">
        <f>H193+I193</f>
        <v>26</v>
      </c>
      <c r="K193" s="41">
        <v>1</v>
      </c>
      <c r="L193" s="42">
        <v>1</v>
      </c>
      <c r="M193" s="47">
        <f>INT((50+K193*R193)*(10+L193))</f>
        <v>825</v>
      </c>
      <c r="N193" s="72">
        <f>INT((H193+S193)*(10+L193))</f>
        <v>528</v>
      </c>
      <c r="O193" s="48">
        <f>INT((H193+T193)*(10+L193))</f>
        <v>253</v>
      </c>
      <c r="P193" s="48">
        <f>INT((I193+U193)*(10+L193))</f>
        <v>88</v>
      </c>
      <c r="Q193" s="48">
        <f>INT((I193+V193)*(10+L193))</f>
        <v>88</v>
      </c>
      <c r="R193" s="104">
        <f>VLOOKUP(C193,职业!B:I,4,0)</f>
        <v>25</v>
      </c>
      <c r="S193" s="104">
        <f>VLOOKUP(C193,职业!B:I,5,0)</f>
        <v>30</v>
      </c>
      <c r="T193" s="104">
        <f>VLOOKUP(C193,职业!B:I,6,0)</f>
        <v>5</v>
      </c>
      <c r="U193" s="104">
        <f>VLOOKUP(C193,职业!B:I,7,0)</f>
        <v>0</v>
      </c>
      <c r="V193" s="104">
        <f>VLOOKUP(C193,职业!B:I,8,0)</f>
        <v>0</v>
      </c>
    </row>
    <row r="194" spans="1:22">
      <c r="A194" s="45">
        <f>ROW()-2</f>
        <v>192</v>
      </c>
      <c r="B194" s="45">
        <v>413</v>
      </c>
      <c r="C194" s="41">
        <v>1</v>
      </c>
      <c r="D194" s="41">
        <v>0</v>
      </c>
      <c r="E194" s="46" t="s">
        <v>538</v>
      </c>
      <c r="F194" s="46" t="str">
        <f>VLOOKUP(C194,职业!B:C,2,0)</f>
        <v>将军·攻击型</v>
      </c>
      <c r="G194" s="46" t="str">
        <f>VLOOKUP(D194,绝技!B:C,2,0)</f>
        <v>无</v>
      </c>
      <c r="H194" s="50">
        <v>18</v>
      </c>
      <c r="I194" s="50">
        <v>7</v>
      </c>
      <c r="J194" s="45">
        <f>H194+I194</f>
        <v>25</v>
      </c>
      <c r="K194" s="41">
        <v>1</v>
      </c>
      <c r="L194" s="42">
        <v>1</v>
      </c>
      <c r="M194" s="47">
        <f>INT((50+K194*R194)*(10+L194))</f>
        <v>825</v>
      </c>
      <c r="N194" s="72">
        <f>INT((H194+S194)*(10+L194))</f>
        <v>528</v>
      </c>
      <c r="O194" s="48">
        <f>INT((H194+T194)*(10+L194))</f>
        <v>253</v>
      </c>
      <c r="P194" s="48">
        <f>INT((I194+U194)*(10+L194))</f>
        <v>77</v>
      </c>
      <c r="Q194" s="48">
        <f>INT((I194+V194)*(10+L194))</f>
        <v>77</v>
      </c>
      <c r="R194" s="104">
        <f>VLOOKUP(C194,职业!B:I,4,0)</f>
        <v>25</v>
      </c>
      <c r="S194" s="104">
        <f>VLOOKUP(C194,职业!B:I,5,0)</f>
        <v>30</v>
      </c>
      <c r="T194" s="104">
        <f>VLOOKUP(C194,职业!B:I,6,0)</f>
        <v>5</v>
      </c>
      <c r="U194" s="104">
        <f>VLOOKUP(C194,职业!B:I,7,0)</f>
        <v>0</v>
      </c>
      <c r="V194" s="104">
        <f>VLOOKUP(C194,职业!B:I,8,0)</f>
        <v>0</v>
      </c>
    </row>
    <row r="195" spans="1:22">
      <c r="A195" s="45">
        <f>ROW()-2</f>
        <v>193</v>
      </c>
      <c r="B195" s="45">
        <v>496</v>
      </c>
      <c r="C195" s="41">
        <v>1</v>
      </c>
      <c r="D195" s="41">
        <v>0</v>
      </c>
      <c r="E195" s="46" t="s">
        <v>619</v>
      </c>
      <c r="F195" s="46" t="str">
        <f>VLOOKUP(C195,职业!B:C,2,0)</f>
        <v>将军·攻击型</v>
      </c>
      <c r="G195" s="46" t="str">
        <f>VLOOKUP(D195,绝技!B:C,2,0)</f>
        <v>无</v>
      </c>
      <c r="H195" s="50">
        <v>18</v>
      </c>
      <c r="I195" s="50">
        <v>7</v>
      </c>
      <c r="J195" s="45">
        <f>H195+I195</f>
        <v>25</v>
      </c>
      <c r="K195" s="41">
        <v>1</v>
      </c>
      <c r="L195" s="42">
        <v>1</v>
      </c>
      <c r="M195" s="47">
        <f>INT((50+K195*R195)*(10+L195))</f>
        <v>825</v>
      </c>
      <c r="N195" s="72">
        <f>INT((H195+S195)*(10+L195))</f>
        <v>528</v>
      </c>
      <c r="O195" s="48">
        <f>INT((H195+T195)*(10+L195))</f>
        <v>253</v>
      </c>
      <c r="P195" s="48">
        <f>INT((I195+U195)*(10+L195))</f>
        <v>77</v>
      </c>
      <c r="Q195" s="48">
        <f>INT((I195+V195)*(10+L195))</f>
        <v>77</v>
      </c>
      <c r="R195" s="104">
        <f>VLOOKUP(C195,职业!B:I,4,0)</f>
        <v>25</v>
      </c>
      <c r="S195" s="104">
        <f>VLOOKUP(C195,职业!B:I,5,0)</f>
        <v>30</v>
      </c>
      <c r="T195" s="104">
        <f>VLOOKUP(C195,职业!B:I,6,0)</f>
        <v>5</v>
      </c>
      <c r="U195" s="104">
        <f>VLOOKUP(C195,职业!B:I,7,0)</f>
        <v>0</v>
      </c>
      <c r="V195" s="104">
        <f>VLOOKUP(C195,职业!B:I,8,0)</f>
        <v>0</v>
      </c>
    </row>
    <row r="196" spans="1:22">
      <c r="A196" s="45">
        <f>ROW()-2</f>
        <v>194</v>
      </c>
      <c r="B196" s="45">
        <v>499</v>
      </c>
      <c r="C196" s="41">
        <v>1</v>
      </c>
      <c r="D196" s="41">
        <v>0</v>
      </c>
      <c r="E196" s="46" t="s">
        <v>622</v>
      </c>
      <c r="F196" s="46" t="str">
        <f>VLOOKUP(C196,职业!B:C,2,0)</f>
        <v>将军·攻击型</v>
      </c>
      <c r="G196" s="46" t="str">
        <f>VLOOKUP(D196,绝技!B:C,2,0)</f>
        <v>无</v>
      </c>
      <c r="H196" s="50">
        <v>18</v>
      </c>
      <c r="I196" s="50">
        <v>7</v>
      </c>
      <c r="J196" s="45">
        <f>H196+I196</f>
        <v>25</v>
      </c>
      <c r="K196" s="41">
        <v>1</v>
      </c>
      <c r="L196" s="42">
        <v>1</v>
      </c>
      <c r="M196" s="47">
        <f>INT((50+K196*R196)*(10+L196))</f>
        <v>825</v>
      </c>
      <c r="N196" s="72">
        <f>INT((H196+S196)*(10+L196))</f>
        <v>528</v>
      </c>
      <c r="O196" s="48">
        <f>INT((H196+T196)*(10+L196))</f>
        <v>253</v>
      </c>
      <c r="P196" s="48">
        <f>INT((I196+U196)*(10+L196))</f>
        <v>77</v>
      </c>
      <c r="Q196" s="48">
        <f>INT((I196+V196)*(10+L196))</f>
        <v>77</v>
      </c>
      <c r="R196" s="104">
        <f>VLOOKUP(C196,职业!B:I,4,0)</f>
        <v>25</v>
      </c>
      <c r="S196" s="104">
        <f>VLOOKUP(C196,职业!B:I,5,0)</f>
        <v>30</v>
      </c>
      <c r="T196" s="104">
        <f>VLOOKUP(C196,职业!B:I,6,0)</f>
        <v>5</v>
      </c>
      <c r="U196" s="104">
        <f>VLOOKUP(C196,职业!B:I,7,0)</f>
        <v>0</v>
      </c>
      <c r="V196" s="104">
        <f>VLOOKUP(C196,职业!B:I,8,0)</f>
        <v>0</v>
      </c>
    </row>
    <row r="197" spans="1:22">
      <c r="A197" s="45">
        <f>ROW()-2</f>
        <v>195</v>
      </c>
      <c r="B197" s="45">
        <v>525</v>
      </c>
      <c r="C197" s="41">
        <v>1</v>
      </c>
      <c r="D197" s="41">
        <v>0</v>
      </c>
      <c r="E197" s="46" t="s">
        <v>646</v>
      </c>
      <c r="F197" s="46" t="str">
        <f>VLOOKUP(C197,职业!B:C,2,0)</f>
        <v>将军·攻击型</v>
      </c>
      <c r="G197" s="46" t="str">
        <f>VLOOKUP(D197,绝技!B:C,2,0)</f>
        <v>无</v>
      </c>
      <c r="H197" s="50">
        <v>18</v>
      </c>
      <c r="I197" s="50">
        <v>7</v>
      </c>
      <c r="J197" s="45">
        <f>H197+I197</f>
        <v>25</v>
      </c>
      <c r="K197" s="41">
        <v>1</v>
      </c>
      <c r="L197" s="42">
        <v>1</v>
      </c>
      <c r="M197" s="47">
        <f>INT((50+K197*R197)*(10+L197))</f>
        <v>825</v>
      </c>
      <c r="N197" s="72">
        <f>INT((H197+S197)*(10+L197))</f>
        <v>528</v>
      </c>
      <c r="O197" s="48">
        <f>INT((H197+T197)*(10+L197))</f>
        <v>253</v>
      </c>
      <c r="P197" s="48">
        <f>INT((I197+U197)*(10+L197))</f>
        <v>77</v>
      </c>
      <c r="Q197" s="48">
        <f>INT((I197+V197)*(10+L197))</f>
        <v>77</v>
      </c>
      <c r="R197" s="104">
        <f>VLOOKUP(C197,职业!B:I,4,0)</f>
        <v>25</v>
      </c>
      <c r="S197" s="104">
        <f>VLOOKUP(C197,职业!B:I,5,0)</f>
        <v>30</v>
      </c>
      <c r="T197" s="104">
        <f>VLOOKUP(C197,职业!B:I,6,0)</f>
        <v>5</v>
      </c>
      <c r="U197" s="104">
        <f>VLOOKUP(C197,职业!B:I,7,0)</f>
        <v>0</v>
      </c>
      <c r="V197" s="104">
        <f>VLOOKUP(C197,职业!B:I,8,0)</f>
        <v>0</v>
      </c>
    </row>
    <row r="198" spans="1:22">
      <c r="A198" s="45">
        <f>ROW()-2</f>
        <v>196</v>
      </c>
      <c r="B198" s="45">
        <v>598</v>
      </c>
      <c r="C198" s="41">
        <v>1</v>
      </c>
      <c r="D198" s="41">
        <v>0</v>
      </c>
      <c r="E198" s="46" t="s">
        <v>718</v>
      </c>
      <c r="F198" s="46" t="str">
        <f>VLOOKUP(C198,职业!B:C,2,0)</f>
        <v>将军·攻击型</v>
      </c>
      <c r="G198" s="46" t="str">
        <f>VLOOKUP(D198,绝技!B:C,2,0)</f>
        <v>无</v>
      </c>
      <c r="H198" s="50">
        <v>18</v>
      </c>
      <c r="I198" s="50">
        <v>6</v>
      </c>
      <c r="J198" s="45">
        <f>H198+I198</f>
        <v>24</v>
      </c>
      <c r="K198" s="41">
        <v>1</v>
      </c>
      <c r="L198" s="42">
        <v>1</v>
      </c>
      <c r="M198" s="47">
        <f>INT((50+K198*R198)*(10+L198))</f>
        <v>825</v>
      </c>
      <c r="N198" s="72">
        <f>INT((H198+S198)*(10+L198))</f>
        <v>528</v>
      </c>
      <c r="O198" s="48">
        <f>INT((H198+T198)*(10+L198))</f>
        <v>253</v>
      </c>
      <c r="P198" s="48">
        <f>INT((I198+U198)*(10+L198))</f>
        <v>66</v>
      </c>
      <c r="Q198" s="48">
        <f>INT((I198+V198)*(10+L198))</f>
        <v>66</v>
      </c>
      <c r="R198" s="104">
        <f>VLOOKUP(C198,职业!B:I,4,0)</f>
        <v>25</v>
      </c>
      <c r="S198" s="104">
        <f>VLOOKUP(C198,职业!B:I,5,0)</f>
        <v>30</v>
      </c>
      <c r="T198" s="104">
        <f>VLOOKUP(C198,职业!B:I,6,0)</f>
        <v>5</v>
      </c>
      <c r="U198" s="104">
        <f>VLOOKUP(C198,职业!B:I,7,0)</f>
        <v>0</v>
      </c>
      <c r="V198" s="104">
        <f>VLOOKUP(C198,职业!B:I,8,0)</f>
        <v>0</v>
      </c>
    </row>
    <row r="199" spans="1:22">
      <c r="A199" s="45">
        <f>ROW()-2</f>
        <v>197</v>
      </c>
      <c r="B199" s="45">
        <v>670</v>
      </c>
      <c r="C199" s="41">
        <v>1</v>
      </c>
      <c r="D199" s="41">
        <v>0</v>
      </c>
      <c r="E199" s="46" t="s">
        <v>788</v>
      </c>
      <c r="F199" s="46" t="str">
        <f>VLOOKUP(C199,职业!B:C,2,0)</f>
        <v>将军·攻击型</v>
      </c>
      <c r="G199" s="46" t="str">
        <f>VLOOKUP(D199,绝技!B:C,2,0)</f>
        <v>无</v>
      </c>
      <c r="H199" s="50">
        <v>18</v>
      </c>
      <c r="I199" s="50">
        <v>6</v>
      </c>
      <c r="J199" s="45">
        <f>H199+I199</f>
        <v>24</v>
      </c>
      <c r="K199" s="41">
        <v>1</v>
      </c>
      <c r="L199" s="42">
        <v>1</v>
      </c>
      <c r="M199" s="47">
        <f>INT((50+K199*R199)*(10+L199))</f>
        <v>825</v>
      </c>
      <c r="N199" s="72">
        <f>INT((H199+S199)*(10+L199))</f>
        <v>528</v>
      </c>
      <c r="O199" s="48">
        <f>INT((H199+T199)*(10+L199))</f>
        <v>253</v>
      </c>
      <c r="P199" s="48">
        <f>INT((I199+U199)*(10+L199))</f>
        <v>66</v>
      </c>
      <c r="Q199" s="48">
        <f>INT((I199+V199)*(10+L199))</f>
        <v>66</v>
      </c>
      <c r="R199" s="104">
        <f>VLOOKUP(C199,职业!B:I,4,0)</f>
        <v>25</v>
      </c>
      <c r="S199" s="104">
        <f>VLOOKUP(C199,职业!B:I,5,0)</f>
        <v>30</v>
      </c>
      <c r="T199" s="104">
        <f>VLOOKUP(C199,职业!B:I,6,0)</f>
        <v>5</v>
      </c>
      <c r="U199" s="104">
        <f>VLOOKUP(C199,职业!B:I,7,0)</f>
        <v>0</v>
      </c>
      <c r="V199" s="104">
        <f>VLOOKUP(C199,职业!B:I,8,0)</f>
        <v>0</v>
      </c>
    </row>
    <row r="200" spans="1:22">
      <c r="A200" s="45">
        <f>ROW()-2</f>
        <v>198</v>
      </c>
      <c r="B200" s="45">
        <v>462</v>
      </c>
      <c r="C200" s="41">
        <v>1</v>
      </c>
      <c r="D200" s="41">
        <v>0</v>
      </c>
      <c r="E200" s="46" t="s">
        <v>586</v>
      </c>
      <c r="F200" s="46" t="str">
        <f>VLOOKUP(C200,职业!B:C,2,0)</f>
        <v>将军·攻击型</v>
      </c>
      <c r="G200" s="46" t="str">
        <f>VLOOKUP(D200,绝技!B:C,2,0)</f>
        <v>无</v>
      </c>
      <c r="H200" s="50">
        <v>18</v>
      </c>
      <c r="I200" s="50">
        <v>4</v>
      </c>
      <c r="J200" s="45">
        <f>H200+I200</f>
        <v>22</v>
      </c>
      <c r="K200" s="41">
        <v>1</v>
      </c>
      <c r="L200" s="42">
        <v>1</v>
      </c>
      <c r="M200" s="47">
        <f>INT((50+K200*R200)*(10+L200))</f>
        <v>825</v>
      </c>
      <c r="N200" s="72">
        <f>INT((H200+S200)*(10+L200))</f>
        <v>528</v>
      </c>
      <c r="O200" s="48">
        <f>INT((H200+T200)*(10+L200))</f>
        <v>253</v>
      </c>
      <c r="P200" s="48">
        <f>INT((I200+U200)*(10+L200))</f>
        <v>44</v>
      </c>
      <c r="Q200" s="48">
        <f>INT((I200+V200)*(10+L200))</f>
        <v>44</v>
      </c>
      <c r="R200" s="104">
        <f>VLOOKUP(C200,职业!B:I,4,0)</f>
        <v>25</v>
      </c>
      <c r="S200" s="104">
        <f>VLOOKUP(C200,职业!B:I,5,0)</f>
        <v>30</v>
      </c>
      <c r="T200" s="104">
        <f>VLOOKUP(C200,职业!B:I,6,0)</f>
        <v>5</v>
      </c>
      <c r="U200" s="104">
        <f>VLOOKUP(C200,职业!B:I,7,0)</f>
        <v>0</v>
      </c>
      <c r="V200" s="104">
        <f>VLOOKUP(C200,职业!B:I,8,0)</f>
        <v>0</v>
      </c>
    </row>
    <row r="201" spans="1:22">
      <c r="A201" s="45">
        <f>ROW()-2</f>
        <v>199</v>
      </c>
      <c r="B201" s="45">
        <v>506</v>
      </c>
      <c r="C201" s="41">
        <v>1</v>
      </c>
      <c r="D201" s="41">
        <v>0</v>
      </c>
      <c r="E201" s="46" t="s">
        <v>628</v>
      </c>
      <c r="F201" s="46" t="str">
        <f>VLOOKUP(C201,职业!B:C,2,0)</f>
        <v>将军·攻击型</v>
      </c>
      <c r="G201" s="46" t="str">
        <f>VLOOKUP(D201,绝技!B:C,2,0)</f>
        <v>无</v>
      </c>
      <c r="H201" s="50">
        <v>18</v>
      </c>
      <c r="I201" s="50">
        <v>4</v>
      </c>
      <c r="J201" s="45">
        <f>H201+I201</f>
        <v>22</v>
      </c>
      <c r="K201" s="41">
        <v>1</v>
      </c>
      <c r="L201" s="42">
        <v>1</v>
      </c>
      <c r="M201" s="47">
        <f>INT((50+K201*R201)*(10+L201))</f>
        <v>825</v>
      </c>
      <c r="N201" s="72">
        <f>INT((H201+S201)*(10+L201))</f>
        <v>528</v>
      </c>
      <c r="O201" s="48">
        <f>INT((H201+T201)*(10+L201))</f>
        <v>253</v>
      </c>
      <c r="P201" s="48">
        <f>INT((I201+U201)*(10+L201))</f>
        <v>44</v>
      </c>
      <c r="Q201" s="48">
        <f>INT((I201+V201)*(10+L201))</f>
        <v>44</v>
      </c>
      <c r="R201" s="104">
        <f>VLOOKUP(C201,职业!B:I,4,0)</f>
        <v>25</v>
      </c>
      <c r="S201" s="104">
        <f>VLOOKUP(C201,职业!B:I,5,0)</f>
        <v>30</v>
      </c>
      <c r="T201" s="104">
        <f>VLOOKUP(C201,职业!B:I,6,0)</f>
        <v>5</v>
      </c>
      <c r="U201" s="104">
        <f>VLOOKUP(C201,职业!B:I,7,0)</f>
        <v>0</v>
      </c>
      <c r="V201" s="104">
        <f>VLOOKUP(C201,职业!B:I,8,0)</f>
        <v>0</v>
      </c>
    </row>
    <row r="202" spans="1:22">
      <c r="A202" s="45">
        <f>ROW()-2</f>
        <v>200</v>
      </c>
      <c r="B202" s="45">
        <v>141</v>
      </c>
      <c r="C202" s="41">
        <v>1</v>
      </c>
      <c r="D202" s="41">
        <v>0</v>
      </c>
      <c r="E202" s="46" t="s">
        <v>267</v>
      </c>
      <c r="F202" s="46" t="str">
        <f>VLOOKUP(C202,职业!B:C,2,0)</f>
        <v>将军·攻击型</v>
      </c>
      <c r="G202" s="46" t="str">
        <f>VLOOKUP(D202,绝技!B:C,2,0)</f>
        <v>无</v>
      </c>
      <c r="H202" s="50">
        <v>18</v>
      </c>
      <c r="I202" s="50">
        <v>3</v>
      </c>
      <c r="J202" s="45">
        <f>H202+I202</f>
        <v>21</v>
      </c>
      <c r="K202" s="41">
        <v>1</v>
      </c>
      <c r="L202" s="42">
        <v>1</v>
      </c>
      <c r="M202" s="47">
        <f>INT((50+K202*R202)*(10+L202))</f>
        <v>825</v>
      </c>
      <c r="N202" s="72">
        <f>INT((H202+S202)*(10+L202))</f>
        <v>528</v>
      </c>
      <c r="O202" s="48">
        <f>INT((H202+T202)*(10+L202))</f>
        <v>253</v>
      </c>
      <c r="P202" s="48">
        <f>INT((I202+U202)*(10+L202))</f>
        <v>33</v>
      </c>
      <c r="Q202" s="48">
        <f>INT((I202+V202)*(10+L202))</f>
        <v>33</v>
      </c>
      <c r="R202" s="104">
        <f>VLOOKUP(C202,职业!B:I,4,0)</f>
        <v>25</v>
      </c>
      <c r="S202" s="104">
        <f>VLOOKUP(C202,职业!B:I,5,0)</f>
        <v>30</v>
      </c>
      <c r="T202" s="104">
        <f>VLOOKUP(C202,职业!B:I,6,0)</f>
        <v>5</v>
      </c>
      <c r="U202" s="104">
        <f>VLOOKUP(C202,职业!B:I,7,0)</f>
        <v>0</v>
      </c>
      <c r="V202" s="104">
        <f>VLOOKUP(C202,职业!B:I,8,0)</f>
        <v>0</v>
      </c>
    </row>
    <row r="203" spans="1:22">
      <c r="A203" s="45">
        <f>ROW()-2</f>
        <v>201</v>
      </c>
      <c r="B203" s="45">
        <v>205</v>
      </c>
      <c r="C203" s="41">
        <v>1</v>
      </c>
      <c r="D203" s="41">
        <v>0</v>
      </c>
      <c r="E203" s="46" t="s">
        <v>331</v>
      </c>
      <c r="F203" s="46" t="str">
        <f>VLOOKUP(C203,职业!B:C,2,0)</f>
        <v>将军·攻击型</v>
      </c>
      <c r="G203" s="46" t="str">
        <f>VLOOKUP(D203,绝技!B:C,2,0)</f>
        <v>无</v>
      </c>
      <c r="H203" s="50">
        <v>18</v>
      </c>
      <c r="I203" s="50">
        <v>3</v>
      </c>
      <c r="J203" s="45">
        <f>H203+I203</f>
        <v>21</v>
      </c>
      <c r="K203" s="41">
        <v>1</v>
      </c>
      <c r="L203" s="42">
        <v>1</v>
      </c>
      <c r="M203" s="47">
        <f>INT((50+K203*R203)*(10+L203))</f>
        <v>825</v>
      </c>
      <c r="N203" s="72">
        <f>INT((H203+S203)*(10+L203))</f>
        <v>528</v>
      </c>
      <c r="O203" s="48">
        <f>INT((H203+T203)*(10+L203))</f>
        <v>253</v>
      </c>
      <c r="P203" s="48">
        <f>INT((I203+U203)*(10+L203))</f>
        <v>33</v>
      </c>
      <c r="Q203" s="48">
        <f>INT((I203+V203)*(10+L203))</f>
        <v>33</v>
      </c>
      <c r="R203" s="104">
        <f>VLOOKUP(C203,职业!B:I,4,0)</f>
        <v>25</v>
      </c>
      <c r="S203" s="104">
        <f>VLOOKUP(C203,职业!B:I,5,0)</f>
        <v>30</v>
      </c>
      <c r="T203" s="104">
        <f>VLOOKUP(C203,职业!B:I,6,0)</f>
        <v>5</v>
      </c>
      <c r="U203" s="104">
        <f>VLOOKUP(C203,职业!B:I,7,0)</f>
        <v>0</v>
      </c>
      <c r="V203" s="104">
        <f>VLOOKUP(C203,职业!B:I,8,0)</f>
        <v>0</v>
      </c>
    </row>
    <row r="204" spans="1:22">
      <c r="A204" s="45">
        <f>ROW()-2</f>
        <v>202</v>
      </c>
      <c r="B204" s="45">
        <v>393</v>
      </c>
      <c r="C204" s="41">
        <v>1</v>
      </c>
      <c r="D204" s="41">
        <v>0</v>
      </c>
      <c r="E204" s="46" t="s">
        <v>518</v>
      </c>
      <c r="F204" s="46" t="str">
        <f>VLOOKUP(C204,职业!B:C,2,0)</f>
        <v>将军·攻击型</v>
      </c>
      <c r="G204" s="46" t="str">
        <f>VLOOKUP(D204,绝技!B:C,2,0)</f>
        <v>无</v>
      </c>
      <c r="H204" s="50">
        <v>18</v>
      </c>
      <c r="I204" s="50">
        <v>3</v>
      </c>
      <c r="J204" s="45">
        <f>H204+I204</f>
        <v>21</v>
      </c>
      <c r="K204" s="41">
        <v>1</v>
      </c>
      <c r="L204" s="42">
        <v>1</v>
      </c>
      <c r="M204" s="47">
        <f>INT((50+K204*R204)*(10+L204))</f>
        <v>825</v>
      </c>
      <c r="N204" s="72">
        <f>INT((H204+S204)*(10+L204))</f>
        <v>528</v>
      </c>
      <c r="O204" s="48">
        <f>INT((H204+T204)*(10+L204))</f>
        <v>253</v>
      </c>
      <c r="P204" s="48">
        <f>INT((I204+U204)*(10+L204))</f>
        <v>33</v>
      </c>
      <c r="Q204" s="48">
        <f>INT((I204+V204)*(10+L204))</f>
        <v>33</v>
      </c>
      <c r="R204" s="104">
        <f>VLOOKUP(C204,职业!B:I,4,0)</f>
        <v>25</v>
      </c>
      <c r="S204" s="104">
        <f>VLOOKUP(C204,职业!B:I,5,0)</f>
        <v>30</v>
      </c>
      <c r="T204" s="104">
        <f>VLOOKUP(C204,职业!B:I,6,0)</f>
        <v>5</v>
      </c>
      <c r="U204" s="104">
        <f>VLOOKUP(C204,职业!B:I,7,0)</f>
        <v>0</v>
      </c>
      <c r="V204" s="104">
        <f>VLOOKUP(C204,职业!B:I,8,0)</f>
        <v>0</v>
      </c>
    </row>
    <row r="205" spans="1:22">
      <c r="A205" s="45">
        <f>ROW()-2</f>
        <v>203</v>
      </c>
      <c r="B205" s="45">
        <v>314</v>
      </c>
      <c r="C205" s="41">
        <v>1</v>
      </c>
      <c r="D205" s="41">
        <v>0</v>
      </c>
      <c r="E205" s="46" t="s">
        <v>439</v>
      </c>
      <c r="F205" s="46" t="str">
        <f>VLOOKUP(C205,职业!B:C,2,0)</f>
        <v>将军·攻击型</v>
      </c>
      <c r="G205" s="46" t="str">
        <f>VLOOKUP(D205,绝技!B:C,2,0)</f>
        <v>无</v>
      </c>
      <c r="H205" s="50">
        <v>17</v>
      </c>
      <c r="I205" s="50">
        <v>20</v>
      </c>
      <c r="J205" s="45">
        <f>H205+I205</f>
        <v>37</v>
      </c>
      <c r="K205" s="41">
        <v>1</v>
      </c>
      <c r="L205" s="42">
        <v>1</v>
      </c>
      <c r="M205" s="47">
        <f>INT((50+K205*R205)*(10+L205))</f>
        <v>825</v>
      </c>
      <c r="N205" s="72">
        <f>INT((H205+S205)*(10+L205))</f>
        <v>517</v>
      </c>
      <c r="O205" s="48">
        <f>INT((H205+T205)*(10+L205))</f>
        <v>242</v>
      </c>
      <c r="P205" s="48">
        <f>INT((I205+U205)*(10+L205))</f>
        <v>220</v>
      </c>
      <c r="Q205" s="48">
        <f>INT((I205+V205)*(10+L205))</f>
        <v>220</v>
      </c>
      <c r="R205" s="104">
        <f>VLOOKUP(C205,职业!B:I,4,0)</f>
        <v>25</v>
      </c>
      <c r="S205" s="104">
        <f>VLOOKUP(C205,职业!B:I,5,0)</f>
        <v>30</v>
      </c>
      <c r="T205" s="104">
        <f>VLOOKUP(C205,职业!B:I,6,0)</f>
        <v>5</v>
      </c>
      <c r="U205" s="104">
        <f>VLOOKUP(C205,职业!B:I,7,0)</f>
        <v>0</v>
      </c>
      <c r="V205" s="104">
        <f>VLOOKUP(C205,职业!B:I,8,0)</f>
        <v>0</v>
      </c>
    </row>
    <row r="206" spans="1:22">
      <c r="A206" s="45">
        <f>ROW()-2</f>
        <v>204</v>
      </c>
      <c r="B206" s="45">
        <v>367</v>
      </c>
      <c r="C206" s="41">
        <v>1</v>
      </c>
      <c r="D206" s="41">
        <v>0</v>
      </c>
      <c r="E206" s="46" t="s">
        <v>492</v>
      </c>
      <c r="F206" s="46" t="str">
        <f>VLOOKUP(C206,职业!B:C,2,0)</f>
        <v>将军·攻击型</v>
      </c>
      <c r="G206" s="46" t="str">
        <f>VLOOKUP(D206,绝技!B:C,2,0)</f>
        <v>无</v>
      </c>
      <c r="H206" s="50">
        <v>17</v>
      </c>
      <c r="I206" s="50">
        <v>20</v>
      </c>
      <c r="J206" s="45">
        <f>H206+I206</f>
        <v>37</v>
      </c>
      <c r="K206" s="41">
        <v>1</v>
      </c>
      <c r="L206" s="42">
        <v>1</v>
      </c>
      <c r="M206" s="47">
        <f>INT((50+K206*R206)*(10+L206))</f>
        <v>825</v>
      </c>
      <c r="N206" s="72">
        <f>INT((H206+S206)*(10+L206))</f>
        <v>517</v>
      </c>
      <c r="O206" s="48">
        <f>INT((H206+T206)*(10+L206))</f>
        <v>242</v>
      </c>
      <c r="P206" s="48">
        <f>INT((I206+U206)*(10+L206))</f>
        <v>220</v>
      </c>
      <c r="Q206" s="48">
        <f>INT((I206+V206)*(10+L206))</f>
        <v>220</v>
      </c>
      <c r="R206" s="104">
        <f>VLOOKUP(C206,职业!B:I,4,0)</f>
        <v>25</v>
      </c>
      <c r="S206" s="104">
        <f>VLOOKUP(C206,职业!B:I,5,0)</f>
        <v>30</v>
      </c>
      <c r="T206" s="104">
        <f>VLOOKUP(C206,职业!B:I,6,0)</f>
        <v>5</v>
      </c>
      <c r="U206" s="104">
        <f>VLOOKUP(C206,职业!B:I,7,0)</f>
        <v>0</v>
      </c>
      <c r="V206" s="104">
        <f>VLOOKUP(C206,职业!B:I,8,0)</f>
        <v>0</v>
      </c>
    </row>
    <row r="207" spans="1:22">
      <c r="A207" s="45">
        <f>ROW()-2</f>
        <v>205</v>
      </c>
      <c r="B207" s="45">
        <v>435</v>
      </c>
      <c r="C207" s="41">
        <v>1</v>
      </c>
      <c r="D207" s="41">
        <v>0</v>
      </c>
      <c r="E207" s="46" t="s">
        <v>559</v>
      </c>
      <c r="F207" s="46" t="str">
        <f>VLOOKUP(C207,职业!B:C,2,0)</f>
        <v>将军·攻击型</v>
      </c>
      <c r="G207" s="46" t="str">
        <f>VLOOKUP(D207,绝技!B:C,2,0)</f>
        <v>无</v>
      </c>
      <c r="H207" s="50">
        <v>17</v>
      </c>
      <c r="I207" s="50">
        <v>20</v>
      </c>
      <c r="J207" s="45">
        <f>H207+I207</f>
        <v>37</v>
      </c>
      <c r="K207" s="41">
        <v>1</v>
      </c>
      <c r="L207" s="42">
        <v>1</v>
      </c>
      <c r="M207" s="47">
        <f>INT((50+K207*R207)*(10+L207))</f>
        <v>825</v>
      </c>
      <c r="N207" s="72">
        <f>INT((H207+S207)*(10+L207))</f>
        <v>517</v>
      </c>
      <c r="O207" s="48">
        <f>INT((H207+T207)*(10+L207))</f>
        <v>242</v>
      </c>
      <c r="P207" s="48">
        <f>INT((I207+U207)*(10+L207))</f>
        <v>220</v>
      </c>
      <c r="Q207" s="48">
        <f>INT((I207+V207)*(10+L207))</f>
        <v>220</v>
      </c>
      <c r="R207" s="104">
        <f>VLOOKUP(C207,职业!B:I,4,0)</f>
        <v>25</v>
      </c>
      <c r="S207" s="104">
        <f>VLOOKUP(C207,职业!B:I,5,0)</f>
        <v>30</v>
      </c>
      <c r="T207" s="104">
        <f>VLOOKUP(C207,职业!B:I,6,0)</f>
        <v>5</v>
      </c>
      <c r="U207" s="104">
        <f>VLOOKUP(C207,职业!B:I,7,0)</f>
        <v>0</v>
      </c>
      <c r="V207" s="104">
        <f>VLOOKUP(C207,职业!B:I,8,0)</f>
        <v>0</v>
      </c>
    </row>
    <row r="208" spans="1:22">
      <c r="A208" s="45">
        <f>ROW()-2</f>
        <v>206</v>
      </c>
      <c r="B208" s="45">
        <v>109</v>
      </c>
      <c r="C208" s="41">
        <v>1</v>
      </c>
      <c r="D208" s="41">
        <v>0</v>
      </c>
      <c r="E208" s="46" t="s">
        <v>235</v>
      </c>
      <c r="F208" s="46" t="str">
        <f>VLOOKUP(C208,职业!B:C,2,0)</f>
        <v>将军·攻击型</v>
      </c>
      <c r="G208" s="46" t="str">
        <f>VLOOKUP(D208,绝技!B:C,2,0)</f>
        <v>无</v>
      </c>
      <c r="H208" s="50">
        <v>17</v>
      </c>
      <c r="I208" s="50">
        <v>19</v>
      </c>
      <c r="J208" s="45">
        <f>H208+I208</f>
        <v>36</v>
      </c>
      <c r="K208" s="41">
        <v>1</v>
      </c>
      <c r="L208" s="42">
        <v>1</v>
      </c>
      <c r="M208" s="47">
        <f>INT((50+K208*R208)*(10+L208))</f>
        <v>825</v>
      </c>
      <c r="N208" s="72">
        <f>INT((H208+S208)*(10+L208))</f>
        <v>517</v>
      </c>
      <c r="O208" s="48">
        <f>INT((H208+T208)*(10+L208))</f>
        <v>242</v>
      </c>
      <c r="P208" s="48">
        <f>INT((I208+U208)*(10+L208))</f>
        <v>209</v>
      </c>
      <c r="Q208" s="48">
        <f>INT((I208+V208)*(10+L208))</f>
        <v>209</v>
      </c>
      <c r="R208" s="104">
        <f>VLOOKUP(C208,职业!B:I,4,0)</f>
        <v>25</v>
      </c>
      <c r="S208" s="104">
        <f>VLOOKUP(C208,职业!B:I,5,0)</f>
        <v>30</v>
      </c>
      <c r="T208" s="104">
        <f>VLOOKUP(C208,职业!B:I,6,0)</f>
        <v>5</v>
      </c>
      <c r="U208" s="104">
        <f>VLOOKUP(C208,职业!B:I,7,0)</f>
        <v>0</v>
      </c>
      <c r="V208" s="104">
        <f>VLOOKUP(C208,职业!B:I,8,0)</f>
        <v>0</v>
      </c>
    </row>
    <row r="209" spans="1:22">
      <c r="A209" s="45">
        <f>ROW()-2</f>
        <v>207</v>
      </c>
      <c r="B209" s="45">
        <v>219</v>
      </c>
      <c r="C209" s="41">
        <v>1</v>
      </c>
      <c r="D209" s="41">
        <v>0</v>
      </c>
      <c r="E209" s="46" t="s">
        <v>345</v>
      </c>
      <c r="F209" s="46" t="str">
        <f>VLOOKUP(C209,职业!B:C,2,0)</f>
        <v>将军·攻击型</v>
      </c>
      <c r="G209" s="46" t="str">
        <f>VLOOKUP(D209,绝技!B:C,2,0)</f>
        <v>无</v>
      </c>
      <c r="H209" s="50">
        <v>17</v>
      </c>
      <c r="I209" s="50">
        <v>19</v>
      </c>
      <c r="J209" s="45">
        <f>H209+I209</f>
        <v>36</v>
      </c>
      <c r="K209" s="41">
        <v>1</v>
      </c>
      <c r="L209" s="42">
        <v>1</v>
      </c>
      <c r="M209" s="47">
        <f>INT((50+K209*R209)*(10+L209))</f>
        <v>825</v>
      </c>
      <c r="N209" s="72">
        <f>INT((H209+S209)*(10+L209))</f>
        <v>517</v>
      </c>
      <c r="O209" s="48">
        <f>INT((H209+T209)*(10+L209))</f>
        <v>242</v>
      </c>
      <c r="P209" s="48">
        <f>INT((I209+U209)*(10+L209))</f>
        <v>209</v>
      </c>
      <c r="Q209" s="48">
        <f>INT((I209+V209)*(10+L209))</f>
        <v>209</v>
      </c>
      <c r="R209" s="104">
        <f>VLOOKUP(C209,职业!B:I,4,0)</f>
        <v>25</v>
      </c>
      <c r="S209" s="104">
        <f>VLOOKUP(C209,职业!B:I,5,0)</f>
        <v>30</v>
      </c>
      <c r="T209" s="104">
        <f>VLOOKUP(C209,职业!B:I,6,0)</f>
        <v>5</v>
      </c>
      <c r="U209" s="104">
        <f>VLOOKUP(C209,职业!B:I,7,0)</f>
        <v>0</v>
      </c>
      <c r="V209" s="104">
        <f>VLOOKUP(C209,职业!B:I,8,0)</f>
        <v>0</v>
      </c>
    </row>
    <row r="210" spans="1:22">
      <c r="A210" s="45">
        <f>ROW()-2</f>
        <v>208</v>
      </c>
      <c r="B210" s="45">
        <v>158</v>
      </c>
      <c r="C210" s="41">
        <v>1</v>
      </c>
      <c r="D210" s="41">
        <v>0</v>
      </c>
      <c r="E210" s="46" t="s">
        <v>284</v>
      </c>
      <c r="F210" s="46" t="str">
        <f>VLOOKUP(C210,职业!B:C,2,0)</f>
        <v>将军·攻击型</v>
      </c>
      <c r="G210" s="46" t="str">
        <f>VLOOKUP(D210,绝技!B:C,2,0)</f>
        <v>无</v>
      </c>
      <c r="H210" s="50">
        <v>17</v>
      </c>
      <c r="I210" s="50">
        <v>18</v>
      </c>
      <c r="J210" s="45">
        <f>H210+I210</f>
        <v>35</v>
      </c>
      <c r="K210" s="41">
        <v>1</v>
      </c>
      <c r="L210" s="42">
        <v>1</v>
      </c>
      <c r="M210" s="47">
        <f>INT((50+K210*R210)*(10+L210))</f>
        <v>825</v>
      </c>
      <c r="N210" s="72">
        <f>INT((H210+S210)*(10+L210))</f>
        <v>517</v>
      </c>
      <c r="O210" s="48">
        <f>INT((H210+T210)*(10+L210))</f>
        <v>242</v>
      </c>
      <c r="P210" s="48">
        <f>INT((I210+U210)*(10+L210))</f>
        <v>198</v>
      </c>
      <c r="Q210" s="48">
        <f>INT((I210+V210)*(10+L210))</f>
        <v>198</v>
      </c>
      <c r="R210" s="104">
        <f>VLOOKUP(C210,职业!B:I,4,0)</f>
        <v>25</v>
      </c>
      <c r="S210" s="104">
        <f>VLOOKUP(C210,职业!B:I,5,0)</f>
        <v>30</v>
      </c>
      <c r="T210" s="104">
        <f>VLOOKUP(C210,职业!B:I,6,0)</f>
        <v>5</v>
      </c>
      <c r="U210" s="104">
        <f>VLOOKUP(C210,职业!B:I,7,0)</f>
        <v>0</v>
      </c>
      <c r="V210" s="104">
        <f>VLOOKUP(C210,职业!B:I,8,0)</f>
        <v>0</v>
      </c>
    </row>
    <row r="211" spans="1:22">
      <c r="A211" s="45">
        <f>ROW()-2</f>
        <v>209</v>
      </c>
      <c r="B211" s="45">
        <v>232</v>
      </c>
      <c r="C211" s="41">
        <v>1</v>
      </c>
      <c r="D211" s="41">
        <v>0</v>
      </c>
      <c r="E211" s="46" t="s">
        <v>358</v>
      </c>
      <c r="F211" s="46" t="str">
        <f>VLOOKUP(C211,职业!B:C,2,0)</f>
        <v>将军·攻击型</v>
      </c>
      <c r="G211" s="46" t="str">
        <f>VLOOKUP(D211,绝技!B:C,2,0)</f>
        <v>无</v>
      </c>
      <c r="H211" s="50">
        <v>17</v>
      </c>
      <c r="I211" s="50">
        <v>18</v>
      </c>
      <c r="J211" s="45">
        <f>H211+I211</f>
        <v>35</v>
      </c>
      <c r="K211" s="41">
        <v>1</v>
      </c>
      <c r="L211" s="42">
        <v>1</v>
      </c>
      <c r="M211" s="47">
        <f>INT((50+K211*R211)*(10+L211))</f>
        <v>825</v>
      </c>
      <c r="N211" s="72">
        <f>INT((H211+S211)*(10+L211))</f>
        <v>517</v>
      </c>
      <c r="O211" s="48">
        <f>INT((H211+T211)*(10+L211))</f>
        <v>242</v>
      </c>
      <c r="P211" s="48">
        <f>INT((I211+U211)*(10+L211))</f>
        <v>198</v>
      </c>
      <c r="Q211" s="48">
        <f>INT((I211+V211)*(10+L211))</f>
        <v>198</v>
      </c>
      <c r="R211" s="104">
        <f>VLOOKUP(C211,职业!B:I,4,0)</f>
        <v>25</v>
      </c>
      <c r="S211" s="104">
        <f>VLOOKUP(C211,职业!B:I,5,0)</f>
        <v>30</v>
      </c>
      <c r="T211" s="104">
        <f>VLOOKUP(C211,职业!B:I,6,0)</f>
        <v>5</v>
      </c>
      <c r="U211" s="104">
        <f>VLOOKUP(C211,职业!B:I,7,0)</f>
        <v>0</v>
      </c>
      <c r="V211" s="104">
        <f>VLOOKUP(C211,职业!B:I,8,0)</f>
        <v>0</v>
      </c>
    </row>
    <row r="212" spans="1:22">
      <c r="A212" s="45">
        <f>ROW()-2</f>
        <v>210</v>
      </c>
      <c r="B212" s="45">
        <v>422</v>
      </c>
      <c r="C212" s="41">
        <v>1</v>
      </c>
      <c r="D212" s="41">
        <v>0</v>
      </c>
      <c r="E212" s="46" t="s">
        <v>547</v>
      </c>
      <c r="F212" s="46" t="str">
        <f>VLOOKUP(C212,职业!B:C,2,0)</f>
        <v>将军·攻击型</v>
      </c>
      <c r="G212" s="46" t="str">
        <f>VLOOKUP(D212,绝技!B:C,2,0)</f>
        <v>无</v>
      </c>
      <c r="H212" s="50">
        <v>17</v>
      </c>
      <c r="I212" s="50">
        <v>18</v>
      </c>
      <c r="J212" s="45">
        <f>H212+I212</f>
        <v>35</v>
      </c>
      <c r="K212" s="41">
        <v>1</v>
      </c>
      <c r="L212" s="42">
        <v>1</v>
      </c>
      <c r="M212" s="47">
        <f>INT((50+K212*R212)*(10+L212))</f>
        <v>825</v>
      </c>
      <c r="N212" s="72">
        <f>INT((H212+S212)*(10+L212))</f>
        <v>517</v>
      </c>
      <c r="O212" s="48">
        <f>INT((H212+T212)*(10+L212))</f>
        <v>242</v>
      </c>
      <c r="P212" s="48">
        <f>INT((I212+U212)*(10+L212))</f>
        <v>198</v>
      </c>
      <c r="Q212" s="48">
        <f>INT((I212+V212)*(10+L212))</f>
        <v>198</v>
      </c>
      <c r="R212" s="104">
        <f>VLOOKUP(C212,职业!B:I,4,0)</f>
        <v>25</v>
      </c>
      <c r="S212" s="104">
        <f>VLOOKUP(C212,职业!B:I,5,0)</f>
        <v>30</v>
      </c>
      <c r="T212" s="104">
        <f>VLOOKUP(C212,职业!B:I,6,0)</f>
        <v>5</v>
      </c>
      <c r="U212" s="104">
        <f>VLOOKUP(C212,职业!B:I,7,0)</f>
        <v>0</v>
      </c>
      <c r="V212" s="104">
        <f>VLOOKUP(C212,职业!B:I,8,0)</f>
        <v>0</v>
      </c>
    </row>
    <row r="213" spans="1:22">
      <c r="A213" s="45">
        <f>ROW()-2</f>
        <v>211</v>
      </c>
      <c r="B213" s="45">
        <v>502</v>
      </c>
      <c r="C213" s="41">
        <v>1</v>
      </c>
      <c r="D213" s="41">
        <v>0</v>
      </c>
      <c r="E213" s="46" t="s">
        <v>625</v>
      </c>
      <c r="F213" s="46" t="str">
        <f>VLOOKUP(C213,职业!B:C,2,0)</f>
        <v>将军·攻击型</v>
      </c>
      <c r="G213" s="46" t="str">
        <f>VLOOKUP(D213,绝技!B:C,2,0)</f>
        <v>无</v>
      </c>
      <c r="H213" s="50">
        <v>17</v>
      </c>
      <c r="I213" s="50">
        <v>18</v>
      </c>
      <c r="J213" s="45">
        <f>H213+I213</f>
        <v>35</v>
      </c>
      <c r="K213" s="41">
        <v>1</v>
      </c>
      <c r="L213" s="42">
        <v>1</v>
      </c>
      <c r="M213" s="47">
        <f>INT((50+K213*R213)*(10+L213))</f>
        <v>825</v>
      </c>
      <c r="N213" s="72">
        <f>INT((H213+S213)*(10+L213))</f>
        <v>517</v>
      </c>
      <c r="O213" s="48">
        <f>INT((H213+T213)*(10+L213))</f>
        <v>242</v>
      </c>
      <c r="P213" s="48">
        <f>INT((I213+U213)*(10+L213))</f>
        <v>198</v>
      </c>
      <c r="Q213" s="48">
        <f>INT((I213+V213)*(10+L213))</f>
        <v>198</v>
      </c>
      <c r="R213" s="104">
        <f>VLOOKUP(C213,职业!B:I,4,0)</f>
        <v>25</v>
      </c>
      <c r="S213" s="104">
        <f>VLOOKUP(C213,职业!B:I,5,0)</f>
        <v>30</v>
      </c>
      <c r="T213" s="104">
        <f>VLOOKUP(C213,职业!B:I,6,0)</f>
        <v>5</v>
      </c>
      <c r="U213" s="104">
        <f>VLOOKUP(C213,职业!B:I,7,0)</f>
        <v>0</v>
      </c>
      <c r="V213" s="104">
        <f>VLOOKUP(C213,职业!B:I,8,0)</f>
        <v>0</v>
      </c>
    </row>
    <row r="214" spans="1:22">
      <c r="A214" s="45">
        <f>ROW()-2</f>
        <v>212</v>
      </c>
      <c r="B214" s="45">
        <v>595</v>
      </c>
      <c r="C214" s="41">
        <v>1</v>
      </c>
      <c r="D214" s="41">
        <v>0</v>
      </c>
      <c r="E214" s="46" t="s">
        <v>715</v>
      </c>
      <c r="F214" s="46" t="str">
        <f>VLOOKUP(C214,职业!B:C,2,0)</f>
        <v>将军·攻击型</v>
      </c>
      <c r="G214" s="46" t="str">
        <f>VLOOKUP(D214,绝技!B:C,2,0)</f>
        <v>无</v>
      </c>
      <c r="H214" s="50">
        <v>17</v>
      </c>
      <c r="I214" s="50">
        <v>18</v>
      </c>
      <c r="J214" s="45">
        <f>H214+I214</f>
        <v>35</v>
      </c>
      <c r="K214" s="41">
        <v>1</v>
      </c>
      <c r="L214" s="42">
        <v>1</v>
      </c>
      <c r="M214" s="47">
        <f>INT((50+K214*R214)*(10+L214))</f>
        <v>825</v>
      </c>
      <c r="N214" s="72">
        <f>INT((H214+S214)*(10+L214))</f>
        <v>517</v>
      </c>
      <c r="O214" s="48">
        <f>INT((H214+T214)*(10+L214))</f>
        <v>242</v>
      </c>
      <c r="P214" s="48">
        <f>INT((I214+U214)*(10+L214))</f>
        <v>198</v>
      </c>
      <c r="Q214" s="48">
        <f>INT((I214+V214)*(10+L214))</f>
        <v>198</v>
      </c>
      <c r="R214" s="104">
        <f>VLOOKUP(C214,职业!B:I,4,0)</f>
        <v>25</v>
      </c>
      <c r="S214" s="104">
        <f>VLOOKUP(C214,职业!B:I,5,0)</f>
        <v>30</v>
      </c>
      <c r="T214" s="104">
        <f>VLOOKUP(C214,职业!B:I,6,0)</f>
        <v>5</v>
      </c>
      <c r="U214" s="104">
        <f>VLOOKUP(C214,职业!B:I,7,0)</f>
        <v>0</v>
      </c>
      <c r="V214" s="104">
        <f>VLOOKUP(C214,职业!B:I,8,0)</f>
        <v>0</v>
      </c>
    </row>
    <row r="215" spans="1:22">
      <c r="A215" s="45">
        <f>ROW()-2</f>
        <v>213</v>
      </c>
      <c r="B215" s="45">
        <v>18</v>
      </c>
      <c r="C215" s="41">
        <v>1</v>
      </c>
      <c r="D215" s="41">
        <v>0</v>
      </c>
      <c r="E215" s="46" t="s">
        <v>144</v>
      </c>
      <c r="F215" s="46" t="str">
        <f>VLOOKUP(C215,职业!B:C,2,0)</f>
        <v>将军·攻击型</v>
      </c>
      <c r="G215" s="46" t="str">
        <f>VLOOKUP(D215,绝技!B:C,2,0)</f>
        <v>无</v>
      </c>
      <c r="H215" s="50">
        <v>17</v>
      </c>
      <c r="I215" s="50">
        <v>17</v>
      </c>
      <c r="J215" s="45">
        <f>H215+I215</f>
        <v>34</v>
      </c>
      <c r="K215" s="41">
        <v>1</v>
      </c>
      <c r="L215" s="42">
        <v>1</v>
      </c>
      <c r="M215" s="47">
        <f>INT((50+K215*R215)*(10+L215))</f>
        <v>825</v>
      </c>
      <c r="N215" s="72">
        <f>INT((H215+S215)*(10+L215))</f>
        <v>517</v>
      </c>
      <c r="O215" s="48">
        <f>INT((H215+T215)*(10+L215))</f>
        <v>242</v>
      </c>
      <c r="P215" s="48">
        <f>INT((I215+U215)*(10+L215))</f>
        <v>187</v>
      </c>
      <c r="Q215" s="48">
        <f>INT((I215+V215)*(10+L215))</f>
        <v>187</v>
      </c>
      <c r="R215" s="104">
        <f>VLOOKUP(C215,职业!B:I,4,0)</f>
        <v>25</v>
      </c>
      <c r="S215" s="104">
        <f>VLOOKUP(C215,职业!B:I,5,0)</f>
        <v>30</v>
      </c>
      <c r="T215" s="104">
        <f>VLOOKUP(C215,职业!B:I,6,0)</f>
        <v>5</v>
      </c>
      <c r="U215" s="104">
        <f>VLOOKUP(C215,职业!B:I,7,0)</f>
        <v>0</v>
      </c>
      <c r="V215" s="104">
        <f>VLOOKUP(C215,职业!B:I,8,0)</f>
        <v>0</v>
      </c>
    </row>
    <row r="216" spans="1:22">
      <c r="A216" s="45">
        <f>ROW()-2</f>
        <v>214</v>
      </c>
      <c r="B216" s="45">
        <v>75</v>
      </c>
      <c r="C216" s="41">
        <v>1</v>
      </c>
      <c r="D216" s="41">
        <v>0</v>
      </c>
      <c r="E216" s="46" t="s">
        <v>201</v>
      </c>
      <c r="F216" s="46" t="str">
        <f>VLOOKUP(C216,职业!B:C,2,0)</f>
        <v>将军·攻击型</v>
      </c>
      <c r="G216" s="46" t="str">
        <f>VLOOKUP(D216,绝技!B:C,2,0)</f>
        <v>无</v>
      </c>
      <c r="H216" s="50">
        <v>17</v>
      </c>
      <c r="I216" s="50">
        <v>17</v>
      </c>
      <c r="J216" s="45">
        <f>H216+I216</f>
        <v>34</v>
      </c>
      <c r="K216" s="41">
        <v>1</v>
      </c>
      <c r="L216" s="42">
        <v>1</v>
      </c>
      <c r="M216" s="47">
        <f>INT((50+K216*R216)*(10+L216))</f>
        <v>825</v>
      </c>
      <c r="N216" s="72">
        <f>INT((H216+S216)*(10+L216))</f>
        <v>517</v>
      </c>
      <c r="O216" s="48">
        <f>INT((H216+T216)*(10+L216))</f>
        <v>242</v>
      </c>
      <c r="P216" s="48">
        <f>INT((I216+U216)*(10+L216))</f>
        <v>187</v>
      </c>
      <c r="Q216" s="48">
        <f>INT((I216+V216)*(10+L216))</f>
        <v>187</v>
      </c>
      <c r="R216" s="104">
        <f>VLOOKUP(C216,职业!B:I,4,0)</f>
        <v>25</v>
      </c>
      <c r="S216" s="104">
        <f>VLOOKUP(C216,职业!B:I,5,0)</f>
        <v>30</v>
      </c>
      <c r="T216" s="104">
        <f>VLOOKUP(C216,职业!B:I,6,0)</f>
        <v>5</v>
      </c>
      <c r="U216" s="104">
        <f>VLOOKUP(C216,职业!B:I,7,0)</f>
        <v>0</v>
      </c>
      <c r="V216" s="104">
        <f>VLOOKUP(C216,职业!B:I,8,0)</f>
        <v>0</v>
      </c>
    </row>
    <row r="217" spans="1:22">
      <c r="A217" s="45">
        <f>ROW()-2</f>
        <v>215</v>
      </c>
      <c r="B217" s="45">
        <v>250</v>
      </c>
      <c r="C217" s="41">
        <v>1</v>
      </c>
      <c r="D217" s="41">
        <v>0</v>
      </c>
      <c r="E217" s="46" t="s">
        <v>376</v>
      </c>
      <c r="F217" s="46" t="str">
        <f>VLOOKUP(C217,职业!B:C,2,0)</f>
        <v>将军·攻击型</v>
      </c>
      <c r="G217" s="46" t="str">
        <f>VLOOKUP(D217,绝技!B:C,2,0)</f>
        <v>无</v>
      </c>
      <c r="H217" s="50">
        <v>17</v>
      </c>
      <c r="I217" s="50">
        <v>17</v>
      </c>
      <c r="J217" s="45">
        <f>H217+I217</f>
        <v>34</v>
      </c>
      <c r="K217" s="41">
        <v>1</v>
      </c>
      <c r="L217" s="42">
        <v>1</v>
      </c>
      <c r="M217" s="47">
        <f>INT((50+K217*R217)*(10+L217))</f>
        <v>825</v>
      </c>
      <c r="N217" s="72">
        <f>INT((H217+S217)*(10+L217))</f>
        <v>517</v>
      </c>
      <c r="O217" s="48">
        <f>INT((H217+T217)*(10+L217))</f>
        <v>242</v>
      </c>
      <c r="P217" s="48">
        <f>INT((I217+U217)*(10+L217))</f>
        <v>187</v>
      </c>
      <c r="Q217" s="48">
        <f>INT((I217+V217)*(10+L217))</f>
        <v>187</v>
      </c>
      <c r="R217" s="104">
        <f>VLOOKUP(C217,职业!B:I,4,0)</f>
        <v>25</v>
      </c>
      <c r="S217" s="104">
        <f>VLOOKUP(C217,职业!B:I,5,0)</f>
        <v>30</v>
      </c>
      <c r="T217" s="104">
        <f>VLOOKUP(C217,职业!B:I,6,0)</f>
        <v>5</v>
      </c>
      <c r="U217" s="104">
        <f>VLOOKUP(C217,职业!B:I,7,0)</f>
        <v>0</v>
      </c>
      <c r="V217" s="104">
        <f>VLOOKUP(C217,职业!B:I,8,0)</f>
        <v>0</v>
      </c>
    </row>
    <row r="218" spans="1:22">
      <c r="A218" s="45">
        <f>ROW()-2</f>
        <v>216</v>
      </c>
      <c r="B218" s="45">
        <v>381</v>
      </c>
      <c r="C218" s="41">
        <v>1</v>
      </c>
      <c r="D218" s="41">
        <v>0</v>
      </c>
      <c r="E218" s="46" t="s">
        <v>506</v>
      </c>
      <c r="F218" s="46" t="str">
        <f>VLOOKUP(C218,职业!B:C,2,0)</f>
        <v>将军·攻击型</v>
      </c>
      <c r="G218" s="46" t="str">
        <f>VLOOKUP(D218,绝技!B:C,2,0)</f>
        <v>无</v>
      </c>
      <c r="H218" s="50">
        <v>17</v>
      </c>
      <c r="I218" s="50">
        <v>17</v>
      </c>
      <c r="J218" s="45">
        <f>H218+I218</f>
        <v>34</v>
      </c>
      <c r="K218" s="41">
        <v>1</v>
      </c>
      <c r="L218" s="42">
        <v>1</v>
      </c>
      <c r="M218" s="47">
        <f>INT((50+K218*R218)*(10+L218))</f>
        <v>825</v>
      </c>
      <c r="N218" s="72">
        <f>INT((H218+S218)*(10+L218))</f>
        <v>517</v>
      </c>
      <c r="O218" s="48">
        <f>INT((H218+T218)*(10+L218))</f>
        <v>242</v>
      </c>
      <c r="P218" s="48">
        <f>INT((I218+U218)*(10+L218))</f>
        <v>187</v>
      </c>
      <c r="Q218" s="48">
        <f>INT((I218+V218)*(10+L218))</f>
        <v>187</v>
      </c>
      <c r="R218" s="104">
        <f>VLOOKUP(C218,职业!B:I,4,0)</f>
        <v>25</v>
      </c>
      <c r="S218" s="104">
        <f>VLOOKUP(C218,职业!B:I,5,0)</f>
        <v>30</v>
      </c>
      <c r="T218" s="104">
        <f>VLOOKUP(C218,职业!B:I,6,0)</f>
        <v>5</v>
      </c>
      <c r="U218" s="104">
        <f>VLOOKUP(C218,职业!B:I,7,0)</f>
        <v>0</v>
      </c>
      <c r="V218" s="104">
        <f>VLOOKUP(C218,职业!B:I,8,0)</f>
        <v>0</v>
      </c>
    </row>
    <row r="219" spans="1:22">
      <c r="A219" s="45">
        <f>ROW()-2</f>
        <v>217</v>
      </c>
      <c r="B219" s="45">
        <v>573</v>
      </c>
      <c r="C219" s="41">
        <v>1</v>
      </c>
      <c r="D219" s="41">
        <v>0</v>
      </c>
      <c r="E219" s="46" t="s">
        <v>693</v>
      </c>
      <c r="F219" s="46" t="str">
        <f>VLOOKUP(C219,职业!B:C,2,0)</f>
        <v>将军·攻击型</v>
      </c>
      <c r="G219" s="46" t="str">
        <f>VLOOKUP(D219,绝技!B:C,2,0)</f>
        <v>无</v>
      </c>
      <c r="H219" s="50">
        <v>17</v>
      </c>
      <c r="I219" s="50">
        <v>17</v>
      </c>
      <c r="J219" s="45">
        <f>H219+I219</f>
        <v>34</v>
      </c>
      <c r="K219" s="41">
        <v>1</v>
      </c>
      <c r="L219" s="42">
        <v>1</v>
      </c>
      <c r="M219" s="47">
        <f>INT((50+K219*R219)*(10+L219))</f>
        <v>825</v>
      </c>
      <c r="N219" s="72">
        <f>INT((H219+S219)*(10+L219))</f>
        <v>517</v>
      </c>
      <c r="O219" s="48">
        <f>INT((H219+T219)*(10+L219))</f>
        <v>242</v>
      </c>
      <c r="P219" s="48">
        <f>INT((I219+U219)*(10+L219))</f>
        <v>187</v>
      </c>
      <c r="Q219" s="48">
        <f>INT((I219+V219)*(10+L219))</f>
        <v>187</v>
      </c>
      <c r="R219" s="104">
        <f>VLOOKUP(C219,职业!B:I,4,0)</f>
        <v>25</v>
      </c>
      <c r="S219" s="104">
        <f>VLOOKUP(C219,职业!B:I,5,0)</f>
        <v>30</v>
      </c>
      <c r="T219" s="104">
        <f>VLOOKUP(C219,职业!B:I,6,0)</f>
        <v>5</v>
      </c>
      <c r="U219" s="104">
        <f>VLOOKUP(C219,职业!B:I,7,0)</f>
        <v>0</v>
      </c>
      <c r="V219" s="104">
        <f>VLOOKUP(C219,职业!B:I,8,0)</f>
        <v>0</v>
      </c>
    </row>
    <row r="220" spans="1:22">
      <c r="A220" s="45">
        <f>ROW()-2</f>
        <v>218</v>
      </c>
      <c r="B220" s="45">
        <v>580</v>
      </c>
      <c r="C220" s="41">
        <v>1</v>
      </c>
      <c r="D220" s="41">
        <v>0</v>
      </c>
      <c r="E220" s="46" t="s">
        <v>700</v>
      </c>
      <c r="F220" s="46" t="str">
        <f>VLOOKUP(C220,职业!B:C,2,0)</f>
        <v>将军·攻击型</v>
      </c>
      <c r="G220" s="46" t="str">
        <f>VLOOKUP(D220,绝技!B:C,2,0)</f>
        <v>无</v>
      </c>
      <c r="H220" s="50">
        <v>17</v>
      </c>
      <c r="I220" s="50">
        <v>17</v>
      </c>
      <c r="J220" s="45">
        <f>H220+I220</f>
        <v>34</v>
      </c>
      <c r="K220" s="41">
        <v>1</v>
      </c>
      <c r="L220" s="42">
        <v>1</v>
      </c>
      <c r="M220" s="47">
        <f>INT((50+K220*R220)*(10+L220))</f>
        <v>825</v>
      </c>
      <c r="N220" s="72">
        <f>INT((H220+S220)*(10+L220))</f>
        <v>517</v>
      </c>
      <c r="O220" s="48">
        <f>INT((H220+T220)*(10+L220))</f>
        <v>242</v>
      </c>
      <c r="P220" s="48">
        <f>INT((I220+U220)*(10+L220))</f>
        <v>187</v>
      </c>
      <c r="Q220" s="48">
        <f>INT((I220+V220)*(10+L220))</f>
        <v>187</v>
      </c>
      <c r="R220" s="104">
        <f>VLOOKUP(C220,职业!B:I,4,0)</f>
        <v>25</v>
      </c>
      <c r="S220" s="104">
        <f>VLOOKUP(C220,职业!B:I,5,0)</f>
        <v>30</v>
      </c>
      <c r="T220" s="104">
        <f>VLOOKUP(C220,职业!B:I,6,0)</f>
        <v>5</v>
      </c>
      <c r="U220" s="104">
        <f>VLOOKUP(C220,职业!B:I,7,0)</f>
        <v>0</v>
      </c>
      <c r="V220" s="104">
        <f>VLOOKUP(C220,职业!B:I,8,0)</f>
        <v>0</v>
      </c>
    </row>
    <row r="221" spans="1:22">
      <c r="A221" s="45">
        <f>ROW()-2</f>
        <v>219</v>
      </c>
      <c r="B221" s="45">
        <v>638</v>
      </c>
      <c r="C221" s="41">
        <v>1</v>
      </c>
      <c r="D221" s="41">
        <v>0</v>
      </c>
      <c r="E221" s="46" t="s">
        <v>757</v>
      </c>
      <c r="F221" s="46" t="str">
        <f>VLOOKUP(C221,职业!B:C,2,0)</f>
        <v>将军·攻击型</v>
      </c>
      <c r="G221" s="46" t="str">
        <f>VLOOKUP(D221,绝技!B:C,2,0)</f>
        <v>无</v>
      </c>
      <c r="H221" s="50">
        <v>17</v>
      </c>
      <c r="I221" s="50">
        <v>17</v>
      </c>
      <c r="J221" s="45">
        <f>H221+I221</f>
        <v>34</v>
      </c>
      <c r="K221" s="41">
        <v>1</v>
      </c>
      <c r="L221" s="42">
        <v>1</v>
      </c>
      <c r="M221" s="47">
        <f>INT((50+K221*R221)*(10+L221))</f>
        <v>825</v>
      </c>
      <c r="N221" s="72">
        <f>INT((H221+S221)*(10+L221))</f>
        <v>517</v>
      </c>
      <c r="O221" s="48">
        <f>INT((H221+T221)*(10+L221))</f>
        <v>242</v>
      </c>
      <c r="P221" s="48">
        <f>INT((I221+U221)*(10+L221))</f>
        <v>187</v>
      </c>
      <c r="Q221" s="48">
        <f>INT((I221+V221)*(10+L221))</f>
        <v>187</v>
      </c>
      <c r="R221" s="104">
        <f>VLOOKUP(C221,职业!B:I,4,0)</f>
        <v>25</v>
      </c>
      <c r="S221" s="104">
        <f>VLOOKUP(C221,职业!B:I,5,0)</f>
        <v>30</v>
      </c>
      <c r="T221" s="104">
        <f>VLOOKUP(C221,职业!B:I,6,0)</f>
        <v>5</v>
      </c>
      <c r="U221" s="104">
        <f>VLOOKUP(C221,职业!B:I,7,0)</f>
        <v>0</v>
      </c>
      <c r="V221" s="104">
        <f>VLOOKUP(C221,职业!B:I,8,0)</f>
        <v>0</v>
      </c>
    </row>
    <row r="222" spans="1:22">
      <c r="A222" s="45">
        <f>ROW()-2</f>
        <v>220</v>
      </c>
      <c r="B222" s="45">
        <v>658</v>
      </c>
      <c r="C222" s="41">
        <v>1</v>
      </c>
      <c r="D222" s="41">
        <v>0</v>
      </c>
      <c r="E222" s="46" t="s">
        <v>777</v>
      </c>
      <c r="F222" s="46" t="str">
        <f>VLOOKUP(C222,职业!B:C,2,0)</f>
        <v>将军·攻击型</v>
      </c>
      <c r="G222" s="46" t="str">
        <f>VLOOKUP(D222,绝技!B:C,2,0)</f>
        <v>无</v>
      </c>
      <c r="H222" s="50">
        <v>17</v>
      </c>
      <c r="I222" s="50">
        <v>17</v>
      </c>
      <c r="J222" s="45">
        <f>H222+I222</f>
        <v>34</v>
      </c>
      <c r="K222" s="41">
        <v>1</v>
      </c>
      <c r="L222" s="42">
        <v>1</v>
      </c>
      <c r="M222" s="47">
        <f>INT((50+K222*R222)*(10+L222))</f>
        <v>825</v>
      </c>
      <c r="N222" s="72">
        <f>INT((H222+S222)*(10+L222))</f>
        <v>517</v>
      </c>
      <c r="O222" s="48">
        <f>INT((H222+T222)*(10+L222))</f>
        <v>242</v>
      </c>
      <c r="P222" s="48">
        <f>INT((I222+U222)*(10+L222))</f>
        <v>187</v>
      </c>
      <c r="Q222" s="48">
        <f>INT((I222+V222)*(10+L222))</f>
        <v>187</v>
      </c>
      <c r="R222" s="104">
        <f>VLOOKUP(C222,职业!B:I,4,0)</f>
        <v>25</v>
      </c>
      <c r="S222" s="104">
        <f>VLOOKUP(C222,职业!B:I,5,0)</f>
        <v>30</v>
      </c>
      <c r="T222" s="104">
        <f>VLOOKUP(C222,职业!B:I,6,0)</f>
        <v>5</v>
      </c>
      <c r="U222" s="104">
        <f>VLOOKUP(C222,职业!B:I,7,0)</f>
        <v>0</v>
      </c>
      <c r="V222" s="104">
        <f>VLOOKUP(C222,职业!B:I,8,0)</f>
        <v>0</v>
      </c>
    </row>
    <row r="223" spans="1:22">
      <c r="A223" s="45">
        <f>ROW()-2</f>
        <v>221</v>
      </c>
      <c r="B223" s="45">
        <v>183</v>
      </c>
      <c r="C223" s="41">
        <v>1</v>
      </c>
      <c r="D223" s="41">
        <v>0</v>
      </c>
      <c r="E223" s="46" t="s">
        <v>309</v>
      </c>
      <c r="F223" s="46" t="str">
        <f>VLOOKUP(C223,职业!B:C,2,0)</f>
        <v>将军·攻击型</v>
      </c>
      <c r="G223" s="46" t="str">
        <f>VLOOKUP(D223,绝技!B:C,2,0)</f>
        <v>无</v>
      </c>
      <c r="H223" s="50">
        <v>17</v>
      </c>
      <c r="I223" s="50">
        <v>16</v>
      </c>
      <c r="J223" s="45">
        <f>H223+I223</f>
        <v>33</v>
      </c>
      <c r="K223" s="41">
        <v>1</v>
      </c>
      <c r="L223" s="42">
        <v>1</v>
      </c>
      <c r="M223" s="47">
        <f>INT((50+K223*R223)*(10+L223))</f>
        <v>825</v>
      </c>
      <c r="N223" s="72">
        <f>INT((H223+S223)*(10+L223))</f>
        <v>517</v>
      </c>
      <c r="O223" s="48">
        <f>INT((H223+T223)*(10+L223))</f>
        <v>242</v>
      </c>
      <c r="P223" s="48">
        <f>INT((I223+U223)*(10+L223))</f>
        <v>176</v>
      </c>
      <c r="Q223" s="48">
        <f>INT((I223+V223)*(10+L223))</f>
        <v>176</v>
      </c>
      <c r="R223" s="104">
        <f>VLOOKUP(C223,职业!B:I,4,0)</f>
        <v>25</v>
      </c>
      <c r="S223" s="104">
        <f>VLOOKUP(C223,职业!B:I,5,0)</f>
        <v>30</v>
      </c>
      <c r="T223" s="104">
        <f>VLOOKUP(C223,职业!B:I,6,0)</f>
        <v>5</v>
      </c>
      <c r="U223" s="104">
        <f>VLOOKUP(C223,职业!B:I,7,0)</f>
        <v>0</v>
      </c>
      <c r="V223" s="104">
        <f>VLOOKUP(C223,职业!B:I,8,0)</f>
        <v>0</v>
      </c>
    </row>
    <row r="224" spans="1:22">
      <c r="A224" s="45">
        <f>ROW()-2</f>
        <v>222</v>
      </c>
      <c r="B224" s="45">
        <v>315</v>
      </c>
      <c r="C224" s="41">
        <v>1</v>
      </c>
      <c r="D224" s="41">
        <v>0</v>
      </c>
      <c r="E224" s="46" t="s">
        <v>440</v>
      </c>
      <c r="F224" s="46" t="str">
        <f>VLOOKUP(C224,职业!B:C,2,0)</f>
        <v>将军·攻击型</v>
      </c>
      <c r="G224" s="46" t="str">
        <f>VLOOKUP(D224,绝技!B:C,2,0)</f>
        <v>无</v>
      </c>
      <c r="H224" s="50">
        <v>17</v>
      </c>
      <c r="I224" s="50">
        <v>16</v>
      </c>
      <c r="J224" s="45">
        <f>H224+I224</f>
        <v>33</v>
      </c>
      <c r="K224" s="41">
        <v>1</v>
      </c>
      <c r="L224" s="42">
        <v>1</v>
      </c>
      <c r="M224" s="47">
        <f>INT((50+K224*R224)*(10+L224))</f>
        <v>825</v>
      </c>
      <c r="N224" s="72">
        <f>INT((H224+S224)*(10+L224))</f>
        <v>517</v>
      </c>
      <c r="O224" s="48">
        <f>INT((H224+T224)*(10+L224))</f>
        <v>242</v>
      </c>
      <c r="P224" s="48">
        <f>INT((I224+U224)*(10+L224))</f>
        <v>176</v>
      </c>
      <c r="Q224" s="48">
        <f>INT((I224+V224)*(10+L224))</f>
        <v>176</v>
      </c>
      <c r="R224" s="104">
        <f>VLOOKUP(C224,职业!B:I,4,0)</f>
        <v>25</v>
      </c>
      <c r="S224" s="104">
        <f>VLOOKUP(C224,职业!B:I,5,0)</f>
        <v>30</v>
      </c>
      <c r="T224" s="104">
        <f>VLOOKUP(C224,职业!B:I,6,0)</f>
        <v>5</v>
      </c>
      <c r="U224" s="104">
        <f>VLOOKUP(C224,职业!B:I,7,0)</f>
        <v>0</v>
      </c>
      <c r="V224" s="104">
        <f>VLOOKUP(C224,职业!B:I,8,0)</f>
        <v>0</v>
      </c>
    </row>
    <row r="225" spans="1:22">
      <c r="A225" s="45">
        <f>ROW()-2</f>
        <v>223</v>
      </c>
      <c r="B225" s="45">
        <v>373</v>
      </c>
      <c r="C225" s="41">
        <v>1</v>
      </c>
      <c r="D225" s="41">
        <v>0</v>
      </c>
      <c r="E225" s="46" t="s">
        <v>498</v>
      </c>
      <c r="F225" s="46" t="str">
        <f>VLOOKUP(C225,职业!B:C,2,0)</f>
        <v>将军·攻击型</v>
      </c>
      <c r="G225" s="46" t="str">
        <f>VLOOKUP(D225,绝技!B:C,2,0)</f>
        <v>无</v>
      </c>
      <c r="H225" s="50">
        <v>17</v>
      </c>
      <c r="I225" s="50">
        <v>16</v>
      </c>
      <c r="J225" s="45">
        <f>H225+I225</f>
        <v>33</v>
      </c>
      <c r="K225" s="41">
        <v>1</v>
      </c>
      <c r="L225" s="42">
        <v>1</v>
      </c>
      <c r="M225" s="47">
        <f>INT((50+K225*R225)*(10+L225))</f>
        <v>825</v>
      </c>
      <c r="N225" s="72">
        <f>INT((H225+S225)*(10+L225))</f>
        <v>517</v>
      </c>
      <c r="O225" s="48">
        <f>INT((H225+T225)*(10+L225))</f>
        <v>242</v>
      </c>
      <c r="P225" s="48">
        <f>INT((I225+U225)*(10+L225))</f>
        <v>176</v>
      </c>
      <c r="Q225" s="48">
        <f>INT((I225+V225)*(10+L225))</f>
        <v>176</v>
      </c>
      <c r="R225" s="104">
        <f>VLOOKUP(C225,职业!B:I,4,0)</f>
        <v>25</v>
      </c>
      <c r="S225" s="104">
        <f>VLOOKUP(C225,职业!B:I,5,0)</f>
        <v>30</v>
      </c>
      <c r="T225" s="104">
        <f>VLOOKUP(C225,职业!B:I,6,0)</f>
        <v>5</v>
      </c>
      <c r="U225" s="104">
        <f>VLOOKUP(C225,职业!B:I,7,0)</f>
        <v>0</v>
      </c>
      <c r="V225" s="104">
        <f>VLOOKUP(C225,职业!B:I,8,0)</f>
        <v>0</v>
      </c>
    </row>
    <row r="226" spans="1:22">
      <c r="A226" s="45">
        <f>ROW()-2</f>
        <v>224</v>
      </c>
      <c r="B226" s="45">
        <v>417</v>
      </c>
      <c r="C226" s="41">
        <v>1</v>
      </c>
      <c r="D226" s="41">
        <v>0</v>
      </c>
      <c r="E226" s="46" t="s">
        <v>542</v>
      </c>
      <c r="F226" s="46" t="str">
        <f>VLOOKUP(C226,职业!B:C,2,0)</f>
        <v>将军·攻击型</v>
      </c>
      <c r="G226" s="46" t="str">
        <f>VLOOKUP(D226,绝技!B:C,2,0)</f>
        <v>无</v>
      </c>
      <c r="H226" s="50">
        <v>17</v>
      </c>
      <c r="I226" s="50">
        <v>16</v>
      </c>
      <c r="J226" s="45">
        <f>H226+I226</f>
        <v>33</v>
      </c>
      <c r="K226" s="41">
        <v>1</v>
      </c>
      <c r="L226" s="42">
        <v>1</v>
      </c>
      <c r="M226" s="47">
        <f>INT((50+K226*R226)*(10+L226))</f>
        <v>825</v>
      </c>
      <c r="N226" s="72">
        <f>INT((H226+S226)*(10+L226))</f>
        <v>517</v>
      </c>
      <c r="O226" s="48">
        <f>INT((H226+T226)*(10+L226))</f>
        <v>242</v>
      </c>
      <c r="P226" s="48">
        <f>INT((I226+U226)*(10+L226))</f>
        <v>176</v>
      </c>
      <c r="Q226" s="48">
        <f>INT((I226+V226)*(10+L226))</f>
        <v>176</v>
      </c>
      <c r="R226" s="104">
        <f>VLOOKUP(C226,职业!B:I,4,0)</f>
        <v>25</v>
      </c>
      <c r="S226" s="104">
        <f>VLOOKUP(C226,职业!B:I,5,0)</f>
        <v>30</v>
      </c>
      <c r="T226" s="104">
        <f>VLOOKUP(C226,职业!B:I,6,0)</f>
        <v>5</v>
      </c>
      <c r="U226" s="104">
        <f>VLOOKUP(C226,职业!B:I,7,0)</f>
        <v>0</v>
      </c>
      <c r="V226" s="104">
        <f>VLOOKUP(C226,职业!B:I,8,0)</f>
        <v>0</v>
      </c>
    </row>
    <row r="227" spans="1:22">
      <c r="A227" s="45">
        <f>ROW()-2</f>
        <v>225</v>
      </c>
      <c r="B227" s="45">
        <v>450</v>
      </c>
      <c r="C227" s="41">
        <v>1</v>
      </c>
      <c r="D227" s="41">
        <v>0</v>
      </c>
      <c r="E227" s="46" t="s">
        <v>574</v>
      </c>
      <c r="F227" s="46" t="str">
        <f>VLOOKUP(C227,职业!B:C,2,0)</f>
        <v>将军·攻击型</v>
      </c>
      <c r="G227" s="46" t="str">
        <f>VLOOKUP(D227,绝技!B:C,2,0)</f>
        <v>无</v>
      </c>
      <c r="H227" s="50">
        <v>17</v>
      </c>
      <c r="I227" s="50">
        <v>16</v>
      </c>
      <c r="J227" s="45">
        <f>H227+I227</f>
        <v>33</v>
      </c>
      <c r="K227" s="41">
        <v>1</v>
      </c>
      <c r="L227" s="42">
        <v>1</v>
      </c>
      <c r="M227" s="47">
        <f>INT((50+K227*R227)*(10+L227))</f>
        <v>825</v>
      </c>
      <c r="N227" s="72">
        <f>INT((H227+S227)*(10+L227))</f>
        <v>517</v>
      </c>
      <c r="O227" s="48">
        <f>INT((H227+T227)*(10+L227))</f>
        <v>242</v>
      </c>
      <c r="P227" s="48">
        <f>INT((I227+U227)*(10+L227))</f>
        <v>176</v>
      </c>
      <c r="Q227" s="48">
        <f>INT((I227+V227)*(10+L227))</f>
        <v>176</v>
      </c>
      <c r="R227" s="104">
        <f>VLOOKUP(C227,职业!B:I,4,0)</f>
        <v>25</v>
      </c>
      <c r="S227" s="104">
        <f>VLOOKUP(C227,职业!B:I,5,0)</f>
        <v>30</v>
      </c>
      <c r="T227" s="104">
        <f>VLOOKUP(C227,职业!B:I,6,0)</f>
        <v>5</v>
      </c>
      <c r="U227" s="104">
        <f>VLOOKUP(C227,职业!B:I,7,0)</f>
        <v>0</v>
      </c>
      <c r="V227" s="104">
        <f>VLOOKUP(C227,职业!B:I,8,0)</f>
        <v>0</v>
      </c>
    </row>
    <row r="228" spans="1:22">
      <c r="A228" s="45">
        <f>ROW()-2</f>
        <v>226</v>
      </c>
      <c r="B228" s="45">
        <v>182</v>
      </c>
      <c r="C228" s="41">
        <v>1</v>
      </c>
      <c r="D228" s="41">
        <v>0</v>
      </c>
      <c r="E228" s="46" t="s">
        <v>308</v>
      </c>
      <c r="F228" s="46" t="str">
        <f>VLOOKUP(C228,职业!B:C,2,0)</f>
        <v>将军·攻击型</v>
      </c>
      <c r="G228" s="46" t="str">
        <f>VLOOKUP(D228,绝技!B:C,2,0)</f>
        <v>无</v>
      </c>
      <c r="H228" s="50">
        <v>17</v>
      </c>
      <c r="I228" s="50">
        <v>15</v>
      </c>
      <c r="J228" s="45">
        <f>H228+I228</f>
        <v>32</v>
      </c>
      <c r="K228" s="41">
        <v>1</v>
      </c>
      <c r="L228" s="42">
        <v>1</v>
      </c>
      <c r="M228" s="47">
        <f>INT((50+K228*R228)*(10+L228))</f>
        <v>825</v>
      </c>
      <c r="N228" s="72">
        <f>INT((H228+S228)*(10+L228))</f>
        <v>517</v>
      </c>
      <c r="O228" s="48">
        <f>INT((H228+T228)*(10+L228))</f>
        <v>242</v>
      </c>
      <c r="P228" s="48">
        <f>INT((I228+U228)*(10+L228))</f>
        <v>165</v>
      </c>
      <c r="Q228" s="48">
        <f>INT((I228+V228)*(10+L228))</f>
        <v>165</v>
      </c>
      <c r="R228" s="104">
        <f>VLOOKUP(C228,职业!B:I,4,0)</f>
        <v>25</v>
      </c>
      <c r="S228" s="104">
        <f>VLOOKUP(C228,职业!B:I,5,0)</f>
        <v>30</v>
      </c>
      <c r="T228" s="104">
        <f>VLOOKUP(C228,职业!B:I,6,0)</f>
        <v>5</v>
      </c>
      <c r="U228" s="104">
        <f>VLOOKUP(C228,职业!B:I,7,0)</f>
        <v>0</v>
      </c>
      <c r="V228" s="104">
        <f>VLOOKUP(C228,职业!B:I,8,0)</f>
        <v>0</v>
      </c>
    </row>
    <row r="229" spans="1:22">
      <c r="A229" s="45">
        <f>ROW()-2</f>
        <v>227</v>
      </c>
      <c r="B229" s="45">
        <v>237</v>
      </c>
      <c r="C229" s="41">
        <v>1</v>
      </c>
      <c r="D229" s="41">
        <v>0</v>
      </c>
      <c r="E229" s="46" t="s">
        <v>363</v>
      </c>
      <c r="F229" s="46" t="str">
        <f>VLOOKUP(C229,职业!B:C,2,0)</f>
        <v>将军·攻击型</v>
      </c>
      <c r="G229" s="46" t="str">
        <f>VLOOKUP(D229,绝技!B:C,2,0)</f>
        <v>无</v>
      </c>
      <c r="H229" s="50">
        <v>17</v>
      </c>
      <c r="I229" s="50">
        <v>15</v>
      </c>
      <c r="J229" s="45">
        <f>H229+I229</f>
        <v>32</v>
      </c>
      <c r="K229" s="41">
        <v>1</v>
      </c>
      <c r="L229" s="42">
        <v>1</v>
      </c>
      <c r="M229" s="47">
        <f>INT((50+K229*R229)*(10+L229))</f>
        <v>825</v>
      </c>
      <c r="N229" s="72">
        <f>INT((H229+S229)*(10+L229))</f>
        <v>517</v>
      </c>
      <c r="O229" s="48">
        <f>INT((H229+T229)*(10+L229))</f>
        <v>242</v>
      </c>
      <c r="P229" s="48">
        <f>INT((I229+U229)*(10+L229))</f>
        <v>165</v>
      </c>
      <c r="Q229" s="48">
        <f>INT((I229+V229)*(10+L229))</f>
        <v>165</v>
      </c>
      <c r="R229" s="104">
        <f>VLOOKUP(C229,职业!B:I,4,0)</f>
        <v>25</v>
      </c>
      <c r="S229" s="104">
        <f>VLOOKUP(C229,职业!B:I,5,0)</f>
        <v>30</v>
      </c>
      <c r="T229" s="104">
        <f>VLOOKUP(C229,职业!B:I,6,0)</f>
        <v>5</v>
      </c>
      <c r="U229" s="104">
        <f>VLOOKUP(C229,职业!B:I,7,0)</f>
        <v>0</v>
      </c>
      <c r="V229" s="104">
        <f>VLOOKUP(C229,职业!B:I,8,0)</f>
        <v>0</v>
      </c>
    </row>
    <row r="230" spans="1:22">
      <c r="A230" s="45">
        <f>ROW()-2</f>
        <v>228</v>
      </c>
      <c r="B230" s="45">
        <v>260</v>
      </c>
      <c r="C230" s="41">
        <v>1</v>
      </c>
      <c r="D230" s="41">
        <v>0</v>
      </c>
      <c r="E230" s="46" t="s">
        <v>386</v>
      </c>
      <c r="F230" s="46" t="str">
        <f>VLOOKUP(C230,职业!B:C,2,0)</f>
        <v>将军·攻击型</v>
      </c>
      <c r="G230" s="46" t="str">
        <f>VLOOKUP(D230,绝技!B:C,2,0)</f>
        <v>无</v>
      </c>
      <c r="H230" s="50">
        <v>17</v>
      </c>
      <c r="I230" s="50">
        <v>15</v>
      </c>
      <c r="J230" s="45">
        <f>H230+I230</f>
        <v>32</v>
      </c>
      <c r="K230" s="41">
        <v>1</v>
      </c>
      <c r="L230" s="42">
        <v>1</v>
      </c>
      <c r="M230" s="47">
        <f>INT((50+K230*R230)*(10+L230))</f>
        <v>825</v>
      </c>
      <c r="N230" s="72">
        <f>INT((H230+S230)*(10+L230))</f>
        <v>517</v>
      </c>
      <c r="O230" s="48">
        <f>INT((H230+T230)*(10+L230))</f>
        <v>242</v>
      </c>
      <c r="P230" s="48">
        <f>INT((I230+U230)*(10+L230))</f>
        <v>165</v>
      </c>
      <c r="Q230" s="48">
        <f>INT((I230+V230)*(10+L230))</f>
        <v>165</v>
      </c>
      <c r="R230" s="104">
        <f>VLOOKUP(C230,职业!B:I,4,0)</f>
        <v>25</v>
      </c>
      <c r="S230" s="104">
        <f>VLOOKUP(C230,职业!B:I,5,0)</f>
        <v>30</v>
      </c>
      <c r="T230" s="104">
        <f>VLOOKUP(C230,职业!B:I,6,0)</f>
        <v>5</v>
      </c>
      <c r="U230" s="104">
        <f>VLOOKUP(C230,职业!B:I,7,0)</f>
        <v>0</v>
      </c>
      <c r="V230" s="104">
        <f>VLOOKUP(C230,职业!B:I,8,0)</f>
        <v>0</v>
      </c>
    </row>
    <row r="231" spans="1:22">
      <c r="A231" s="45">
        <f>ROW()-2</f>
        <v>229</v>
      </c>
      <c r="B231" s="45">
        <v>322</v>
      </c>
      <c r="C231" s="41">
        <v>1</v>
      </c>
      <c r="D231" s="41">
        <v>0</v>
      </c>
      <c r="E231" s="46" t="s">
        <v>447</v>
      </c>
      <c r="F231" s="46" t="str">
        <f>VLOOKUP(C231,职业!B:C,2,0)</f>
        <v>将军·攻击型</v>
      </c>
      <c r="G231" s="46" t="str">
        <f>VLOOKUP(D231,绝技!B:C,2,0)</f>
        <v>无</v>
      </c>
      <c r="H231" s="50">
        <v>17</v>
      </c>
      <c r="I231" s="50">
        <v>15</v>
      </c>
      <c r="J231" s="45">
        <f>H231+I231</f>
        <v>32</v>
      </c>
      <c r="K231" s="41">
        <v>1</v>
      </c>
      <c r="L231" s="42">
        <v>1</v>
      </c>
      <c r="M231" s="47">
        <f>INT((50+K231*R231)*(10+L231))</f>
        <v>825</v>
      </c>
      <c r="N231" s="72">
        <f>INT((H231+S231)*(10+L231))</f>
        <v>517</v>
      </c>
      <c r="O231" s="48">
        <f>INT((H231+T231)*(10+L231))</f>
        <v>242</v>
      </c>
      <c r="P231" s="48">
        <f>INT((I231+U231)*(10+L231))</f>
        <v>165</v>
      </c>
      <c r="Q231" s="48">
        <f>INT((I231+V231)*(10+L231))</f>
        <v>165</v>
      </c>
      <c r="R231" s="104">
        <f>VLOOKUP(C231,职业!B:I,4,0)</f>
        <v>25</v>
      </c>
      <c r="S231" s="104">
        <f>VLOOKUP(C231,职业!B:I,5,0)</f>
        <v>30</v>
      </c>
      <c r="T231" s="104">
        <f>VLOOKUP(C231,职业!B:I,6,0)</f>
        <v>5</v>
      </c>
      <c r="U231" s="104">
        <f>VLOOKUP(C231,职业!B:I,7,0)</f>
        <v>0</v>
      </c>
      <c r="V231" s="104">
        <f>VLOOKUP(C231,职业!B:I,8,0)</f>
        <v>0</v>
      </c>
    </row>
    <row r="232" spans="1:22">
      <c r="A232" s="45">
        <f>ROW()-2</f>
        <v>230</v>
      </c>
      <c r="B232" s="45">
        <v>337</v>
      </c>
      <c r="C232" s="41">
        <v>1</v>
      </c>
      <c r="D232" s="41">
        <v>0</v>
      </c>
      <c r="E232" s="46" t="s">
        <v>462</v>
      </c>
      <c r="F232" s="46" t="str">
        <f>VLOOKUP(C232,职业!B:C,2,0)</f>
        <v>将军·攻击型</v>
      </c>
      <c r="G232" s="46" t="str">
        <f>VLOOKUP(D232,绝技!B:C,2,0)</f>
        <v>无</v>
      </c>
      <c r="H232" s="50">
        <v>17</v>
      </c>
      <c r="I232" s="50">
        <v>15</v>
      </c>
      <c r="J232" s="45">
        <f>H232+I232</f>
        <v>32</v>
      </c>
      <c r="K232" s="41">
        <v>1</v>
      </c>
      <c r="L232" s="42">
        <v>1</v>
      </c>
      <c r="M232" s="47">
        <f>INT((50+K232*R232)*(10+L232))</f>
        <v>825</v>
      </c>
      <c r="N232" s="72">
        <f>INT((H232+S232)*(10+L232))</f>
        <v>517</v>
      </c>
      <c r="O232" s="48">
        <f>INT((H232+T232)*(10+L232))</f>
        <v>242</v>
      </c>
      <c r="P232" s="48">
        <f>INT((I232+U232)*(10+L232))</f>
        <v>165</v>
      </c>
      <c r="Q232" s="48">
        <f>INT((I232+V232)*(10+L232))</f>
        <v>165</v>
      </c>
      <c r="R232" s="104">
        <f>VLOOKUP(C232,职业!B:I,4,0)</f>
        <v>25</v>
      </c>
      <c r="S232" s="104">
        <f>VLOOKUP(C232,职业!B:I,5,0)</f>
        <v>30</v>
      </c>
      <c r="T232" s="104">
        <f>VLOOKUP(C232,职业!B:I,6,0)</f>
        <v>5</v>
      </c>
      <c r="U232" s="104">
        <f>VLOOKUP(C232,职业!B:I,7,0)</f>
        <v>0</v>
      </c>
      <c r="V232" s="104">
        <f>VLOOKUP(C232,职业!B:I,8,0)</f>
        <v>0</v>
      </c>
    </row>
    <row r="233" spans="1:22">
      <c r="A233" s="45">
        <f>ROW()-2</f>
        <v>231</v>
      </c>
      <c r="B233" s="45">
        <v>355</v>
      </c>
      <c r="C233" s="41">
        <v>1</v>
      </c>
      <c r="D233" s="41">
        <v>0</v>
      </c>
      <c r="E233" s="46" t="s">
        <v>480</v>
      </c>
      <c r="F233" s="46" t="str">
        <f>VLOOKUP(C233,职业!B:C,2,0)</f>
        <v>将军·攻击型</v>
      </c>
      <c r="G233" s="46" t="str">
        <f>VLOOKUP(D233,绝技!B:C,2,0)</f>
        <v>无</v>
      </c>
      <c r="H233" s="50">
        <v>17</v>
      </c>
      <c r="I233" s="50">
        <v>15</v>
      </c>
      <c r="J233" s="45">
        <f>H233+I233</f>
        <v>32</v>
      </c>
      <c r="K233" s="41">
        <v>1</v>
      </c>
      <c r="L233" s="42">
        <v>1</v>
      </c>
      <c r="M233" s="47">
        <f>INT((50+K233*R233)*(10+L233))</f>
        <v>825</v>
      </c>
      <c r="N233" s="72">
        <f>INT((H233+S233)*(10+L233))</f>
        <v>517</v>
      </c>
      <c r="O233" s="48">
        <f>INT((H233+T233)*(10+L233))</f>
        <v>242</v>
      </c>
      <c r="P233" s="48">
        <f>INT((I233+U233)*(10+L233))</f>
        <v>165</v>
      </c>
      <c r="Q233" s="48">
        <f>INT((I233+V233)*(10+L233))</f>
        <v>165</v>
      </c>
      <c r="R233" s="104">
        <f>VLOOKUP(C233,职业!B:I,4,0)</f>
        <v>25</v>
      </c>
      <c r="S233" s="104">
        <f>VLOOKUP(C233,职业!B:I,5,0)</f>
        <v>30</v>
      </c>
      <c r="T233" s="104">
        <f>VLOOKUP(C233,职业!B:I,6,0)</f>
        <v>5</v>
      </c>
      <c r="U233" s="104">
        <f>VLOOKUP(C233,职业!B:I,7,0)</f>
        <v>0</v>
      </c>
      <c r="V233" s="104">
        <f>VLOOKUP(C233,职业!B:I,8,0)</f>
        <v>0</v>
      </c>
    </row>
    <row r="234" spans="1:22">
      <c r="A234" s="45">
        <f>ROW()-2</f>
        <v>232</v>
      </c>
      <c r="B234" s="45">
        <v>437</v>
      </c>
      <c r="C234" s="41">
        <v>1</v>
      </c>
      <c r="D234" s="41">
        <v>0</v>
      </c>
      <c r="E234" s="46" t="s">
        <v>561</v>
      </c>
      <c r="F234" s="46" t="str">
        <f>VLOOKUP(C234,职业!B:C,2,0)</f>
        <v>将军·攻击型</v>
      </c>
      <c r="G234" s="46" t="str">
        <f>VLOOKUP(D234,绝技!B:C,2,0)</f>
        <v>无</v>
      </c>
      <c r="H234" s="50">
        <v>17</v>
      </c>
      <c r="I234" s="50">
        <v>15</v>
      </c>
      <c r="J234" s="45">
        <f>H234+I234</f>
        <v>32</v>
      </c>
      <c r="K234" s="41">
        <v>1</v>
      </c>
      <c r="L234" s="42">
        <v>1</v>
      </c>
      <c r="M234" s="47">
        <f>INT((50+K234*R234)*(10+L234))</f>
        <v>825</v>
      </c>
      <c r="N234" s="72">
        <f>INT((H234+S234)*(10+L234))</f>
        <v>517</v>
      </c>
      <c r="O234" s="48">
        <f>INT((H234+T234)*(10+L234))</f>
        <v>242</v>
      </c>
      <c r="P234" s="48">
        <f>INT((I234+U234)*(10+L234))</f>
        <v>165</v>
      </c>
      <c r="Q234" s="48">
        <f>INT((I234+V234)*(10+L234))</f>
        <v>165</v>
      </c>
      <c r="R234" s="104">
        <f>VLOOKUP(C234,职业!B:I,4,0)</f>
        <v>25</v>
      </c>
      <c r="S234" s="104">
        <f>VLOOKUP(C234,职业!B:I,5,0)</f>
        <v>30</v>
      </c>
      <c r="T234" s="104">
        <f>VLOOKUP(C234,职业!B:I,6,0)</f>
        <v>5</v>
      </c>
      <c r="U234" s="104">
        <f>VLOOKUP(C234,职业!B:I,7,0)</f>
        <v>0</v>
      </c>
      <c r="V234" s="104">
        <f>VLOOKUP(C234,职业!B:I,8,0)</f>
        <v>0</v>
      </c>
    </row>
    <row r="235" spans="1:22">
      <c r="A235" s="45">
        <f>ROW()-2</f>
        <v>233</v>
      </c>
      <c r="B235" s="45">
        <v>456</v>
      </c>
      <c r="C235" s="41">
        <v>1</v>
      </c>
      <c r="D235" s="41">
        <v>0</v>
      </c>
      <c r="E235" s="46" t="s">
        <v>580</v>
      </c>
      <c r="F235" s="46" t="str">
        <f>VLOOKUP(C235,职业!B:C,2,0)</f>
        <v>将军·攻击型</v>
      </c>
      <c r="G235" s="46" t="str">
        <f>VLOOKUP(D235,绝技!B:C,2,0)</f>
        <v>无</v>
      </c>
      <c r="H235" s="50">
        <v>17</v>
      </c>
      <c r="I235" s="50">
        <v>15</v>
      </c>
      <c r="J235" s="45">
        <f>H235+I235</f>
        <v>32</v>
      </c>
      <c r="K235" s="41">
        <v>1</v>
      </c>
      <c r="L235" s="42">
        <v>1</v>
      </c>
      <c r="M235" s="47">
        <f>INT((50+K235*R235)*(10+L235))</f>
        <v>825</v>
      </c>
      <c r="N235" s="72">
        <f>INT((H235+S235)*(10+L235))</f>
        <v>517</v>
      </c>
      <c r="O235" s="48">
        <f>INT((H235+T235)*(10+L235))</f>
        <v>242</v>
      </c>
      <c r="P235" s="48">
        <f>INT((I235+U235)*(10+L235))</f>
        <v>165</v>
      </c>
      <c r="Q235" s="48">
        <f>INT((I235+V235)*(10+L235))</f>
        <v>165</v>
      </c>
      <c r="R235" s="104">
        <f>VLOOKUP(C235,职业!B:I,4,0)</f>
        <v>25</v>
      </c>
      <c r="S235" s="104">
        <f>VLOOKUP(C235,职业!B:I,5,0)</f>
        <v>30</v>
      </c>
      <c r="T235" s="104">
        <f>VLOOKUP(C235,职业!B:I,6,0)</f>
        <v>5</v>
      </c>
      <c r="U235" s="104">
        <f>VLOOKUP(C235,职业!B:I,7,0)</f>
        <v>0</v>
      </c>
      <c r="V235" s="104">
        <f>VLOOKUP(C235,职业!B:I,8,0)</f>
        <v>0</v>
      </c>
    </row>
    <row r="236" spans="1:22">
      <c r="A236" s="45">
        <f>ROW()-2</f>
        <v>234</v>
      </c>
      <c r="B236" s="45">
        <v>576</v>
      </c>
      <c r="C236" s="41">
        <v>1</v>
      </c>
      <c r="D236" s="41">
        <v>0</v>
      </c>
      <c r="E236" s="46" t="s">
        <v>696</v>
      </c>
      <c r="F236" s="46" t="str">
        <f>VLOOKUP(C236,职业!B:C,2,0)</f>
        <v>将军·攻击型</v>
      </c>
      <c r="G236" s="46" t="str">
        <f>VLOOKUP(D236,绝技!B:C,2,0)</f>
        <v>无</v>
      </c>
      <c r="H236" s="50">
        <v>17</v>
      </c>
      <c r="I236" s="50">
        <v>15</v>
      </c>
      <c r="J236" s="45">
        <f>H236+I236</f>
        <v>32</v>
      </c>
      <c r="K236" s="41">
        <v>1</v>
      </c>
      <c r="L236" s="42">
        <v>1</v>
      </c>
      <c r="M236" s="47">
        <f>INT((50+K236*R236)*(10+L236))</f>
        <v>825</v>
      </c>
      <c r="N236" s="72">
        <f>INT((H236+S236)*(10+L236))</f>
        <v>517</v>
      </c>
      <c r="O236" s="48">
        <f>INT((H236+T236)*(10+L236))</f>
        <v>242</v>
      </c>
      <c r="P236" s="48">
        <f>INT((I236+U236)*(10+L236))</f>
        <v>165</v>
      </c>
      <c r="Q236" s="48">
        <f>INT((I236+V236)*(10+L236))</f>
        <v>165</v>
      </c>
      <c r="R236" s="104">
        <f>VLOOKUP(C236,职业!B:I,4,0)</f>
        <v>25</v>
      </c>
      <c r="S236" s="104">
        <f>VLOOKUP(C236,职业!B:I,5,0)</f>
        <v>30</v>
      </c>
      <c r="T236" s="104">
        <f>VLOOKUP(C236,职业!B:I,6,0)</f>
        <v>5</v>
      </c>
      <c r="U236" s="104">
        <f>VLOOKUP(C236,职业!B:I,7,0)</f>
        <v>0</v>
      </c>
      <c r="V236" s="104">
        <f>VLOOKUP(C236,职业!B:I,8,0)</f>
        <v>0</v>
      </c>
    </row>
    <row r="237" spans="1:22">
      <c r="A237" s="45">
        <f>ROW()-2</f>
        <v>235</v>
      </c>
      <c r="B237" s="45">
        <v>23</v>
      </c>
      <c r="C237" s="41">
        <v>1</v>
      </c>
      <c r="D237" s="41">
        <v>0</v>
      </c>
      <c r="E237" s="46" t="s">
        <v>149</v>
      </c>
      <c r="F237" s="46" t="str">
        <f>VLOOKUP(C237,职业!B:C,2,0)</f>
        <v>将军·攻击型</v>
      </c>
      <c r="G237" s="46" t="str">
        <f>VLOOKUP(D237,绝技!B:C,2,0)</f>
        <v>无</v>
      </c>
      <c r="H237" s="50">
        <v>17</v>
      </c>
      <c r="I237" s="50">
        <v>14</v>
      </c>
      <c r="J237" s="45">
        <f>H237+I237</f>
        <v>31</v>
      </c>
      <c r="K237" s="41">
        <v>1</v>
      </c>
      <c r="L237" s="42">
        <v>1</v>
      </c>
      <c r="M237" s="47">
        <f>INT((50+K237*R237)*(10+L237))</f>
        <v>825</v>
      </c>
      <c r="N237" s="72">
        <f>INT((H237+S237)*(10+L237))</f>
        <v>517</v>
      </c>
      <c r="O237" s="48">
        <f>INT((H237+T237)*(10+L237))</f>
        <v>242</v>
      </c>
      <c r="P237" s="48">
        <f>INT((I237+U237)*(10+L237))</f>
        <v>154</v>
      </c>
      <c r="Q237" s="48">
        <f>INT((I237+V237)*(10+L237))</f>
        <v>154</v>
      </c>
      <c r="R237" s="104">
        <f>VLOOKUP(C237,职业!B:I,4,0)</f>
        <v>25</v>
      </c>
      <c r="S237" s="104">
        <f>VLOOKUP(C237,职业!B:I,5,0)</f>
        <v>30</v>
      </c>
      <c r="T237" s="104">
        <f>VLOOKUP(C237,职业!B:I,6,0)</f>
        <v>5</v>
      </c>
      <c r="U237" s="104">
        <f>VLOOKUP(C237,职业!B:I,7,0)</f>
        <v>0</v>
      </c>
      <c r="V237" s="104">
        <f>VLOOKUP(C237,职业!B:I,8,0)</f>
        <v>0</v>
      </c>
    </row>
    <row r="238" spans="1:22">
      <c r="A238" s="45">
        <f>ROW()-2</f>
        <v>236</v>
      </c>
      <c r="B238" s="45">
        <v>177</v>
      </c>
      <c r="C238" s="41">
        <v>1</v>
      </c>
      <c r="D238" s="41">
        <v>0</v>
      </c>
      <c r="E238" s="46" t="s">
        <v>303</v>
      </c>
      <c r="F238" s="46" t="str">
        <f>VLOOKUP(C238,职业!B:C,2,0)</f>
        <v>将军·攻击型</v>
      </c>
      <c r="G238" s="46" t="str">
        <f>VLOOKUP(D238,绝技!B:C,2,0)</f>
        <v>无</v>
      </c>
      <c r="H238" s="50">
        <v>17</v>
      </c>
      <c r="I238" s="50">
        <v>14</v>
      </c>
      <c r="J238" s="45">
        <f>H238+I238</f>
        <v>31</v>
      </c>
      <c r="K238" s="41">
        <v>1</v>
      </c>
      <c r="L238" s="42">
        <v>1</v>
      </c>
      <c r="M238" s="47">
        <f>INT((50+K238*R238)*(10+L238))</f>
        <v>825</v>
      </c>
      <c r="N238" s="72">
        <f>INT((H238+S238)*(10+L238))</f>
        <v>517</v>
      </c>
      <c r="O238" s="48">
        <f>INT((H238+T238)*(10+L238))</f>
        <v>242</v>
      </c>
      <c r="P238" s="48">
        <f>INT((I238+U238)*(10+L238))</f>
        <v>154</v>
      </c>
      <c r="Q238" s="48">
        <f>INT((I238+V238)*(10+L238))</f>
        <v>154</v>
      </c>
      <c r="R238" s="104">
        <f>VLOOKUP(C238,职业!B:I,4,0)</f>
        <v>25</v>
      </c>
      <c r="S238" s="104">
        <f>VLOOKUP(C238,职业!B:I,5,0)</f>
        <v>30</v>
      </c>
      <c r="T238" s="104">
        <f>VLOOKUP(C238,职业!B:I,6,0)</f>
        <v>5</v>
      </c>
      <c r="U238" s="104">
        <f>VLOOKUP(C238,职业!B:I,7,0)</f>
        <v>0</v>
      </c>
      <c r="V238" s="104">
        <f>VLOOKUP(C238,职业!B:I,8,0)</f>
        <v>0</v>
      </c>
    </row>
    <row r="239" spans="1:22">
      <c r="A239" s="45">
        <f>ROW()-2</f>
        <v>237</v>
      </c>
      <c r="B239" s="45">
        <v>209</v>
      </c>
      <c r="C239" s="41">
        <v>1</v>
      </c>
      <c r="D239" s="41">
        <v>0</v>
      </c>
      <c r="E239" s="46" t="s">
        <v>335</v>
      </c>
      <c r="F239" s="46" t="str">
        <f>VLOOKUP(C239,职业!B:C,2,0)</f>
        <v>将军·攻击型</v>
      </c>
      <c r="G239" s="46" t="str">
        <f>VLOOKUP(D239,绝技!B:C,2,0)</f>
        <v>无</v>
      </c>
      <c r="H239" s="50">
        <v>17</v>
      </c>
      <c r="I239" s="50">
        <v>14</v>
      </c>
      <c r="J239" s="45">
        <f>H239+I239</f>
        <v>31</v>
      </c>
      <c r="K239" s="41">
        <v>1</v>
      </c>
      <c r="L239" s="42">
        <v>1</v>
      </c>
      <c r="M239" s="47">
        <f>INT((50+K239*R239)*(10+L239))</f>
        <v>825</v>
      </c>
      <c r="N239" s="72">
        <f>INT((H239+S239)*(10+L239))</f>
        <v>517</v>
      </c>
      <c r="O239" s="48">
        <f>INT((H239+T239)*(10+L239))</f>
        <v>242</v>
      </c>
      <c r="P239" s="48">
        <f>INT((I239+U239)*(10+L239))</f>
        <v>154</v>
      </c>
      <c r="Q239" s="48">
        <f>INT((I239+V239)*(10+L239))</f>
        <v>154</v>
      </c>
      <c r="R239" s="104">
        <f>VLOOKUP(C239,职业!B:I,4,0)</f>
        <v>25</v>
      </c>
      <c r="S239" s="104">
        <f>VLOOKUP(C239,职业!B:I,5,0)</f>
        <v>30</v>
      </c>
      <c r="T239" s="104">
        <f>VLOOKUP(C239,职业!B:I,6,0)</f>
        <v>5</v>
      </c>
      <c r="U239" s="104">
        <f>VLOOKUP(C239,职业!B:I,7,0)</f>
        <v>0</v>
      </c>
      <c r="V239" s="104">
        <f>VLOOKUP(C239,职业!B:I,8,0)</f>
        <v>0</v>
      </c>
    </row>
    <row r="240" spans="1:22">
      <c r="A240" s="45">
        <f>ROW()-2</f>
        <v>238</v>
      </c>
      <c r="B240" s="45">
        <v>316</v>
      </c>
      <c r="C240" s="41">
        <v>1</v>
      </c>
      <c r="D240" s="41">
        <v>0</v>
      </c>
      <c r="E240" s="46" t="s">
        <v>441</v>
      </c>
      <c r="F240" s="46" t="str">
        <f>VLOOKUP(C240,职业!B:C,2,0)</f>
        <v>将军·攻击型</v>
      </c>
      <c r="G240" s="46" t="str">
        <f>VLOOKUP(D240,绝技!B:C,2,0)</f>
        <v>无</v>
      </c>
      <c r="H240" s="50">
        <v>17</v>
      </c>
      <c r="I240" s="50">
        <v>14</v>
      </c>
      <c r="J240" s="45">
        <f>H240+I240</f>
        <v>31</v>
      </c>
      <c r="K240" s="41">
        <v>1</v>
      </c>
      <c r="L240" s="42">
        <v>1</v>
      </c>
      <c r="M240" s="47">
        <f>INT((50+K240*R240)*(10+L240))</f>
        <v>825</v>
      </c>
      <c r="N240" s="72">
        <f>INT((H240+S240)*(10+L240))</f>
        <v>517</v>
      </c>
      <c r="O240" s="48">
        <f>INT((H240+T240)*(10+L240))</f>
        <v>242</v>
      </c>
      <c r="P240" s="48">
        <f>INT((I240+U240)*(10+L240))</f>
        <v>154</v>
      </c>
      <c r="Q240" s="48">
        <f>INT((I240+V240)*(10+L240))</f>
        <v>154</v>
      </c>
      <c r="R240" s="104">
        <f>VLOOKUP(C240,职业!B:I,4,0)</f>
        <v>25</v>
      </c>
      <c r="S240" s="104">
        <f>VLOOKUP(C240,职业!B:I,5,0)</f>
        <v>30</v>
      </c>
      <c r="T240" s="104">
        <f>VLOOKUP(C240,职业!B:I,6,0)</f>
        <v>5</v>
      </c>
      <c r="U240" s="104">
        <f>VLOOKUP(C240,职业!B:I,7,0)</f>
        <v>0</v>
      </c>
      <c r="V240" s="104">
        <f>VLOOKUP(C240,职业!B:I,8,0)</f>
        <v>0</v>
      </c>
    </row>
    <row r="241" spans="1:22">
      <c r="A241" s="45">
        <f>ROW()-2</f>
        <v>239</v>
      </c>
      <c r="B241" s="45">
        <v>547</v>
      </c>
      <c r="C241" s="41">
        <v>1</v>
      </c>
      <c r="D241" s="41">
        <v>0</v>
      </c>
      <c r="E241" s="46" t="s">
        <v>667</v>
      </c>
      <c r="F241" s="46" t="str">
        <f>VLOOKUP(C241,职业!B:C,2,0)</f>
        <v>将军·攻击型</v>
      </c>
      <c r="G241" s="46" t="str">
        <f>VLOOKUP(D241,绝技!B:C,2,0)</f>
        <v>无</v>
      </c>
      <c r="H241" s="50">
        <v>17</v>
      </c>
      <c r="I241" s="50">
        <v>14</v>
      </c>
      <c r="J241" s="45">
        <f>H241+I241</f>
        <v>31</v>
      </c>
      <c r="K241" s="41">
        <v>1</v>
      </c>
      <c r="L241" s="42">
        <v>1</v>
      </c>
      <c r="M241" s="47">
        <f>INT((50+K241*R241)*(10+L241))</f>
        <v>825</v>
      </c>
      <c r="N241" s="72">
        <f>INT((H241+S241)*(10+L241))</f>
        <v>517</v>
      </c>
      <c r="O241" s="48">
        <f>INT((H241+T241)*(10+L241))</f>
        <v>242</v>
      </c>
      <c r="P241" s="48">
        <f>INT((I241+U241)*(10+L241))</f>
        <v>154</v>
      </c>
      <c r="Q241" s="48">
        <f>INT((I241+V241)*(10+L241))</f>
        <v>154</v>
      </c>
      <c r="R241" s="104">
        <f>VLOOKUP(C241,职业!B:I,4,0)</f>
        <v>25</v>
      </c>
      <c r="S241" s="104">
        <f>VLOOKUP(C241,职业!B:I,5,0)</f>
        <v>30</v>
      </c>
      <c r="T241" s="104">
        <f>VLOOKUP(C241,职业!B:I,6,0)</f>
        <v>5</v>
      </c>
      <c r="U241" s="104">
        <f>VLOOKUP(C241,职业!B:I,7,0)</f>
        <v>0</v>
      </c>
      <c r="V241" s="104">
        <f>VLOOKUP(C241,职业!B:I,8,0)</f>
        <v>0</v>
      </c>
    </row>
    <row r="242" spans="1:22">
      <c r="A242" s="45">
        <f>ROW()-2</f>
        <v>240</v>
      </c>
      <c r="B242" s="45">
        <v>605</v>
      </c>
      <c r="C242" s="41">
        <v>1</v>
      </c>
      <c r="D242" s="41">
        <v>0</v>
      </c>
      <c r="E242" s="46" t="s">
        <v>725</v>
      </c>
      <c r="F242" s="46" t="str">
        <f>VLOOKUP(C242,职业!B:C,2,0)</f>
        <v>将军·攻击型</v>
      </c>
      <c r="G242" s="46" t="str">
        <f>VLOOKUP(D242,绝技!B:C,2,0)</f>
        <v>无</v>
      </c>
      <c r="H242" s="50">
        <v>17</v>
      </c>
      <c r="I242" s="50">
        <v>14</v>
      </c>
      <c r="J242" s="45">
        <f>H242+I242</f>
        <v>31</v>
      </c>
      <c r="K242" s="41">
        <v>1</v>
      </c>
      <c r="L242" s="42">
        <v>1</v>
      </c>
      <c r="M242" s="47">
        <f>INT((50+K242*R242)*(10+L242))</f>
        <v>825</v>
      </c>
      <c r="N242" s="72">
        <f>INT((H242+S242)*(10+L242))</f>
        <v>517</v>
      </c>
      <c r="O242" s="48">
        <f>INT((H242+T242)*(10+L242))</f>
        <v>242</v>
      </c>
      <c r="P242" s="48">
        <f>INT((I242+U242)*(10+L242))</f>
        <v>154</v>
      </c>
      <c r="Q242" s="48">
        <f>INT((I242+V242)*(10+L242))</f>
        <v>154</v>
      </c>
      <c r="R242" s="104">
        <f>VLOOKUP(C242,职业!B:I,4,0)</f>
        <v>25</v>
      </c>
      <c r="S242" s="104">
        <f>VLOOKUP(C242,职业!B:I,5,0)</f>
        <v>30</v>
      </c>
      <c r="T242" s="104">
        <f>VLOOKUP(C242,职业!B:I,6,0)</f>
        <v>5</v>
      </c>
      <c r="U242" s="104">
        <f>VLOOKUP(C242,职业!B:I,7,0)</f>
        <v>0</v>
      </c>
      <c r="V242" s="104">
        <f>VLOOKUP(C242,职业!B:I,8,0)</f>
        <v>0</v>
      </c>
    </row>
    <row r="243" spans="1:22">
      <c r="A243" s="45">
        <f>ROW()-2</f>
        <v>241</v>
      </c>
      <c r="B243" s="45">
        <v>655</v>
      </c>
      <c r="C243" s="41">
        <v>1</v>
      </c>
      <c r="D243" s="41">
        <v>0</v>
      </c>
      <c r="E243" s="46" t="s">
        <v>774</v>
      </c>
      <c r="F243" s="46" t="str">
        <f>VLOOKUP(C243,职业!B:C,2,0)</f>
        <v>将军·攻击型</v>
      </c>
      <c r="G243" s="46" t="str">
        <f>VLOOKUP(D243,绝技!B:C,2,0)</f>
        <v>无</v>
      </c>
      <c r="H243" s="50">
        <v>17</v>
      </c>
      <c r="I243" s="50">
        <v>14</v>
      </c>
      <c r="J243" s="45">
        <f>H243+I243</f>
        <v>31</v>
      </c>
      <c r="K243" s="41">
        <v>1</v>
      </c>
      <c r="L243" s="42">
        <v>1</v>
      </c>
      <c r="M243" s="47">
        <f>INT((50+K243*R243)*(10+L243))</f>
        <v>825</v>
      </c>
      <c r="N243" s="72">
        <f>INT((H243+S243)*(10+L243))</f>
        <v>517</v>
      </c>
      <c r="O243" s="48">
        <f>INT((H243+T243)*(10+L243))</f>
        <v>242</v>
      </c>
      <c r="P243" s="48">
        <f>INT((I243+U243)*(10+L243))</f>
        <v>154</v>
      </c>
      <c r="Q243" s="48">
        <f>INT((I243+V243)*(10+L243))</f>
        <v>154</v>
      </c>
      <c r="R243" s="104">
        <f>VLOOKUP(C243,职业!B:I,4,0)</f>
        <v>25</v>
      </c>
      <c r="S243" s="104">
        <f>VLOOKUP(C243,职业!B:I,5,0)</f>
        <v>30</v>
      </c>
      <c r="T243" s="104">
        <f>VLOOKUP(C243,职业!B:I,6,0)</f>
        <v>5</v>
      </c>
      <c r="U243" s="104">
        <f>VLOOKUP(C243,职业!B:I,7,0)</f>
        <v>0</v>
      </c>
      <c r="V243" s="104">
        <f>VLOOKUP(C243,职业!B:I,8,0)</f>
        <v>0</v>
      </c>
    </row>
    <row r="244" spans="1:22">
      <c r="A244" s="45">
        <f>ROW()-2</f>
        <v>242</v>
      </c>
      <c r="B244" s="45">
        <v>170</v>
      </c>
      <c r="C244" s="41">
        <v>1</v>
      </c>
      <c r="D244" s="41">
        <v>0</v>
      </c>
      <c r="E244" s="46" t="s">
        <v>296</v>
      </c>
      <c r="F244" s="46" t="str">
        <f>VLOOKUP(C244,职业!B:C,2,0)</f>
        <v>将军·攻击型</v>
      </c>
      <c r="G244" s="46" t="str">
        <f>VLOOKUP(D244,绝技!B:C,2,0)</f>
        <v>无</v>
      </c>
      <c r="H244" s="50">
        <v>17</v>
      </c>
      <c r="I244" s="50">
        <v>13</v>
      </c>
      <c r="J244" s="45">
        <f>H244+I244</f>
        <v>30</v>
      </c>
      <c r="K244" s="41">
        <v>1</v>
      </c>
      <c r="L244" s="42">
        <v>1</v>
      </c>
      <c r="M244" s="47">
        <f>INT((50+K244*R244)*(10+L244))</f>
        <v>825</v>
      </c>
      <c r="N244" s="72">
        <f>INT((H244+S244)*(10+L244))</f>
        <v>517</v>
      </c>
      <c r="O244" s="48">
        <f>INT((H244+T244)*(10+L244))</f>
        <v>242</v>
      </c>
      <c r="P244" s="48">
        <f>INT((I244+U244)*(10+L244))</f>
        <v>143</v>
      </c>
      <c r="Q244" s="48">
        <f>INT((I244+V244)*(10+L244))</f>
        <v>143</v>
      </c>
      <c r="R244" s="104">
        <f>VLOOKUP(C244,职业!B:I,4,0)</f>
        <v>25</v>
      </c>
      <c r="S244" s="104">
        <f>VLOOKUP(C244,职业!B:I,5,0)</f>
        <v>30</v>
      </c>
      <c r="T244" s="104">
        <f>VLOOKUP(C244,职业!B:I,6,0)</f>
        <v>5</v>
      </c>
      <c r="U244" s="104">
        <f>VLOOKUP(C244,职业!B:I,7,0)</f>
        <v>0</v>
      </c>
      <c r="V244" s="104">
        <f>VLOOKUP(C244,职业!B:I,8,0)</f>
        <v>0</v>
      </c>
    </row>
    <row r="245" spans="1:22">
      <c r="A245" s="45">
        <f>ROW()-2</f>
        <v>243</v>
      </c>
      <c r="B245" s="45">
        <v>181</v>
      </c>
      <c r="C245" s="41">
        <v>1</v>
      </c>
      <c r="D245" s="41">
        <v>0</v>
      </c>
      <c r="E245" s="46" t="s">
        <v>307</v>
      </c>
      <c r="F245" s="46" t="str">
        <f>VLOOKUP(C245,职业!B:C,2,0)</f>
        <v>将军·攻击型</v>
      </c>
      <c r="G245" s="46" t="str">
        <f>VLOOKUP(D245,绝技!B:C,2,0)</f>
        <v>无</v>
      </c>
      <c r="H245" s="50">
        <v>17</v>
      </c>
      <c r="I245" s="50">
        <v>13</v>
      </c>
      <c r="J245" s="45">
        <f>H245+I245</f>
        <v>30</v>
      </c>
      <c r="K245" s="41">
        <v>1</v>
      </c>
      <c r="L245" s="42">
        <v>1</v>
      </c>
      <c r="M245" s="47">
        <f>INT((50+K245*R245)*(10+L245))</f>
        <v>825</v>
      </c>
      <c r="N245" s="72">
        <f>INT((H245+S245)*(10+L245))</f>
        <v>517</v>
      </c>
      <c r="O245" s="48">
        <f>INT((H245+T245)*(10+L245))</f>
        <v>242</v>
      </c>
      <c r="P245" s="48">
        <f>INT((I245+U245)*(10+L245))</f>
        <v>143</v>
      </c>
      <c r="Q245" s="48">
        <f>INT((I245+V245)*(10+L245))</f>
        <v>143</v>
      </c>
      <c r="R245" s="104">
        <f>VLOOKUP(C245,职业!B:I,4,0)</f>
        <v>25</v>
      </c>
      <c r="S245" s="104">
        <f>VLOOKUP(C245,职业!B:I,5,0)</f>
        <v>30</v>
      </c>
      <c r="T245" s="104">
        <f>VLOOKUP(C245,职业!B:I,6,0)</f>
        <v>5</v>
      </c>
      <c r="U245" s="104">
        <f>VLOOKUP(C245,职业!B:I,7,0)</f>
        <v>0</v>
      </c>
      <c r="V245" s="104">
        <f>VLOOKUP(C245,职业!B:I,8,0)</f>
        <v>0</v>
      </c>
    </row>
    <row r="246" spans="1:22">
      <c r="A246" s="45">
        <f>ROW()-2</f>
        <v>244</v>
      </c>
      <c r="B246" s="45">
        <v>357</v>
      </c>
      <c r="C246" s="41">
        <v>1</v>
      </c>
      <c r="D246" s="41">
        <v>0</v>
      </c>
      <c r="E246" s="46" t="s">
        <v>482</v>
      </c>
      <c r="F246" s="46" t="str">
        <f>VLOOKUP(C246,职业!B:C,2,0)</f>
        <v>将军·攻击型</v>
      </c>
      <c r="G246" s="46" t="str">
        <f>VLOOKUP(D246,绝技!B:C,2,0)</f>
        <v>无</v>
      </c>
      <c r="H246" s="50">
        <v>17</v>
      </c>
      <c r="I246" s="50">
        <v>13</v>
      </c>
      <c r="J246" s="45">
        <f>H246+I246</f>
        <v>30</v>
      </c>
      <c r="K246" s="41">
        <v>1</v>
      </c>
      <c r="L246" s="42">
        <v>1</v>
      </c>
      <c r="M246" s="47">
        <f>INT((50+K246*R246)*(10+L246))</f>
        <v>825</v>
      </c>
      <c r="N246" s="72">
        <f>INT((H246+S246)*(10+L246))</f>
        <v>517</v>
      </c>
      <c r="O246" s="48">
        <f>INT((H246+T246)*(10+L246))</f>
        <v>242</v>
      </c>
      <c r="P246" s="48">
        <f>INT((I246+U246)*(10+L246))</f>
        <v>143</v>
      </c>
      <c r="Q246" s="48">
        <f>INT((I246+V246)*(10+L246))</f>
        <v>143</v>
      </c>
      <c r="R246" s="104">
        <f>VLOOKUP(C246,职业!B:I,4,0)</f>
        <v>25</v>
      </c>
      <c r="S246" s="104">
        <f>VLOOKUP(C246,职业!B:I,5,0)</f>
        <v>30</v>
      </c>
      <c r="T246" s="104">
        <f>VLOOKUP(C246,职业!B:I,6,0)</f>
        <v>5</v>
      </c>
      <c r="U246" s="104">
        <f>VLOOKUP(C246,职业!B:I,7,0)</f>
        <v>0</v>
      </c>
      <c r="V246" s="104">
        <f>VLOOKUP(C246,职业!B:I,8,0)</f>
        <v>0</v>
      </c>
    </row>
    <row r="247" spans="1:22">
      <c r="A247" s="45">
        <f>ROW()-2</f>
        <v>245</v>
      </c>
      <c r="B247" s="45">
        <v>412</v>
      </c>
      <c r="C247" s="41">
        <v>1</v>
      </c>
      <c r="D247" s="41">
        <v>0</v>
      </c>
      <c r="E247" s="46" t="s">
        <v>537</v>
      </c>
      <c r="F247" s="46" t="str">
        <f>VLOOKUP(C247,职业!B:C,2,0)</f>
        <v>将军·攻击型</v>
      </c>
      <c r="G247" s="46" t="str">
        <f>VLOOKUP(D247,绝技!B:C,2,0)</f>
        <v>无</v>
      </c>
      <c r="H247" s="50">
        <v>17</v>
      </c>
      <c r="I247" s="50">
        <v>13</v>
      </c>
      <c r="J247" s="45">
        <f>H247+I247</f>
        <v>30</v>
      </c>
      <c r="K247" s="41">
        <v>1</v>
      </c>
      <c r="L247" s="42">
        <v>1</v>
      </c>
      <c r="M247" s="47">
        <f>INT((50+K247*R247)*(10+L247))</f>
        <v>825</v>
      </c>
      <c r="N247" s="72">
        <f>INT((H247+S247)*(10+L247))</f>
        <v>517</v>
      </c>
      <c r="O247" s="48">
        <f>INT((H247+T247)*(10+L247))</f>
        <v>242</v>
      </c>
      <c r="P247" s="48">
        <f>INT((I247+U247)*(10+L247))</f>
        <v>143</v>
      </c>
      <c r="Q247" s="48">
        <f>INT((I247+V247)*(10+L247))</f>
        <v>143</v>
      </c>
      <c r="R247" s="104">
        <f>VLOOKUP(C247,职业!B:I,4,0)</f>
        <v>25</v>
      </c>
      <c r="S247" s="104">
        <f>VLOOKUP(C247,职业!B:I,5,0)</f>
        <v>30</v>
      </c>
      <c r="T247" s="104">
        <f>VLOOKUP(C247,职业!B:I,6,0)</f>
        <v>5</v>
      </c>
      <c r="U247" s="104">
        <f>VLOOKUP(C247,职业!B:I,7,0)</f>
        <v>0</v>
      </c>
      <c r="V247" s="104">
        <f>VLOOKUP(C247,职业!B:I,8,0)</f>
        <v>0</v>
      </c>
    </row>
    <row r="248" spans="1:22">
      <c r="A248" s="45">
        <f>ROW()-2</f>
        <v>246</v>
      </c>
      <c r="B248" s="45">
        <v>376</v>
      </c>
      <c r="C248" s="41">
        <v>1</v>
      </c>
      <c r="D248" s="41">
        <v>0</v>
      </c>
      <c r="E248" s="46" t="s">
        <v>501</v>
      </c>
      <c r="F248" s="46" t="str">
        <f>VLOOKUP(C248,职业!B:C,2,0)</f>
        <v>将军·攻击型</v>
      </c>
      <c r="G248" s="46" t="str">
        <f>VLOOKUP(D248,绝技!B:C,2,0)</f>
        <v>无</v>
      </c>
      <c r="H248" s="50">
        <v>17</v>
      </c>
      <c r="I248" s="50">
        <v>12</v>
      </c>
      <c r="J248" s="45">
        <f>H248+I248</f>
        <v>29</v>
      </c>
      <c r="K248" s="41">
        <v>1</v>
      </c>
      <c r="L248" s="42">
        <v>1</v>
      </c>
      <c r="M248" s="47">
        <f>INT((50+K248*R248)*(10+L248))</f>
        <v>825</v>
      </c>
      <c r="N248" s="72">
        <f>INT((H248+S248)*(10+L248))</f>
        <v>517</v>
      </c>
      <c r="O248" s="48">
        <f>INT((H248+T248)*(10+L248))</f>
        <v>242</v>
      </c>
      <c r="P248" s="48">
        <f>INT((I248+U248)*(10+L248))</f>
        <v>132</v>
      </c>
      <c r="Q248" s="48">
        <f>INT((I248+V248)*(10+L248))</f>
        <v>132</v>
      </c>
      <c r="R248" s="104">
        <f>VLOOKUP(C248,职业!B:I,4,0)</f>
        <v>25</v>
      </c>
      <c r="S248" s="104">
        <f>VLOOKUP(C248,职业!B:I,5,0)</f>
        <v>30</v>
      </c>
      <c r="T248" s="104">
        <f>VLOOKUP(C248,职业!B:I,6,0)</f>
        <v>5</v>
      </c>
      <c r="U248" s="104">
        <f>VLOOKUP(C248,职业!B:I,7,0)</f>
        <v>0</v>
      </c>
      <c r="V248" s="104">
        <f>VLOOKUP(C248,职业!B:I,8,0)</f>
        <v>0</v>
      </c>
    </row>
    <row r="249" spans="1:22">
      <c r="A249" s="45">
        <f>ROW()-2</f>
        <v>247</v>
      </c>
      <c r="B249" s="45">
        <v>487</v>
      </c>
      <c r="C249" s="41">
        <v>1</v>
      </c>
      <c r="D249" s="41">
        <v>0</v>
      </c>
      <c r="E249" s="46" t="s">
        <v>610</v>
      </c>
      <c r="F249" s="46" t="str">
        <f>VLOOKUP(C249,职业!B:C,2,0)</f>
        <v>将军·攻击型</v>
      </c>
      <c r="G249" s="46" t="str">
        <f>VLOOKUP(D249,绝技!B:C,2,0)</f>
        <v>无</v>
      </c>
      <c r="H249" s="50">
        <v>17</v>
      </c>
      <c r="I249" s="50">
        <v>12</v>
      </c>
      <c r="J249" s="45">
        <f>H249+I249</f>
        <v>29</v>
      </c>
      <c r="K249" s="41">
        <v>1</v>
      </c>
      <c r="L249" s="42">
        <v>1</v>
      </c>
      <c r="M249" s="47">
        <f>INT((50+K249*R249)*(10+L249))</f>
        <v>825</v>
      </c>
      <c r="N249" s="72">
        <f>INT((H249+S249)*(10+L249))</f>
        <v>517</v>
      </c>
      <c r="O249" s="48">
        <f>INT((H249+T249)*(10+L249))</f>
        <v>242</v>
      </c>
      <c r="P249" s="48">
        <f>INT((I249+U249)*(10+L249))</f>
        <v>132</v>
      </c>
      <c r="Q249" s="48">
        <f>INT((I249+V249)*(10+L249))</f>
        <v>132</v>
      </c>
      <c r="R249" s="104">
        <f>VLOOKUP(C249,职业!B:I,4,0)</f>
        <v>25</v>
      </c>
      <c r="S249" s="104">
        <f>VLOOKUP(C249,职业!B:I,5,0)</f>
        <v>30</v>
      </c>
      <c r="T249" s="104">
        <f>VLOOKUP(C249,职业!B:I,6,0)</f>
        <v>5</v>
      </c>
      <c r="U249" s="104">
        <f>VLOOKUP(C249,职业!B:I,7,0)</f>
        <v>0</v>
      </c>
      <c r="V249" s="104">
        <f>VLOOKUP(C249,职业!B:I,8,0)</f>
        <v>0</v>
      </c>
    </row>
    <row r="250" spans="1:22">
      <c r="A250" s="45">
        <f>ROW()-2</f>
        <v>248</v>
      </c>
      <c r="B250" s="45">
        <v>72</v>
      </c>
      <c r="C250" s="41">
        <v>1</v>
      </c>
      <c r="D250" s="41">
        <v>0</v>
      </c>
      <c r="E250" s="46" t="s">
        <v>198</v>
      </c>
      <c r="F250" s="46" t="str">
        <f>VLOOKUP(C250,职业!B:C,2,0)</f>
        <v>将军·攻击型</v>
      </c>
      <c r="G250" s="46" t="str">
        <f>VLOOKUP(D250,绝技!B:C,2,0)</f>
        <v>无</v>
      </c>
      <c r="H250" s="50">
        <v>17</v>
      </c>
      <c r="I250" s="50">
        <v>11</v>
      </c>
      <c r="J250" s="45">
        <f>H250+I250</f>
        <v>28</v>
      </c>
      <c r="K250" s="41">
        <v>1</v>
      </c>
      <c r="L250" s="42">
        <v>1</v>
      </c>
      <c r="M250" s="47">
        <f>INT((50+K250*R250)*(10+L250))</f>
        <v>825</v>
      </c>
      <c r="N250" s="72">
        <f>INT((H250+S250)*(10+L250))</f>
        <v>517</v>
      </c>
      <c r="O250" s="48">
        <f>INT((H250+T250)*(10+L250))</f>
        <v>242</v>
      </c>
      <c r="P250" s="48">
        <f>INT((I250+U250)*(10+L250))</f>
        <v>121</v>
      </c>
      <c r="Q250" s="48">
        <f>INT((I250+V250)*(10+L250))</f>
        <v>121</v>
      </c>
      <c r="R250" s="104">
        <f>VLOOKUP(C250,职业!B:I,4,0)</f>
        <v>25</v>
      </c>
      <c r="S250" s="104">
        <f>VLOOKUP(C250,职业!B:I,5,0)</f>
        <v>30</v>
      </c>
      <c r="T250" s="104">
        <f>VLOOKUP(C250,职业!B:I,6,0)</f>
        <v>5</v>
      </c>
      <c r="U250" s="104">
        <f>VLOOKUP(C250,职业!B:I,7,0)</f>
        <v>0</v>
      </c>
      <c r="V250" s="104">
        <f>VLOOKUP(C250,职业!B:I,8,0)</f>
        <v>0</v>
      </c>
    </row>
    <row r="251" spans="1:22">
      <c r="A251" s="45">
        <f>ROW()-2</f>
        <v>249</v>
      </c>
      <c r="B251" s="45">
        <v>308</v>
      </c>
      <c r="C251" s="41">
        <v>1</v>
      </c>
      <c r="D251" s="41">
        <v>0</v>
      </c>
      <c r="E251" s="46" t="s">
        <v>433</v>
      </c>
      <c r="F251" s="46" t="str">
        <f>VLOOKUP(C251,职业!B:C,2,0)</f>
        <v>将军·攻击型</v>
      </c>
      <c r="G251" s="46" t="str">
        <f>VLOOKUP(D251,绝技!B:C,2,0)</f>
        <v>无</v>
      </c>
      <c r="H251" s="50">
        <v>17</v>
      </c>
      <c r="I251" s="50">
        <v>11</v>
      </c>
      <c r="J251" s="45">
        <f>H251+I251</f>
        <v>28</v>
      </c>
      <c r="K251" s="41">
        <v>1</v>
      </c>
      <c r="L251" s="42">
        <v>1</v>
      </c>
      <c r="M251" s="47">
        <f>INT((50+K251*R251)*(10+L251))</f>
        <v>825</v>
      </c>
      <c r="N251" s="72">
        <f>INT((H251+S251)*(10+L251))</f>
        <v>517</v>
      </c>
      <c r="O251" s="48">
        <f>INT((H251+T251)*(10+L251))</f>
        <v>242</v>
      </c>
      <c r="P251" s="48">
        <f>INT((I251+U251)*(10+L251))</f>
        <v>121</v>
      </c>
      <c r="Q251" s="48">
        <f>INT((I251+V251)*(10+L251))</f>
        <v>121</v>
      </c>
      <c r="R251" s="104">
        <f>VLOOKUP(C251,职业!B:I,4,0)</f>
        <v>25</v>
      </c>
      <c r="S251" s="104">
        <f>VLOOKUP(C251,职业!B:I,5,0)</f>
        <v>30</v>
      </c>
      <c r="T251" s="104">
        <f>VLOOKUP(C251,职业!B:I,6,0)</f>
        <v>5</v>
      </c>
      <c r="U251" s="104">
        <f>VLOOKUP(C251,职业!B:I,7,0)</f>
        <v>0</v>
      </c>
      <c r="V251" s="104">
        <f>VLOOKUP(C251,职业!B:I,8,0)</f>
        <v>0</v>
      </c>
    </row>
    <row r="252" spans="1:22">
      <c r="A252" s="45">
        <f>ROW()-2</f>
        <v>250</v>
      </c>
      <c r="B252" s="45">
        <v>320</v>
      </c>
      <c r="C252" s="41">
        <v>1</v>
      </c>
      <c r="D252" s="41">
        <v>0</v>
      </c>
      <c r="E252" s="46" t="s">
        <v>445</v>
      </c>
      <c r="F252" s="46" t="str">
        <f>VLOOKUP(C252,职业!B:C,2,0)</f>
        <v>将军·攻击型</v>
      </c>
      <c r="G252" s="46" t="str">
        <f>VLOOKUP(D252,绝技!B:C,2,0)</f>
        <v>无</v>
      </c>
      <c r="H252" s="50">
        <v>17</v>
      </c>
      <c r="I252" s="50">
        <v>11</v>
      </c>
      <c r="J252" s="45">
        <f>H252+I252</f>
        <v>28</v>
      </c>
      <c r="K252" s="41">
        <v>1</v>
      </c>
      <c r="L252" s="42">
        <v>1</v>
      </c>
      <c r="M252" s="47">
        <f>INT((50+K252*R252)*(10+L252))</f>
        <v>825</v>
      </c>
      <c r="N252" s="72">
        <f>INT((H252+S252)*(10+L252))</f>
        <v>517</v>
      </c>
      <c r="O252" s="48">
        <f>INT((H252+T252)*(10+L252))</f>
        <v>242</v>
      </c>
      <c r="P252" s="48">
        <f>INT((I252+U252)*(10+L252))</f>
        <v>121</v>
      </c>
      <c r="Q252" s="48">
        <f>INT((I252+V252)*(10+L252))</f>
        <v>121</v>
      </c>
      <c r="R252" s="104">
        <f>VLOOKUP(C252,职业!B:I,4,0)</f>
        <v>25</v>
      </c>
      <c r="S252" s="104">
        <f>VLOOKUP(C252,职业!B:I,5,0)</f>
        <v>30</v>
      </c>
      <c r="T252" s="104">
        <f>VLOOKUP(C252,职业!B:I,6,0)</f>
        <v>5</v>
      </c>
      <c r="U252" s="104">
        <f>VLOOKUP(C252,职业!B:I,7,0)</f>
        <v>0</v>
      </c>
      <c r="V252" s="104">
        <f>VLOOKUP(C252,职业!B:I,8,0)</f>
        <v>0</v>
      </c>
    </row>
    <row r="253" spans="1:22">
      <c r="A253" s="45">
        <f>ROW()-2</f>
        <v>251</v>
      </c>
      <c r="B253" s="45">
        <v>428</v>
      </c>
      <c r="C253" s="41">
        <v>1</v>
      </c>
      <c r="D253" s="41">
        <v>0</v>
      </c>
      <c r="E253" s="46" t="s">
        <v>553</v>
      </c>
      <c r="F253" s="46" t="str">
        <f>VLOOKUP(C253,职业!B:C,2,0)</f>
        <v>将军·攻击型</v>
      </c>
      <c r="G253" s="46" t="str">
        <f>VLOOKUP(D253,绝技!B:C,2,0)</f>
        <v>无</v>
      </c>
      <c r="H253" s="50">
        <v>17</v>
      </c>
      <c r="I253" s="50">
        <v>11</v>
      </c>
      <c r="J253" s="45">
        <f>H253+I253</f>
        <v>28</v>
      </c>
      <c r="K253" s="41">
        <v>1</v>
      </c>
      <c r="L253" s="42">
        <v>1</v>
      </c>
      <c r="M253" s="47">
        <f>INT((50+K253*R253)*(10+L253))</f>
        <v>825</v>
      </c>
      <c r="N253" s="72">
        <f>INT((H253+S253)*(10+L253))</f>
        <v>517</v>
      </c>
      <c r="O253" s="48">
        <f>INT((H253+T253)*(10+L253))</f>
        <v>242</v>
      </c>
      <c r="P253" s="48">
        <f>INT((I253+U253)*(10+L253))</f>
        <v>121</v>
      </c>
      <c r="Q253" s="48">
        <f>INT((I253+V253)*(10+L253))</f>
        <v>121</v>
      </c>
      <c r="R253" s="104">
        <f>VLOOKUP(C253,职业!B:I,4,0)</f>
        <v>25</v>
      </c>
      <c r="S253" s="104">
        <f>VLOOKUP(C253,职业!B:I,5,0)</f>
        <v>30</v>
      </c>
      <c r="T253" s="104">
        <f>VLOOKUP(C253,职业!B:I,6,0)</f>
        <v>5</v>
      </c>
      <c r="U253" s="104">
        <f>VLOOKUP(C253,职业!B:I,7,0)</f>
        <v>0</v>
      </c>
      <c r="V253" s="104">
        <f>VLOOKUP(C253,职业!B:I,8,0)</f>
        <v>0</v>
      </c>
    </row>
    <row r="254" spans="1:22">
      <c r="A254" s="45">
        <f>ROW()-2</f>
        <v>252</v>
      </c>
      <c r="B254" s="45">
        <v>17</v>
      </c>
      <c r="C254" s="41">
        <v>1</v>
      </c>
      <c r="D254" s="41">
        <v>0</v>
      </c>
      <c r="E254" s="46" t="s">
        <v>143</v>
      </c>
      <c r="F254" s="46" t="str">
        <f>VLOOKUP(C254,职业!B:C,2,0)</f>
        <v>将军·攻击型</v>
      </c>
      <c r="G254" s="46" t="str">
        <f>VLOOKUP(D254,绝技!B:C,2,0)</f>
        <v>无</v>
      </c>
      <c r="H254" s="50">
        <v>17</v>
      </c>
      <c r="I254" s="50">
        <v>10</v>
      </c>
      <c r="J254" s="45">
        <f>H254+I254</f>
        <v>27</v>
      </c>
      <c r="K254" s="41">
        <v>1</v>
      </c>
      <c r="L254" s="42">
        <v>1</v>
      </c>
      <c r="M254" s="47">
        <f>INT((50+K254*R254)*(10+L254))</f>
        <v>825</v>
      </c>
      <c r="N254" s="72">
        <f>INT((H254+S254)*(10+L254))</f>
        <v>517</v>
      </c>
      <c r="O254" s="48">
        <f>INT((H254+T254)*(10+L254))</f>
        <v>242</v>
      </c>
      <c r="P254" s="48">
        <f>INT((I254+U254)*(10+L254))</f>
        <v>110</v>
      </c>
      <c r="Q254" s="48">
        <f>INT((I254+V254)*(10+L254))</f>
        <v>110</v>
      </c>
      <c r="R254" s="104">
        <f>VLOOKUP(C254,职业!B:I,4,0)</f>
        <v>25</v>
      </c>
      <c r="S254" s="104">
        <f>VLOOKUP(C254,职业!B:I,5,0)</f>
        <v>30</v>
      </c>
      <c r="T254" s="104">
        <f>VLOOKUP(C254,职业!B:I,6,0)</f>
        <v>5</v>
      </c>
      <c r="U254" s="104">
        <f>VLOOKUP(C254,职业!B:I,7,0)</f>
        <v>0</v>
      </c>
      <c r="V254" s="104">
        <f>VLOOKUP(C254,职业!B:I,8,0)</f>
        <v>0</v>
      </c>
    </row>
    <row r="255" spans="1:22">
      <c r="A255" s="45">
        <f>ROW()-2</f>
        <v>253</v>
      </c>
      <c r="B255" s="45">
        <v>156</v>
      </c>
      <c r="C255" s="41">
        <v>1</v>
      </c>
      <c r="D255" s="41">
        <v>0</v>
      </c>
      <c r="E255" s="46" t="s">
        <v>282</v>
      </c>
      <c r="F255" s="46" t="str">
        <f>VLOOKUP(C255,职业!B:C,2,0)</f>
        <v>将军·攻击型</v>
      </c>
      <c r="G255" s="46" t="str">
        <f>VLOOKUP(D255,绝技!B:C,2,0)</f>
        <v>无</v>
      </c>
      <c r="H255" s="50">
        <v>17</v>
      </c>
      <c r="I255" s="50">
        <v>10</v>
      </c>
      <c r="J255" s="45">
        <f>H255+I255</f>
        <v>27</v>
      </c>
      <c r="K255" s="41">
        <v>1</v>
      </c>
      <c r="L255" s="42">
        <v>1</v>
      </c>
      <c r="M255" s="47">
        <f>INT((50+K255*R255)*(10+L255))</f>
        <v>825</v>
      </c>
      <c r="N255" s="72">
        <f>INT((H255+S255)*(10+L255))</f>
        <v>517</v>
      </c>
      <c r="O255" s="48">
        <f>INT((H255+T255)*(10+L255))</f>
        <v>242</v>
      </c>
      <c r="P255" s="48">
        <f>INT((I255+U255)*(10+L255))</f>
        <v>110</v>
      </c>
      <c r="Q255" s="48">
        <f>INT((I255+V255)*(10+L255))</f>
        <v>110</v>
      </c>
      <c r="R255" s="104">
        <f>VLOOKUP(C255,职业!B:I,4,0)</f>
        <v>25</v>
      </c>
      <c r="S255" s="104">
        <f>VLOOKUP(C255,职业!B:I,5,0)</f>
        <v>30</v>
      </c>
      <c r="T255" s="104">
        <f>VLOOKUP(C255,职业!B:I,6,0)</f>
        <v>5</v>
      </c>
      <c r="U255" s="104">
        <f>VLOOKUP(C255,职业!B:I,7,0)</f>
        <v>0</v>
      </c>
      <c r="V255" s="104">
        <f>VLOOKUP(C255,职业!B:I,8,0)</f>
        <v>0</v>
      </c>
    </row>
    <row r="256" spans="1:22">
      <c r="A256" s="45">
        <f>ROW()-2</f>
        <v>254</v>
      </c>
      <c r="B256" s="45">
        <v>323</v>
      </c>
      <c r="C256" s="41">
        <v>1</v>
      </c>
      <c r="D256" s="41">
        <v>0</v>
      </c>
      <c r="E256" s="46" t="s">
        <v>448</v>
      </c>
      <c r="F256" s="46" t="str">
        <f>VLOOKUP(C256,职业!B:C,2,0)</f>
        <v>将军·攻击型</v>
      </c>
      <c r="G256" s="46" t="str">
        <f>VLOOKUP(D256,绝技!B:C,2,0)</f>
        <v>无</v>
      </c>
      <c r="H256" s="50">
        <v>17</v>
      </c>
      <c r="I256" s="50">
        <v>10</v>
      </c>
      <c r="J256" s="45">
        <f>H256+I256</f>
        <v>27</v>
      </c>
      <c r="K256" s="41">
        <v>1</v>
      </c>
      <c r="L256" s="42">
        <v>1</v>
      </c>
      <c r="M256" s="47">
        <f>INT((50+K256*R256)*(10+L256))</f>
        <v>825</v>
      </c>
      <c r="N256" s="72">
        <f>INT((H256+S256)*(10+L256))</f>
        <v>517</v>
      </c>
      <c r="O256" s="48">
        <f>INT((H256+T256)*(10+L256))</f>
        <v>242</v>
      </c>
      <c r="P256" s="48">
        <f>INT((I256+U256)*(10+L256))</f>
        <v>110</v>
      </c>
      <c r="Q256" s="48">
        <f>INT((I256+V256)*(10+L256))</f>
        <v>110</v>
      </c>
      <c r="R256" s="104">
        <f>VLOOKUP(C256,职业!B:I,4,0)</f>
        <v>25</v>
      </c>
      <c r="S256" s="104">
        <f>VLOOKUP(C256,职业!B:I,5,0)</f>
        <v>30</v>
      </c>
      <c r="T256" s="104">
        <f>VLOOKUP(C256,职业!B:I,6,0)</f>
        <v>5</v>
      </c>
      <c r="U256" s="104">
        <f>VLOOKUP(C256,职业!B:I,7,0)</f>
        <v>0</v>
      </c>
      <c r="V256" s="104">
        <f>VLOOKUP(C256,职业!B:I,8,0)</f>
        <v>0</v>
      </c>
    </row>
    <row r="257" spans="1:22">
      <c r="A257" s="45">
        <f>ROW()-2</f>
        <v>255</v>
      </c>
      <c r="B257" s="45">
        <v>408</v>
      </c>
      <c r="C257" s="41">
        <v>1</v>
      </c>
      <c r="D257" s="41">
        <v>0</v>
      </c>
      <c r="E257" s="46" t="s">
        <v>533</v>
      </c>
      <c r="F257" s="46" t="str">
        <f>VLOOKUP(C257,职业!B:C,2,0)</f>
        <v>将军·攻击型</v>
      </c>
      <c r="G257" s="46" t="str">
        <f>VLOOKUP(D257,绝技!B:C,2,0)</f>
        <v>无</v>
      </c>
      <c r="H257" s="50">
        <v>17</v>
      </c>
      <c r="I257" s="50">
        <v>10</v>
      </c>
      <c r="J257" s="45">
        <f>H257+I257</f>
        <v>27</v>
      </c>
      <c r="K257" s="41">
        <v>1</v>
      </c>
      <c r="L257" s="42">
        <v>1</v>
      </c>
      <c r="M257" s="47">
        <f>INT((50+K257*R257)*(10+L257))</f>
        <v>825</v>
      </c>
      <c r="N257" s="72">
        <f>INT((H257+S257)*(10+L257))</f>
        <v>517</v>
      </c>
      <c r="O257" s="48">
        <f>INT((H257+T257)*(10+L257))</f>
        <v>242</v>
      </c>
      <c r="P257" s="48">
        <f>INT((I257+U257)*(10+L257))</f>
        <v>110</v>
      </c>
      <c r="Q257" s="48">
        <f>INT((I257+V257)*(10+L257))</f>
        <v>110</v>
      </c>
      <c r="R257" s="104">
        <f>VLOOKUP(C257,职业!B:I,4,0)</f>
        <v>25</v>
      </c>
      <c r="S257" s="104">
        <f>VLOOKUP(C257,职业!B:I,5,0)</f>
        <v>30</v>
      </c>
      <c r="T257" s="104">
        <f>VLOOKUP(C257,职业!B:I,6,0)</f>
        <v>5</v>
      </c>
      <c r="U257" s="104">
        <f>VLOOKUP(C257,职业!B:I,7,0)</f>
        <v>0</v>
      </c>
      <c r="V257" s="104">
        <f>VLOOKUP(C257,职业!B:I,8,0)</f>
        <v>0</v>
      </c>
    </row>
    <row r="258" spans="1:22">
      <c r="A258" s="45">
        <f>ROW()-2</f>
        <v>256</v>
      </c>
      <c r="B258" s="45">
        <v>459</v>
      </c>
      <c r="C258" s="41">
        <v>1</v>
      </c>
      <c r="D258" s="41">
        <v>0</v>
      </c>
      <c r="E258" s="46" t="s">
        <v>583</v>
      </c>
      <c r="F258" s="46" t="str">
        <f>VLOOKUP(C258,职业!B:C,2,0)</f>
        <v>将军·攻击型</v>
      </c>
      <c r="G258" s="46" t="str">
        <f>VLOOKUP(D258,绝技!B:C,2,0)</f>
        <v>无</v>
      </c>
      <c r="H258" s="50">
        <v>17</v>
      </c>
      <c r="I258" s="50">
        <v>10</v>
      </c>
      <c r="J258" s="45">
        <f>H258+I258</f>
        <v>27</v>
      </c>
      <c r="K258" s="41">
        <v>1</v>
      </c>
      <c r="L258" s="42">
        <v>1</v>
      </c>
      <c r="M258" s="47">
        <f>INT((50+K258*R258)*(10+L258))</f>
        <v>825</v>
      </c>
      <c r="N258" s="72">
        <f>INT((H258+S258)*(10+L258))</f>
        <v>517</v>
      </c>
      <c r="O258" s="48">
        <f>INT((H258+T258)*(10+L258))</f>
        <v>242</v>
      </c>
      <c r="P258" s="48">
        <f>INT((I258+U258)*(10+L258))</f>
        <v>110</v>
      </c>
      <c r="Q258" s="48">
        <f>INT((I258+V258)*(10+L258))</f>
        <v>110</v>
      </c>
      <c r="R258" s="104">
        <f>VLOOKUP(C258,职业!B:I,4,0)</f>
        <v>25</v>
      </c>
      <c r="S258" s="104">
        <f>VLOOKUP(C258,职业!B:I,5,0)</f>
        <v>30</v>
      </c>
      <c r="T258" s="104">
        <f>VLOOKUP(C258,职业!B:I,6,0)</f>
        <v>5</v>
      </c>
      <c r="U258" s="104">
        <f>VLOOKUP(C258,职业!B:I,7,0)</f>
        <v>0</v>
      </c>
      <c r="V258" s="104">
        <f>VLOOKUP(C258,职业!B:I,8,0)</f>
        <v>0</v>
      </c>
    </row>
    <row r="259" spans="1:22">
      <c r="A259" s="45">
        <f>ROW()-2</f>
        <v>257</v>
      </c>
      <c r="B259" s="45">
        <v>647</v>
      </c>
      <c r="C259" s="41">
        <v>1</v>
      </c>
      <c r="D259" s="41">
        <v>0</v>
      </c>
      <c r="E259" s="46" t="s">
        <v>766</v>
      </c>
      <c r="F259" s="46" t="str">
        <f>VLOOKUP(C259,职业!B:C,2,0)</f>
        <v>将军·攻击型</v>
      </c>
      <c r="G259" s="46" t="str">
        <f>VLOOKUP(D259,绝技!B:C,2,0)</f>
        <v>无</v>
      </c>
      <c r="H259" s="50">
        <v>17</v>
      </c>
      <c r="I259" s="50">
        <v>10</v>
      </c>
      <c r="J259" s="45">
        <f>H259+I259</f>
        <v>27</v>
      </c>
      <c r="K259" s="41">
        <v>1</v>
      </c>
      <c r="L259" s="42">
        <v>1</v>
      </c>
      <c r="M259" s="47">
        <f>INT((50+K259*R259)*(10+L259))</f>
        <v>825</v>
      </c>
      <c r="N259" s="72">
        <f>INT((H259+S259)*(10+L259))</f>
        <v>517</v>
      </c>
      <c r="O259" s="48">
        <f>INT((H259+T259)*(10+L259))</f>
        <v>242</v>
      </c>
      <c r="P259" s="48">
        <f>INT((I259+U259)*(10+L259))</f>
        <v>110</v>
      </c>
      <c r="Q259" s="48">
        <f>INT((I259+V259)*(10+L259))</f>
        <v>110</v>
      </c>
      <c r="R259" s="104">
        <f>VLOOKUP(C259,职业!B:I,4,0)</f>
        <v>25</v>
      </c>
      <c r="S259" s="104">
        <f>VLOOKUP(C259,职业!B:I,5,0)</f>
        <v>30</v>
      </c>
      <c r="T259" s="104">
        <f>VLOOKUP(C259,职业!B:I,6,0)</f>
        <v>5</v>
      </c>
      <c r="U259" s="104">
        <f>VLOOKUP(C259,职业!B:I,7,0)</f>
        <v>0</v>
      </c>
      <c r="V259" s="104">
        <f>VLOOKUP(C259,职业!B:I,8,0)</f>
        <v>0</v>
      </c>
    </row>
    <row r="260" spans="1:22">
      <c r="A260" s="45">
        <f>ROW()-2</f>
        <v>258</v>
      </c>
      <c r="B260" s="45">
        <v>39</v>
      </c>
      <c r="C260" s="41">
        <v>1</v>
      </c>
      <c r="D260" s="41">
        <v>0</v>
      </c>
      <c r="E260" s="46" t="s">
        <v>165</v>
      </c>
      <c r="F260" s="46" t="str">
        <f>VLOOKUP(C260,职业!B:C,2,0)</f>
        <v>将军·攻击型</v>
      </c>
      <c r="G260" s="46" t="str">
        <f>VLOOKUP(D260,绝技!B:C,2,0)</f>
        <v>无</v>
      </c>
      <c r="H260" s="50">
        <v>17</v>
      </c>
      <c r="I260" s="50">
        <v>9</v>
      </c>
      <c r="J260" s="45">
        <f>H260+I260</f>
        <v>26</v>
      </c>
      <c r="K260" s="41">
        <v>1</v>
      </c>
      <c r="L260" s="42">
        <v>1</v>
      </c>
      <c r="M260" s="47">
        <f>INT((50+K260*R260)*(10+L260))</f>
        <v>825</v>
      </c>
      <c r="N260" s="72">
        <f>INT((H260+S260)*(10+L260))</f>
        <v>517</v>
      </c>
      <c r="O260" s="48">
        <f>INT((H260+T260)*(10+L260))</f>
        <v>242</v>
      </c>
      <c r="P260" s="48">
        <f>INT((I260+U260)*(10+L260))</f>
        <v>99</v>
      </c>
      <c r="Q260" s="48">
        <f>INT((I260+V260)*(10+L260))</f>
        <v>99</v>
      </c>
      <c r="R260" s="104">
        <f>VLOOKUP(C260,职业!B:I,4,0)</f>
        <v>25</v>
      </c>
      <c r="S260" s="104">
        <f>VLOOKUP(C260,职业!B:I,5,0)</f>
        <v>30</v>
      </c>
      <c r="T260" s="104">
        <f>VLOOKUP(C260,职业!B:I,6,0)</f>
        <v>5</v>
      </c>
      <c r="U260" s="104">
        <f>VLOOKUP(C260,职业!B:I,7,0)</f>
        <v>0</v>
      </c>
      <c r="V260" s="104">
        <f>VLOOKUP(C260,职业!B:I,8,0)</f>
        <v>0</v>
      </c>
    </row>
    <row r="261" spans="1:22">
      <c r="A261" s="45">
        <f>ROW()-2</f>
        <v>259</v>
      </c>
      <c r="B261" s="45">
        <v>58</v>
      </c>
      <c r="C261" s="41">
        <v>1</v>
      </c>
      <c r="D261" s="41">
        <v>0</v>
      </c>
      <c r="E261" s="46" t="s">
        <v>184</v>
      </c>
      <c r="F261" s="46" t="str">
        <f>VLOOKUP(C261,职业!B:C,2,0)</f>
        <v>将军·攻击型</v>
      </c>
      <c r="G261" s="46" t="str">
        <f>VLOOKUP(D261,绝技!B:C,2,0)</f>
        <v>无</v>
      </c>
      <c r="H261" s="50">
        <v>17</v>
      </c>
      <c r="I261" s="50">
        <v>9</v>
      </c>
      <c r="J261" s="45">
        <f>H261+I261</f>
        <v>26</v>
      </c>
      <c r="K261" s="41">
        <v>1</v>
      </c>
      <c r="L261" s="42">
        <v>1</v>
      </c>
      <c r="M261" s="47">
        <f>INT((50+K261*R261)*(10+L261))</f>
        <v>825</v>
      </c>
      <c r="N261" s="72">
        <f>INT((H261+S261)*(10+L261))</f>
        <v>517</v>
      </c>
      <c r="O261" s="48">
        <f>INT((H261+T261)*(10+L261))</f>
        <v>242</v>
      </c>
      <c r="P261" s="48">
        <f>INT((I261+U261)*(10+L261))</f>
        <v>99</v>
      </c>
      <c r="Q261" s="48">
        <f>INT((I261+V261)*(10+L261))</f>
        <v>99</v>
      </c>
      <c r="R261" s="104">
        <f>VLOOKUP(C261,职业!B:I,4,0)</f>
        <v>25</v>
      </c>
      <c r="S261" s="104">
        <f>VLOOKUP(C261,职业!B:I,5,0)</f>
        <v>30</v>
      </c>
      <c r="T261" s="104">
        <f>VLOOKUP(C261,职业!B:I,6,0)</f>
        <v>5</v>
      </c>
      <c r="U261" s="104">
        <f>VLOOKUP(C261,职业!B:I,7,0)</f>
        <v>0</v>
      </c>
      <c r="V261" s="104">
        <f>VLOOKUP(C261,职业!B:I,8,0)</f>
        <v>0</v>
      </c>
    </row>
    <row r="262" spans="1:22">
      <c r="A262" s="45">
        <f>ROW()-2</f>
        <v>260</v>
      </c>
      <c r="B262" s="45">
        <v>138</v>
      </c>
      <c r="C262" s="41">
        <v>1</v>
      </c>
      <c r="D262" s="41">
        <v>0</v>
      </c>
      <c r="E262" s="46" t="s">
        <v>264</v>
      </c>
      <c r="F262" s="46" t="str">
        <f>VLOOKUP(C262,职业!B:C,2,0)</f>
        <v>将军·攻击型</v>
      </c>
      <c r="G262" s="46" t="str">
        <f>VLOOKUP(D262,绝技!B:C,2,0)</f>
        <v>无</v>
      </c>
      <c r="H262" s="50">
        <v>17</v>
      </c>
      <c r="I262" s="50">
        <v>9</v>
      </c>
      <c r="J262" s="45">
        <f>H262+I262</f>
        <v>26</v>
      </c>
      <c r="K262" s="41">
        <v>1</v>
      </c>
      <c r="L262" s="42">
        <v>1</v>
      </c>
      <c r="M262" s="47">
        <f>INT((50+K262*R262)*(10+L262))</f>
        <v>825</v>
      </c>
      <c r="N262" s="72">
        <f>INT((H262+S262)*(10+L262))</f>
        <v>517</v>
      </c>
      <c r="O262" s="48">
        <f>INT((H262+T262)*(10+L262))</f>
        <v>242</v>
      </c>
      <c r="P262" s="48">
        <f>INT((I262+U262)*(10+L262))</f>
        <v>99</v>
      </c>
      <c r="Q262" s="48">
        <f>INT((I262+V262)*(10+L262))</f>
        <v>99</v>
      </c>
      <c r="R262" s="104">
        <f>VLOOKUP(C262,职业!B:I,4,0)</f>
        <v>25</v>
      </c>
      <c r="S262" s="104">
        <f>VLOOKUP(C262,职业!B:I,5,0)</f>
        <v>30</v>
      </c>
      <c r="T262" s="104">
        <f>VLOOKUP(C262,职业!B:I,6,0)</f>
        <v>5</v>
      </c>
      <c r="U262" s="104">
        <f>VLOOKUP(C262,职业!B:I,7,0)</f>
        <v>0</v>
      </c>
      <c r="V262" s="104">
        <f>VLOOKUP(C262,职业!B:I,8,0)</f>
        <v>0</v>
      </c>
    </row>
    <row r="263" spans="1:22">
      <c r="A263" s="45">
        <f>ROW()-2</f>
        <v>261</v>
      </c>
      <c r="B263" s="45">
        <v>222</v>
      </c>
      <c r="C263" s="41">
        <v>1</v>
      </c>
      <c r="D263" s="41">
        <v>0</v>
      </c>
      <c r="E263" s="46" t="s">
        <v>348</v>
      </c>
      <c r="F263" s="46" t="str">
        <f>VLOOKUP(C263,职业!B:C,2,0)</f>
        <v>将军·攻击型</v>
      </c>
      <c r="G263" s="46" t="str">
        <f>VLOOKUP(D263,绝技!B:C,2,0)</f>
        <v>无</v>
      </c>
      <c r="H263" s="50">
        <v>17</v>
      </c>
      <c r="I263" s="50">
        <v>9</v>
      </c>
      <c r="J263" s="45">
        <f>H263+I263</f>
        <v>26</v>
      </c>
      <c r="K263" s="41">
        <v>1</v>
      </c>
      <c r="L263" s="42">
        <v>1</v>
      </c>
      <c r="M263" s="47">
        <f>INT((50+K263*R263)*(10+L263))</f>
        <v>825</v>
      </c>
      <c r="N263" s="72">
        <f>INT((H263+S263)*(10+L263))</f>
        <v>517</v>
      </c>
      <c r="O263" s="48">
        <f>INT((H263+T263)*(10+L263))</f>
        <v>242</v>
      </c>
      <c r="P263" s="48">
        <f>INT((I263+U263)*(10+L263))</f>
        <v>99</v>
      </c>
      <c r="Q263" s="48">
        <f>INT((I263+V263)*(10+L263))</f>
        <v>99</v>
      </c>
      <c r="R263" s="104">
        <f>VLOOKUP(C263,职业!B:I,4,0)</f>
        <v>25</v>
      </c>
      <c r="S263" s="104">
        <f>VLOOKUP(C263,职业!B:I,5,0)</f>
        <v>30</v>
      </c>
      <c r="T263" s="104">
        <f>VLOOKUP(C263,职业!B:I,6,0)</f>
        <v>5</v>
      </c>
      <c r="U263" s="104">
        <f>VLOOKUP(C263,职业!B:I,7,0)</f>
        <v>0</v>
      </c>
      <c r="V263" s="104">
        <f>VLOOKUP(C263,职业!B:I,8,0)</f>
        <v>0</v>
      </c>
    </row>
    <row r="264" spans="1:22">
      <c r="A264" s="45">
        <f>ROW()-2</f>
        <v>262</v>
      </c>
      <c r="B264" s="45">
        <v>309</v>
      </c>
      <c r="C264" s="41">
        <v>1</v>
      </c>
      <c r="D264" s="41">
        <v>0</v>
      </c>
      <c r="E264" s="46" t="s">
        <v>434</v>
      </c>
      <c r="F264" s="46" t="str">
        <f>VLOOKUP(C264,职业!B:C,2,0)</f>
        <v>将军·攻击型</v>
      </c>
      <c r="G264" s="46" t="str">
        <f>VLOOKUP(D264,绝技!B:C,2,0)</f>
        <v>无</v>
      </c>
      <c r="H264" s="50">
        <v>17</v>
      </c>
      <c r="I264" s="50">
        <v>9</v>
      </c>
      <c r="J264" s="45">
        <f>H264+I264</f>
        <v>26</v>
      </c>
      <c r="K264" s="41">
        <v>1</v>
      </c>
      <c r="L264" s="42">
        <v>1</v>
      </c>
      <c r="M264" s="47">
        <f>INT((50+K264*R264)*(10+L264))</f>
        <v>825</v>
      </c>
      <c r="N264" s="72">
        <f>INT((H264+S264)*(10+L264))</f>
        <v>517</v>
      </c>
      <c r="O264" s="48">
        <f>INT((H264+T264)*(10+L264))</f>
        <v>242</v>
      </c>
      <c r="P264" s="48">
        <f>INT((I264+U264)*(10+L264))</f>
        <v>99</v>
      </c>
      <c r="Q264" s="48">
        <f>INT((I264+V264)*(10+L264))</f>
        <v>99</v>
      </c>
      <c r="R264" s="104">
        <f>VLOOKUP(C264,职业!B:I,4,0)</f>
        <v>25</v>
      </c>
      <c r="S264" s="104">
        <f>VLOOKUP(C264,职业!B:I,5,0)</f>
        <v>30</v>
      </c>
      <c r="T264" s="104">
        <f>VLOOKUP(C264,职业!B:I,6,0)</f>
        <v>5</v>
      </c>
      <c r="U264" s="104">
        <f>VLOOKUP(C264,职业!B:I,7,0)</f>
        <v>0</v>
      </c>
      <c r="V264" s="104">
        <f>VLOOKUP(C264,职业!B:I,8,0)</f>
        <v>0</v>
      </c>
    </row>
    <row r="265" spans="1:22">
      <c r="A265" s="45">
        <f>ROW()-2</f>
        <v>263</v>
      </c>
      <c r="B265" s="45">
        <v>378</v>
      </c>
      <c r="C265" s="41">
        <v>1</v>
      </c>
      <c r="D265" s="41">
        <v>0</v>
      </c>
      <c r="E265" s="46" t="s">
        <v>503</v>
      </c>
      <c r="F265" s="46" t="str">
        <f>VLOOKUP(C265,职业!B:C,2,0)</f>
        <v>将军·攻击型</v>
      </c>
      <c r="G265" s="46" t="str">
        <f>VLOOKUP(D265,绝技!B:C,2,0)</f>
        <v>无</v>
      </c>
      <c r="H265" s="50">
        <v>17</v>
      </c>
      <c r="I265" s="50">
        <v>9</v>
      </c>
      <c r="J265" s="45">
        <f>H265+I265</f>
        <v>26</v>
      </c>
      <c r="K265" s="41">
        <v>1</v>
      </c>
      <c r="L265" s="42">
        <v>1</v>
      </c>
      <c r="M265" s="47">
        <f>INT((50+K265*R265)*(10+L265))</f>
        <v>825</v>
      </c>
      <c r="N265" s="72">
        <f>INT((H265+S265)*(10+L265))</f>
        <v>517</v>
      </c>
      <c r="O265" s="48">
        <f>INT((H265+T265)*(10+L265))</f>
        <v>242</v>
      </c>
      <c r="P265" s="48">
        <f>INT((I265+U265)*(10+L265))</f>
        <v>99</v>
      </c>
      <c r="Q265" s="48">
        <f>INT((I265+V265)*(10+L265))</f>
        <v>99</v>
      </c>
      <c r="R265" s="104">
        <f>VLOOKUP(C265,职业!B:I,4,0)</f>
        <v>25</v>
      </c>
      <c r="S265" s="104">
        <f>VLOOKUP(C265,职业!B:I,5,0)</f>
        <v>30</v>
      </c>
      <c r="T265" s="104">
        <f>VLOOKUP(C265,职业!B:I,6,0)</f>
        <v>5</v>
      </c>
      <c r="U265" s="104">
        <f>VLOOKUP(C265,职业!B:I,7,0)</f>
        <v>0</v>
      </c>
      <c r="V265" s="104">
        <f>VLOOKUP(C265,职业!B:I,8,0)</f>
        <v>0</v>
      </c>
    </row>
    <row r="266" spans="1:22">
      <c r="A266" s="45">
        <f>ROW()-2</f>
        <v>264</v>
      </c>
      <c r="B266" s="45">
        <v>429</v>
      </c>
      <c r="C266" s="41">
        <v>1</v>
      </c>
      <c r="D266" s="41">
        <v>0</v>
      </c>
      <c r="E266" s="46" t="s">
        <v>553</v>
      </c>
      <c r="F266" s="46" t="str">
        <f>VLOOKUP(C266,职业!B:C,2,0)</f>
        <v>将军·攻击型</v>
      </c>
      <c r="G266" s="46" t="str">
        <f>VLOOKUP(D266,绝技!B:C,2,0)</f>
        <v>无</v>
      </c>
      <c r="H266" s="50">
        <v>17</v>
      </c>
      <c r="I266" s="50">
        <v>9</v>
      </c>
      <c r="J266" s="45">
        <f>H266+I266</f>
        <v>26</v>
      </c>
      <c r="K266" s="41">
        <v>1</v>
      </c>
      <c r="L266" s="42">
        <v>1</v>
      </c>
      <c r="M266" s="47">
        <f>INT((50+K266*R266)*(10+L266))</f>
        <v>825</v>
      </c>
      <c r="N266" s="72">
        <f>INT((H266+S266)*(10+L266))</f>
        <v>517</v>
      </c>
      <c r="O266" s="48">
        <f>INT((H266+T266)*(10+L266))</f>
        <v>242</v>
      </c>
      <c r="P266" s="48">
        <f>INT((I266+U266)*(10+L266))</f>
        <v>99</v>
      </c>
      <c r="Q266" s="48">
        <f>INT((I266+V266)*(10+L266))</f>
        <v>99</v>
      </c>
      <c r="R266" s="104">
        <f>VLOOKUP(C266,职业!B:I,4,0)</f>
        <v>25</v>
      </c>
      <c r="S266" s="104">
        <f>VLOOKUP(C266,职业!B:I,5,0)</f>
        <v>30</v>
      </c>
      <c r="T266" s="104">
        <f>VLOOKUP(C266,职业!B:I,6,0)</f>
        <v>5</v>
      </c>
      <c r="U266" s="104">
        <f>VLOOKUP(C266,职业!B:I,7,0)</f>
        <v>0</v>
      </c>
      <c r="V266" s="104">
        <f>VLOOKUP(C266,职业!B:I,8,0)</f>
        <v>0</v>
      </c>
    </row>
    <row r="267" spans="1:22">
      <c r="A267" s="45">
        <f>ROW()-2</f>
        <v>265</v>
      </c>
      <c r="B267" s="45">
        <v>536</v>
      </c>
      <c r="C267" s="41">
        <v>1</v>
      </c>
      <c r="D267" s="41">
        <v>0</v>
      </c>
      <c r="E267" s="46" t="s">
        <v>657</v>
      </c>
      <c r="F267" s="46" t="str">
        <f>VLOOKUP(C267,职业!B:C,2,0)</f>
        <v>将军·攻击型</v>
      </c>
      <c r="G267" s="46" t="str">
        <f>VLOOKUP(D267,绝技!B:C,2,0)</f>
        <v>无</v>
      </c>
      <c r="H267" s="50">
        <v>17</v>
      </c>
      <c r="I267" s="50">
        <v>9</v>
      </c>
      <c r="J267" s="45">
        <f>H267+I267</f>
        <v>26</v>
      </c>
      <c r="K267" s="41">
        <v>1</v>
      </c>
      <c r="L267" s="42">
        <v>1</v>
      </c>
      <c r="M267" s="47">
        <f>INT((50+K267*R267)*(10+L267))</f>
        <v>825</v>
      </c>
      <c r="N267" s="72">
        <f>INT((H267+S267)*(10+L267))</f>
        <v>517</v>
      </c>
      <c r="O267" s="48">
        <f>INT((H267+T267)*(10+L267))</f>
        <v>242</v>
      </c>
      <c r="P267" s="48">
        <f>INT((I267+U267)*(10+L267))</f>
        <v>99</v>
      </c>
      <c r="Q267" s="48">
        <f>INT((I267+V267)*(10+L267))</f>
        <v>99</v>
      </c>
      <c r="R267" s="104">
        <f>VLOOKUP(C267,职业!B:I,4,0)</f>
        <v>25</v>
      </c>
      <c r="S267" s="104">
        <f>VLOOKUP(C267,职业!B:I,5,0)</f>
        <v>30</v>
      </c>
      <c r="T267" s="104">
        <f>VLOOKUP(C267,职业!B:I,6,0)</f>
        <v>5</v>
      </c>
      <c r="U267" s="104">
        <f>VLOOKUP(C267,职业!B:I,7,0)</f>
        <v>0</v>
      </c>
      <c r="V267" s="104">
        <f>VLOOKUP(C267,职业!B:I,8,0)</f>
        <v>0</v>
      </c>
    </row>
    <row r="268" spans="1:22">
      <c r="A268" s="45">
        <f>ROW()-2</f>
        <v>266</v>
      </c>
      <c r="B268" s="45">
        <v>563</v>
      </c>
      <c r="C268" s="41">
        <v>1</v>
      </c>
      <c r="D268" s="41">
        <v>0</v>
      </c>
      <c r="E268" s="46" t="s">
        <v>683</v>
      </c>
      <c r="F268" s="46" t="str">
        <f>VLOOKUP(C268,职业!B:C,2,0)</f>
        <v>将军·攻击型</v>
      </c>
      <c r="G268" s="46" t="str">
        <f>VLOOKUP(D268,绝技!B:C,2,0)</f>
        <v>无</v>
      </c>
      <c r="H268" s="50">
        <v>17</v>
      </c>
      <c r="I268" s="50">
        <v>9</v>
      </c>
      <c r="J268" s="45">
        <f>H268+I268</f>
        <v>26</v>
      </c>
      <c r="K268" s="41">
        <v>1</v>
      </c>
      <c r="L268" s="42">
        <v>1</v>
      </c>
      <c r="M268" s="47">
        <f>INT((50+K268*R268)*(10+L268))</f>
        <v>825</v>
      </c>
      <c r="N268" s="72">
        <f>INT((H268+S268)*(10+L268))</f>
        <v>517</v>
      </c>
      <c r="O268" s="48">
        <f>INT((H268+T268)*(10+L268))</f>
        <v>242</v>
      </c>
      <c r="P268" s="48">
        <f>INT((I268+U268)*(10+L268))</f>
        <v>99</v>
      </c>
      <c r="Q268" s="48">
        <f>INT((I268+V268)*(10+L268))</f>
        <v>99</v>
      </c>
      <c r="R268" s="104">
        <f>VLOOKUP(C268,职业!B:I,4,0)</f>
        <v>25</v>
      </c>
      <c r="S268" s="104">
        <f>VLOOKUP(C268,职业!B:I,5,0)</f>
        <v>30</v>
      </c>
      <c r="T268" s="104">
        <f>VLOOKUP(C268,职业!B:I,6,0)</f>
        <v>5</v>
      </c>
      <c r="U268" s="104">
        <f>VLOOKUP(C268,职业!B:I,7,0)</f>
        <v>0</v>
      </c>
      <c r="V268" s="104">
        <f>VLOOKUP(C268,职业!B:I,8,0)</f>
        <v>0</v>
      </c>
    </row>
    <row r="269" spans="1:22">
      <c r="A269" s="45">
        <f>ROW()-2</f>
        <v>267</v>
      </c>
      <c r="B269" s="45">
        <v>593</v>
      </c>
      <c r="C269" s="41">
        <v>1</v>
      </c>
      <c r="D269" s="41">
        <v>0</v>
      </c>
      <c r="E269" s="46" t="s">
        <v>713</v>
      </c>
      <c r="F269" s="46" t="str">
        <f>VLOOKUP(C269,职业!B:C,2,0)</f>
        <v>将军·攻击型</v>
      </c>
      <c r="G269" s="46" t="str">
        <f>VLOOKUP(D269,绝技!B:C,2,0)</f>
        <v>无</v>
      </c>
      <c r="H269" s="50">
        <v>17</v>
      </c>
      <c r="I269" s="50">
        <v>9</v>
      </c>
      <c r="J269" s="45">
        <f>H269+I269</f>
        <v>26</v>
      </c>
      <c r="K269" s="41">
        <v>1</v>
      </c>
      <c r="L269" s="42">
        <v>1</v>
      </c>
      <c r="M269" s="47">
        <f>INT((50+K269*R269)*(10+L269))</f>
        <v>825</v>
      </c>
      <c r="N269" s="72">
        <f>INT((H269+S269)*(10+L269))</f>
        <v>517</v>
      </c>
      <c r="O269" s="48">
        <f>INT((H269+T269)*(10+L269))</f>
        <v>242</v>
      </c>
      <c r="P269" s="48">
        <f>INT((I269+U269)*(10+L269))</f>
        <v>99</v>
      </c>
      <c r="Q269" s="48">
        <f>INT((I269+V269)*(10+L269))</f>
        <v>99</v>
      </c>
      <c r="R269" s="104">
        <f>VLOOKUP(C269,职业!B:I,4,0)</f>
        <v>25</v>
      </c>
      <c r="S269" s="104">
        <f>VLOOKUP(C269,职业!B:I,5,0)</f>
        <v>30</v>
      </c>
      <c r="T269" s="104">
        <f>VLOOKUP(C269,职业!B:I,6,0)</f>
        <v>5</v>
      </c>
      <c r="U269" s="104">
        <f>VLOOKUP(C269,职业!B:I,7,0)</f>
        <v>0</v>
      </c>
      <c r="V269" s="104">
        <f>VLOOKUP(C269,职业!B:I,8,0)</f>
        <v>0</v>
      </c>
    </row>
    <row r="270" spans="1:22">
      <c r="A270" s="45">
        <f>ROW()-2</f>
        <v>268</v>
      </c>
      <c r="B270" s="45">
        <v>307</v>
      </c>
      <c r="C270" s="41">
        <v>1</v>
      </c>
      <c r="D270" s="41">
        <v>0</v>
      </c>
      <c r="E270" s="46" t="s">
        <v>432</v>
      </c>
      <c r="F270" s="46" t="str">
        <f>VLOOKUP(C270,职业!B:C,2,0)</f>
        <v>将军·攻击型</v>
      </c>
      <c r="G270" s="46" t="str">
        <f>VLOOKUP(D270,绝技!B:C,2,0)</f>
        <v>无</v>
      </c>
      <c r="H270" s="50">
        <v>17</v>
      </c>
      <c r="I270" s="50">
        <v>8</v>
      </c>
      <c r="J270" s="45">
        <f>H270+I270</f>
        <v>25</v>
      </c>
      <c r="K270" s="41">
        <v>1</v>
      </c>
      <c r="L270" s="42">
        <v>1</v>
      </c>
      <c r="M270" s="47">
        <f>INT((50+K270*R270)*(10+L270))</f>
        <v>825</v>
      </c>
      <c r="N270" s="72">
        <f>INT((H270+S270)*(10+L270))</f>
        <v>517</v>
      </c>
      <c r="O270" s="48">
        <f>INT((H270+T270)*(10+L270))</f>
        <v>242</v>
      </c>
      <c r="P270" s="48">
        <f>INT((I270+U270)*(10+L270))</f>
        <v>88</v>
      </c>
      <c r="Q270" s="48">
        <f>INT((I270+V270)*(10+L270))</f>
        <v>88</v>
      </c>
      <c r="R270" s="104">
        <f>VLOOKUP(C270,职业!B:I,4,0)</f>
        <v>25</v>
      </c>
      <c r="S270" s="104">
        <f>VLOOKUP(C270,职业!B:I,5,0)</f>
        <v>30</v>
      </c>
      <c r="T270" s="104">
        <f>VLOOKUP(C270,职业!B:I,6,0)</f>
        <v>5</v>
      </c>
      <c r="U270" s="104">
        <f>VLOOKUP(C270,职业!B:I,7,0)</f>
        <v>0</v>
      </c>
      <c r="V270" s="104">
        <f>VLOOKUP(C270,职业!B:I,8,0)</f>
        <v>0</v>
      </c>
    </row>
    <row r="271" spans="1:22">
      <c r="A271" s="45">
        <f>ROW()-2</f>
        <v>269</v>
      </c>
      <c r="B271" s="45">
        <v>348</v>
      </c>
      <c r="C271" s="41">
        <v>1</v>
      </c>
      <c r="D271" s="41">
        <v>0</v>
      </c>
      <c r="E271" s="46" t="s">
        <v>473</v>
      </c>
      <c r="F271" s="46" t="str">
        <f>VLOOKUP(C271,职业!B:C,2,0)</f>
        <v>将军·攻击型</v>
      </c>
      <c r="G271" s="46" t="str">
        <f>VLOOKUP(D271,绝技!B:C,2,0)</f>
        <v>无</v>
      </c>
      <c r="H271" s="50">
        <v>17</v>
      </c>
      <c r="I271" s="50">
        <v>8</v>
      </c>
      <c r="J271" s="45">
        <f>H271+I271</f>
        <v>25</v>
      </c>
      <c r="K271" s="41">
        <v>1</v>
      </c>
      <c r="L271" s="42">
        <v>1</v>
      </c>
      <c r="M271" s="47">
        <f>INT((50+K271*R271)*(10+L271))</f>
        <v>825</v>
      </c>
      <c r="N271" s="72">
        <f>INT((H271+S271)*(10+L271))</f>
        <v>517</v>
      </c>
      <c r="O271" s="48">
        <f>INT((H271+T271)*(10+L271))</f>
        <v>242</v>
      </c>
      <c r="P271" s="48">
        <f>INT((I271+U271)*(10+L271))</f>
        <v>88</v>
      </c>
      <c r="Q271" s="48">
        <f>INT((I271+V271)*(10+L271))</f>
        <v>88</v>
      </c>
      <c r="R271" s="104">
        <f>VLOOKUP(C271,职业!B:I,4,0)</f>
        <v>25</v>
      </c>
      <c r="S271" s="104">
        <f>VLOOKUP(C271,职业!B:I,5,0)</f>
        <v>30</v>
      </c>
      <c r="T271" s="104">
        <f>VLOOKUP(C271,职业!B:I,6,0)</f>
        <v>5</v>
      </c>
      <c r="U271" s="104">
        <f>VLOOKUP(C271,职业!B:I,7,0)</f>
        <v>0</v>
      </c>
      <c r="V271" s="104">
        <f>VLOOKUP(C271,职业!B:I,8,0)</f>
        <v>0</v>
      </c>
    </row>
    <row r="272" spans="1:22">
      <c r="A272" s="45">
        <f>ROW()-2</f>
        <v>270</v>
      </c>
      <c r="B272" s="45">
        <v>364</v>
      </c>
      <c r="C272" s="41">
        <v>1</v>
      </c>
      <c r="D272" s="41">
        <v>0</v>
      </c>
      <c r="E272" s="46" t="s">
        <v>489</v>
      </c>
      <c r="F272" s="46" t="str">
        <f>VLOOKUP(C272,职业!B:C,2,0)</f>
        <v>将军·攻击型</v>
      </c>
      <c r="G272" s="46" t="str">
        <f>VLOOKUP(D272,绝技!B:C,2,0)</f>
        <v>无</v>
      </c>
      <c r="H272" s="50">
        <v>17</v>
      </c>
      <c r="I272" s="50">
        <v>8</v>
      </c>
      <c r="J272" s="45">
        <f>H272+I272</f>
        <v>25</v>
      </c>
      <c r="K272" s="41">
        <v>1</v>
      </c>
      <c r="L272" s="42">
        <v>1</v>
      </c>
      <c r="M272" s="47">
        <f>INT((50+K272*R272)*(10+L272))</f>
        <v>825</v>
      </c>
      <c r="N272" s="72">
        <f>INT((H272+S272)*(10+L272))</f>
        <v>517</v>
      </c>
      <c r="O272" s="48">
        <f>INT((H272+T272)*(10+L272))</f>
        <v>242</v>
      </c>
      <c r="P272" s="48">
        <f>INT((I272+U272)*(10+L272))</f>
        <v>88</v>
      </c>
      <c r="Q272" s="48">
        <f>INT((I272+V272)*(10+L272))</f>
        <v>88</v>
      </c>
      <c r="R272" s="104">
        <f>VLOOKUP(C272,职业!B:I,4,0)</f>
        <v>25</v>
      </c>
      <c r="S272" s="104">
        <f>VLOOKUP(C272,职业!B:I,5,0)</f>
        <v>30</v>
      </c>
      <c r="T272" s="104">
        <f>VLOOKUP(C272,职业!B:I,6,0)</f>
        <v>5</v>
      </c>
      <c r="U272" s="104">
        <f>VLOOKUP(C272,职业!B:I,7,0)</f>
        <v>0</v>
      </c>
      <c r="V272" s="104">
        <f>VLOOKUP(C272,职业!B:I,8,0)</f>
        <v>0</v>
      </c>
    </row>
    <row r="273" spans="1:22">
      <c r="A273" s="45">
        <f>ROW()-2</f>
        <v>271</v>
      </c>
      <c r="B273" s="45">
        <v>607</v>
      </c>
      <c r="C273" s="41">
        <v>1</v>
      </c>
      <c r="D273" s="41">
        <v>0</v>
      </c>
      <c r="E273" s="46" t="s">
        <v>727</v>
      </c>
      <c r="F273" s="46" t="str">
        <f>VLOOKUP(C273,职业!B:C,2,0)</f>
        <v>将军·攻击型</v>
      </c>
      <c r="G273" s="46" t="str">
        <f>VLOOKUP(D273,绝技!B:C,2,0)</f>
        <v>无</v>
      </c>
      <c r="H273" s="50">
        <v>17</v>
      </c>
      <c r="I273" s="50">
        <v>8</v>
      </c>
      <c r="J273" s="45">
        <f>H273+I273</f>
        <v>25</v>
      </c>
      <c r="K273" s="41">
        <v>1</v>
      </c>
      <c r="L273" s="42">
        <v>1</v>
      </c>
      <c r="M273" s="47">
        <f>INT((50+K273*R273)*(10+L273))</f>
        <v>825</v>
      </c>
      <c r="N273" s="72">
        <f>INT((H273+S273)*(10+L273))</f>
        <v>517</v>
      </c>
      <c r="O273" s="48">
        <f>INT((H273+T273)*(10+L273))</f>
        <v>242</v>
      </c>
      <c r="P273" s="48">
        <f>INT((I273+U273)*(10+L273))</f>
        <v>88</v>
      </c>
      <c r="Q273" s="48">
        <f>INT((I273+V273)*(10+L273))</f>
        <v>88</v>
      </c>
      <c r="R273" s="104">
        <f>VLOOKUP(C273,职业!B:I,4,0)</f>
        <v>25</v>
      </c>
      <c r="S273" s="104">
        <f>VLOOKUP(C273,职业!B:I,5,0)</f>
        <v>30</v>
      </c>
      <c r="T273" s="104">
        <f>VLOOKUP(C273,职业!B:I,6,0)</f>
        <v>5</v>
      </c>
      <c r="U273" s="104">
        <f>VLOOKUP(C273,职业!B:I,7,0)</f>
        <v>0</v>
      </c>
      <c r="V273" s="104">
        <f>VLOOKUP(C273,职业!B:I,8,0)</f>
        <v>0</v>
      </c>
    </row>
    <row r="274" spans="1:22">
      <c r="A274" s="45">
        <f>ROW()-2</f>
        <v>272</v>
      </c>
      <c r="B274" s="45">
        <v>20</v>
      </c>
      <c r="C274" s="41">
        <v>1</v>
      </c>
      <c r="D274" s="41">
        <v>0</v>
      </c>
      <c r="E274" s="46" t="s">
        <v>146</v>
      </c>
      <c r="F274" s="46" t="str">
        <f>VLOOKUP(C274,职业!B:C,2,0)</f>
        <v>将军·攻击型</v>
      </c>
      <c r="G274" s="46" t="str">
        <f>VLOOKUP(D274,绝技!B:C,2,0)</f>
        <v>无</v>
      </c>
      <c r="H274" s="50">
        <v>17</v>
      </c>
      <c r="I274" s="50">
        <v>7</v>
      </c>
      <c r="J274" s="45">
        <f>H274+I274</f>
        <v>24</v>
      </c>
      <c r="K274" s="41">
        <v>1</v>
      </c>
      <c r="L274" s="42">
        <v>1</v>
      </c>
      <c r="M274" s="47">
        <f>INT((50+K274*R274)*(10+L274))</f>
        <v>825</v>
      </c>
      <c r="N274" s="72">
        <f>INT((H274+S274)*(10+L274))</f>
        <v>517</v>
      </c>
      <c r="O274" s="48">
        <f>INT((H274+T274)*(10+L274))</f>
        <v>242</v>
      </c>
      <c r="P274" s="48">
        <f>INT((I274+U274)*(10+L274))</f>
        <v>77</v>
      </c>
      <c r="Q274" s="48">
        <f>INT((I274+V274)*(10+L274))</f>
        <v>77</v>
      </c>
      <c r="R274" s="104">
        <f>VLOOKUP(C274,职业!B:I,4,0)</f>
        <v>25</v>
      </c>
      <c r="S274" s="104">
        <f>VLOOKUP(C274,职业!B:I,5,0)</f>
        <v>30</v>
      </c>
      <c r="T274" s="104">
        <f>VLOOKUP(C274,职业!B:I,6,0)</f>
        <v>5</v>
      </c>
      <c r="U274" s="104">
        <f>VLOOKUP(C274,职业!B:I,7,0)</f>
        <v>0</v>
      </c>
      <c r="V274" s="104">
        <f>VLOOKUP(C274,职业!B:I,8,0)</f>
        <v>0</v>
      </c>
    </row>
    <row r="275" spans="1:22">
      <c r="A275" s="45">
        <f>ROW()-2</f>
        <v>273</v>
      </c>
      <c r="B275" s="45">
        <v>452</v>
      </c>
      <c r="C275" s="41">
        <v>1</v>
      </c>
      <c r="D275" s="41">
        <v>0</v>
      </c>
      <c r="E275" s="46" t="s">
        <v>576</v>
      </c>
      <c r="F275" s="46" t="str">
        <f>VLOOKUP(C275,职业!B:C,2,0)</f>
        <v>将军·攻击型</v>
      </c>
      <c r="G275" s="46" t="str">
        <f>VLOOKUP(D275,绝技!B:C,2,0)</f>
        <v>无</v>
      </c>
      <c r="H275" s="50">
        <v>17</v>
      </c>
      <c r="I275" s="50">
        <v>6</v>
      </c>
      <c r="J275" s="45">
        <f>H275+I275</f>
        <v>23</v>
      </c>
      <c r="K275" s="41">
        <v>1</v>
      </c>
      <c r="L275" s="42">
        <v>1</v>
      </c>
      <c r="M275" s="47">
        <f>INT((50+K275*R275)*(10+L275))</f>
        <v>825</v>
      </c>
      <c r="N275" s="72">
        <f>INT((H275+S275)*(10+L275))</f>
        <v>517</v>
      </c>
      <c r="O275" s="48">
        <f>INT((H275+T275)*(10+L275))</f>
        <v>242</v>
      </c>
      <c r="P275" s="48">
        <f>INT((I275+U275)*(10+L275))</f>
        <v>66</v>
      </c>
      <c r="Q275" s="48">
        <f>INT((I275+V275)*(10+L275))</f>
        <v>66</v>
      </c>
      <c r="R275" s="104">
        <f>VLOOKUP(C275,职业!B:I,4,0)</f>
        <v>25</v>
      </c>
      <c r="S275" s="104">
        <f>VLOOKUP(C275,职业!B:I,5,0)</f>
        <v>30</v>
      </c>
      <c r="T275" s="104">
        <f>VLOOKUP(C275,职业!B:I,6,0)</f>
        <v>5</v>
      </c>
      <c r="U275" s="104">
        <f>VLOOKUP(C275,职业!B:I,7,0)</f>
        <v>0</v>
      </c>
      <c r="V275" s="104">
        <f>VLOOKUP(C275,职业!B:I,8,0)</f>
        <v>0</v>
      </c>
    </row>
    <row r="276" spans="1:22">
      <c r="A276" s="45">
        <f>ROW()-2</f>
        <v>274</v>
      </c>
      <c r="B276" s="45">
        <v>139</v>
      </c>
      <c r="C276" s="41">
        <v>1</v>
      </c>
      <c r="D276" s="41">
        <v>0</v>
      </c>
      <c r="E276" s="46" t="s">
        <v>265</v>
      </c>
      <c r="F276" s="46" t="str">
        <f>VLOOKUP(C276,职业!B:C,2,0)</f>
        <v>将军·攻击型</v>
      </c>
      <c r="G276" s="46" t="str">
        <f>VLOOKUP(D276,绝技!B:C,2,0)</f>
        <v>无</v>
      </c>
      <c r="H276" s="50">
        <v>17</v>
      </c>
      <c r="I276" s="50">
        <v>5</v>
      </c>
      <c r="J276" s="45">
        <f>H276+I276</f>
        <v>22</v>
      </c>
      <c r="K276" s="41">
        <v>1</v>
      </c>
      <c r="L276" s="42">
        <v>1</v>
      </c>
      <c r="M276" s="47">
        <f>INT((50+K276*R276)*(10+L276))</f>
        <v>825</v>
      </c>
      <c r="N276" s="72">
        <f>INT((H276+S276)*(10+L276))</f>
        <v>517</v>
      </c>
      <c r="O276" s="48">
        <f>INT((H276+T276)*(10+L276))</f>
        <v>242</v>
      </c>
      <c r="P276" s="48">
        <f>INT((I276+U276)*(10+L276))</f>
        <v>55</v>
      </c>
      <c r="Q276" s="48">
        <f>INT((I276+V276)*(10+L276))</f>
        <v>55</v>
      </c>
      <c r="R276" s="104">
        <f>VLOOKUP(C276,职业!B:I,4,0)</f>
        <v>25</v>
      </c>
      <c r="S276" s="104">
        <f>VLOOKUP(C276,职业!B:I,5,0)</f>
        <v>30</v>
      </c>
      <c r="T276" s="104">
        <f>VLOOKUP(C276,职业!B:I,6,0)</f>
        <v>5</v>
      </c>
      <c r="U276" s="104">
        <f>VLOOKUP(C276,职业!B:I,7,0)</f>
        <v>0</v>
      </c>
      <c r="V276" s="104">
        <f>VLOOKUP(C276,职业!B:I,8,0)</f>
        <v>0</v>
      </c>
    </row>
    <row r="277" spans="1:22">
      <c r="A277" s="45">
        <f>ROW()-2</f>
        <v>275</v>
      </c>
      <c r="B277" s="45">
        <v>160</v>
      </c>
      <c r="C277" s="41">
        <v>1</v>
      </c>
      <c r="D277" s="41">
        <v>0</v>
      </c>
      <c r="E277" s="46" t="s">
        <v>286</v>
      </c>
      <c r="F277" s="46" t="str">
        <f>VLOOKUP(C277,职业!B:C,2,0)</f>
        <v>将军·攻击型</v>
      </c>
      <c r="G277" s="46" t="str">
        <f>VLOOKUP(D277,绝技!B:C,2,0)</f>
        <v>无</v>
      </c>
      <c r="H277" s="50">
        <v>17</v>
      </c>
      <c r="I277" s="50">
        <v>5</v>
      </c>
      <c r="J277" s="45">
        <f>H277+I277</f>
        <v>22</v>
      </c>
      <c r="K277" s="41">
        <v>1</v>
      </c>
      <c r="L277" s="42">
        <v>1</v>
      </c>
      <c r="M277" s="47">
        <f>INT((50+K277*R277)*(10+L277))</f>
        <v>825</v>
      </c>
      <c r="N277" s="72">
        <f>INT((H277+S277)*(10+L277))</f>
        <v>517</v>
      </c>
      <c r="O277" s="48">
        <f>INT((H277+T277)*(10+L277))</f>
        <v>242</v>
      </c>
      <c r="P277" s="48">
        <f>INT((I277+U277)*(10+L277))</f>
        <v>55</v>
      </c>
      <c r="Q277" s="48">
        <f>INT((I277+V277)*(10+L277))</f>
        <v>55</v>
      </c>
      <c r="R277" s="104">
        <f>VLOOKUP(C277,职业!B:I,4,0)</f>
        <v>25</v>
      </c>
      <c r="S277" s="104">
        <f>VLOOKUP(C277,职业!B:I,5,0)</f>
        <v>30</v>
      </c>
      <c r="T277" s="104">
        <f>VLOOKUP(C277,职业!B:I,6,0)</f>
        <v>5</v>
      </c>
      <c r="U277" s="104">
        <f>VLOOKUP(C277,职业!B:I,7,0)</f>
        <v>0</v>
      </c>
      <c r="V277" s="104">
        <f>VLOOKUP(C277,职业!B:I,8,0)</f>
        <v>0</v>
      </c>
    </row>
    <row r="278" spans="1:22">
      <c r="A278" s="45">
        <f>ROW()-2</f>
        <v>276</v>
      </c>
      <c r="B278" s="45">
        <v>399</v>
      </c>
      <c r="C278" s="41">
        <v>1</v>
      </c>
      <c r="D278" s="41">
        <v>0</v>
      </c>
      <c r="E278" s="46" t="s">
        <v>524</v>
      </c>
      <c r="F278" s="46" t="str">
        <f>VLOOKUP(C278,职业!B:C,2,0)</f>
        <v>将军·攻击型</v>
      </c>
      <c r="G278" s="46" t="str">
        <f>VLOOKUP(D278,绝技!B:C,2,0)</f>
        <v>无</v>
      </c>
      <c r="H278" s="50">
        <v>17</v>
      </c>
      <c r="I278" s="50">
        <v>5</v>
      </c>
      <c r="J278" s="45">
        <f>H278+I278</f>
        <v>22</v>
      </c>
      <c r="K278" s="41">
        <v>1</v>
      </c>
      <c r="L278" s="42">
        <v>1</v>
      </c>
      <c r="M278" s="47">
        <f>INT((50+K278*R278)*(10+L278))</f>
        <v>825</v>
      </c>
      <c r="N278" s="72">
        <f>INT((H278+S278)*(10+L278))</f>
        <v>517</v>
      </c>
      <c r="O278" s="48">
        <f>INT((H278+T278)*(10+L278))</f>
        <v>242</v>
      </c>
      <c r="P278" s="48">
        <f>INT((I278+U278)*(10+L278))</f>
        <v>55</v>
      </c>
      <c r="Q278" s="48">
        <f>INT((I278+V278)*(10+L278))</f>
        <v>55</v>
      </c>
      <c r="R278" s="104">
        <f>VLOOKUP(C278,职业!B:I,4,0)</f>
        <v>25</v>
      </c>
      <c r="S278" s="104">
        <f>VLOOKUP(C278,职业!B:I,5,0)</f>
        <v>30</v>
      </c>
      <c r="T278" s="104">
        <f>VLOOKUP(C278,职业!B:I,6,0)</f>
        <v>5</v>
      </c>
      <c r="U278" s="104">
        <f>VLOOKUP(C278,职业!B:I,7,0)</f>
        <v>0</v>
      </c>
      <c r="V278" s="104">
        <f>VLOOKUP(C278,职业!B:I,8,0)</f>
        <v>0</v>
      </c>
    </row>
    <row r="279" spans="1:22">
      <c r="A279" s="45">
        <f>ROW()-2</f>
        <v>277</v>
      </c>
      <c r="B279" s="45">
        <v>571</v>
      </c>
      <c r="C279" s="41">
        <v>1</v>
      </c>
      <c r="D279" s="41">
        <v>0</v>
      </c>
      <c r="E279" s="46" t="s">
        <v>691</v>
      </c>
      <c r="F279" s="46" t="str">
        <f>VLOOKUP(C279,职业!B:C,2,0)</f>
        <v>将军·攻击型</v>
      </c>
      <c r="G279" s="46" t="str">
        <f>VLOOKUP(D279,绝技!B:C,2,0)</f>
        <v>无</v>
      </c>
      <c r="H279" s="50">
        <v>17</v>
      </c>
      <c r="I279" s="50">
        <v>5</v>
      </c>
      <c r="J279" s="45">
        <f>H279+I279</f>
        <v>22</v>
      </c>
      <c r="K279" s="41">
        <v>1</v>
      </c>
      <c r="L279" s="42">
        <v>1</v>
      </c>
      <c r="M279" s="47">
        <f>INT((50+K279*R279)*(10+L279))</f>
        <v>825</v>
      </c>
      <c r="N279" s="72">
        <f>INT((H279+S279)*(10+L279))</f>
        <v>517</v>
      </c>
      <c r="O279" s="48">
        <f>INT((H279+T279)*(10+L279))</f>
        <v>242</v>
      </c>
      <c r="P279" s="48">
        <f>INT((I279+U279)*(10+L279))</f>
        <v>55</v>
      </c>
      <c r="Q279" s="48">
        <f>INT((I279+V279)*(10+L279))</f>
        <v>55</v>
      </c>
      <c r="R279" s="104">
        <f>VLOOKUP(C279,职业!B:I,4,0)</f>
        <v>25</v>
      </c>
      <c r="S279" s="104">
        <f>VLOOKUP(C279,职业!B:I,5,0)</f>
        <v>30</v>
      </c>
      <c r="T279" s="104">
        <f>VLOOKUP(C279,职业!B:I,6,0)</f>
        <v>5</v>
      </c>
      <c r="U279" s="104">
        <f>VLOOKUP(C279,职业!B:I,7,0)</f>
        <v>0</v>
      </c>
      <c r="V279" s="104">
        <f>VLOOKUP(C279,职业!B:I,8,0)</f>
        <v>0</v>
      </c>
    </row>
    <row r="280" spans="1:22">
      <c r="A280" s="45">
        <f>ROW()-2</f>
        <v>278</v>
      </c>
      <c r="B280" s="45">
        <v>149</v>
      </c>
      <c r="C280" s="41">
        <v>1</v>
      </c>
      <c r="D280" s="41">
        <v>0</v>
      </c>
      <c r="E280" s="46" t="s">
        <v>275</v>
      </c>
      <c r="F280" s="46" t="str">
        <f>VLOOKUP(C280,职业!B:C,2,0)</f>
        <v>将军·攻击型</v>
      </c>
      <c r="G280" s="46" t="str">
        <f>VLOOKUP(D280,绝技!B:C,2,0)</f>
        <v>无</v>
      </c>
      <c r="H280" s="50">
        <v>17</v>
      </c>
      <c r="I280" s="50">
        <v>3</v>
      </c>
      <c r="J280" s="45">
        <f>H280+I280</f>
        <v>20</v>
      </c>
      <c r="K280" s="41">
        <v>1</v>
      </c>
      <c r="L280" s="42">
        <v>1</v>
      </c>
      <c r="M280" s="47">
        <f>INT((50+K280*R280)*(10+L280))</f>
        <v>825</v>
      </c>
      <c r="N280" s="72">
        <f>INT((H280+S280)*(10+L280))</f>
        <v>517</v>
      </c>
      <c r="O280" s="48">
        <f>INT((H280+T280)*(10+L280))</f>
        <v>242</v>
      </c>
      <c r="P280" s="48">
        <f>INT((I280+U280)*(10+L280))</f>
        <v>33</v>
      </c>
      <c r="Q280" s="48">
        <f>INT((I280+V280)*(10+L280))</f>
        <v>33</v>
      </c>
      <c r="R280" s="104">
        <f>VLOOKUP(C280,职业!B:I,4,0)</f>
        <v>25</v>
      </c>
      <c r="S280" s="104">
        <f>VLOOKUP(C280,职业!B:I,5,0)</f>
        <v>30</v>
      </c>
      <c r="T280" s="104">
        <f>VLOOKUP(C280,职业!B:I,6,0)</f>
        <v>5</v>
      </c>
      <c r="U280" s="104">
        <f>VLOOKUP(C280,职业!B:I,7,0)</f>
        <v>0</v>
      </c>
      <c r="V280" s="104">
        <f>VLOOKUP(C280,职业!B:I,8,0)</f>
        <v>0</v>
      </c>
    </row>
    <row r="281" spans="1:22">
      <c r="A281" s="45">
        <f>ROW()-2</f>
        <v>279</v>
      </c>
      <c r="B281" s="45">
        <v>656</v>
      </c>
      <c r="C281" s="41">
        <v>1</v>
      </c>
      <c r="D281" s="41">
        <v>0</v>
      </c>
      <c r="E281" s="46" t="s">
        <v>775</v>
      </c>
      <c r="F281" s="46" t="str">
        <f>VLOOKUP(C281,职业!B:C,2,0)</f>
        <v>将军·攻击型</v>
      </c>
      <c r="G281" s="46" t="str">
        <f>VLOOKUP(D281,绝技!B:C,2,0)</f>
        <v>无</v>
      </c>
      <c r="H281" s="50">
        <v>17</v>
      </c>
      <c r="I281" s="50">
        <v>3</v>
      </c>
      <c r="J281" s="45">
        <f>H281+I281</f>
        <v>20</v>
      </c>
      <c r="K281" s="41">
        <v>1</v>
      </c>
      <c r="L281" s="42">
        <v>1</v>
      </c>
      <c r="M281" s="47">
        <f>INT((50+K281*R281)*(10+L281))</f>
        <v>825</v>
      </c>
      <c r="N281" s="72">
        <f>INT((H281+S281)*(10+L281))</f>
        <v>517</v>
      </c>
      <c r="O281" s="48">
        <f>INT((H281+T281)*(10+L281))</f>
        <v>242</v>
      </c>
      <c r="P281" s="48">
        <f>INT((I281+U281)*(10+L281))</f>
        <v>33</v>
      </c>
      <c r="Q281" s="48">
        <f>INT((I281+V281)*(10+L281))</f>
        <v>33</v>
      </c>
      <c r="R281" s="104">
        <f>VLOOKUP(C281,职业!B:I,4,0)</f>
        <v>25</v>
      </c>
      <c r="S281" s="104">
        <f>VLOOKUP(C281,职业!B:I,5,0)</f>
        <v>30</v>
      </c>
      <c r="T281" s="104">
        <f>VLOOKUP(C281,职业!B:I,6,0)</f>
        <v>5</v>
      </c>
      <c r="U281" s="104">
        <f>VLOOKUP(C281,职业!B:I,7,0)</f>
        <v>0</v>
      </c>
      <c r="V281" s="104">
        <f>VLOOKUP(C281,职业!B:I,8,0)</f>
        <v>0</v>
      </c>
    </row>
    <row r="282" spans="1:22">
      <c r="A282" s="45">
        <f>ROW()-2</f>
        <v>280</v>
      </c>
      <c r="B282" s="45">
        <v>657</v>
      </c>
      <c r="C282" s="41">
        <v>1</v>
      </c>
      <c r="D282" s="41">
        <v>0</v>
      </c>
      <c r="E282" s="46" t="s">
        <v>776</v>
      </c>
      <c r="F282" s="46" t="str">
        <f>VLOOKUP(C282,职业!B:C,2,0)</f>
        <v>将军·攻击型</v>
      </c>
      <c r="G282" s="46" t="str">
        <f>VLOOKUP(D282,绝技!B:C,2,0)</f>
        <v>无</v>
      </c>
      <c r="H282" s="50">
        <v>17</v>
      </c>
      <c r="I282" s="50">
        <v>3</v>
      </c>
      <c r="J282" s="45">
        <f>H282+I282</f>
        <v>20</v>
      </c>
      <c r="K282" s="41">
        <v>1</v>
      </c>
      <c r="L282" s="42">
        <v>1</v>
      </c>
      <c r="M282" s="47">
        <f>INT((50+K282*R282)*(10+L282))</f>
        <v>825</v>
      </c>
      <c r="N282" s="72">
        <f>INT((H282+S282)*(10+L282))</f>
        <v>517</v>
      </c>
      <c r="O282" s="48">
        <f>INT((H282+T282)*(10+L282))</f>
        <v>242</v>
      </c>
      <c r="P282" s="48">
        <f>INT((I282+U282)*(10+L282))</f>
        <v>33</v>
      </c>
      <c r="Q282" s="48">
        <f>INT((I282+V282)*(10+L282))</f>
        <v>33</v>
      </c>
      <c r="R282" s="104">
        <f>VLOOKUP(C282,职业!B:I,4,0)</f>
        <v>25</v>
      </c>
      <c r="S282" s="104">
        <f>VLOOKUP(C282,职业!B:I,5,0)</f>
        <v>30</v>
      </c>
      <c r="T282" s="104">
        <f>VLOOKUP(C282,职业!B:I,6,0)</f>
        <v>5</v>
      </c>
      <c r="U282" s="104">
        <f>VLOOKUP(C282,职业!B:I,7,0)</f>
        <v>0</v>
      </c>
      <c r="V282" s="104">
        <f>VLOOKUP(C282,职业!B:I,8,0)</f>
        <v>0</v>
      </c>
    </row>
    <row r="283" spans="1:22">
      <c r="A283" s="45">
        <f>ROW()-2</f>
        <v>281</v>
      </c>
      <c r="B283" s="45">
        <v>602</v>
      </c>
      <c r="C283" s="41">
        <v>8</v>
      </c>
      <c r="D283" s="41">
        <v>0</v>
      </c>
      <c r="E283" s="46" t="s">
        <v>722</v>
      </c>
      <c r="F283" s="46" t="str">
        <f>VLOOKUP(C283,职业!B:C,2,0)</f>
        <v>军师·爆发型</v>
      </c>
      <c r="G283" s="46" t="str">
        <f>VLOOKUP(D283,绝技!B:C,2,0)</f>
        <v>无</v>
      </c>
      <c r="H283" s="50">
        <v>17</v>
      </c>
      <c r="I283" s="50">
        <v>27</v>
      </c>
      <c r="J283" s="45">
        <f>H283+I283</f>
        <v>44</v>
      </c>
      <c r="K283" s="41">
        <v>4</v>
      </c>
      <c r="L283" s="42">
        <v>1</v>
      </c>
      <c r="M283" s="47">
        <f>INT((50+K283*R283)*(10+L283))</f>
        <v>1430</v>
      </c>
      <c r="N283" s="72">
        <f>INT((H283+S283)*(10+L283))</f>
        <v>187</v>
      </c>
      <c r="O283" s="48">
        <f>INT((H283+T283)*(10+L283))</f>
        <v>187</v>
      </c>
      <c r="P283" s="48">
        <f>INT((I283+U283)*(10+L283))</f>
        <v>572</v>
      </c>
      <c r="Q283" s="48">
        <f>INT((I283+V283)*(10+L283))</f>
        <v>352</v>
      </c>
      <c r="R283" s="104">
        <f>VLOOKUP(C283,职业!B:I,4,0)</f>
        <v>20</v>
      </c>
      <c r="S283" s="104">
        <f>VLOOKUP(C283,职业!B:I,5,0)</f>
        <v>0</v>
      </c>
      <c r="T283" s="104">
        <f>VLOOKUP(C283,职业!B:I,6,0)</f>
        <v>0</v>
      </c>
      <c r="U283" s="104">
        <f>VLOOKUP(C283,职业!B:I,7,0)</f>
        <v>25</v>
      </c>
      <c r="V283" s="104">
        <f>VLOOKUP(C283,职业!B:I,8,0)</f>
        <v>5</v>
      </c>
    </row>
    <row r="284" spans="1:22">
      <c r="A284" s="45">
        <f>ROW()-2</f>
        <v>282</v>
      </c>
      <c r="B284" s="45">
        <v>227</v>
      </c>
      <c r="C284" s="41">
        <v>1</v>
      </c>
      <c r="D284" s="41">
        <v>0</v>
      </c>
      <c r="E284" s="46" t="s">
        <v>353</v>
      </c>
      <c r="F284" s="46" t="str">
        <f>VLOOKUP(C284,职业!B:C,2,0)</f>
        <v>将军·攻击型</v>
      </c>
      <c r="G284" s="46" t="str">
        <f>VLOOKUP(D284,绝技!B:C,2,0)</f>
        <v>无</v>
      </c>
      <c r="H284" s="50">
        <v>16</v>
      </c>
      <c r="I284" s="50">
        <v>22</v>
      </c>
      <c r="J284" s="45">
        <f>H284+I284</f>
        <v>38</v>
      </c>
      <c r="K284" s="41">
        <v>1</v>
      </c>
      <c r="L284" s="42">
        <v>1</v>
      </c>
      <c r="M284" s="47">
        <f>INT((50+K284*R284)*(10+L284))</f>
        <v>825</v>
      </c>
      <c r="N284" s="72">
        <f>INT((H284+S284)*(10+L284))</f>
        <v>506</v>
      </c>
      <c r="O284" s="48">
        <f>INT((H284+T284)*(10+L284))</f>
        <v>231</v>
      </c>
      <c r="P284" s="48">
        <f>INT((I284+U284)*(10+L284))</f>
        <v>242</v>
      </c>
      <c r="Q284" s="48">
        <f>INT((I284+V284)*(10+L284))</f>
        <v>242</v>
      </c>
      <c r="R284" s="104">
        <f>VLOOKUP(C284,职业!B:I,4,0)</f>
        <v>25</v>
      </c>
      <c r="S284" s="104">
        <f>VLOOKUP(C284,职业!B:I,5,0)</f>
        <v>30</v>
      </c>
      <c r="T284" s="104">
        <f>VLOOKUP(C284,职业!B:I,6,0)</f>
        <v>5</v>
      </c>
      <c r="U284" s="104">
        <f>VLOOKUP(C284,职业!B:I,7,0)</f>
        <v>0</v>
      </c>
      <c r="V284" s="104">
        <f>VLOOKUP(C284,职业!B:I,8,0)</f>
        <v>0</v>
      </c>
    </row>
    <row r="285" spans="1:22">
      <c r="A285" s="45">
        <f>ROW()-2</f>
        <v>283</v>
      </c>
      <c r="B285" s="45">
        <v>347</v>
      </c>
      <c r="C285" s="41">
        <v>1</v>
      </c>
      <c r="D285" s="41">
        <v>0</v>
      </c>
      <c r="E285" s="46" t="s">
        <v>472</v>
      </c>
      <c r="F285" s="46" t="str">
        <f>VLOOKUP(C285,职业!B:C,2,0)</f>
        <v>将军·攻击型</v>
      </c>
      <c r="G285" s="46" t="str">
        <f>VLOOKUP(D285,绝技!B:C,2,0)</f>
        <v>无</v>
      </c>
      <c r="H285" s="50">
        <v>16</v>
      </c>
      <c r="I285" s="50">
        <v>21</v>
      </c>
      <c r="J285" s="45">
        <f>H285+I285</f>
        <v>37</v>
      </c>
      <c r="K285" s="41">
        <v>1</v>
      </c>
      <c r="L285" s="42">
        <v>1</v>
      </c>
      <c r="M285" s="47">
        <f>INT((50+K285*R285)*(10+L285))</f>
        <v>825</v>
      </c>
      <c r="N285" s="72">
        <f>INT((H285+S285)*(10+L285))</f>
        <v>506</v>
      </c>
      <c r="O285" s="48">
        <f>INT((H285+T285)*(10+L285))</f>
        <v>231</v>
      </c>
      <c r="P285" s="48">
        <f>INT((I285+U285)*(10+L285))</f>
        <v>231</v>
      </c>
      <c r="Q285" s="48">
        <f>INT((I285+V285)*(10+L285))</f>
        <v>231</v>
      </c>
      <c r="R285" s="104">
        <f>VLOOKUP(C285,职业!B:I,4,0)</f>
        <v>25</v>
      </c>
      <c r="S285" s="104">
        <f>VLOOKUP(C285,职业!B:I,5,0)</f>
        <v>30</v>
      </c>
      <c r="T285" s="104">
        <f>VLOOKUP(C285,职业!B:I,6,0)</f>
        <v>5</v>
      </c>
      <c r="U285" s="104">
        <f>VLOOKUP(C285,职业!B:I,7,0)</f>
        <v>0</v>
      </c>
      <c r="V285" s="104">
        <f>VLOOKUP(C285,职业!B:I,8,0)</f>
        <v>0</v>
      </c>
    </row>
    <row r="286" spans="1:22">
      <c r="A286" s="45">
        <f>ROW()-2</f>
        <v>284</v>
      </c>
      <c r="B286" s="45">
        <v>511</v>
      </c>
      <c r="C286" s="41">
        <v>1</v>
      </c>
      <c r="D286" s="41">
        <v>0</v>
      </c>
      <c r="E286" s="46" t="s">
        <v>633</v>
      </c>
      <c r="F286" s="46" t="str">
        <f>VLOOKUP(C286,职业!B:C,2,0)</f>
        <v>将军·攻击型</v>
      </c>
      <c r="G286" s="46" t="str">
        <f>VLOOKUP(D286,绝技!B:C,2,0)</f>
        <v>无</v>
      </c>
      <c r="H286" s="50">
        <v>16</v>
      </c>
      <c r="I286" s="50">
        <v>21</v>
      </c>
      <c r="J286" s="45">
        <f>H286+I286</f>
        <v>37</v>
      </c>
      <c r="K286" s="41">
        <v>1</v>
      </c>
      <c r="L286" s="42">
        <v>1</v>
      </c>
      <c r="M286" s="47">
        <f>INT((50+K286*R286)*(10+L286))</f>
        <v>825</v>
      </c>
      <c r="N286" s="72">
        <f>INT((H286+S286)*(10+L286))</f>
        <v>506</v>
      </c>
      <c r="O286" s="48">
        <f>INT((H286+T286)*(10+L286))</f>
        <v>231</v>
      </c>
      <c r="P286" s="48">
        <f>INT((I286+U286)*(10+L286))</f>
        <v>231</v>
      </c>
      <c r="Q286" s="48">
        <f>INT((I286+V286)*(10+L286))</f>
        <v>231</v>
      </c>
      <c r="R286" s="104">
        <f>VLOOKUP(C286,职业!B:I,4,0)</f>
        <v>25</v>
      </c>
      <c r="S286" s="104">
        <f>VLOOKUP(C286,职业!B:I,5,0)</f>
        <v>30</v>
      </c>
      <c r="T286" s="104">
        <f>VLOOKUP(C286,职业!B:I,6,0)</f>
        <v>5</v>
      </c>
      <c r="U286" s="104">
        <f>VLOOKUP(C286,职业!B:I,7,0)</f>
        <v>0</v>
      </c>
      <c r="V286" s="104">
        <f>VLOOKUP(C286,职业!B:I,8,0)</f>
        <v>0</v>
      </c>
    </row>
    <row r="287" spans="1:22">
      <c r="A287" s="45">
        <f>ROW()-2</f>
        <v>285</v>
      </c>
      <c r="B287" s="45">
        <v>577</v>
      </c>
      <c r="C287" s="41">
        <v>1</v>
      </c>
      <c r="D287" s="41">
        <v>0</v>
      </c>
      <c r="E287" s="58" t="s">
        <v>864</v>
      </c>
      <c r="F287" s="46" t="str">
        <f>VLOOKUP(C287,职业!B:C,2,0)</f>
        <v>将军·攻击型</v>
      </c>
      <c r="G287" s="46" t="str">
        <f>VLOOKUP(D287,绝技!B:C,2,0)</f>
        <v>无</v>
      </c>
      <c r="H287" s="50">
        <v>16</v>
      </c>
      <c r="I287" s="50">
        <v>21</v>
      </c>
      <c r="J287" s="45">
        <f>H287+I287</f>
        <v>37</v>
      </c>
      <c r="K287" s="41">
        <v>1</v>
      </c>
      <c r="L287" s="42">
        <v>1</v>
      </c>
      <c r="M287" s="47">
        <f>INT((50+K287*R287)*(10+L287))</f>
        <v>825</v>
      </c>
      <c r="N287" s="72">
        <f>INT((H287+S287)*(10+L287))</f>
        <v>506</v>
      </c>
      <c r="O287" s="48">
        <f>INT((H287+T287)*(10+L287))</f>
        <v>231</v>
      </c>
      <c r="P287" s="48">
        <f>INT((I287+U287)*(10+L287))</f>
        <v>231</v>
      </c>
      <c r="Q287" s="48">
        <f>INT((I287+V287)*(10+L287))</f>
        <v>231</v>
      </c>
      <c r="R287" s="104">
        <f>VLOOKUP(C287,职业!B:I,4,0)</f>
        <v>25</v>
      </c>
      <c r="S287" s="104">
        <f>VLOOKUP(C287,职业!B:I,5,0)</f>
        <v>30</v>
      </c>
      <c r="T287" s="104">
        <f>VLOOKUP(C287,职业!B:I,6,0)</f>
        <v>5</v>
      </c>
      <c r="U287" s="104">
        <f>VLOOKUP(C287,职业!B:I,7,0)</f>
        <v>0</v>
      </c>
      <c r="V287" s="104">
        <f>VLOOKUP(C287,职业!B:I,8,0)</f>
        <v>0</v>
      </c>
    </row>
    <row r="288" spans="1:22">
      <c r="A288" s="45">
        <f>ROW()-2</f>
        <v>286</v>
      </c>
      <c r="B288" s="45">
        <v>455</v>
      </c>
      <c r="C288" s="41">
        <v>1</v>
      </c>
      <c r="D288" s="41">
        <v>0</v>
      </c>
      <c r="E288" s="46" t="s">
        <v>579</v>
      </c>
      <c r="F288" s="46" t="str">
        <f>VLOOKUP(C288,职业!B:C,2,0)</f>
        <v>将军·攻击型</v>
      </c>
      <c r="G288" s="46" t="str">
        <f>VLOOKUP(D288,绝技!B:C,2,0)</f>
        <v>无</v>
      </c>
      <c r="H288" s="50">
        <v>16</v>
      </c>
      <c r="I288" s="50">
        <v>20</v>
      </c>
      <c r="J288" s="45">
        <f>H288+I288</f>
        <v>36</v>
      </c>
      <c r="K288" s="41">
        <v>1</v>
      </c>
      <c r="L288" s="42">
        <v>1</v>
      </c>
      <c r="M288" s="47">
        <f>INT((50+K288*R288)*(10+L288))</f>
        <v>825</v>
      </c>
      <c r="N288" s="72">
        <f>INT((H288+S288)*(10+L288))</f>
        <v>506</v>
      </c>
      <c r="O288" s="48">
        <f>INT((H288+T288)*(10+L288))</f>
        <v>231</v>
      </c>
      <c r="P288" s="48">
        <f>INT((I288+U288)*(10+L288))</f>
        <v>220</v>
      </c>
      <c r="Q288" s="48">
        <f>INT((I288+V288)*(10+L288))</f>
        <v>220</v>
      </c>
      <c r="R288" s="104">
        <f>VLOOKUP(C288,职业!B:I,4,0)</f>
        <v>25</v>
      </c>
      <c r="S288" s="104">
        <f>VLOOKUP(C288,职业!B:I,5,0)</f>
        <v>30</v>
      </c>
      <c r="T288" s="104">
        <f>VLOOKUP(C288,职业!B:I,6,0)</f>
        <v>5</v>
      </c>
      <c r="U288" s="104">
        <f>VLOOKUP(C288,职业!B:I,7,0)</f>
        <v>0</v>
      </c>
      <c r="V288" s="104">
        <f>VLOOKUP(C288,职业!B:I,8,0)</f>
        <v>0</v>
      </c>
    </row>
    <row r="289" spans="1:22">
      <c r="A289" s="45">
        <f>ROW()-2</f>
        <v>287</v>
      </c>
      <c r="B289" s="45">
        <v>555</v>
      </c>
      <c r="C289" s="41">
        <v>1</v>
      </c>
      <c r="D289" s="41">
        <v>0</v>
      </c>
      <c r="E289" s="46" t="s">
        <v>675</v>
      </c>
      <c r="F289" s="46" t="str">
        <f>VLOOKUP(C289,职业!B:C,2,0)</f>
        <v>将军·攻击型</v>
      </c>
      <c r="G289" s="46" t="str">
        <f>VLOOKUP(D289,绝技!B:C,2,0)</f>
        <v>无</v>
      </c>
      <c r="H289" s="50">
        <v>16</v>
      </c>
      <c r="I289" s="50">
        <v>20</v>
      </c>
      <c r="J289" s="45">
        <f>H289+I289</f>
        <v>36</v>
      </c>
      <c r="K289" s="41">
        <v>1</v>
      </c>
      <c r="L289" s="42">
        <v>1</v>
      </c>
      <c r="M289" s="47">
        <f>INT((50+K289*R289)*(10+L289))</f>
        <v>825</v>
      </c>
      <c r="N289" s="72">
        <f>INT((H289+S289)*(10+L289))</f>
        <v>506</v>
      </c>
      <c r="O289" s="48">
        <f>INT((H289+T289)*(10+L289))</f>
        <v>231</v>
      </c>
      <c r="P289" s="48">
        <f>INT((I289+U289)*(10+L289))</f>
        <v>220</v>
      </c>
      <c r="Q289" s="48">
        <f>INT((I289+V289)*(10+L289))</f>
        <v>220</v>
      </c>
      <c r="R289" s="104">
        <f>VLOOKUP(C289,职业!B:I,4,0)</f>
        <v>25</v>
      </c>
      <c r="S289" s="104">
        <f>VLOOKUP(C289,职业!B:I,5,0)</f>
        <v>30</v>
      </c>
      <c r="T289" s="104">
        <f>VLOOKUP(C289,职业!B:I,6,0)</f>
        <v>5</v>
      </c>
      <c r="U289" s="104">
        <f>VLOOKUP(C289,职业!B:I,7,0)</f>
        <v>0</v>
      </c>
      <c r="V289" s="104">
        <f>VLOOKUP(C289,职业!B:I,8,0)</f>
        <v>0</v>
      </c>
    </row>
    <row r="290" spans="1:22">
      <c r="A290" s="45">
        <f>ROW()-2</f>
        <v>288</v>
      </c>
      <c r="B290" s="45">
        <v>566</v>
      </c>
      <c r="C290" s="41">
        <v>1</v>
      </c>
      <c r="D290" s="41">
        <v>0</v>
      </c>
      <c r="E290" s="46" t="s">
        <v>686</v>
      </c>
      <c r="F290" s="46" t="str">
        <f>VLOOKUP(C290,职业!B:C,2,0)</f>
        <v>将军·攻击型</v>
      </c>
      <c r="G290" s="46" t="str">
        <f>VLOOKUP(D290,绝技!B:C,2,0)</f>
        <v>无</v>
      </c>
      <c r="H290" s="50">
        <v>16</v>
      </c>
      <c r="I290" s="50">
        <v>20</v>
      </c>
      <c r="J290" s="45">
        <f>H290+I290</f>
        <v>36</v>
      </c>
      <c r="K290" s="41">
        <v>1</v>
      </c>
      <c r="L290" s="42">
        <v>1</v>
      </c>
      <c r="M290" s="47">
        <f>INT((50+K290*R290)*(10+L290))</f>
        <v>825</v>
      </c>
      <c r="N290" s="72">
        <f>INT((H290+S290)*(10+L290))</f>
        <v>506</v>
      </c>
      <c r="O290" s="48">
        <f>INT((H290+T290)*(10+L290))</f>
        <v>231</v>
      </c>
      <c r="P290" s="48">
        <f>INT((I290+U290)*(10+L290))</f>
        <v>220</v>
      </c>
      <c r="Q290" s="48">
        <f>INT((I290+V290)*(10+L290))</f>
        <v>220</v>
      </c>
      <c r="R290" s="104">
        <f>VLOOKUP(C290,职业!B:I,4,0)</f>
        <v>25</v>
      </c>
      <c r="S290" s="104">
        <f>VLOOKUP(C290,职业!B:I,5,0)</f>
        <v>30</v>
      </c>
      <c r="T290" s="104">
        <f>VLOOKUP(C290,职业!B:I,6,0)</f>
        <v>5</v>
      </c>
      <c r="U290" s="104">
        <f>VLOOKUP(C290,职业!B:I,7,0)</f>
        <v>0</v>
      </c>
      <c r="V290" s="104">
        <f>VLOOKUP(C290,职业!B:I,8,0)</f>
        <v>0</v>
      </c>
    </row>
    <row r="291" spans="1:22">
      <c r="A291" s="45">
        <f>ROW()-2</f>
        <v>289</v>
      </c>
      <c r="B291" s="45">
        <v>42</v>
      </c>
      <c r="C291" s="41">
        <v>1</v>
      </c>
      <c r="D291" s="41">
        <v>0</v>
      </c>
      <c r="E291" s="46" t="s">
        <v>168</v>
      </c>
      <c r="F291" s="46" t="str">
        <f>VLOOKUP(C291,职业!B:C,2,0)</f>
        <v>将军·攻击型</v>
      </c>
      <c r="G291" s="46" t="str">
        <f>VLOOKUP(D291,绝技!B:C,2,0)</f>
        <v>无</v>
      </c>
      <c r="H291" s="50">
        <v>16</v>
      </c>
      <c r="I291" s="50">
        <v>19</v>
      </c>
      <c r="J291" s="45">
        <f>H291+I291</f>
        <v>35</v>
      </c>
      <c r="K291" s="41">
        <v>1</v>
      </c>
      <c r="L291" s="42">
        <v>1</v>
      </c>
      <c r="M291" s="47">
        <f>INT((50+K291*R291)*(10+L291))</f>
        <v>825</v>
      </c>
      <c r="N291" s="72">
        <f>INT((H291+S291)*(10+L291))</f>
        <v>506</v>
      </c>
      <c r="O291" s="48">
        <f>INT((H291+T291)*(10+L291))</f>
        <v>231</v>
      </c>
      <c r="P291" s="48">
        <f>INT((I291+U291)*(10+L291))</f>
        <v>209</v>
      </c>
      <c r="Q291" s="48">
        <f>INT((I291+V291)*(10+L291))</f>
        <v>209</v>
      </c>
      <c r="R291" s="104">
        <f>VLOOKUP(C291,职业!B:I,4,0)</f>
        <v>25</v>
      </c>
      <c r="S291" s="104">
        <f>VLOOKUP(C291,职业!B:I,5,0)</f>
        <v>30</v>
      </c>
      <c r="T291" s="104">
        <f>VLOOKUP(C291,职业!B:I,6,0)</f>
        <v>5</v>
      </c>
      <c r="U291" s="104">
        <f>VLOOKUP(C291,职业!B:I,7,0)</f>
        <v>0</v>
      </c>
      <c r="V291" s="104">
        <f>VLOOKUP(C291,职业!B:I,8,0)</f>
        <v>0</v>
      </c>
    </row>
    <row r="292" spans="1:22">
      <c r="A292" s="45">
        <f>ROW()-2</f>
        <v>290</v>
      </c>
      <c r="B292" s="45">
        <v>597</v>
      </c>
      <c r="C292" s="41">
        <v>1</v>
      </c>
      <c r="D292" s="41">
        <v>0</v>
      </c>
      <c r="E292" s="46" t="s">
        <v>717</v>
      </c>
      <c r="F292" s="46" t="str">
        <f>VLOOKUP(C292,职业!B:C,2,0)</f>
        <v>将军·攻击型</v>
      </c>
      <c r="G292" s="46" t="str">
        <f>VLOOKUP(D292,绝技!B:C,2,0)</f>
        <v>无</v>
      </c>
      <c r="H292" s="50">
        <v>16</v>
      </c>
      <c r="I292" s="50">
        <v>19</v>
      </c>
      <c r="J292" s="45">
        <f>H292+I292</f>
        <v>35</v>
      </c>
      <c r="K292" s="41">
        <v>1</v>
      </c>
      <c r="L292" s="42">
        <v>1</v>
      </c>
      <c r="M292" s="47">
        <f>INT((50+K292*R292)*(10+L292))</f>
        <v>825</v>
      </c>
      <c r="N292" s="72">
        <f>INT((H292+S292)*(10+L292))</f>
        <v>506</v>
      </c>
      <c r="O292" s="48">
        <f>INT((H292+T292)*(10+L292))</f>
        <v>231</v>
      </c>
      <c r="P292" s="48">
        <f>INT((I292+U292)*(10+L292))</f>
        <v>209</v>
      </c>
      <c r="Q292" s="48">
        <f>INT((I292+V292)*(10+L292))</f>
        <v>209</v>
      </c>
      <c r="R292" s="104">
        <f>VLOOKUP(C292,职业!B:I,4,0)</f>
        <v>25</v>
      </c>
      <c r="S292" s="104">
        <f>VLOOKUP(C292,职业!B:I,5,0)</f>
        <v>30</v>
      </c>
      <c r="T292" s="104">
        <f>VLOOKUP(C292,职业!B:I,6,0)</f>
        <v>5</v>
      </c>
      <c r="U292" s="104">
        <f>VLOOKUP(C292,职业!B:I,7,0)</f>
        <v>0</v>
      </c>
      <c r="V292" s="104">
        <f>VLOOKUP(C292,职业!B:I,8,0)</f>
        <v>0</v>
      </c>
    </row>
    <row r="293" spans="1:22">
      <c r="A293" s="45">
        <f>ROW()-2</f>
        <v>291</v>
      </c>
      <c r="B293" s="45">
        <v>67</v>
      </c>
      <c r="C293" s="41">
        <v>1</v>
      </c>
      <c r="D293" s="41">
        <v>0</v>
      </c>
      <c r="E293" s="46" t="s">
        <v>193</v>
      </c>
      <c r="F293" s="46" t="str">
        <f>VLOOKUP(C293,职业!B:C,2,0)</f>
        <v>将军·攻击型</v>
      </c>
      <c r="G293" s="46" t="str">
        <f>VLOOKUP(D293,绝技!B:C,2,0)</f>
        <v>无</v>
      </c>
      <c r="H293" s="50">
        <v>16</v>
      </c>
      <c r="I293" s="50">
        <v>18</v>
      </c>
      <c r="J293" s="45">
        <f>H293+I293</f>
        <v>34</v>
      </c>
      <c r="K293" s="41">
        <v>1</v>
      </c>
      <c r="L293" s="42">
        <v>1</v>
      </c>
      <c r="M293" s="47">
        <f>INT((50+K293*R293)*(10+L293))</f>
        <v>825</v>
      </c>
      <c r="N293" s="72">
        <f>INT((H293+S293)*(10+L293))</f>
        <v>506</v>
      </c>
      <c r="O293" s="48">
        <f>INT((H293+T293)*(10+L293))</f>
        <v>231</v>
      </c>
      <c r="P293" s="48">
        <f>INT((I293+U293)*(10+L293))</f>
        <v>198</v>
      </c>
      <c r="Q293" s="48">
        <f>INT((I293+V293)*(10+L293))</f>
        <v>198</v>
      </c>
      <c r="R293" s="104">
        <f>VLOOKUP(C293,职业!B:I,4,0)</f>
        <v>25</v>
      </c>
      <c r="S293" s="104">
        <f>VLOOKUP(C293,职业!B:I,5,0)</f>
        <v>30</v>
      </c>
      <c r="T293" s="104">
        <f>VLOOKUP(C293,职业!B:I,6,0)</f>
        <v>5</v>
      </c>
      <c r="U293" s="104">
        <f>VLOOKUP(C293,职业!B:I,7,0)</f>
        <v>0</v>
      </c>
      <c r="V293" s="104">
        <f>VLOOKUP(C293,职业!B:I,8,0)</f>
        <v>0</v>
      </c>
    </row>
    <row r="294" spans="1:22">
      <c r="A294" s="45">
        <f>ROW()-2</f>
        <v>292</v>
      </c>
      <c r="B294" s="45">
        <v>213</v>
      </c>
      <c r="C294" s="41">
        <v>1</v>
      </c>
      <c r="D294" s="41">
        <v>0</v>
      </c>
      <c r="E294" s="46" t="s">
        <v>339</v>
      </c>
      <c r="F294" s="46" t="str">
        <f>VLOOKUP(C294,职业!B:C,2,0)</f>
        <v>将军·攻击型</v>
      </c>
      <c r="G294" s="46" t="str">
        <f>VLOOKUP(D294,绝技!B:C,2,0)</f>
        <v>无</v>
      </c>
      <c r="H294" s="50">
        <v>16</v>
      </c>
      <c r="I294" s="50">
        <v>18</v>
      </c>
      <c r="J294" s="45">
        <f>H294+I294</f>
        <v>34</v>
      </c>
      <c r="K294" s="41">
        <v>1</v>
      </c>
      <c r="L294" s="42">
        <v>1</v>
      </c>
      <c r="M294" s="47">
        <f>INT((50+K294*R294)*(10+L294))</f>
        <v>825</v>
      </c>
      <c r="N294" s="72">
        <f>INT((H294+S294)*(10+L294))</f>
        <v>506</v>
      </c>
      <c r="O294" s="48">
        <f>INT((H294+T294)*(10+L294))</f>
        <v>231</v>
      </c>
      <c r="P294" s="48">
        <f>INT((I294+U294)*(10+L294))</f>
        <v>198</v>
      </c>
      <c r="Q294" s="48">
        <f>INT((I294+V294)*(10+L294))</f>
        <v>198</v>
      </c>
      <c r="R294" s="104">
        <f>VLOOKUP(C294,职业!B:I,4,0)</f>
        <v>25</v>
      </c>
      <c r="S294" s="104">
        <f>VLOOKUP(C294,职业!B:I,5,0)</f>
        <v>30</v>
      </c>
      <c r="T294" s="104">
        <f>VLOOKUP(C294,职业!B:I,6,0)</f>
        <v>5</v>
      </c>
      <c r="U294" s="104">
        <f>VLOOKUP(C294,职业!B:I,7,0)</f>
        <v>0</v>
      </c>
      <c r="V294" s="104">
        <f>VLOOKUP(C294,职业!B:I,8,0)</f>
        <v>0</v>
      </c>
    </row>
    <row r="295" spans="1:22">
      <c r="A295" s="45">
        <f>ROW()-2</f>
        <v>293</v>
      </c>
      <c r="B295" s="45">
        <v>474</v>
      </c>
      <c r="C295" s="41">
        <v>1</v>
      </c>
      <c r="D295" s="41">
        <v>0</v>
      </c>
      <c r="E295" s="46" t="s">
        <v>598</v>
      </c>
      <c r="F295" s="46" t="str">
        <f>VLOOKUP(C295,职业!B:C,2,0)</f>
        <v>将军·攻击型</v>
      </c>
      <c r="G295" s="46" t="str">
        <f>VLOOKUP(D295,绝技!B:C,2,0)</f>
        <v>无</v>
      </c>
      <c r="H295" s="50">
        <v>16</v>
      </c>
      <c r="I295" s="50">
        <v>18</v>
      </c>
      <c r="J295" s="45">
        <f>H295+I295</f>
        <v>34</v>
      </c>
      <c r="K295" s="41">
        <v>1</v>
      </c>
      <c r="L295" s="42">
        <v>1</v>
      </c>
      <c r="M295" s="47">
        <f>INT((50+K295*R295)*(10+L295))</f>
        <v>825</v>
      </c>
      <c r="N295" s="72">
        <f>INT((H295+S295)*(10+L295))</f>
        <v>506</v>
      </c>
      <c r="O295" s="48">
        <f>INT((H295+T295)*(10+L295))</f>
        <v>231</v>
      </c>
      <c r="P295" s="48">
        <f>INT((I295+U295)*(10+L295))</f>
        <v>198</v>
      </c>
      <c r="Q295" s="48">
        <f>INT((I295+V295)*(10+L295))</f>
        <v>198</v>
      </c>
      <c r="R295" s="104">
        <f>VLOOKUP(C295,职业!B:I,4,0)</f>
        <v>25</v>
      </c>
      <c r="S295" s="104">
        <f>VLOOKUP(C295,职业!B:I,5,0)</f>
        <v>30</v>
      </c>
      <c r="T295" s="104">
        <f>VLOOKUP(C295,职业!B:I,6,0)</f>
        <v>5</v>
      </c>
      <c r="U295" s="104">
        <f>VLOOKUP(C295,职业!B:I,7,0)</f>
        <v>0</v>
      </c>
      <c r="V295" s="104">
        <f>VLOOKUP(C295,职业!B:I,8,0)</f>
        <v>0</v>
      </c>
    </row>
    <row r="296" spans="1:22">
      <c r="A296" s="45">
        <f>ROW()-2</f>
        <v>294</v>
      </c>
      <c r="B296" s="45">
        <v>534</v>
      </c>
      <c r="C296" s="41">
        <v>1</v>
      </c>
      <c r="D296" s="41">
        <v>0</v>
      </c>
      <c r="E296" s="46" t="s">
        <v>655</v>
      </c>
      <c r="F296" s="46" t="str">
        <f>VLOOKUP(C296,职业!B:C,2,0)</f>
        <v>将军·攻击型</v>
      </c>
      <c r="G296" s="46" t="str">
        <f>VLOOKUP(D296,绝技!B:C,2,0)</f>
        <v>无</v>
      </c>
      <c r="H296" s="50">
        <v>16</v>
      </c>
      <c r="I296" s="50">
        <v>18</v>
      </c>
      <c r="J296" s="45">
        <f>H296+I296</f>
        <v>34</v>
      </c>
      <c r="K296" s="41">
        <v>1</v>
      </c>
      <c r="L296" s="42">
        <v>1</v>
      </c>
      <c r="M296" s="47">
        <f>INT((50+K296*R296)*(10+L296))</f>
        <v>825</v>
      </c>
      <c r="N296" s="72">
        <f>INT((H296+S296)*(10+L296))</f>
        <v>506</v>
      </c>
      <c r="O296" s="48">
        <f>INT((H296+T296)*(10+L296))</f>
        <v>231</v>
      </c>
      <c r="P296" s="48">
        <f>INT((I296+U296)*(10+L296))</f>
        <v>198</v>
      </c>
      <c r="Q296" s="48">
        <f>INT((I296+V296)*(10+L296))</f>
        <v>198</v>
      </c>
      <c r="R296" s="104">
        <f>VLOOKUP(C296,职业!B:I,4,0)</f>
        <v>25</v>
      </c>
      <c r="S296" s="104">
        <f>VLOOKUP(C296,职业!B:I,5,0)</f>
        <v>30</v>
      </c>
      <c r="T296" s="104">
        <f>VLOOKUP(C296,职业!B:I,6,0)</f>
        <v>5</v>
      </c>
      <c r="U296" s="104">
        <f>VLOOKUP(C296,职业!B:I,7,0)</f>
        <v>0</v>
      </c>
      <c r="V296" s="104">
        <f>VLOOKUP(C296,职业!B:I,8,0)</f>
        <v>0</v>
      </c>
    </row>
    <row r="297" spans="1:22">
      <c r="A297" s="45">
        <f>ROW()-2</f>
        <v>295</v>
      </c>
      <c r="B297" s="45">
        <v>48</v>
      </c>
      <c r="C297" s="41">
        <v>1</v>
      </c>
      <c r="D297" s="41">
        <v>0</v>
      </c>
      <c r="E297" s="46" t="s">
        <v>174</v>
      </c>
      <c r="F297" s="46" t="str">
        <f>VLOOKUP(C297,职业!B:C,2,0)</f>
        <v>将军·攻击型</v>
      </c>
      <c r="G297" s="46" t="str">
        <f>VLOOKUP(D297,绝技!B:C,2,0)</f>
        <v>无</v>
      </c>
      <c r="H297" s="50">
        <v>16</v>
      </c>
      <c r="I297" s="50">
        <v>17</v>
      </c>
      <c r="J297" s="45">
        <f>H297+I297</f>
        <v>33</v>
      </c>
      <c r="K297" s="41">
        <v>1</v>
      </c>
      <c r="L297" s="42">
        <v>1</v>
      </c>
      <c r="M297" s="47">
        <f>INT((50+K297*R297)*(10+L297))</f>
        <v>825</v>
      </c>
      <c r="N297" s="72">
        <f>INT((H297+S297)*(10+L297))</f>
        <v>506</v>
      </c>
      <c r="O297" s="48">
        <f>INT((H297+T297)*(10+L297))</f>
        <v>231</v>
      </c>
      <c r="P297" s="48">
        <f>INT((I297+U297)*(10+L297))</f>
        <v>187</v>
      </c>
      <c r="Q297" s="48">
        <f>INT((I297+V297)*(10+L297))</f>
        <v>187</v>
      </c>
      <c r="R297" s="104">
        <f>VLOOKUP(C297,职业!B:I,4,0)</f>
        <v>25</v>
      </c>
      <c r="S297" s="104">
        <f>VLOOKUP(C297,职业!B:I,5,0)</f>
        <v>30</v>
      </c>
      <c r="T297" s="104">
        <f>VLOOKUP(C297,职业!B:I,6,0)</f>
        <v>5</v>
      </c>
      <c r="U297" s="104">
        <f>VLOOKUP(C297,职业!B:I,7,0)</f>
        <v>0</v>
      </c>
      <c r="V297" s="104">
        <f>VLOOKUP(C297,职业!B:I,8,0)</f>
        <v>0</v>
      </c>
    </row>
    <row r="298" spans="1:22">
      <c r="A298" s="45">
        <f>ROW()-2</f>
        <v>296</v>
      </c>
      <c r="B298" s="45">
        <v>243</v>
      </c>
      <c r="C298" s="41">
        <v>1</v>
      </c>
      <c r="D298" s="41">
        <v>0</v>
      </c>
      <c r="E298" s="46" t="s">
        <v>369</v>
      </c>
      <c r="F298" s="46" t="str">
        <f>VLOOKUP(C298,职业!B:C,2,0)</f>
        <v>将军·攻击型</v>
      </c>
      <c r="G298" s="46" t="str">
        <f>VLOOKUP(D298,绝技!B:C,2,0)</f>
        <v>无</v>
      </c>
      <c r="H298" s="50">
        <v>16</v>
      </c>
      <c r="I298" s="50">
        <v>17</v>
      </c>
      <c r="J298" s="45">
        <f>H298+I298</f>
        <v>33</v>
      </c>
      <c r="K298" s="41">
        <v>1</v>
      </c>
      <c r="L298" s="42">
        <v>1</v>
      </c>
      <c r="M298" s="47">
        <f>INT((50+K298*R298)*(10+L298))</f>
        <v>825</v>
      </c>
      <c r="N298" s="72">
        <f>INT((H298+S298)*(10+L298))</f>
        <v>506</v>
      </c>
      <c r="O298" s="48">
        <f>INT((H298+T298)*(10+L298))</f>
        <v>231</v>
      </c>
      <c r="P298" s="48">
        <f>INT((I298+U298)*(10+L298))</f>
        <v>187</v>
      </c>
      <c r="Q298" s="48">
        <f>INT((I298+V298)*(10+L298))</f>
        <v>187</v>
      </c>
      <c r="R298" s="104">
        <f>VLOOKUP(C298,职业!B:I,4,0)</f>
        <v>25</v>
      </c>
      <c r="S298" s="104">
        <f>VLOOKUP(C298,职业!B:I,5,0)</f>
        <v>30</v>
      </c>
      <c r="T298" s="104">
        <f>VLOOKUP(C298,职业!B:I,6,0)</f>
        <v>5</v>
      </c>
      <c r="U298" s="104">
        <f>VLOOKUP(C298,职业!B:I,7,0)</f>
        <v>0</v>
      </c>
      <c r="V298" s="104">
        <f>VLOOKUP(C298,职业!B:I,8,0)</f>
        <v>0</v>
      </c>
    </row>
    <row r="299" spans="1:22">
      <c r="A299" s="45">
        <f>ROW()-2</f>
        <v>297</v>
      </c>
      <c r="B299" s="45">
        <v>249</v>
      </c>
      <c r="C299" s="41">
        <v>1</v>
      </c>
      <c r="D299" s="41">
        <v>0</v>
      </c>
      <c r="E299" s="46" t="s">
        <v>375</v>
      </c>
      <c r="F299" s="46" t="str">
        <f>VLOOKUP(C299,职业!B:C,2,0)</f>
        <v>将军·攻击型</v>
      </c>
      <c r="G299" s="46" t="str">
        <f>VLOOKUP(D299,绝技!B:C,2,0)</f>
        <v>无</v>
      </c>
      <c r="H299" s="50">
        <v>16</v>
      </c>
      <c r="I299" s="50">
        <v>17</v>
      </c>
      <c r="J299" s="45">
        <f>H299+I299</f>
        <v>33</v>
      </c>
      <c r="K299" s="41">
        <v>1</v>
      </c>
      <c r="L299" s="42">
        <v>1</v>
      </c>
      <c r="M299" s="47">
        <f>INT((50+K299*R299)*(10+L299))</f>
        <v>825</v>
      </c>
      <c r="N299" s="72">
        <f>INT((H299+S299)*(10+L299))</f>
        <v>506</v>
      </c>
      <c r="O299" s="48">
        <f>INT((H299+T299)*(10+L299))</f>
        <v>231</v>
      </c>
      <c r="P299" s="48">
        <f>INT((I299+U299)*(10+L299))</f>
        <v>187</v>
      </c>
      <c r="Q299" s="48">
        <f>INT((I299+V299)*(10+L299))</f>
        <v>187</v>
      </c>
      <c r="R299" s="104">
        <f>VLOOKUP(C299,职业!B:I,4,0)</f>
        <v>25</v>
      </c>
      <c r="S299" s="104">
        <f>VLOOKUP(C299,职业!B:I,5,0)</f>
        <v>30</v>
      </c>
      <c r="T299" s="104">
        <f>VLOOKUP(C299,职业!B:I,6,0)</f>
        <v>5</v>
      </c>
      <c r="U299" s="104">
        <f>VLOOKUP(C299,职业!B:I,7,0)</f>
        <v>0</v>
      </c>
      <c r="V299" s="104">
        <f>VLOOKUP(C299,职业!B:I,8,0)</f>
        <v>0</v>
      </c>
    </row>
    <row r="300" spans="1:22">
      <c r="A300" s="45">
        <f>ROW()-2</f>
        <v>298</v>
      </c>
      <c r="B300" s="45">
        <v>587</v>
      </c>
      <c r="C300" s="41">
        <v>1</v>
      </c>
      <c r="D300" s="41">
        <v>0</v>
      </c>
      <c r="E300" s="46" t="s">
        <v>707</v>
      </c>
      <c r="F300" s="46" t="str">
        <f>VLOOKUP(C300,职业!B:C,2,0)</f>
        <v>将军·攻击型</v>
      </c>
      <c r="G300" s="46" t="str">
        <f>VLOOKUP(D300,绝技!B:C,2,0)</f>
        <v>无</v>
      </c>
      <c r="H300" s="50">
        <v>16</v>
      </c>
      <c r="I300" s="50">
        <v>17</v>
      </c>
      <c r="J300" s="45">
        <f>H300+I300</f>
        <v>33</v>
      </c>
      <c r="K300" s="41">
        <v>1</v>
      </c>
      <c r="L300" s="42">
        <v>1</v>
      </c>
      <c r="M300" s="47">
        <f>INT((50+K300*R300)*(10+L300))</f>
        <v>825</v>
      </c>
      <c r="N300" s="72">
        <f>INT((H300+S300)*(10+L300))</f>
        <v>506</v>
      </c>
      <c r="O300" s="48">
        <f>INT((H300+T300)*(10+L300))</f>
        <v>231</v>
      </c>
      <c r="P300" s="48">
        <f>INT((I300+U300)*(10+L300))</f>
        <v>187</v>
      </c>
      <c r="Q300" s="48">
        <f>INT((I300+V300)*(10+L300))</f>
        <v>187</v>
      </c>
      <c r="R300" s="104">
        <f>VLOOKUP(C300,职业!B:I,4,0)</f>
        <v>25</v>
      </c>
      <c r="S300" s="104">
        <f>VLOOKUP(C300,职业!B:I,5,0)</f>
        <v>30</v>
      </c>
      <c r="T300" s="104">
        <f>VLOOKUP(C300,职业!B:I,6,0)</f>
        <v>5</v>
      </c>
      <c r="U300" s="104">
        <f>VLOOKUP(C300,职业!B:I,7,0)</f>
        <v>0</v>
      </c>
      <c r="V300" s="104">
        <f>VLOOKUP(C300,职业!B:I,8,0)</f>
        <v>0</v>
      </c>
    </row>
    <row r="301" spans="1:22">
      <c r="A301" s="45">
        <f>ROW()-2</f>
        <v>299</v>
      </c>
      <c r="B301" s="45">
        <v>142</v>
      </c>
      <c r="C301" s="41">
        <v>1</v>
      </c>
      <c r="D301" s="41">
        <v>0</v>
      </c>
      <c r="E301" s="46" t="s">
        <v>268</v>
      </c>
      <c r="F301" s="46" t="str">
        <f>VLOOKUP(C301,职业!B:C,2,0)</f>
        <v>将军·攻击型</v>
      </c>
      <c r="G301" s="46" t="str">
        <f>VLOOKUP(D301,绝技!B:C,2,0)</f>
        <v>无</v>
      </c>
      <c r="H301" s="50">
        <v>16</v>
      </c>
      <c r="I301" s="50">
        <v>16</v>
      </c>
      <c r="J301" s="45">
        <f>H301+I301</f>
        <v>32</v>
      </c>
      <c r="K301" s="41">
        <v>1</v>
      </c>
      <c r="L301" s="42">
        <v>1</v>
      </c>
      <c r="M301" s="47">
        <f>INT((50+K301*R301)*(10+L301))</f>
        <v>825</v>
      </c>
      <c r="N301" s="72">
        <f>INT((H301+S301)*(10+L301))</f>
        <v>506</v>
      </c>
      <c r="O301" s="48">
        <f>INT((H301+T301)*(10+L301))</f>
        <v>231</v>
      </c>
      <c r="P301" s="48">
        <f>INT((I301+U301)*(10+L301))</f>
        <v>176</v>
      </c>
      <c r="Q301" s="48">
        <f>INT((I301+V301)*(10+L301))</f>
        <v>176</v>
      </c>
      <c r="R301" s="104">
        <f>VLOOKUP(C301,职业!B:I,4,0)</f>
        <v>25</v>
      </c>
      <c r="S301" s="104">
        <f>VLOOKUP(C301,职业!B:I,5,0)</f>
        <v>30</v>
      </c>
      <c r="T301" s="104">
        <f>VLOOKUP(C301,职业!B:I,6,0)</f>
        <v>5</v>
      </c>
      <c r="U301" s="104">
        <f>VLOOKUP(C301,职业!B:I,7,0)</f>
        <v>0</v>
      </c>
      <c r="V301" s="104">
        <f>VLOOKUP(C301,职业!B:I,8,0)</f>
        <v>0</v>
      </c>
    </row>
    <row r="302" spans="1:22">
      <c r="A302" s="45">
        <f>ROW()-2</f>
        <v>300</v>
      </c>
      <c r="B302" s="45">
        <v>311</v>
      </c>
      <c r="C302" s="41">
        <v>1</v>
      </c>
      <c r="D302" s="41">
        <v>0</v>
      </c>
      <c r="E302" s="46" t="s">
        <v>436</v>
      </c>
      <c r="F302" s="46" t="str">
        <f>VLOOKUP(C302,职业!B:C,2,0)</f>
        <v>将军·攻击型</v>
      </c>
      <c r="G302" s="46" t="str">
        <f>VLOOKUP(D302,绝技!B:C,2,0)</f>
        <v>无</v>
      </c>
      <c r="H302" s="50">
        <v>16</v>
      </c>
      <c r="I302" s="50">
        <v>16</v>
      </c>
      <c r="J302" s="45">
        <f>H302+I302</f>
        <v>32</v>
      </c>
      <c r="K302" s="41">
        <v>1</v>
      </c>
      <c r="L302" s="42">
        <v>1</v>
      </c>
      <c r="M302" s="47">
        <f>INT((50+K302*R302)*(10+L302))</f>
        <v>825</v>
      </c>
      <c r="N302" s="72">
        <f>INT((H302+S302)*(10+L302))</f>
        <v>506</v>
      </c>
      <c r="O302" s="48">
        <f>INT((H302+T302)*(10+L302))</f>
        <v>231</v>
      </c>
      <c r="P302" s="48">
        <f>INT((I302+U302)*(10+L302))</f>
        <v>176</v>
      </c>
      <c r="Q302" s="48">
        <f>INT((I302+V302)*(10+L302))</f>
        <v>176</v>
      </c>
      <c r="R302" s="104">
        <f>VLOOKUP(C302,职业!B:I,4,0)</f>
        <v>25</v>
      </c>
      <c r="S302" s="104">
        <f>VLOOKUP(C302,职业!B:I,5,0)</f>
        <v>30</v>
      </c>
      <c r="T302" s="104">
        <f>VLOOKUP(C302,职业!B:I,6,0)</f>
        <v>5</v>
      </c>
      <c r="U302" s="104">
        <f>VLOOKUP(C302,职业!B:I,7,0)</f>
        <v>0</v>
      </c>
      <c r="V302" s="104">
        <f>VLOOKUP(C302,职业!B:I,8,0)</f>
        <v>0</v>
      </c>
    </row>
    <row r="303" spans="1:22">
      <c r="A303" s="45">
        <f>ROW()-2</f>
        <v>301</v>
      </c>
      <c r="B303" s="45">
        <v>335</v>
      </c>
      <c r="C303" s="41">
        <v>1</v>
      </c>
      <c r="D303" s="41">
        <v>0</v>
      </c>
      <c r="E303" s="46" t="s">
        <v>460</v>
      </c>
      <c r="F303" s="46" t="str">
        <f>VLOOKUP(C303,职业!B:C,2,0)</f>
        <v>将军·攻击型</v>
      </c>
      <c r="G303" s="46" t="str">
        <f>VLOOKUP(D303,绝技!B:C,2,0)</f>
        <v>无</v>
      </c>
      <c r="H303" s="50">
        <v>16</v>
      </c>
      <c r="I303" s="50">
        <v>16</v>
      </c>
      <c r="J303" s="45">
        <f>H303+I303</f>
        <v>32</v>
      </c>
      <c r="K303" s="41">
        <v>1</v>
      </c>
      <c r="L303" s="42">
        <v>1</v>
      </c>
      <c r="M303" s="47">
        <f>INT((50+K303*R303)*(10+L303))</f>
        <v>825</v>
      </c>
      <c r="N303" s="72">
        <f>INT((H303+S303)*(10+L303))</f>
        <v>506</v>
      </c>
      <c r="O303" s="48">
        <f>INT((H303+T303)*(10+L303))</f>
        <v>231</v>
      </c>
      <c r="P303" s="48">
        <f>INT((I303+U303)*(10+L303))</f>
        <v>176</v>
      </c>
      <c r="Q303" s="48">
        <f>INT((I303+V303)*(10+L303))</f>
        <v>176</v>
      </c>
      <c r="R303" s="104">
        <f>VLOOKUP(C303,职业!B:I,4,0)</f>
        <v>25</v>
      </c>
      <c r="S303" s="104">
        <f>VLOOKUP(C303,职业!B:I,5,0)</f>
        <v>30</v>
      </c>
      <c r="T303" s="104">
        <f>VLOOKUP(C303,职业!B:I,6,0)</f>
        <v>5</v>
      </c>
      <c r="U303" s="104">
        <f>VLOOKUP(C303,职业!B:I,7,0)</f>
        <v>0</v>
      </c>
      <c r="V303" s="104">
        <f>VLOOKUP(C303,职业!B:I,8,0)</f>
        <v>0</v>
      </c>
    </row>
    <row r="304" spans="1:22">
      <c r="A304" s="45">
        <f>ROW()-2</f>
        <v>302</v>
      </c>
      <c r="B304" s="45">
        <v>16</v>
      </c>
      <c r="C304" s="41">
        <v>1</v>
      </c>
      <c r="D304" s="41">
        <v>0</v>
      </c>
      <c r="E304" s="46" t="s">
        <v>142</v>
      </c>
      <c r="F304" s="46" t="str">
        <f>VLOOKUP(C304,职业!B:C,2,0)</f>
        <v>将军·攻击型</v>
      </c>
      <c r="G304" s="46" t="str">
        <f>VLOOKUP(D304,绝技!B:C,2,0)</f>
        <v>无</v>
      </c>
      <c r="H304" s="50">
        <v>16</v>
      </c>
      <c r="I304" s="50">
        <v>15</v>
      </c>
      <c r="J304" s="45">
        <f>H304+I304</f>
        <v>31</v>
      </c>
      <c r="K304" s="41">
        <v>1</v>
      </c>
      <c r="L304" s="42">
        <v>1</v>
      </c>
      <c r="M304" s="47">
        <f>INT((50+K304*R304)*(10+L304))</f>
        <v>825</v>
      </c>
      <c r="N304" s="72">
        <f>INT((H304+S304)*(10+L304))</f>
        <v>506</v>
      </c>
      <c r="O304" s="48">
        <f>INT((H304+T304)*(10+L304))</f>
        <v>231</v>
      </c>
      <c r="P304" s="48">
        <f>INT((I304+U304)*(10+L304))</f>
        <v>165</v>
      </c>
      <c r="Q304" s="48">
        <f>INT((I304+V304)*(10+L304))</f>
        <v>165</v>
      </c>
      <c r="R304" s="104">
        <f>VLOOKUP(C304,职业!B:I,4,0)</f>
        <v>25</v>
      </c>
      <c r="S304" s="104">
        <f>VLOOKUP(C304,职业!B:I,5,0)</f>
        <v>30</v>
      </c>
      <c r="T304" s="104">
        <f>VLOOKUP(C304,职业!B:I,6,0)</f>
        <v>5</v>
      </c>
      <c r="U304" s="104">
        <f>VLOOKUP(C304,职业!B:I,7,0)</f>
        <v>0</v>
      </c>
      <c r="V304" s="104">
        <f>VLOOKUP(C304,职业!B:I,8,0)</f>
        <v>0</v>
      </c>
    </row>
    <row r="305" spans="1:22">
      <c r="A305" s="45">
        <f>ROW()-2</f>
        <v>303</v>
      </c>
      <c r="B305" s="45">
        <v>27</v>
      </c>
      <c r="C305" s="41">
        <v>1</v>
      </c>
      <c r="D305" s="41">
        <v>0</v>
      </c>
      <c r="E305" s="46" t="s">
        <v>153</v>
      </c>
      <c r="F305" s="46" t="str">
        <f>VLOOKUP(C305,职业!B:C,2,0)</f>
        <v>将军·攻击型</v>
      </c>
      <c r="G305" s="46" t="str">
        <f>VLOOKUP(D305,绝技!B:C,2,0)</f>
        <v>无</v>
      </c>
      <c r="H305" s="50">
        <v>16</v>
      </c>
      <c r="I305" s="50">
        <v>15</v>
      </c>
      <c r="J305" s="45">
        <f>H305+I305</f>
        <v>31</v>
      </c>
      <c r="K305" s="41">
        <v>1</v>
      </c>
      <c r="L305" s="42">
        <v>1</v>
      </c>
      <c r="M305" s="47">
        <f>INT((50+K305*R305)*(10+L305))</f>
        <v>825</v>
      </c>
      <c r="N305" s="72">
        <f>INT((H305+S305)*(10+L305))</f>
        <v>506</v>
      </c>
      <c r="O305" s="48">
        <f>INT((H305+T305)*(10+L305))</f>
        <v>231</v>
      </c>
      <c r="P305" s="48">
        <f>INT((I305+U305)*(10+L305))</f>
        <v>165</v>
      </c>
      <c r="Q305" s="48">
        <f>INT((I305+V305)*(10+L305))</f>
        <v>165</v>
      </c>
      <c r="R305" s="104">
        <f>VLOOKUP(C305,职业!B:I,4,0)</f>
        <v>25</v>
      </c>
      <c r="S305" s="104">
        <f>VLOOKUP(C305,职业!B:I,5,0)</f>
        <v>30</v>
      </c>
      <c r="T305" s="104">
        <f>VLOOKUP(C305,职业!B:I,6,0)</f>
        <v>5</v>
      </c>
      <c r="U305" s="104">
        <f>VLOOKUP(C305,职业!B:I,7,0)</f>
        <v>0</v>
      </c>
      <c r="V305" s="104">
        <f>VLOOKUP(C305,职业!B:I,8,0)</f>
        <v>0</v>
      </c>
    </row>
    <row r="306" spans="1:22">
      <c r="A306" s="45">
        <f>ROW()-2</f>
        <v>304</v>
      </c>
      <c r="B306" s="45">
        <v>179</v>
      </c>
      <c r="C306" s="41">
        <v>1</v>
      </c>
      <c r="D306" s="41">
        <v>0</v>
      </c>
      <c r="E306" s="46" t="s">
        <v>305</v>
      </c>
      <c r="F306" s="46" t="str">
        <f>VLOOKUP(C306,职业!B:C,2,0)</f>
        <v>将军·攻击型</v>
      </c>
      <c r="G306" s="46" t="str">
        <f>VLOOKUP(D306,绝技!B:C,2,0)</f>
        <v>无</v>
      </c>
      <c r="H306" s="50">
        <v>16</v>
      </c>
      <c r="I306" s="50">
        <v>15</v>
      </c>
      <c r="J306" s="45">
        <f>H306+I306</f>
        <v>31</v>
      </c>
      <c r="K306" s="41">
        <v>1</v>
      </c>
      <c r="L306" s="42">
        <v>1</v>
      </c>
      <c r="M306" s="47">
        <f>INT((50+K306*R306)*(10+L306))</f>
        <v>825</v>
      </c>
      <c r="N306" s="72">
        <f>INT((H306+S306)*(10+L306))</f>
        <v>506</v>
      </c>
      <c r="O306" s="48">
        <f>INT((H306+T306)*(10+L306))</f>
        <v>231</v>
      </c>
      <c r="P306" s="48">
        <f>INT((I306+U306)*(10+L306))</f>
        <v>165</v>
      </c>
      <c r="Q306" s="48">
        <f>INT((I306+V306)*(10+L306))</f>
        <v>165</v>
      </c>
      <c r="R306" s="104">
        <f>VLOOKUP(C306,职业!B:I,4,0)</f>
        <v>25</v>
      </c>
      <c r="S306" s="104">
        <f>VLOOKUP(C306,职业!B:I,5,0)</f>
        <v>30</v>
      </c>
      <c r="T306" s="104">
        <f>VLOOKUP(C306,职业!B:I,6,0)</f>
        <v>5</v>
      </c>
      <c r="U306" s="104">
        <f>VLOOKUP(C306,职业!B:I,7,0)</f>
        <v>0</v>
      </c>
      <c r="V306" s="104">
        <f>VLOOKUP(C306,职业!B:I,8,0)</f>
        <v>0</v>
      </c>
    </row>
    <row r="307" spans="1:22">
      <c r="A307" s="45">
        <f>ROW()-2</f>
        <v>305</v>
      </c>
      <c r="B307" s="45">
        <v>239</v>
      </c>
      <c r="C307" s="41">
        <v>1</v>
      </c>
      <c r="D307" s="41">
        <v>0</v>
      </c>
      <c r="E307" s="46" t="s">
        <v>365</v>
      </c>
      <c r="F307" s="46" t="str">
        <f>VLOOKUP(C307,职业!B:C,2,0)</f>
        <v>将军·攻击型</v>
      </c>
      <c r="G307" s="46" t="str">
        <f>VLOOKUP(D307,绝技!B:C,2,0)</f>
        <v>无</v>
      </c>
      <c r="H307" s="50">
        <v>16</v>
      </c>
      <c r="I307" s="50">
        <v>15</v>
      </c>
      <c r="J307" s="45">
        <f>H307+I307</f>
        <v>31</v>
      </c>
      <c r="K307" s="41">
        <v>1</v>
      </c>
      <c r="L307" s="42">
        <v>1</v>
      </c>
      <c r="M307" s="47">
        <f>INT((50+K307*R307)*(10+L307))</f>
        <v>825</v>
      </c>
      <c r="N307" s="72">
        <f>INT((H307+S307)*(10+L307))</f>
        <v>506</v>
      </c>
      <c r="O307" s="48">
        <f>INT((H307+T307)*(10+L307))</f>
        <v>231</v>
      </c>
      <c r="P307" s="48">
        <f>INT((I307+U307)*(10+L307))</f>
        <v>165</v>
      </c>
      <c r="Q307" s="48">
        <f>INT((I307+V307)*(10+L307))</f>
        <v>165</v>
      </c>
      <c r="R307" s="104">
        <f>VLOOKUP(C307,职业!B:I,4,0)</f>
        <v>25</v>
      </c>
      <c r="S307" s="104">
        <f>VLOOKUP(C307,职业!B:I,5,0)</f>
        <v>30</v>
      </c>
      <c r="T307" s="104">
        <f>VLOOKUP(C307,职业!B:I,6,0)</f>
        <v>5</v>
      </c>
      <c r="U307" s="104">
        <f>VLOOKUP(C307,职业!B:I,7,0)</f>
        <v>0</v>
      </c>
      <c r="V307" s="104">
        <f>VLOOKUP(C307,职业!B:I,8,0)</f>
        <v>0</v>
      </c>
    </row>
    <row r="308" spans="1:22">
      <c r="A308" s="45">
        <f>ROW()-2</f>
        <v>306</v>
      </c>
      <c r="B308" s="45">
        <v>426</v>
      </c>
      <c r="C308" s="41">
        <v>1</v>
      </c>
      <c r="D308" s="41">
        <v>0</v>
      </c>
      <c r="E308" s="46" t="s">
        <v>551</v>
      </c>
      <c r="F308" s="46" t="str">
        <f>VLOOKUP(C308,职业!B:C,2,0)</f>
        <v>将军·攻击型</v>
      </c>
      <c r="G308" s="46" t="str">
        <f>VLOOKUP(D308,绝技!B:C,2,0)</f>
        <v>无</v>
      </c>
      <c r="H308" s="50">
        <v>16</v>
      </c>
      <c r="I308" s="50">
        <v>15</v>
      </c>
      <c r="J308" s="45">
        <f>H308+I308</f>
        <v>31</v>
      </c>
      <c r="K308" s="41">
        <v>1</v>
      </c>
      <c r="L308" s="42">
        <v>1</v>
      </c>
      <c r="M308" s="47">
        <f>INT((50+K308*R308)*(10+L308))</f>
        <v>825</v>
      </c>
      <c r="N308" s="72">
        <f>INT((H308+S308)*(10+L308))</f>
        <v>506</v>
      </c>
      <c r="O308" s="48">
        <f>INT((H308+T308)*(10+L308))</f>
        <v>231</v>
      </c>
      <c r="P308" s="48">
        <f>INT((I308+U308)*(10+L308))</f>
        <v>165</v>
      </c>
      <c r="Q308" s="48">
        <f>INT((I308+V308)*(10+L308))</f>
        <v>165</v>
      </c>
      <c r="R308" s="104">
        <f>VLOOKUP(C308,职业!B:I,4,0)</f>
        <v>25</v>
      </c>
      <c r="S308" s="104">
        <f>VLOOKUP(C308,职业!B:I,5,0)</f>
        <v>30</v>
      </c>
      <c r="T308" s="104">
        <f>VLOOKUP(C308,职业!B:I,6,0)</f>
        <v>5</v>
      </c>
      <c r="U308" s="104">
        <f>VLOOKUP(C308,职业!B:I,7,0)</f>
        <v>0</v>
      </c>
      <c r="V308" s="104">
        <f>VLOOKUP(C308,职业!B:I,8,0)</f>
        <v>0</v>
      </c>
    </row>
    <row r="309" spans="1:22">
      <c r="A309" s="45">
        <f>ROW()-2</f>
        <v>307</v>
      </c>
      <c r="B309" s="45">
        <v>66</v>
      </c>
      <c r="C309" s="41">
        <v>1</v>
      </c>
      <c r="D309" s="41">
        <v>0</v>
      </c>
      <c r="E309" s="46" t="s">
        <v>192</v>
      </c>
      <c r="F309" s="46" t="str">
        <f>VLOOKUP(C309,职业!B:C,2,0)</f>
        <v>将军·攻击型</v>
      </c>
      <c r="G309" s="46" t="str">
        <f>VLOOKUP(D309,绝技!B:C,2,0)</f>
        <v>无</v>
      </c>
      <c r="H309" s="50">
        <v>16</v>
      </c>
      <c r="I309" s="50">
        <v>14</v>
      </c>
      <c r="J309" s="45">
        <f>H309+I309</f>
        <v>30</v>
      </c>
      <c r="K309" s="41">
        <v>1</v>
      </c>
      <c r="L309" s="42">
        <v>1</v>
      </c>
      <c r="M309" s="47">
        <f>INT((50+K309*R309)*(10+L309))</f>
        <v>825</v>
      </c>
      <c r="N309" s="72">
        <f>INT((H309+S309)*(10+L309))</f>
        <v>506</v>
      </c>
      <c r="O309" s="48">
        <f>INT((H309+T309)*(10+L309))</f>
        <v>231</v>
      </c>
      <c r="P309" s="48">
        <f>INT((I309+U309)*(10+L309))</f>
        <v>154</v>
      </c>
      <c r="Q309" s="48">
        <f>INT((I309+V309)*(10+L309))</f>
        <v>154</v>
      </c>
      <c r="R309" s="104">
        <f>VLOOKUP(C309,职业!B:I,4,0)</f>
        <v>25</v>
      </c>
      <c r="S309" s="104">
        <f>VLOOKUP(C309,职业!B:I,5,0)</f>
        <v>30</v>
      </c>
      <c r="T309" s="104">
        <f>VLOOKUP(C309,职业!B:I,6,0)</f>
        <v>5</v>
      </c>
      <c r="U309" s="104">
        <f>VLOOKUP(C309,职业!B:I,7,0)</f>
        <v>0</v>
      </c>
      <c r="V309" s="104">
        <f>VLOOKUP(C309,职业!B:I,8,0)</f>
        <v>0</v>
      </c>
    </row>
    <row r="310" spans="1:22">
      <c r="A310" s="45">
        <f>ROW()-2</f>
        <v>308</v>
      </c>
      <c r="B310" s="45">
        <v>472</v>
      </c>
      <c r="C310" s="41">
        <v>1</v>
      </c>
      <c r="D310" s="41">
        <v>0</v>
      </c>
      <c r="E310" s="46" t="s">
        <v>596</v>
      </c>
      <c r="F310" s="46" t="str">
        <f>VLOOKUP(C310,职业!B:C,2,0)</f>
        <v>将军·攻击型</v>
      </c>
      <c r="G310" s="46" t="str">
        <f>VLOOKUP(D310,绝技!B:C,2,0)</f>
        <v>无</v>
      </c>
      <c r="H310" s="50">
        <v>16</v>
      </c>
      <c r="I310" s="50">
        <v>14</v>
      </c>
      <c r="J310" s="45">
        <f>H310+I310</f>
        <v>30</v>
      </c>
      <c r="K310" s="41">
        <v>1</v>
      </c>
      <c r="L310" s="42">
        <v>1</v>
      </c>
      <c r="M310" s="47">
        <f>INT((50+K310*R310)*(10+L310))</f>
        <v>825</v>
      </c>
      <c r="N310" s="72">
        <f>INT((H310+S310)*(10+L310))</f>
        <v>506</v>
      </c>
      <c r="O310" s="48">
        <f>INT((H310+T310)*(10+L310))</f>
        <v>231</v>
      </c>
      <c r="P310" s="48">
        <f>INT((I310+U310)*(10+L310))</f>
        <v>154</v>
      </c>
      <c r="Q310" s="48">
        <f>INT((I310+V310)*(10+L310))</f>
        <v>154</v>
      </c>
      <c r="R310" s="104">
        <f>VLOOKUP(C310,职业!B:I,4,0)</f>
        <v>25</v>
      </c>
      <c r="S310" s="104">
        <f>VLOOKUP(C310,职业!B:I,5,0)</f>
        <v>30</v>
      </c>
      <c r="T310" s="104">
        <f>VLOOKUP(C310,职业!B:I,6,0)</f>
        <v>5</v>
      </c>
      <c r="U310" s="104">
        <f>VLOOKUP(C310,职业!B:I,7,0)</f>
        <v>0</v>
      </c>
      <c r="V310" s="104">
        <f>VLOOKUP(C310,职业!B:I,8,0)</f>
        <v>0</v>
      </c>
    </row>
    <row r="311" spans="1:22">
      <c r="A311" s="45">
        <f>ROW()-2</f>
        <v>309</v>
      </c>
      <c r="B311" s="45">
        <v>583</v>
      </c>
      <c r="C311" s="41">
        <v>1</v>
      </c>
      <c r="D311" s="41">
        <v>0</v>
      </c>
      <c r="E311" s="46" t="s">
        <v>703</v>
      </c>
      <c r="F311" s="46" t="str">
        <f>VLOOKUP(C311,职业!B:C,2,0)</f>
        <v>将军·攻击型</v>
      </c>
      <c r="G311" s="46" t="str">
        <f>VLOOKUP(D311,绝技!B:C,2,0)</f>
        <v>无</v>
      </c>
      <c r="H311" s="50">
        <v>16</v>
      </c>
      <c r="I311" s="50">
        <v>14</v>
      </c>
      <c r="J311" s="45">
        <f>H311+I311</f>
        <v>30</v>
      </c>
      <c r="K311" s="41">
        <v>1</v>
      </c>
      <c r="L311" s="42">
        <v>1</v>
      </c>
      <c r="M311" s="47">
        <f>INT((50+K311*R311)*(10+L311))</f>
        <v>825</v>
      </c>
      <c r="N311" s="72">
        <f>INT((H311+S311)*(10+L311))</f>
        <v>506</v>
      </c>
      <c r="O311" s="48">
        <f>INT((H311+T311)*(10+L311))</f>
        <v>231</v>
      </c>
      <c r="P311" s="48">
        <f>INT((I311+U311)*(10+L311))</f>
        <v>154</v>
      </c>
      <c r="Q311" s="48">
        <f>INT((I311+V311)*(10+L311))</f>
        <v>154</v>
      </c>
      <c r="R311" s="104">
        <f>VLOOKUP(C311,职业!B:I,4,0)</f>
        <v>25</v>
      </c>
      <c r="S311" s="104">
        <f>VLOOKUP(C311,职业!B:I,5,0)</f>
        <v>30</v>
      </c>
      <c r="T311" s="104">
        <f>VLOOKUP(C311,职业!B:I,6,0)</f>
        <v>5</v>
      </c>
      <c r="U311" s="104">
        <f>VLOOKUP(C311,职业!B:I,7,0)</f>
        <v>0</v>
      </c>
      <c r="V311" s="104">
        <f>VLOOKUP(C311,职业!B:I,8,0)</f>
        <v>0</v>
      </c>
    </row>
    <row r="312" spans="1:22">
      <c r="A312" s="45">
        <f>ROW()-2</f>
        <v>310</v>
      </c>
      <c r="B312" s="45">
        <v>643</v>
      </c>
      <c r="C312" s="41">
        <v>1</v>
      </c>
      <c r="D312" s="41">
        <v>0</v>
      </c>
      <c r="E312" s="46" t="s">
        <v>762</v>
      </c>
      <c r="F312" s="46" t="str">
        <f>VLOOKUP(C312,职业!B:C,2,0)</f>
        <v>将军·攻击型</v>
      </c>
      <c r="G312" s="46" t="str">
        <f>VLOOKUP(D312,绝技!B:C,2,0)</f>
        <v>无</v>
      </c>
      <c r="H312" s="50">
        <v>16</v>
      </c>
      <c r="I312" s="50">
        <v>14</v>
      </c>
      <c r="J312" s="45">
        <f>H312+I312</f>
        <v>30</v>
      </c>
      <c r="K312" s="41">
        <v>1</v>
      </c>
      <c r="L312" s="42">
        <v>1</v>
      </c>
      <c r="M312" s="47">
        <f>INT((50+K312*R312)*(10+L312))</f>
        <v>825</v>
      </c>
      <c r="N312" s="72">
        <f>INT((H312+S312)*(10+L312))</f>
        <v>506</v>
      </c>
      <c r="O312" s="48">
        <f>INT((H312+T312)*(10+L312))</f>
        <v>231</v>
      </c>
      <c r="P312" s="48">
        <f>INT((I312+U312)*(10+L312))</f>
        <v>154</v>
      </c>
      <c r="Q312" s="48">
        <f>INT((I312+V312)*(10+L312))</f>
        <v>154</v>
      </c>
      <c r="R312" s="104">
        <f>VLOOKUP(C312,职业!B:I,4,0)</f>
        <v>25</v>
      </c>
      <c r="S312" s="104">
        <f>VLOOKUP(C312,职业!B:I,5,0)</f>
        <v>30</v>
      </c>
      <c r="T312" s="104">
        <f>VLOOKUP(C312,职业!B:I,6,0)</f>
        <v>5</v>
      </c>
      <c r="U312" s="104">
        <f>VLOOKUP(C312,职业!B:I,7,0)</f>
        <v>0</v>
      </c>
      <c r="V312" s="104">
        <f>VLOOKUP(C312,职业!B:I,8,0)</f>
        <v>0</v>
      </c>
    </row>
    <row r="313" spans="1:22">
      <c r="A313" s="45">
        <f>ROW()-2</f>
        <v>311</v>
      </c>
      <c r="B313" s="45">
        <v>175</v>
      </c>
      <c r="C313" s="41">
        <v>1</v>
      </c>
      <c r="D313" s="41">
        <v>0</v>
      </c>
      <c r="E313" s="46" t="s">
        <v>301</v>
      </c>
      <c r="F313" s="46" t="str">
        <f>VLOOKUP(C313,职业!B:C,2,0)</f>
        <v>将军·攻击型</v>
      </c>
      <c r="G313" s="46" t="str">
        <f>VLOOKUP(D313,绝技!B:C,2,0)</f>
        <v>无</v>
      </c>
      <c r="H313" s="50">
        <v>16</v>
      </c>
      <c r="I313" s="50">
        <v>13</v>
      </c>
      <c r="J313" s="45">
        <f>H313+I313</f>
        <v>29</v>
      </c>
      <c r="K313" s="41">
        <v>1</v>
      </c>
      <c r="L313" s="42">
        <v>1</v>
      </c>
      <c r="M313" s="47">
        <f>INT((50+K313*R313)*(10+L313))</f>
        <v>825</v>
      </c>
      <c r="N313" s="72">
        <f>INT((H313+S313)*(10+L313))</f>
        <v>506</v>
      </c>
      <c r="O313" s="48">
        <f>INT((H313+T313)*(10+L313))</f>
        <v>231</v>
      </c>
      <c r="P313" s="48">
        <f>INT((I313+U313)*(10+L313))</f>
        <v>143</v>
      </c>
      <c r="Q313" s="48">
        <f>INT((I313+V313)*(10+L313))</f>
        <v>143</v>
      </c>
      <c r="R313" s="104">
        <f>VLOOKUP(C313,职业!B:I,4,0)</f>
        <v>25</v>
      </c>
      <c r="S313" s="104">
        <f>VLOOKUP(C313,职业!B:I,5,0)</f>
        <v>30</v>
      </c>
      <c r="T313" s="104">
        <f>VLOOKUP(C313,职业!B:I,6,0)</f>
        <v>5</v>
      </c>
      <c r="U313" s="104">
        <f>VLOOKUP(C313,职业!B:I,7,0)</f>
        <v>0</v>
      </c>
      <c r="V313" s="104">
        <f>VLOOKUP(C313,职业!B:I,8,0)</f>
        <v>0</v>
      </c>
    </row>
    <row r="314" spans="1:22">
      <c r="A314" s="45">
        <f>ROW()-2</f>
        <v>312</v>
      </c>
      <c r="B314" s="45">
        <v>414</v>
      </c>
      <c r="C314" s="41">
        <v>1</v>
      </c>
      <c r="D314" s="41">
        <v>0</v>
      </c>
      <c r="E314" s="46" t="s">
        <v>539</v>
      </c>
      <c r="F314" s="46" t="str">
        <f>VLOOKUP(C314,职业!B:C,2,0)</f>
        <v>将军·攻击型</v>
      </c>
      <c r="G314" s="46" t="str">
        <f>VLOOKUP(D314,绝技!B:C,2,0)</f>
        <v>无</v>
      </c>
      <c r="H314" s="50">
        <v>16</v>
      </c>
      <c r="I314" s="50">
        <v>13</v>
      </c>
      <c r="J314" s="45">
        <f>H314+I314</f>
        <v>29</v>
      </c>
      <c r="K314" s="41">
        <v>1</v>
      </c>
      <c r="L314" s="42">
        <v>1</v>
      </c>
      <c r="M314" s="47">
        <f>INT((50+K314*R314)*(10+L314))</f>
        <v>825</v>
      </c>
      <c r="N314" s="72">
        <f>INT((H314+S314)*(10+L314))</f>
        <v>506</v>
      </c>
      <c r="O314" s="48">
        <f>INT((H314+T314)*(10+L314))</f>
        <v>231</v>
      </c>
      <c r="P314" s="48">
        <f>INT((I314+U314)*(10+L314))</f>
        <v>143</v>
      </c>
      <c r="Q314" s="48">
        <f>INT((I314+V314)*(10+L314))</f>
        <v>143</v>
      </c>
      <c r="R314" s="104">
        <f>VLOOKUP(C314,职业!B:I,4,0)</f>
        <v>25</v>
      </c>
      <c r="S314" s="104">
        <f>VLOOKUP(C314,职业!B:I,5,0)</f>
        <v>30</v>
      </c>
      <c r="T314" s="104">
        <f>VLOOKUP(C314,职业!B:I,6,0)</f>
        <v>5</v>
      </c>
      <c r="U314" s="104">
        <f>VLOOKUP(C314,职业!B:I,7,0)</f>
        <v>0</v>
      </c>
      <c r="V314" s="104">
        <f>VLOOKUP(C314,职业!B:I,8,0)</f>
        <v>0</v>
      </c>
    </row>
    <row r="315" spans="1:22">
      <c r="A315" s="45">
        <f>ROW()-2</f>
        <v>313</v>
      </c>
      <c r="B315" s="45">
        <v>470</v>
      </c>
      <c r="C315" s="41">
        <v>1</v>
      </c>
      <c r="D315" s="41">
        <v>0</v>
      </c>
      <c r="E315" s="46" t="s">
        <v>594</v>
      </c>
      <c r="F315" s="46" t="str">
        <f>VLOOKUP(C315,职业!B:C,2,0)</f>
        <v>将军·攻击型</v>
      </c>
      <c r="G315" s="46" t="str">
        <f>VLOOKUP(D315,绝技!B:C,2,0)</f>
        <v>无</v>
      </c>
      <c r="H315" s="50">
        <v>16</v>
      </c>
      <c r="I315" s="50">
        <v>13</v>
      </c>
      <c r="J315" s="45">
        <f>H315+I315</f>
        <v>29</v>
      </c>
      <c r="K315" s="41">
        <v>1</v>
      </c>
      <c r="L315" s="42">
        <v>1</v>
      </c>
      <c r="M315" s="47">
        <f>INT((50+K315*R315)*(10+L315))</f>
        <v>825</v>
      </c>
      <c r="N315" s="72">
        <f>INT((H315+S315)*(10+L315))</f>
        <v>506</v>
      </c>
      <c r="O315" s="48">
        <f>INT((H315+T315)*(10+L315))</f>
        <v>231</v>
      </c>
      <c r="P315" s="48">
        <f>INT((I315+U315)*(10+L315))</f>
        <v>143</v>
      </c>
      <c r="Q315" s="48">
        <f>INT((I315+V315)*(10+L315))</f>
        <v>143</v>
      </c>
      <c r="R315" s="104">
        <f>VLOOKUP(C315,职业!B:I,4,0)</f>
        <v>25</v>
      </c>
      <c r="S315" s="104">
        <f>VLOOKUP(C315,职业!B:I,5,0)</f>
        <v>30</v>
      </c>
      <c r="T315" s="104">
        <f>VLOOKUP(C315,职业!B:I,6,0)</f>
        <v>5</v>
      </c>
      <c r="U315" s="104">
        <f>VLOOKUP(C315,职业!B:I,7,0)</f>
        <v>0</v>
      </c>
      <c r="V315" s="104">
        <f>VLOOKUP(C315,职业!B:I,8,0)</f>
        <v>0</v>
      </c>
    </row>
    <row r="316" spans="1:22">
      <c r="A316" s="45">
        <f>ROW()-2</f>
        <v>314</v>
      </c>
      <c r="B316" s="45">
        <v>195</v>
      </c>
      <c r="C316" s="41">
        <v>1</v>
      </c>
      <c r="D316" s="41">
        <v>0</v>
      </c>
      <c r="E316" s="46" t="s">
        <v>321</v>
      </c>
      <c r="F316" s="46" t="str">
        <f>VLOOKUP(C316,职业!B:C,2,0)</f>
        <v>将军·攻击型</v>
      </c>
      <c r="G316" s="46" t="str">
        <f>VLOOKUP(D316,绝技!B:C,2,0)</f>
        <v>无</v>
      </c>
      <c r="H316" s="50">
        <v>16</v>
      </c>
      <c r="I316" s="50">
        <v>12</v>
      </c>
      <c r="J316" s="45">
        <f>H316+I316</f>
        <v>28</v>
      </c>
      <c r="K316" s="41">
        <v>1</v>
      </c>
      <c r="L316" s="42">
        <v>1</v>
      </c>
      <c r="M316" s="47">
        <f>INT((50+K316*R316)*(10+L316))</f>
        <v>825</v>
      </c>
      <c r="N316" s="72">
        <f>INT((H316+S316)*(10+L316))</f>
        <v>506</v>
      </c>
      <c r="O316" s="48">
        <f>INT((H316+T316)*(10+L316))</f>
        <v>231</v>
      </c>
      <c r="P316" s="48">
        <f>INT((I316+U316)*(10+L316))</f>
        <v>132</v>
      </c>
      <c r="Q316" s="48">
        <f>INT((I316+V316)*(10+L316))</f>
        <v>132</v>
      </c>
      <c r="R316" s="104">
        <f>VLOOKUP(C316,职业!B:I,4,0)</f>
        <v>25</v>
      </c>
      <c r="S316" s="104">
        <f>VLOOKUP(C316,职业!B:I,5,0)</f>
        <v>30</v>
      </c>
      <c r="T316" s="104">
        <f>VLOOKUP(C316,职业!B:I,6,0)</f>
        <v>5</v>
      </c>
      <c r="U316" s="104">
        <f>VLOOKUP(C316,职业!B:I,7,0)</f>
        <v>0</v>
      </c>
      <c r="V316" s="104">
        <f>VLOOKUP(C316,职业!B:I,8,0)</f>
        <v>0</v>
      </c>
    </row>
    <row r="317" spans="1:22">
      <c r="A317" s="45">
        <f>ROW()-2</f>
        <v>315</v>
      </c>
      <c r="B317" s="45">
        <v>221</v>
      </c>
      <c r="C317" s="41">
        <v>1</v>
      </c>
      <c r="D317" s="41">
        <v>0</v>
      </c>
      <c r="E317" s="46" t="s">
        <v>347</v>
      </c>
      <c r="F317" s="46" t="str">
        <f>VLOOKUP(C317,职业!B:C,2,0)</f>
        <v>将军·攻击型</v>
      </c>
      <c r="G317" s="46" t="str">
        <f>VLOOKUP(D317,绝技!B:C,2,0)</f>
        <v>无</v>
      </c>
      <c r="H317" s="50">
        <v>16</v>
      </c>
      <c r="I317" s="50">
        <v>12</v>
      </c>
      <c r="J317" s="45">
        <f>H317+I317</f>
        <v>28</v>
      </c>
      <c r="K317" s="41">
        <v>1</v>
      </c>
      <c r="L317" s="42">
        <v>1</v>
      </c>
      <c r="M317" s="47">
        <f>INT((50+K317*R317)*(10+L317))</f>
        <v>825</v>
      </c>
      <c r="N317" s="72">
        <f>INT((H317+S317)*(10+L317))</f>
        <v>506</v>
      </c>
      <c r="O317" s="48">
        <f>INT((H317+T317)*(10+L317))</f>
        <v>231</v>
      </c>
      <c r="P317" s="48">
        <f>INT((I317+U317)*(10+L317))</f>
        <v>132</v>
      </c>
      <c r="Q317" s="48">
        <f>INT((I317+V317)*(10+L317))</f>
        <v>132</v>
      </c>
      <c r="R317" s="104">
        <f>VLOOKUP(C317,职业!B:I,4,0)</f>
        <v>25</v>
      </c>
      <c r="S317" s="104">
        <f>VLOOKUP(C317,职业!B:I,5,0)</f>
        <v>30</v>
      </c>
      <c r="T317" s="104">
        <f>VLOOKUP(C317,职业!B:I,6,0)</f>
        <v>5</v>
      </c>
      <c r="U317" s="104">
        <f>VLOOKUP(C317,职业!B:I,7,0)</f>
        <v>0</v>
      </c>
      <c r="V317" s="104">
        <f>VLOOKUP(C317,职业!B:I,8,0)</f>
        <v>0</v>
      </c>
    </row>
    <row r="318" spans="1:22">
      <c r="A318" s="45">
        <f>ROW()-2</f>
        <v>316</v>
      </c>
      <c r="B318" s="45">
        <v>361</v>
      </c>
      <c r="C318" s="41">
        <v>1</v>
      </c>
      <c r="D318" s="41">
        <v>0</v>
      </c>
      <c r="E318" s="46" t="s">
        <v>486</v>
      </c>
      <c r="F318" s="46" t="str">
        <f>VLOOKUP(C318,职业!B:C,2,0)</f>
        <v>将军·攻击型</v>
      </c>
      <c r="G318" s="46" t="str">
        <f>VLOOKUP(D318,绝技!B:C,2,0)</f>
        <v>无</v>
      </c>
      <c r="H318" s="50">
        <v>16</v>
      </c>
      <c r="I318" s="50">
        <v>12</v>
      </c>
      <c r="J318" s="45">
        <f>H318+I318</f>
        <v>28</v>
      </c>
      <c r="K318" s="41">
        <v>1</v>
      </c>
      <c r="L318" s="42">
        <v>1</v>
      </c>
      <c r="M318" s="47">
        <f>INT((50+K318*R318)*(10+L318))</f>
        <v>825</v>
      </c>
      <c r="N318" s="72">
        <f>INT((H318+S318)*(10+L318))</f>
        <v>506</v>
      </c>
      <c r="O318" s="48">
        <f>INT((H318+T318)*(10+L318))</f>
        <v>231</v>
      </c>
      <c r="P318" s="48">
        <f>INT((I318+U318)*(10+L318))</f>
        <v>132</v>
      </c>
      <c r="Q318" s="48">
        <f>INT((I318+V318)*(10+L318))</f>
        <v>132</v>
      </c>
      <c r="R318" s="104">
        <f>VLOOKUP(C318,职业!B:I,4,0)</f>
        <v>25</v>
      </c>
      <c r="S318" s="104">
        <f>VLOOKUP(C318,职业!B:I,5,0)</f>
        <v>30</v>
      </c>
      <c r="T318" s="104">
        <f>VLOOKUP(C318,职业!B:I,6,0)</f>
        <v>5</v>
      </c>
      <c r="U318" s="104">
        <f>VLOOKUP(C318,职业!B:I,7,0)</f>
        <v>0</v>
      </c>
      <c r="V318" s="104">
        <f>VLOOKUP(C318,职业!B:I,8,0)</f>
        <v>0</v>
      </c>
    </row>
    <row r="319" spans="1:22">
      <c r="A319" s="45">
        <f>ROW()-2</f>
        <v>317</v>
      </c>
      <c r="B319" s="45">
        <v>388</v>
      </c>
      <c r="C319" s="41">
        <v>1</v>
      </c>
      <c r="D319" s="41">
        <v>0</v>
      </c>
      <c r="E319" s="46" t="s">
        <v>513</v>
      </c>
      <c r="F319" s="46" t="str">
        <f>VLOOKUP(C319,职业!B:C,2,0)</f>
        <v>将军·攻击型</v>
      </c>
      <c r="G319" s="46" t="str">
        <f>VLOOKUP(D319,绝技!B:C,2,0)</f>
        <v>无</v>
      </c>
      <c r="H319" s="50">
        <v>16</v>
      </c>
      <c r="I319" s="50">
        <v>12</v>
      </c>
      <c r="J319" s="45">
        <f>H319+I319</f>
        <v>28</v>
      </c>
      <c r="K319" s="41">
        <v>1</v>
      </c>
      <c r="L319" s="42">
        <v>1</v>
      </c>
      <c r="M319" s="47">
        <f>INT((50+K319*R319)*(10+L319))</f>
        <v>825</v>
      </c>
      <c r="N319" s="72">
        <f>INT((H319+S319)*(10+L319))</f>
        <v>506</v>
      </c>
      <c r="O319" s="48">
        <f>INT((H319+T319)*(10+L319))</f>
        <v>231</v>
      </c>
      <c r="P319" s="48">
        <f>INT((I319+U319)*(10+L319))</f>
        <v>132</v>
      </c>
      <c r="Q319" s="48">
        <f>INT((I319+V319)*(10+L319))</f>
        <v>132</v>
      </c>
      <c r="R319" s="104">
        <f>VLOOKUP(C319,职业!B:I,4,0)</f>
        <v>25</v>
      </c>
      <c r="S319" s="104">
        <f>VLOOKUP(C319,职业!B:I,5,0)</f>
        <v>30</v>
      </c>
      <c r="T319" s="104">
        <f>VLOOKUP(C319,职业!B:I,6,0)</f>
        <v>5</v>
      </c>
      <c r="U319" s="104">
        <f>VLOOKUP(C319,职业!B:I,7,0)</f>
        <v>0</v>
      </c>
      <c r="V319" s="104">
        <f>VLOOKUP(C319,职业!B:I,8,0)</f>
        <v>0</v>
      </c>
    </row>
    <row r="320" spans="1:22">
      <c r="A320" s="45">
        <f>ROW()-2</f>
        <v>318</v>
      </c>
      <c r="B320" s="45">
        <v>620</v>
      </c>
      <c r="C320" s="41">
        <v>1</v>
      </c>
      <c r="D320" s="41">
        <v>0</v>
      </c>
      <c r="E320" s="46" t="s">
        <v>739</v>
      </c>
      <c r="F320" s="46" t="str">
        <f>VLOOKUP(C320,职业!B:C,2,0)</f>
        <v>将军·攻击型</v>
      </c>
      <c r="G320" s="46" t="str">
        <f>VLOOKUP(D320,绝技!B:C,2,0)</f>
        <v>无</v>
      </c>
      <c r="H320" s="50">
        <v>16</v>
      </c>
      <c r="I320" s="50">
        <v>12</v>
      </c>
      <c r="J320" s="45">
        <f>H320+I320</f>
        <v>28</v>
      </c>
      <c r="K320" s="41">
        <v>1</v>
      </c>
      <c r="L320" s="42">
        <v>1</v>
      </c>
      <c r="M320" s="47">
        <f>INT((50+K320*R320)*(10+L320))</f>
        <v>825</v>
      </c>
      <c r="N320" s="72">
        <f>INT((H320+S320)*(10+L320))</f>
        <v>506</v>
      </c>
      <c r="O320" s="48">
        <f>INT((H320+T320)*(10+L320))</f>
        <v>231</v>
      </c>
      <c r="P320" s="48">
        <f>INT((I320+U320)*(10+L320))</f>
        <v>132</v>
      </c>
      <c r="Q320" s="48">
        <f>INT((I320+V320)*(10+L320))</f>
        <v>132</v>
      </c>
      <c r="R320" s="104">
        <f>VLOOKUP(C320,职业!B:I,4,0)</f>
        <v>25</v>
      </c>
      <c r="S320" s="104">
        <f>VLOOKUP(C320,职业!B:I,5,0)</f>
        <v>30</v>
      </c>
      <c r="T320" s="104">
        <f>VLOOKUP(C320,职业!B:I,6,0)</f>
        <v>5</v>
      </c>
      <c r="U320" s="104">
        <f>VLOOKUP(C320,职业!B:I,7,0)</f>
        <v>0</v>
      </c>
      <c r="V320" s="104">
        <f>VLOOKUP(C320,职业!B:I,8,0)</f>
        <v>0</v>
      </c>
    </row>
    <row r="321" spans="1:22">
      <c r="A321" s="45">
        <f>ROW()-2</f>
        <v>319</v>
      </c>
      <c r="B321" s="45">
        <v>44</v>
      </c>
      <c r="C321" s="41">
        <v>1</v>
      </c>
      <c r="D321" s="41">
        <v>0</v>
      </c>
      <c r="E321" s="46" t="s">
        <v>170</v>
      </c>
      <c r="F321" s="46" t="str">
        <f>VLOOKUP(C321,职业!B:C,2,0)</f>
        <v>将军·攻击型</v>
      </c>
      <c r="G321" s="46" t="str">
        <f>VLOOKUP(D321,绝技!B:C,2,0)</f>
        <v>无</v>
      </c>
      <c r="H321" s="50">
        <v>16</v>
      </c>
      <c r="I321" s="50">
        <v>11</v>
      </c>
      <c r="J321" s="45">
        <f>H321+I321</f>
        <v>27</v>
      </c>
      <c r="K321" s="41">
        <v>1</v>
      </c>
      <c r="L321" s="42">
        <v>1</v>
      </c>
      <c r="M321" s="47">
        <f>INT((50+K321*R321)*(10+L321))</f>
        <v>825</v>
      </c>
      <c r="N321" s="72">
        <f>INT((H321+S321)*(10+L321))</f>
        <v>506</v>
      </c>
      <c r="O321" s="48">
        <f>INT((H321+T321)*(10+L321))</f>
        <v>231</v>
      </c>
      <c r="P321" s="48">
        <f>INT((I321+U321)*(10+L321))</f>
        <v>121</v>
      </c>
      <c r="Q321" s="48">
        <f>INT((I321+V321)*(10+L321))</f>
        <v>121</v>
      </c>
      <c r="R321" s="104">
        <f>VLOOKUP(C321,职业!B:I,4,0)</f>
        <v>25</v>
      </c>
      <c r="S321" s="104">
        <f>VLOOKUP(C321,职业!B:I,5,0)</f>
        <v>30</v>
      </c>
      <c r="T321" s="104">
        <f>VLOOKUP(C321,职业!B:I,6,0)</f>
        <v>5</v>
      </c>
      <c r="U321" s="104">
        <f>VLOOKUP(C321,职业!B:I,7,0)</f>
        <v>0</v>
      </c>
      <c r="V321" s="104">
        <f>VLOOKUP(C321,职业!B:I,8,0)</f>
        <v>0</v>
      </c>
    </row>
    <row r="322" spans="1:22">
      <c r="A322" s="45">
        <f>ROW()-2</f>
        <v>320</v>
      </c>
      <c r="B322" s="45">
        <v>223</v>
      </c>
      <c r="C322" s="41">
        <v>1</v>
      </c>
      <c r="D322" s="41">
        <v>0</v>
      </c>
      <c r="E322" s="46" t="s">
        <v>349</v>
      </c>
      <c r="F322" s="46" t="str">
        <f>VLOOKUP(C322,职业!B:C,2,0)</f>
        <v>将军·攻击型</v>
      </c>
      <c r="G322" s="46" t="str">
        <f>VLOOKUP(D322,绝技!B:C,2,0)</f>
        <v>无</v>
      </c>
      <c r="H322" s="50">
        <v>16</v>
      </c>
      <c r="I322" s="50">
        <v>11</v>
      </c>
      <c r="J322" s="45">
        <f>H322+I322</f>
        <v>27</v>
      </c>
      <c r="K322" s="41">
        <v>1</v>
      </c>
      <c r="L322" s="42">
        <v>1</v>
      </c>
      <c r="M322" s="47">
        <f>INT((50+K322*R322)*(10+L322))</f>
        <v>825</v>
      </c>
      <c r="N322" s="72">
        <f>INT((H322+S322)*(10+L322))</f>
        <v>506</v>
      </c>
      <c r="O322" s="48">
        <f>INT((H322+T322)*(10+L322))</f>
        <v>231</v>
      </c>
      <c r="P322" s="48">
        <f>INT((I322+U322)*(10+L322))</f>
        <v>121</v>
      </c>
      <c r="Q322" s="48">
        <f>INT((I322+V322)*(10+L322))</f>
        <v>121</v>
      </c>
      <c r="R322" s="104">
        <f>VLOOKUP(C322,职业!B:I,4,0)</f>
        <v>25</v>
      </c>
      <c r="S322" s="104">
        <f>VLOOKUP(C322,职业!B:I,5,0)</f>
        <v>30</v>
      </c>
      <c r="T322" s="104">
        <f>VLOOKUP(C322,职业!B:I,6,0)</f>
        <v>5</v>
      </c>
      <c r="U322" s="104">
        <f>VLOOKUP(C322,职业!B:I,7,0)</f>
        <v>0</v>
      </c>
      <c r="V322" s="104">
        <f>VLOOKUP(C322,职业!B:I,8,0)</f>
        <v>0</v>
      </c>
    </row>
    <row r="323" spans="1:22">
      <c r="A323" s="45">
        <f>ROW()-2</f>
        <v>321</v>
      </c>
      <c r="B323" s="45">
        <v>396</v>
      </c>
      <c r="C323" s="41">
        <v>1</v>
      </c>
      <c r="D323" s="41">
        <v>0</v>
      </c>
      <c r="E323" s="46" t="s">
        <v>521</v>
      </c>
      <c r="F323" s="46" t="str">
        <f>VLOOKUP(C323,职业!B:C,2,0)</f>
        <v>将军·攻击型</v>
      </c>
      <c r="G323" s="46" t="str">
        <f>VLOOKUP(D323,绝技!B:C,2,0)</f>
        <v>无</v>
      </c>
      <c r="H323" s="50">
        <v>16</v>
      </c>
      <c r="I323" s="50">
        <v>11</v>
      </c>
      <c r="J323" s="45">
        <f>H323+I323</f>
        <v>27</v>
      </c>
      <c r="K323" s="41">
        <v>1</v>
      </c>
      <c r="L323" s="42">
        <v>1</v>
      </c>
      <c r="M323" s="47">
        <f>INT((50+K323*R323)*(10+L323))</f>
        <v>825</v>
      </c>
      <c r="N323" s="72">
        <f>INT((H323+S323)*(10+L323))</f>
        <v>506</v>
      </c>
      <c r="O323" s="48">
        <f>INT((H323+T323)*(10+L323))</f>
        <v>231</v>
      </c>
      <c r="P323" s="48">
        <f>INT((I323+U323)*(10+L323))</f>
        <v>121</v>
      </c>
      <c r="Q323" s="48">
        <f>INT((I323+V323)*(10+L323))</f>
        <v>121</v>
      </c>
      <c r="R323" s="104">
        <f>VLOOKUP(C323,职业!B:I,4,0)</f>
        <v>25</v>
      </c>
      <c r="S323" s="104">
        <f>VLOOKUP(C323,职业!B:I,5,0)</f>
        <v>30</v>
      </c>
      <c r="T323" s="104">
        <f>VLOOKUP(C323,职业!B:I,6,0)</f>
        <v>5</v>
      </c>
      <c r="U323" s="104">
        <f>VLOOKUP(C323,职业!B:I,7,0)</f>
        <v>0</v>
      </c>
      <c r="V323" s="104">
        <f>VLOOKUP(C323,职业!B:I,8,0)</f>
        <v>0</v>
      </c>
    </row>
    <row r="324" spans="1:22">
      <c r="A324" s="45">
        <f>ROW()-2</f>
        <v>322</v>
      </c>
      <c r="B324" s="45">
        <v>490</v>
      </c>
      <c r="C324" s="41">
        <v>1</v>
      </c>
      <c r="D324" s="41">
        <v>0</v>
      </c>
      <c r="E324" s="46" t="s">
        <v>613</v>
      </c>
      <c r="F324" s="46" t="str">
        <f>VLOOKUP(C324,职业!B:C,2,0)</f>
        <v>将军·攻击型</v>
      </c>
      <c r="G324" s="46" t="str">
        <f>VLOOKUP(D324,绝技!B:C,2,0)</f>
        <v>无</v>
      </c>
      <c r="H324" s="50">
        <v>16</v>
      </c>
      <c r="I324" s="50">
        <v>11</v>
      </c>
      <c r="J324" s="45">
        <f>H324+I324</f>
        <v>27</v>
      </c>
      <c r="K324" s="41">
        <v>1</v>
      </c>
      <c r="L324" s="42">
        <v>1</v>
      </c>
      <c r="M324" s="47">
        <f>INT((50+K324*R324)*(10+L324))</f>
        <v>825</v>
      </c>
      <c r="N324" s="72">
        <f>INT((H324+S324)*(10+L324))</f>
        <v>506</v>
      </c>
      <c r="O324" s="48">
        <f>INT((H324+T324)*(10+L324))</f>
        <v>231</v>
      </c>
      <c r="P324" s="48">
        <f>INT((I324+U324)*(10+L324))</f>
        <v>121</v>
      </c>
      <c r="Q324" s="48">
        <f>INT((I324+V324)*(10+L324))</f>
        <v>121</v>
      </c>
      <c r="R324" s="104">
        <f>VLOOKUP(C324,职业!B:I,4,0)</f>
        <v>25</v>
      </c>
      <c r="S324" s="104">
        <f>VLOOKUP(C324,职业!B:I,5,0)</f>
        <v>30</v>
      </c>
      <c r="T324" s="104">
        <f>VLOOKUP(C324,职业!B:I,6,0)</f>
        <v>5</v>
      </c>
      <c r="U324" s="104">
        <f>VLOOKUP(C324,职业!B:I,7,0)</f>
        <v>0</v>
      </c>
      <c r="V324" s="104">
        <f>VLOOKUP(C324,职业!B:I,8,0)</f>
        <v>0</v>
      </c>
    </row>
    <row r="325" spans="1:22">
      <c r="A325" s="45">
        <f>ROW()-2</f>
        <v>323</v>
      </c>
      <c r="B325" s="45">
        <v>642</v>
      </c>
      <c r="C325" s="41">
        <v>1</v>
      </c>
      <c r="D325" s="41">
        <v>0</v>
      </c>
      <c r="E325" s="46" t="s">
        <v>761</v>
      </c>
      <c r="F325" s="46" t="str">
        <f>VLOOKUP(C325,职业!B:C,2,0)</f>
        <v>将军·攻击型</v>
      </c>
      <c r="G325" s="46" t="str">
        <f>VLOOKUP(D325,绝技!B:C,2,0)</f>
        <v>无</v>
      </c>
      <c r="H325" s="50">
        <v>16</v>
      </c>
      <c r="I325" s="50">
        <v>11</v>
      </c>
      <c r="J325" s="45">
        <f>H325+I325</f>
        <v>27</v>
      </c>
      <c r="K325" s="41">
        <v>1</v>
      </c>
      <c r="L325" s="42">
        <v>1</v>
      </c>
      <c r="M325" s="47">
        <f>INT((50+K325*R325)*(10+L325))</f>
        <v>825</v>
      </c>
      <c r="N325" s="72">
        <f>INT((H325+S325)*(10+L325))</f>
        <v>506</v>
      </c>
      <c r="O325" s="48">
        <f>INT((H325+T325)*(10+L325))</f>
        <v>231</v>
      </c>
      <c r="P325" s="48">
        <f>INT((I325+U325)*(10+L325))</f>
        <v>121</v>
      </c>
      <c r="Q325" s="48">
        <f>INT((I325+V325)*(10+L325))</f>
        <v>121</v>
      </c>
      <c r="R325" s="104">
        <f>VLOOKUP(C325,职业!B:I,4,0)</f>
        <v>25</v>
      </c>
      <c r="S325" s="104">
        <f>VLOOKUP(C325,职业!B:I,5,0)</f>
        <v>30</v>
      </c>
      <c r="T325" s="104">
        <f>VLOOKUP(C325,职业!B:I,6,0)</f>
        <v>5</v>
      </c>
      <c r="U325" s="104">
        <f>VLOOKUP(C325,职业!B:I,7,0)</f>
        <v>0</v>
      </c>
      <c r="V325" s="104">
        <f>VLOOKUP(C325,职业!B:I,8,0)</f>
        <v>0</v>
      </c>
    </row>
    <row r="326" spans="1:22">
      <c r="A326" s="45">
        <f>ROW()-2</f>
        <v>324</v>
      </c>
      <c r="B326" s="45">
        <v>55</v>
      </c>
      <c r="C326" s="41">
        <v>1</v>
      </c>
      <c r="D326" s="41">
        <v>0</v>
      </c>
      <c r="E326" s="46" t="s">
        <v>181</v>
      </c>
      <c r="F326" s="46" t="str">
        <f>VLOOKUP(C326,职业!B:C,2,0)</f>
        <v>将军·攻击型</v>
      </c>
      <c r="G326" s="46" t="str">
        <f>VLOOKUP(D326,绝技!B:C,2,0)</f>
        <v>无</v>
      </c>
      <c r="H326" s="50">
        <v>16</v>
      </c>
      <c r="I326" s="50">
        <v>10</v>
      </c>
      <c r="J326" s="45">
        <f>H326+I326</f>
        <v>26</v>
      </c>
      <c r="K326" s="41">
        <v>1</v>
      </c>
      <c r="L326" s="42">
        <v>1</v>
      </c>
      <c r="M326" s="47">
        <f>INT((50+K326*R326)*(10+L326))</f>
        <v>825</v>
      </c>
      <c r="N326" s="72">
        <f>INT((H326+S326)*(10+L326))</f>
        <v>506</v>
      </c>
      <c r="O326" s="48">
        <f>INT((H326+T326)*(10+L326))</f>
        <v>231</v>
      </c>
      <c r="P326" s="48">
        <f>INT((I326+U326)*(10+L326))</f>
        <v>110</v>
      </c>
      <c r="Q326" s="48">
        <f>INT((I326+V326)*(10+L326))</f>
        <v>110</v>
      </c>
      <c r="R326" s="104">
        <f>VLOOKUP(C326,职业!B:I,4,0)</f>
        <v>25</v>
      </c>
      <c r="S326" s="104">
        <f>VLOOKUP(C326,职业!B:I,5,0)</f>
        <v>30</v>
      </c>
      <c r="T326" s="104">
        <f>VLOOKUP(C326,职业!B:I,6,0)</f>
        <v>5</v>
      </c>
      <c r="U326" s="104">
        <f>VLOOKUP(C326,职业!B:I,7,0)</f>
        <v>0</v>
      </c>
      <c r="V326" s="104">
        <f>VLOOKUP(C326,职业!B:I,8,0)</f>
        <v>0</v>
      </c>
    </row>
    <row r="327" spans="1:22">
      <c r="A327" s="45">
        <f>ROW()-2</f>
        <v>325</v>
      </c>
      <c r="B327" s="45">
        <v>73</v>
      </c>
      <c r="C327" s="41">
        <v>1</v>
      </c>
      <c r="D327" s="41">
        <v>0</v>
      </c>
      <c r="E327" s="46" t="s">
        <v>199</v>
      </c>
      <c r="F327" s="46" t="str">
        <f>VLOOKUP(C327,职业!B:C,2,0)</f>
        <v>将军·攻击型</v>
      </c>
      <c r="G327" s="46" t="str">
        <f>VLOOKUP(D327,绝技!B:C,2,0)</f>
        <v>无</v>
      </c>
      <c r="H327" s="50">
        <v>16</v>
      </c>
      <c r="I327" s="50">
        <v>10</v>
      </c>
      <c r="J327" s="45">
        <f>H327+I327</f>
        <v>26</v>
      </c>
      <c r="K327" s="41">
        <v>1</v>
      </c>
      <c r="L327" s="42">
        <v>1</v>
      </c>
      <c r="M327" s="47">
        <f>INT((50+K327*R327)*(10+L327))</f>
        <v>825</v>
      </c>
      <c r="N327" s="72">
        <f>INT((H327+S327)*(10+L327))</f>
        <v>506</v>
      </c>
      <c r="O327" s="48">
        <f>INT((H327+T327)*(10+L327))</f>
        <v>231</v>
      </c>
      <c r="P327" s="48">
        <f>INT((I327+U327)*(10+L327))</f>
        <v>110</v>
      </c>
      <c r="Q327" s="48">
        <f>INT((I327+V327)*(10+L327))</f>
        <v>110</v>
      </c>
      <c r="R327" s="104">
        <f>VLOOKUP(C327,职业!B:I,4,0)</f>
        <v>25</v>
      </c>
      <c r="S327" s="104">
        <f>VLOOKUP(C327,职业!B:I,5,0)</f>
        <v>30</v>
      </c>
      <c r="T327" s="104">
        <f>VLOOKUP(C327,职业!B:I,6,0)</f>
        <v>5</v>
      </c>
      <c r="U327" s="104">
        <f>VLOOKUP(C327,职业!B:I,7,0)</f>
        <v>0</v>
      </c>
      <c r="V327" s="104">
        <f>VLOOKUP(C327,职业!B:I,8,0)</f>
        <v>0</v>
      </c>
    </row>
    <row r="328" spans="1:22">
      <c r="A328" s="45">
        <f>ROW()-2</f>
        <v>326</v>
      </c>
      <c r="B328" s="45">
        <v>394</v>
      </c>
      <c r="C328" s="41">
        <v>1</v>
      </c>
      <c r="D328" s="41">
        <v>0</v>
      </c>
      <c r="E328" s="46" t="s">
        <v>519</v>
      </c>
      <c r="F328" s="46" t="str">
        <f>VLOOKUP(C328,职业!B:C,2,0)</f>
        <v>将军·攻击型</v>
      </c>
      <c r="G328" s="46" t="str">
        <f>VLOOKUP(D328,绝技!B:C,2,0)</f>
        <v>无</v>
      </c>
      <c r="H328" s="50">
        <v>16</v>
      </c>
      <c r="I328" s="50">
        <v>10</v>
      </c>
      <c r="J328" s="45">
        <f>H328+I328</f>
        <v>26</v>
      </c>
      <c r="K328" s="41">
        <v>1</v>
      </c>
      <c r="L328" s="42">
        <v>1</v>
      </c>
      <c r="M328" s="47">
        <f>INT((50+K328*R328)*(10+L328))</f>
        <v>825</v>
      </c>
      <c r="N328" s="72">
        <f>INT((H328+S328)*(10+L328))</f>
        <v>506</v>
      </c>
      <c r="O328" s="48">
        <f>INT((H328+T328)*(10+L328))</f>
        <v>231</v>
      </c>
      <c r="P328" s="48">
        <f>INT((I328+U328)*(10+L328))</f>
        <v>110</v>
      </c>
      <c r="Q328" s="48">
        <f>INT((I328+V328)*(10+L328))</f>
        <v>110</v>
      </c>
      <c r="R328" s="104">
        <f>VLOOKUP(C328,职业!B:I,4,0)</f>
        <v>25</v>
      </c>
      <c r="S328" s="104">
        <f>VLOOKUP(C328,职业!B:I,5,0)</f>
        <v>30</v>
      </c>
      <c r="T328" s="104">
        <f>VLOOKUP(C328,职业!B:I,6,0)</f>
        <v>5</v>
      </c>
      <c r="U328" s="104">
        <f>VLOOKUP(C328,职业!B:I,7,0)</f>
        <v>0</v>
      </c>
      <c r="V328" s="104">
        <f>VLOOKUP(C328,职业!B:I,8,0)</f>
        <v>0</v>
      </c>
    </row>
    <row r="329" spans="1:22">
      <c r="A329" s="45">
        <f>ROW()-2</f>
        <v>327</v>
      </c>
      <c r="B329" s="45">
        <v>445</v>
      </c>
      <c r="C329" s="41">
        <v>1</v>
      </c>
      <c r="D329" s="41">
        <v>0</v>
      </c>
      <c r="E329" s="46" t="s">
        <v>569</v>
      </c>
      <c r="F329" s="46" t="str">
        <f>VLOOKUP(C329,职业!B:C,2,0)</f>
        <v>将军·攻击型</v>
      </c>
      <c r="G329" s="46" t="str">
        <f>VLOOKUP(D329,绝技!B:C,2,0)</f>
        <v>无</v>
      </c>
      <c r="H329" s="50">
        <v>16</v>
      </c>
      <c r="I329" s="50">
        <v>10</v>
      </c>
      <c r="J329" s="45">
        <f>H329+I329</f>
        <v>26</v>
      </c>
      <c r="K329" s="41">
        <v>1</v>
      </c>
      <c r="L329" s="42">
        <v>1</v>
      </c>
      <c r="M329" s="47">
        <f>INT((50+K329*R329)*(10+L329))</f>
        <v>825</v>
      </c>
      <c r="N329" s="72">
        <f>INT((H329+S329)*(10+L329))</f>
        <v>506</v>
      </c>
      <c r="O329" s="48">
        <f>INT((H329+T329)*(10+L329))</f>
        <v>231</v>
      </c>
      <c r="P329" s="48">
        <f>INT((I329+U329)*(10+L329))</f>
        <v>110</v>
      </c>
      <c r="Q329" s="48">
        <f>INT((I329+V329)*(10+L329))</f>
        <v>110</v>
      </c>
      <c r="R329" s="104">
        <f>VLOOKUP(C329,职业!B:I,4,0)</f>
        <v>25</v>
      </c>
      <c r="S329" s="104">
        <f>VLOOKUP(C329,职业!B:I,5,0)</f>
        <v>30</v>
      </c>
      <c r="T329" s="104">
        <f>VLOOKUP(C329,职业!B:I,6,0)</f>
        <v>5</v>
      </c>
      <c r="U329" s="104">
        <f>VLOOKUP(C329,职业!B:I,7,0)</f>
        <v>0</v>
      </c>
      <c r="V329" s="104">
        <f>VLOOKUP(C329,职业!B:I,8,0)</f>
        <v>0</v>
      </c>
    </row>
    <row r="330" spans="1:22">
      <c r="A330" s="45">
        <f>ROW()-2</f>
        <v>328</v>
      </c>
      <c r="B330" s="45">
        <v>581</v>
      </c>
      <c r="C330" s="41">
        <v>1</v>
      </c>
      <c r="D330" s="41">
        <v>0</v>
      </c>
      <c r="E330" s="46" t="s">
        <v>701</v>
      </c>
      <c r="F330" s="46" t="str">
        <f>VLOOKUP(C330,职业!B:C,2,0)</f>
        <v>将军·攻击型</v>
      </c>
      <c r="G330" s="46" t="str">
        <f>VLOOKUP(D330,绝技!B:C,2,0)</f>
        <v>无</v>
      </c>
      <c r="H330" s="50">
        <v>16</v>
      </c>
      <c r="I330" s="50">
        <v>10</v>
      </c>
      <c r="J330" s="45">
        <f>H330+I330</f>
        <v>26</v>
      </c>
      <c r="K330" s="41">
        <v>1</v>
      </c>
      <c r="L330" s="42">
        <v>1</v>
      </c>
      <c r="M330" s="47">
        <f>INT((50+K330*R330)*(10+L330))</f>
        <v>825</v>
      </c>
      <c r="N330" s="72">
        <f>INT((H330+S330)*(10+L330))</f>
        <v>506</v>
      </c>
      <c r="O330" s="48">
        <f>INT((H330+T330)*(10+L330))</f>
        <v>231</v>
      </c>
      <c r="P330" s="48">
        <f>INT((I330+U330)*(10+L330))</f>
        <v>110</v>
      </c>
      <c r="Q330" s="48">
        <f>INT((I330+V330)*(10+L330))</f>
        <v>110</v>
      </c>
      <c r="R330" s="104">
        <f>VLOOKUP(C330,职业!B:I,4,0)</f>
        <v>25</v>
      </c>
      <c r="S330" s="104">
        <f>VLOOKUP(C330,职业!B:I,5,0)</f>
        <v>30</v>
      </c>
      <c r="T330" s="104">
        <f>VLOOKUP(C330,职业!B:I,6,0)</f>
        <v>5</v>
      </c>
      <c r="U330" s="104">
        <f>VLOOKUP(C330,职业!B:I,7,0)</f>
        <v>0</v>
      </c>
      <c r="V330" s="104">
        <f>VLOOKUP(C330,职业!B:I,8,0)</f>
        <v>0</v>
      </c>
    </row>
    <row r="331" spans="1:22">
      <c r="A331" s="45">
        <f>ROW()-2</f>
        <v>329</v>
      </c>
      <c r="B331" s="45">
        <v>112</v>
      </c>
      <c r="C331" s="41">
        <v>1</v>
      </c>
      <c r="D331" s="41">
        <v>0</v>
      </c>
      <c r="E331" s="46" t="s">
        <v>238</v>
      </c>
      <c r="F331" s="46" t="str">
        <f>VLOOKUP(C331,职业!B:C,2,0)</f>
        <v>将军·攻击型</v>
      </c>
      <c r="G331" s="46" t="str">
        <f>VLOOKUP(D331,绝技!B:C,2,0)</f>
        <v>无</v>
      </c>
      <c r="H331" s="50">
        <v>16</v>
      </c>
      <c r="I331" s="50">
        <v>9</v>
      </c>
      <c r="J331" s="45">
        <f>H331+I331</f>
        <v>25</v>
      </c>
      <c r="K331" s="41">
        <v>1</v>
      </c>
      <c r="L331" s="42">
        <v>1</v>
      </c>
      <c r="M331" s="47">
        <f>INT((50+K331*R331)*(10+L331))</f>
        <v>825</v>
      </c>
      <c r="N331" s="72">
        <f>INT((H331+S331)*(10+L331))</f>
        <v>506</v>
      </c>
      <c r="O331" s="48">
        <f>INT((H331+T331)*(10+L331))</f>
        <v>231</v>
      </c>
      <c r="P331" s="48">
        <f>INT((I331+U331)*(10+L331))</f>
        <v>99</v>
      </c>
      <c r="Q331" s="48">
        <f>INT((I331+V331)*(10+L331))</f>
        <v>99</v>
      </c>
      <c r="R331" s="104">
        <f>VLOOKUP(C331,职业!B:I,4,0)</f>
        <v>25</v>
      </c>
      <c r="S331" s="104">
        <f>VLOOKUP(C331,职业!B:I,5,0)</f>
        <v>30</v>
      </c>
      <c r="T331" s="104">
        <f>VLOOKUP(C331,职业!B:I,6,0)</f>
        <v>5</v>
      </c>
      <c r="U331" s="104">
        <f>VLOOKUP(C331,职业!B:I,7,0)</f>
        <v>0</v>
      </c>
      <c r="V331" s="104">
        <f>VLOOKUP(C331,职业!B:I,8,0)</f>
        <v>0</v>
      </c>
    </row>
    <row r="332" spans="1:22">
      <c r="A332" s="45">
        <f>ROW()-2</f>
        <v>330</v>
      </c>
      <c r="B332" s="45">
        <v>326</v>
      </c>
      <c r="C332" s="41">
        <v>1</v>
      </c>
      <c r="D332" s="41">
        <v>0</v>
      </c>
      <c r="E332" s="46" t="s">
        <v>451</v>
      </c>
      <c r="F332" s="46" t="str">
        <f>VLOOKUP(C332,职业!B:C,2,0)</f>
        <v>将军·攻击型</v>
      </c>
      <c r="G332" s="46" t="str">
        <f>VLOOKUP(D332,绝技!B:C,2,0)</f>
        <v>无</v>
      </c>
      <c r="H332" s="50">
        <v>16</v>
      </c>
      <c r="I332" s="50">
        <v>9</v>
      </c>
      <c r="J332" s="45">
        <f>H332+I332</f>
        <v>25</v>
      </c>
      <c r="K332" s="41">
        <v>1</v>
      </c>
      <c r="L332" s="42">
        <v>1</v>
      </c>
      <c r="M332" s="47">
        <f>INT((50+K332*R332)*(10+L332))</f>
        <v>825</v>
      </c>
      <c r="N332" s="72">
        <f>INT((H332+S332)*(10+L332))</f>
        <v>506</v>
      </c>
      <c r="O332" s="48">
        <f>INT((H332+T332)*(10+L332))</f>
        <v>231</v>
      </c>
      <c r="P332" s="48">
        <f>INT((I332+U332)*(10+L332))</f>
        <v>99</v>
      </c>
      <c r="Q332" s="48">
        <f>INT((I332+V332)*(10+L332))</f>
        <v>99</v>
      </c>
      <c r="R332" s="104">
        <f>VLOOKUP(C332,职业!B:I,4,0)</f>
        <v>25</v>
      </c>
      <c r="S332" s="104">
        <f>VLOOKUP(C332,职业!B:I,5,0)</f>
        <v>30</v>
      </c>
      <c r="T332" s="104">
        <f>VLOOKUP(C332,职业!B:I,6,0)</f>
        <v>5</v>
      </c>
      <c r="U332" s="104">
        <f>VLOOKUP(C332,职业!B:I,7,0)</f>
        <v>0</v>
      </c>
      <c r="V332" s="104">
        <f>VLOOKUP(C332,职业!B:I,8,0)</f>
        <v>0</v>
      </c>
    </row>
    <row r="333" spans="1:22">
      <c r="A333" s="45">
        <f>ROW()-2</f>
        <v>331</v>
      </c>
      <c r="B333" s="45">
        <v>174</v>
      </c>
      <c r="C333" s="41">
        <v>1</v>
      </c>
      <c r="D333" s="41">
        <v>0</v>
      </c>
      <c r="E333" s="46" t="s">
        <v>300</v>
      </c>
      <c r="F333" s="46" t="str">
        <f>VLOOKUP(C333,职业!B:C,2,0)</f>
        <v>将军·攻击型</v>
      </c>
      <c r="G333" s="46" t="str">
        <f>VLOOKUP(D333,绝技!B:C,2,0)</f>
        <v>无</v>
      </c>
      <c r="H333" s="50">
        <v>16</v>
      </c>
      <c r="I333" s="50">
        <v>8</v>
      </c>
      <c r="J333" s="45">
        <f>H333+I333</f>
        <v>24</v>
      </c>
      <c r="K333" s="41">
        <v>1</v>
      </c>
      <c r="L333" s="42">
        <v>1</v>
      </c>
      <c r="M333" s="47">
        <f>INT((50+K333*R333)*(10+L333))</f>
        <v>825</v>
      </c>
      <c r="N333" s="72">
        <f>INT((H333+S333)*(10+L333))</f>
        <v>506</v>
      </c>
      <c r="O333" s="48">
        <f>INT((H333+T333)*(10+L333))</f>
        <v>231</v>
      </c>
      <c r="P333" s="48">
        <f>INT((I333+U333)*(10+L333))</f>
        <v>88</v>
      </c>
      <c r="Q333" s="48">
        <f>INT((I333+V333)*(10+L333))</f>
        <v>88</v>
      </c>
      <c r="R333" s="104">
        <f>VLOOKUP(C333,职业!B:I,4,0)</f>
        <v>25</v>
      </c>
      <c r="S333" s="104">
        <f>VLOOKUP(C333,职业!B:I,5,0)</f>
        <v>30</v>
      </c>
      <c r="T333" s="104">
        <f>VLOOKUP(C333,职业!B:I,6,0)</f>
        <v>5</v>
      </c>
      <c r="U333" s="104">
        <f>VLOOKUP(C333,职业!B:I,7,0)</f>
        <v>0</v>
      </c>
      <c r="V333" s="104">
        <f>VLOOKUP(C333,职业!B:I,8,0)</f>
        <v>0</v>
      </c>
    </row>
    <row r="334" spans="1:22">
      <c r="A334" s="45">
        <f>ROW()-2</f>
        <v>332</v>
      </c>
      <c r="B334" s="45">
        <v>312</v>
      </c>
      <c r="C334" s="41">
        <v>1</v>
      </c>
      <c r="D334" s="41">
        <v>0</v>
      </c>
      <c r="E334" s="46" t="s">
        <v>437</v>
      </c>
      <c r="F334" s="46" t="str">
        <f>VLOOKUP(C334,职业!B:C,2,0)</f>
        <v>将军·攻击型</v>
      </c>
      <c r="G334" s="46" t="str">
        <f>VLOOKUP(D334,绝技!B:C,2,0)</f>
        <v>无</v>
      </c>
      <c r="H334" s="50">
        <v>16</v>
      </c>
      <c r="I334" s="50">
        <v>8</v>
      </c>
      <c r="J334" s="45">
        <f>H334+I334</f>
        <v>24</v>
      </c>
      <c r="K334" s="41">
        <v>1</v>
      </c>
      <c r="L334" s="42">
        <v>1</v>
      </c>
      <c r="M334" s="47">
        <f>INT((50+K334*R334)*(10+L334))</f>
        <v>825</v>
      </c>
      <c r="N334" s="72">
        <f>INT((H334+S334)*(10+L334))</f>
        <v>506</v>
      </c>
      <c r="O334" s="48">
        <f>INT((H334+T334)*(10+L334))</f>
        <v>231</v>
      </c>
      <c r="P334" s="48">
        <f>INT((I334+U334)*(10+L334))</f>
        <v>88</v>
      </c>
      <c r="Q334" s="48">
        <f>INT((I334+V334)*(10+L334))</f>
        <v>88</v>
      </c>
      <c r="R334" s="104">
        <f>VLOOKUP(C334,职业!B:I,4,0)</f>
        <v>25</v>
      </c>
      <c r="S334" s="104">
        <f>VLOOKUP(C334,职业!B:I,5,0)</f>
        <v>30</v>
      </c>
      <c r="T334" s="104">
        <f>VLOOKUP(C334,职业!B:I,6,0)</f>
        <v>5</v>
      </c>
      <c r="U334" s="104">
        <f>VLOOKUP(C334,职业!B:I,7,0)</f>
        <v>0</v>
      </c>
      <c r="V334" s="104">
        <f>VLOOKUP(C334,职业!B:I,8,0)</f>
        <v>0</v>
      </c>
    </row>
    <row r="335" spans="1:22">
      <c r="A335" s="45">
        <f>ROW()-2</f>
        <v>333</v>
      </c>
      <c r="B335" s="45">
        <v>626</v>
      </c>
      <c r="C335" s="41">
        <v>1</v>
      </c>
      <c r="D335" s="41">
        <v>0</v>
      </c>
      <c r="E335" s="46" t="s">
        <v>745</v>
      </c>
      <c r="F335" s="46" t="str">
        <f>VLOOKUP(C335,职业!B:C,2,0)</f>
        <v>将军·攻击型</v>
      </c>
      <c r="G335" s="46" t="str">
        <f>VLOOKUP(D335,绝技!B:C,2,0)</f>
        <v>无</v>
      </c>
      <c r="H335" s="50">
        <v>16</v>
      </c>
      <c r="I335" s="50">
        <v>8</v>
      </c>
      <c r="J335" s="45">
        <f>H335+I335</f>
        <v>24</v>
      </c>
      <c r="K335" s="41">
        <v>1</v>
      </c>
      <c r="L335" s="42">
        <v>1</v>
      </c>
      <c r="M335" s="47">
        <f>INT((50+K335*R335)*(10+L335))</f>
        <v>825</v>
      </c>
      <c r="N335" s="72">
        <f>INT((H335+S335)*(10+L335))</f>
        <v>506</v>
      </c>
      <c r="O335" s="48">
        <f>INT((H335+T335)*(10+L335))</f>
        <v>231</v>
      </c>
      <c r="P335" s="48">
        <f>INT((I335+U335)*(10+L335))</f>
        <v>88</v>
      </c>
      <c r="Q335" s="48">
        <f>INT((I335+V335)*(10+L335))</f>
        <v>88</v>
      </c>
      <c r="R335" s="104">
        <f>VLOOKUP(C335,职业!B:I,4,0)</f>
        <v>25</v>
      </c>
      <c r="S335" s="104">
        <f>VLOOKUP(C335,职业!B:I,5,0)</f>
        <v>30</v>
      </c>
      <c r="T335" s="104">
        <f>VLOOKUP(C335,职业!B:I,6,0)</f>
        <v>5</v>
      </c>
      <c r="U335" s="104">
        <f>VLOOKUP(C335,职业!B:I,7,0)</f>
        <v>0</v>
      </c>
      <c r="V335" s="104">
        <f>VLOOKUP(C335,职业!B:I,8,0)</f>
        <v>0</v>
      </c>
    </row>
    <row r="336" spans="1:22">
      <c r="A336" s="45">
        <f>ROW()-2</f>
        <v>334</v>
      </c>
      <c r="B336" s="45">
        <v>631</v>
      </c>
      <c r="C336" s="41">
        <v>1</v>
      </c>
      <c r="D336" s="41">
        <v>0</v>
      </c>
      <c r="E336" s="46" t="s">
        <v>750</v>
      </c>
      <c r="F336" s="46" t="str">
        <f>VLOOKUP(C336,职业!B:C,2,0)</f>
        <v>将军·攻击型</v>
      </c>
      <c r="G336" s="46" t="str">
        <f>VLOOKUP(D336,绝技!B:C,2,0)</f>
        <v>无</v>
      </c>
      <c r="H336" s="50">
        <v>16</v>
      </c>
      <c r="I336" s="50">
        <v>8</v>
      </c>
      <c r="J336" s="45">
        <f>H336+I336</f>
        <v>24</v>
      </c>
      <c r="K336" s="41">
        <v>1</v>
      </c>
      <c r="L336" s="42">
        <v>1</v>
      </c>
      <c r="M336" s="47">
        <f>INT((50+K336*R336)*(10+L336))</f>
        <v>825</v>
      </c>
      <c r="N336" s="72">
        <f>INT((H336+S336)*(10+L336))</f>
        <v>506</v>
      </c>
      <c r="O336" s="48">
        <f>INT((H336+T336)*(10+L336))</f>
        <v>231</v>
      </c>
      <c r="P336" s="48">
        <f>INT((I336+U336)*(10+L336))</f>
        <v>88</v>
      </c>
      <c r="Q336" s="48">
        <f>INT((I336+V336)*(10+L336))</f>
        <v>88</v>
      </c>
      <c r="R336" s="104">
        <f>VLOOKUP(C336,职业!B:I,4,0)</f>
        <v>25</v>
      </c>
      <c r="S336" s="104">
        <f>VLOOKUP(C336,职业!B:I,5,0)</f>
        <v>30</v>
      </c>
      <c r="T336" s="104">
        <f>VLOOKUP(C336,职业!B:I,6,0)</f>
        <v>5</v>
      </c>
      <c r="U336" s="104">
        <f>VLOOKUP(C336,职业!B:I,7,0)</f>
        <v>0</v>
      </c>
      <c r="V336" s="104">
        <f>VLOOKUP(C336,职业!B:I,8,0)</f>
        <v>0</v>
      </c>
    </row>
    <row r="337" spans="1:22">
      <c r="A337" s="45">
        <f>ROW()-2</f>
        <v>335</v>
      </c>
      <c r="B337" s="45">
        <v>47</v>
      </c>
      <c r="C337" s="41">
        <v>1</v>
      </c>
      <c r="D337" s="41">
        <v>0</v>
      </c>
      <c r="E337" s="46" t="s">
        <v>173</v>
      </c>
      <c r="F337" s="46" t="str">
        <f>VLOOKUP(C337,职业!B:C,2,0)</f>
        <v>将军·攻击型</v>
      </c>
      <c r="G337" s="46" t="str">
        <f>VLOOKUP(D337,绝技!B:C,2,0)</f>
        <v>无</v>
      </c>
      <c r="H337" s="50">
        <v>16</v>
      </c>
      <c r="I337" s="50">
        <v>7</v>
      </c>
      <c r="J337" s="45">
        <f>H337+I337</f>
        <v>23</v>
      </c>
      <c r="K337" s="41">
        <v>1</v>
      </c>
      <c r="L337" s="42">
        <v>1</v>
      </c>
      <c r="M337" s="47">
        <f>INT((50+K337*R337)*(10+L337))</f>
        <v>825</v>
      </c>
      <c r="N337" s="72">
        <f>INT((H337+S337)*(10+L337))</f>
        <v>506</v>
      </c>
      <c r="O337" s="48">
        <f>INT((H337+T337)*(10+L337))</f>
        <v>231</v>
      </c>
      <c r="P337" s="48">
        <f>INT((I337+U337)*(10+L337))</f>
        <v>77</v>
      </c>
      <c r="Q337" s="48">
        <f>INT((I337+V337)*(10+L337))</f>
        <v>77</v>
      </c>
      <c r="R337" s="104">
        <f>VLOOKUP(C337,职业!B:I,4,0)</f>
        <v>25</v>
      </c>
      <c r="S337" s="104">
        <f>VLOOKUP(C337,职业!B:I,5,0)</f>
        <v>30</v>
      </c>
      <c r="T337" s="104">
        <f>VLOOKUP(C337,职业!B:I,6,0)</f>
        <v>5</v>
      </c>
      <c r="U337" s="104">
        <f>VLOOKUP(C337,职业!B:I,7,0)</f>
        <v>0</v>
      </c>
      <c r="V337" s="104">
        <f>VLOOKUP(C337,职业!B:I,8,0)</f>
        <v>0</v>
      </c>
    </row>
    <row r="338" spans="1:22">
      <c r="A338" s="45">
        <f>ROW()-2</f>
        <v>336</v>
      </c>
      <c r="B338" s="45">
        <v>255</v>
      </c>
      <c r="C338" s="41">
        <v>1</v>
      </c>
      <c r="D338" s="41">
        <v>0</v>
      </c>
      <c r="E338" s="46" t="s">
        <v>381</v>
      </c>
      <c r="F338" s="46" t="str">
        <f>VLOOKUP(C338,职业!B:C,2,0)</f>
        <v>将军·攻击型</v>
      </c>
      <c r="G338" s="46" t="str">
        <f>VLOOKUP(D338,绝技!B:C,2,0)</f>
        <v>无</v>
      </c>
      <c r="H338" s="50">
        <v>16</v>
      </c>
      <c r="I338" s="50">
        <v>7</v>
      </c>
      <c r="J338" s="45">
        <f>H338+I338</f>
        <v>23</v>
      </c>
      <c r="K338" s="41">
        <v>1</v>
      </c>
      <c r="L338" s="42">
        <v>1</v>
      </c>
      <c r="M338" s="47">
        <f>INT((50+K338*R338)*(10+L338))</f>
        <v>825</v>
      </c>
      <c r="N338" s="72">
        <f>INT((H338+S338)*(10+L338))</f>
        <v>506</v>
      </c>
      <c r="O338" s="48">
        <f>INT((H338+T338)*(10+L338))</f>
        <v>231</v>
      </c>
      <c r="P338" s="48">
        <f>INT((I338+U338)*(10+L338))</f>
        <v>77</v>
      </c>
      <c r="Q338" s="48">
        <f>INT((I338+V338)*(10+L338))</f>
        <v>77</v>
      </c>
      <c r="R338" s="104">
        <f>VLOOKUP(C338,职业!B:I,4,0)</f>
        <v>25</v>
      </c>
      <c r="S338" s="104">
        <f>VLOOKUP(C338,职业!B:I,5,0)</f>
        <v>30</v>
      </c>
      <c r="T338" s="104">
        <f>VLOOKUP(C338,职业!B:I,6,0)</f>
        <v>5</v>
      </c>
      <c r="U338" s="104">
        <f>VLOOKUP(C338,职业!B:I,7,0)</f>
        <v>0</v>
      </c>
      <c r="V338" s="104">
        <f>VLOOKUP(C338,职业!B:I,8,0)</f>
        <v>0</v>
      </c>
    </row>
    <row r="339" spans="1:22">
      <c r="A339" s="45">
        <f>ROW()-2</f>
        <v>337</v>
      </c>
      <c r="B339" s="45">
        <v>590</v>
      </c>
      <c r="C339" s="41">
        <v>1</v>
      </c>
      <c r="D339" s="41">
        <v>0</v>
      </c>
      <c r="E339" s="46" t="s">
        <v>710</v>
      </c>
      <c r="F339" s="46" t="str">
        <f>VLOOKUP(C339,职业!B:C,2,0)</f>
        <v>将军·攻击型</v>
      </c>
      <c r="G339" s="46" t="str">
        <f>VLOOKUP(D339,绝技!B:C,2,0)</f>
        <v>无</v>
      </c>
      <c r="H339" s="50">
        <v>16</v>
      </c>
      <c r="I339" s="50">
        <v>7</v>
      </c>
      <c r="J339" s="45">
        <f>H339+I339</f>
        <v>23</v>
      </c>
      <c r="K339" s="41">
        <v>1</v>
      </c>
      <c r="L339" s="42">
        <v>1</v>
      </c>
      <c r="M339" s="47">
        <f>INT((50+K339*R339)*(10+L339))</f>
        <v>825</v>
      </c>
      <c r="N339" s="72">
        <f>INT((H339+S339)*(10+L339))</f>
        <v>506</v>
      </c>
      <c r="O339" s="48">
        <f>INT((H339+T339)*(10+L339))</f>
        <v>231</v>
      </c>
      <c r="P339" s="48">
        <f>INT((I339+U339)*(10+L339))</f>
        <v>77</v>
      </c>
      <c r="Q339" s="48">
        <f>INT((I339+V339)*(10+L339))</f>
        <v>77</v>
      </c>
      <c r="R339" s="104">
        <f>VLOOKUP(C339,职业!B:I,4,0)</f>
        <v>25</v>
      </c>
      <c r="S339" s="104">
        <f>VLOOKUP(C339,职业!B:I,5,0)</f>
        <v>30</v>
      </c>
      <c r="T339" s="104">
        <f>VLOOKUP(C339,职业!B:I,6,0)</f>
        <v>5</v>
      </c>
      <c r="U339" s="104">
        <f>VLOOKUP(C339,职业!B:I,7,0)</f>
        <v>0</v>
      </c>
      <c r="V339" s="104">
        <f>VLOOKUP(C339,职业!B:I,8,0)</f>
        <v>0</v>
      </c>
    </row>
    <row r="340" spans="1:22">
      <c r="A340" s="45">
        <f>ROW()-2</f>
        <v>338</v>
      </c>
      <c r="B340" s="45">
        <v>503</v>
      </c>
      <c r="C340" s="41">
        <v>1</v>
      </c>
      <c r="D340" s="41">
        <v>0</v>
      </c>
      <c r="E340" s="46" t="s">
        <v>626</v>
      </c>
      <c r="F340" s="46" t="str">
        <f>VLOOKUP(C340,职业!B:C,2,0)</f>
        <v>将军·攻击型</v>
      </c>
      <c r="G340" s="46" t="str">
        <f>VLOOKUP(D340,绝技!B:C,2,0)</f>
        <v>无</v>
      </c>
      <c r="H340" s="50">
        <v>16</v>
      </c>
      <c r="I340" s="50">
        <v>6</v>
      </c>
      <c r="J340" s="45">
        <f>H340+I340</f>
        <v>22</v>
      </c>
      <c r="K340" s="41">
        <v>1</v>
      </c>
      <c r="L340" s="42">
        <v>1</v>
      </c>
      <c r="M340" s="47">
        <f>INT((50+K340*R340)*(10+L340))</f>
        <v>825</v>
      </c>
      <c r="N340" s="72">
        <f>INT((H340+S340)*(10+L340))</f>
        <v>506</v>
      </c>
      <c r="O340" s="48">
        <f>INT((H340+T340)*(10+L340))</f>
        <v>231</v>
      </c>
      <c r="P340" s="48">
        <f>INT((I340+U340)*(10+L340))</f>
        <v>66</v>
      </c>
      <c r="Q340" s="48">
        <f>INT((I340+V340)*(10+L340))</f>
        <v>66</v>
      </c>
      <c r="R340" s="104">
        <f>VLOOKUP(C340,职业!B:I,4,0)</f>
        <v>25</v>
      </c>
      <c r="S340" s="104">
        <f>VLOOKUP(C340,职业!B:I,5,0)</f>
        <v>30</v>
      </c>
      <c r="T340" s="104">
        <f>VLOOKUP(C340,职业!B:I,6,0)</f>
        <v>5</v>
      </c>
      <c r="U340" s="104">
        <f>VLOOKUP(C340,职业!B:I,7,0)</f>
        <v>0</v>
      </c>
      <c r="V340" s="104">
        <f>VLOOKUP(C340,职业!B:I,8,0)</f>
        <v>0</v>
      </c>
    </row>
    <row r="341" spans="1:22">
      <c r="A341" s="45">
        <f>ROW()-2</f>
        <v>339</v>
      </c>
      <c r="B341" s="45">
        <v>529</v>
      </c>
      <c r="C341" s="41">
        <v>1</v>
      </c>
      <c r="D341" s="41">
        <v>0</v>
      </c>
      <c r="E341" s="46" t="s">
        <v>650</v>
      </c>
      <c r="F341" s="46" t="str">
        <f>VLOOKUP(C341,职业!B:C,2,0)</f>
        <v>将军·攻击型</v>
      </c>
      <c r="G341" s="46" t="str">
        <f>VLOOKUP(D341,绝技!B:C,2,0)</f>
        <v>无</v>
      </c>
      <c r="H341" s="50">
        <v>16</v>
      </c>
      <c r="I341" s="50">
        <v>5</v>
      </c>
      <c r="J341" s="45">
        <f>H341+I341</f>
        <v>21</v>
      </c>
      <c r="K341" s="41">
        <v>1</v>
      </c>
      <c r="L341" s="42">
        <v>1</v>
      </c>
      <c r="M341" s="47">
        <f>INT((50+K341*R341)*(10+L341))</f>
        <v>825</v>
      </c>
      <c r="N341" s="72">
        <f>INT((H341+S341)*(10+L341))</f>
        <v>506</v>
      </c>
      <c r="O341" s="48">
        <f>INT((H341+T341)*(10+L341))</f>
        <v>231</v>
      </c>
      <c r="P341" s="48">
        <f>INT((I341+U341)*(10+L341))</f>
        <v>55</v>
      </c>
      <c r="Q341" s="48">
        <f>INT((I341+V341)*(10+L341))</f>
        <v>55</v>
      </c>
      <c r="R341" s="104">
        <f>VLOOKUP(C341,职业!B:I,4,0)</f>
        <v>25</v>
      </c>
      <c r="S341" s="104">
        <f>VLOOKUP(C341,职业!B:I,5,0)</f>
        <v>30</v>
      </c>
      <c r="T341" s="104">
        <f>VLOOKUP(C341,职业!B:I,6,0)</f>
        <v>5</v>
      </c>
      <c r="U341" s="104">
        <f>VLOOKUP(C341,职业!B:I,7,0)</f>
        <v>0</v>
      </c>
      <c r="V341" s="104">
        <f>VLOOKUP(C341,职业!B:I,8,0)</f>
        <v>0</v>
      </c>
    </row>
    <row r="342" spans="1:22">
      <c r="A342" s="45">
        <f>ROW()-2</f>
        <v>340</v>
      </c>
      <c r="B342" s="45">
        <v>114</v>
      </c>
      <c r="C342" s="41">
        <v>1</v>
      </c>
      <c r="D342" s="41">
        <v>0</v>
      </c>
      <c r="E342" s="46" t="s">
        <v>240</v>
      </c>
      <c r="F342" s="46" t="str">
        <f>VLOOKUP(C342,职业!B:C,2,0)</f>
        <v>将军·攻击型</v>
      </c>
      <c r="G342" s="46" t="str">
        <f>VLOOKUP(D342,绝技!B:C,2,0)</f>
        <v>无</v>
      </c>
      <c r="H342" s="50">
        <v>16</v>
      </c>
      <c r="I342" s="50">
        <v>4</v>
      </c>
      <c r="J342" s="45">
        <f>H342+I342</f>
        <v>20</v>
      </c>
      <c r="K342" s="41">
        <v>1</v>
      </c>
      <c r="L342" s="42">
        <v>1</v>
      </c>
      <c r="M342" s="47">
        <f>INT((50+K342*R342)*(10+L342))</f>
        <v>825</v>
      </c>
      <c r="N342" s="72">
        <f>INT((H342+S342)*(10+L342))</f>
        <v>506</v>
      </c>
      <c r="O342" s="48">
        <f>INT((H342+T342)*(10+L342))</f>
        <v>231</v>
      </c>
      <c r="P342" s="48">
        <f>INT((I342+U342)*(10+L342))</f>
        <v>44</v>
      </c>
      <c r="Q342" s="48">
        <f>INT((I342+V342)*(10+L342))</f>
        <v>44</v>
      </c>
      <c r="R342" s="104">
        <f>VLOOKUP(C342,职业!B:I,4,0)</f>
        <v>25</v>
      </c>
      <c r="S342" s="104">
        <f>VLOOKUP(C342,职业!B:I,5,0)</f>
        <v>30</v>
      </c>
      <c r="T342" s="104">
        <f>VLOOKUP(C342,职业!B:I,6,0)</f>
        <v>5</v>
      </c>
      <c r="U342" s="104">
        <f>VLOOKUP(C342,职业!B:I,7,0)</f>
        <v>0</v>
      </c>
      <c r="V342" s="104">
        <f>VLOOKUP(C342,职业!B:I,8,0)</f>
        <v>0</v>
      </c>
    </row>
    <row r="343" spans="1:22">
      <c r="A343" s="45">
        <f>ROW()-2</f>
        <v>341</v>
      </c>
      <c r="B343" s="45">
        <v>646</v>
      </c>
      <c r="C343" s="41">
        <v>1</v>
      </c>
      <c r="D343" s="41">
        <v>0</v>
      </c>
      <c r="E343" s="46" t="s">
        <v>765</v>
      </c>
      <c r="F343" s="46" t="str">
        <f>VLOOKUP(C343,职业!B:C,2,0)</f>
        <v>将军·攻击型</v>
      </c>
      <c r="G343" s="46" t="str">
        <f>VLOOKUP(D343,绝技!B:C,2,0)</f>
        <v>无</v>
      </c>
      <c r="H343" s="50">
        <v>16</v>
      </c>
      <c r="I343" s="50">
        <v>4</v>
      </c>
      <c r="J343" s="45">
        <f>H343+I343</f>
        <v>20</v>
      </c>
      <c r="K343" s="41">
        <v>1</v>
      </c>
      <c r="L343" s="42">
        <v>1</v>
      </c>
      <c r="M343" s="47">
        <f>INT((50+K343*R343)*(10+L343))</f>
        <v>825</v>
      </c>
      <c r="N343" s="72">
        <f>INT((H343+S343)*(10+L343))</f>
        <v>506</v>
      </c>
      <c r="O343" s="48">
        <f>INT((H343+T343)*(10+L343))</f>
        <v>231</v>
      </c>
      <c r="P343" s="48">
        <f>INT((I343+U343)*(10+L343))</f>
        <v>44</v>
      </c>
      <c r="Q343" s="48">
        <f>INT((I343+V343)*(10+L343))</f>
        <v>44</v>
      </c>
      <c r="R343" s="104">
        <f>VLOOKUP(C343,职业!B:I,4,0)</f>
        <v>25</v>
      </c>
      <c r="S343" s="104">
        <f>VLOOKUP(C343,职业!B:I,5,0)</f>
        <v>30</v>
      </c>
      <c r="T343" s="104">
        <f>VLOOKUP(C343,职业!B:I,6,0)</f>
        <v>5</v>
      </c>
      <c r="U343" s="104">
        <f>VLOOKUP(C343,职业!B:I,7,0)</f>
        <v>0</v>
      </c>
      <c r="V343" s="104">
        <f>VLOOKUP(C343,职业!B:I,8,0)</f>
        <v>0</v>
      </c>
    </row>
    <row r="344" spans="1:22">
      <c r="A344" s="45">
        <f>ROW()-2</f>
        <v>342</v>
      </c>
      <c r="B344" s="45">
        <v>402</v>
      </c>
      <c r="C344" s="41">
        <v>1</v>
      </c>
      <c r="D344" s="41">
        <v>0</v>
      </c>
      <c r="E344" s="46" t="s">
        <v>527</v>
      </c>
      <c r="F344" s="46" t="str">
        <f>VLOOKUP(C344,职业!B:C,2,0)</f>
        <v>将军·攻击型</v>
      </c>
      <c r="G344" s="46" t="str">
        <f>VLOOKUP(D344,绝技!B:C,2,0)</f>
        <v>无</v>
      </c>
      <c r="H344" s="50">
        <v>16</v>
      </c>
      <c r="I344" s="50">
        <v>2</v>
      </c>
      <c r="J344" s="45">
        <f>H344+I344</f>
        <v>18</v>
      </c>
      <c r="K344" s="41">
        <v>1</v>
      </c>
      <c r="L344" s="42">
        <v>1</v>
      </c>
      <c r="M344" s="47">
        <f>INT((50+K344*R344)*(10+L344))</f>
        <v>825</v>
      </c>
      <c r="N344" s="72">
        <f>INT((H344+S344)*(10+L344))</f>
        <v>506</v>
      </c>
      <c r="O344" s="48">
        <f>INT((H344+T344)*(10+L344))</f>
        <v>231</v>
      </c>
      <c r="P344" s="48">
        <f>INT((I344+U344)*(10+L344))</f>
        <v>22</v>
      </c>
      <c r="Q344" s="48">
        <f>INT((I344+V344)*(10+L344))</f>
        <v>22</v>
      </c>
      <c r="R344" s="104">
        <f>VLOOKUP(C344,职业!B:I,4,0)</f>
        <v>25</v>
      </c>
      <c r="S344" s="104">
        <f>VLOOKUP(C344,职业!B:I,5,0)</f>
        <v>30</v>
      </c>
      <c r="T344" s="104">
        <f>VLOOKUP(C344,职业!B:I,6,0)</f>
        <v>5</v>
      </c>
      <c r="U344" s="104">
        <f>VLOOKUP(C344,职业!B:I,7,0)</f>
        <v>0</v>
      </c>
      <c r="V344" s="104">
        <f>VLOOKUP(C344,职业!B:I,8,0)</f>
        <v>0</v>
      </c>
    </row>
    <row r="345" spans="1:22">
      <c r="A345" s="45">
        <f>ROW()-2</f>
        <v>343</v>
      </c>
      <c r="B345" s="45">
        <v>293</v>
      </c>
      <c r="C345" s="41">
        <v>7</v>
      </c>
      <c r="D345" s="41">
        <v>0</v>
      </c>
      <c r="E345" s="46" t="s">
        <v>419</v>
      </c>
      <c r="F345" s="46" t="str">
        <f>VLOOKUP(C345,职业!B:C,2,0)</f>
        <v>军师·敏捷型</v>
      </c>
      <c r="G345" s="46" t="str">
        <f>VLOOKUP(D345,绝技!B:C,2,0)</f>
        <v>无</v>
      </c>
      <c r="H345" s="50">
        <v>16</v>
      </c>
      <c r="I345" s="50">
        <v>25</v>
      </c>
      <c r="J345" s="45">
        <f>H345+I345</f>
        <v>41</v>
      </c>
      <c r="K345" s="41">
        <v>4</v>
      </c>
      <c r="L345" s="42">
        <v>1</v>
      </c>
      <c r="M345" s="47">
        <f>INT((50+K345*R345)*(10+L345))</f>
        <v>1430</v>
      </c>
      <c r="N345" s="72">
        <f>INT((H345+S345)*(10+L345))</f>
        <v>176</v>
      </c>
      <c r="O345" s="48">
        <f>INT((H345+T345)*(10+L345))</f>
        <v>176</v>
      </c>
      <c r="P345" s="48">
        <f>INT((I345+U345)*(10+L345))</f>
        <v>550</v>
      </c>
      <c r="Q345" s="48">
        <f>INT((I345+V345)*(10+L345))</f>
        <v>330</v>
      </c>
      <c r="R345" s="104">
        <f>VLOOKUP(C345,职业!B:I,4,0)</f>
        <v>20</v>
      </c>
      <c r="S345" s="104">
        <f>VLOOKUP(C345,职业!B:I,5,0)</f>
        <v>0</v>
      </c>
      <c r="T345" s="104">
        <f>VLOOKUP(C345,职业!B:I,6,0)</f>
        <v>0</v>
      </c>
      <c r="U345" s="104">
        <f>VLOOKUP(C345,职业!B:I,7,0)</f>
        <v>25</v>
      </c>
      <c r="V345" s="104">
        <f>VLOOKUP(C345,职业!B:I,8,0)</f>
        <v>5</v>
      </c>
    </row>
    <row r="346" spans="1:22">
      <c r="A346" s="45">
        <f>ROW()-2</f>
        <v>344</v>
      </c>
      <c r="B346" s="45">
        <v>57</v>
      </c>
      <c r="C346" s="41">
        <v>1</v>
      </c>
      <c r="D346" s="41">
        <v>0</v>
      </c>
      <c r="E346" s="46" t="s">
        <v>183</v>
      </c>
      <c r="F346" s="46" t="str">
        <f>VLOOKUP(C346,职业!B:C,2,0)</f>
        <v>将军·攻击型</v>
      </c>
      <c r="G346" s="46" t="str">
        <f>VLOOKUP(D346,绝技!B:C,2,0)</f>
        <v>无</v>
      </c>
      <c r="H346" s="50">
        <v>15</v>
      </c>
      <c r="I346" s="50">
        <v>21</v>
      </c>
      <c r="J346" s="45">
        <f>H346+I346</f>
        <v>36</v>
      </c>
      <c r="K346" s="41">
        <v>1</v>
      </c>
      <c r="L346" s="42">
        <v>1</v>
      </c>
      <c r="M346" s="47">
        <f>INT((50+K346*R346)*(10+L346))</f>
        <v>825</v>
      </c>
      <c r="N346" s="72">
        <f>INT((H346+S346)*(10+L346))</f>
        <v>495</v>
      </c>
      <c r="O346" s="48">
        <f>INT((H346+T346)*(10+L346))</f>
        <v>220</v>
      </c>
      <c r="P346" s="48">
        <f>INT((I346+U346)*(10+L346))</f>
        <v>231</v>
      </c>
      <c r="Q346" s="48">
        <f>INT((I346+V346)*(10+L346))</f>
        <v>231</v>
      </c>
      <c r="R346" s="104">
        <f>VLOOKUP(C346,职业!B:I,4,0)</f>
        <v>25</v>
      </c>
      <c r="S346" s="104">
        <f>VLOOKUP(C346,职业!B:I,5,0)</f>
        <v>30</v>
      </c>
      <c r="T346" s="104">
        <f>VLOOKUP(C346,职业!B:I,6,0)</f>
        <v>5</v>
      </c>
      <c r="U346" s="104">
        <f>VLOOKUP(C346,职业!B:I,7,0)</f>
        <v>0</v>
      </c>
      <c r="V346" s="104">
        <f>VLOOKUP(C346,职业!B:I,8,0)</f>
        <v>0</v>
      </c>
    </row>
    <row r="347" spans="1:22">
      <c r="A347" s="45">
        <f>ROW()-2</f>
        <v>345</v>
      </c>
      <c r="B347" s="45">
        <v>600</v>
      </c>
      <c r="C347" s="41">
        <v>1</v>
      </c>
      <c r="D347" s="41">
        <v>0</v>
      </c>
      <c r="E347" s="46" t="s">
        <v>720</v>
      </c>
      <c r="F347" s="46" t="str">
        <f>VLOOKUP(C347,职业!B:C,2,0)</f>
        <v>将军·攻击型</v>
      </c>
      <c r="G347" s="46" t="str">
        <f>VLOOKUP(D347,绝技!B:C,2,0)</f>
        <v>无</v>
      </c>
      <c r="H347" s="50">
        <v>15</v>
      </c>
      <c r="I347" s="50">
        <v>21</v>
      </c>
      <c r="J347" s="45">
        <f>H347+I347</f>
        <v>36</v>
      </c>
      <c r="K347" s="41">
        <v>1</v>
      </c>
      <c r="L347" s="42">
        <v>1</v>
      </c>
      <c r="M347" s="47">
        <f>INT((50+K347*R347)*(10+L347))</f>
        <v>825</v>
      </c>
      <c r="N347" s="72">
        <f>INT((H347+S347)*(10+L347))</f>
        <v>495</v>
      </c>
      <c r="O347" s="48">
        <f>INT((H347+T347)*(10+L347))</f>
        <v>220</v>
      </c>
      <c r="P347" s="48">
        <f>INT((I347+U347)*(10+L347))</f>
        <v>231</v>
      </c>
      <c r="Q347" s="48">
        <f>INT((I347+V347)*(10+L347))</f>
        <v>231</v>
      </c>
      <c r="R347" s="104">
        <f>VLOOKUP(C347,职业!B:I,4,0)</f>
        <v>25</v>
      </c>
      <c r="S347" s="104">
        <f>VLOOKUP(C347,职业!B:I,5,0)</f>
        <v>30</v>
      </c>
      <c r="T347" s="104">
        <f>VLOOKUP(C347,职业!B:I,6,0)</f>
        <v>5</v>
      </c>
      <c r="U347" s="104">
        <f>VLOOKUP(C347,职业!B:I,7,0)</f>
        <v>0</v>
      </c>
      <c r="V347" s="104">
        <f>VLOOKUP(C347,职业!B:I,8,0)</f>
        <v>0</v>
      </c>
    </row>
    <row r="348" spans="1:22">
      <c r="A348" s="45">
        <f>ROW()-2</f>
        <v>346</v>
      </c>
      <c r="B348" s="45">
        <v>303</v>
      </c>
      <c r="C348" s="41">
        <v>1</v>
      </c>
      <c r="D348" s="41">
        <v>0</v>
      </c>
      <c r="E348" s="46" t="s">
        <v>428</v>
      </c>
      <c r="F348" s="46" t="str">
        <f>VLOOKUP(C348,职业!B:C,2,0)</f>
        <v>将军·攻击型</v>
      </c>
      <c r="G348" s="46" t="str">
        <f>VLOOKUP(D348,绝技!B:C,2,0)</f>
        <v>无</v>
      </c>
      <c r="H348" s="50">
        <v>15</v>
      </c>
      <c r="I348" s="50">
        <v>20</v>
      </c>
      <c r="J348" s="45">
        <f>H348+I348</f>
        <v>35</v>
      </c>
      <c r="K348" s="41">
        <v>1</v>
      </c>
      <c r="L348" s="42">
        <v>1</v>
      </c>
      <c r="M348" s="47">
        <f>INT((50+K348*R348)*(10+L348))</f>
        <v>825</v>
      </c>
      <c r="N348" s="72">
        <f>INT((H348+S348)*(10+L348))</f>
        <v>495</v>
      </c>
      <c r="O348" s="48">
        <f>INT((H348+T348)*(10+L348))</f>
        <v>220</v>
      </c>
      <c r="P348" s="48">
        <f>INT((I348+U348)*(10+L348))</f>
        <v>220</v>
      </c>
      <c r="Q348" s="48">
        <f>INT((I348+V348)*(10+L348))</f>
        <v>220</v>
      </c>
      <c r="R348" s="104">
        <f>VLOOKUP(C348,职业!B:I,4,0)</f>
        <v>25</v>
      </c>
      <c r="S348" s="104">
        <f>VLOOKUP(C348,职业!B:I,5,0)</f>
        <v>30</v>
      </c>
      <c r="T348" s="104">
        <f>VLOOKUP(C348,职业!B:I,6,0)</f>
        <v>5</v>
      </c>
      <c r="U348" s="104">
        <f>VLOOKUP(C348,职业!B:I,7,0)</f>
        <v>0</v>
      </c>
      <c r="V348" s="104">
        <f>VLOOKUP(C348,职业!B:I,8,0)</f>
        <v>0</v>
      </c>
    </row>
    <row r="349" spans="1:22">
      <c r="A349" s="45">
        <f>ROW()-2</f>
        <v>347</v>
      </c>
      <c r="B349" s="45">
        <v>669</v>
      </c>
      <c r="C349" s="41">
        <v>1</v>
      </c>
      <c r="D349" s="41">
        <v>0</v>
      </c>
      <c r="E349" s="46" t="s">
        <v>787</v>
      </c>
      <c r="F349" s="46" t="str">
        <f>VLOOKUP(C349,职业!B:C,2,0)</f>
        <v>将军·攻击型</v>
      </c>
      <c r="G349" s="46" t="str">
        <f>VLOOKUP(D349,绝技!B:C,2,0)</f>
        <v>无</v>
      </c>
      <c r="H349" s="50">
        <v>15</v>
      </c>
      <c r="I349" s="50">
        <v>20</v>
      </c>
      <c r="J349" s="45">
        <f>H349+I349</f>
        <v>35</v>
      </c>
      <c r="K349" s="41">
        <v>1</v>
      </c>
      <c r="L349" s="42">
        <v>1</v>
      </c>
      <c r="M349" s="47">
        <f>INT((50+K349*R349)*(10+L349))</f>
        <v>825</v>
      </c>
      <c r="N349" s="72">
        <f>INT((H349+S349)*(10+L349))</f>
        <v>495</v>
      </c>
      <c r="O349" s="48">
        <f>INT((H349+T349)*(10+L349))</f>
        <v>220</v>
      </c>
      <c r="P349" s="48">
        <f>INT((I349+U349)*(10+L349))</f>
        <v>220</v>
      </c>
      <c r="Q349" s="48">
        <f>INT((I349+V349)*(10+L349))</f>
        <v>220</v>
      </c>
      <c r="R349" s="104">
        <f>VLOOKUP(C349,职业!B:I,4,0)</f>
        <v>25</v>
      </c>
      <c r="S349" s="104">
        <f>VLOOKUP(C349,职业!B:I,5,0)</f>
        <v>30</v>
      </c>
      <c r="T349" s="104">
        <f>VLOOKUP(C349,职业!B:I,6,0)</f>
        <v>5</v>
      </c>
      <c r="U349" s="104">
        <f>VLOOKUP(C349,职业!B:I,7,0)</f>
        <v>0</v>
      </c>
      <c r="V349" s="104">
        <f>VLOOKUP(C349,职业!B:I,8,0)</f>
        <v>0</v>
      </c>
    </row>
    <row r="350" spans="1:22">
      <c r="A350" s="45">
        <f>ROW()-2</f>
        <v>348</v>
      </c>
      <c r="B350" s="45">
        <v>272</v>
      </c>
      <c r="C350" s="41">
        <v>1</v>
      </c>
      <c r="D350" s="41">
        <v>0</v>
      </c>
      <c r="E350" s="46" t="s">
        <v>398</v>
      </c>
      <c r="F350" s="46" t="str">
        <f>VLOOKUP(C350,职业!B:C,2,0)</f>
        <v>将军·攻击型</v>
      </c>
      <c r="G350" s="46" t="str">
        <f>VLOOKUP(D350,绝技!B:C,2,0)</f>
        <v>无</v>
      </c>
      <c r="H350" s="50">
        <v>15</v>
      </c>
      <c r="I350" s="50">
        <v>19</v>
      </c>
      <c r="J350" s="45">
        <f>H350+I350</f>
        <v>34</v>
      </c>
      <c r="K350" s="41">
        <v>1</v>
      </c>
      <c r="L350" s="42">
        <v>1</v>
      </c>
      <c r="M350" s="47">
        <f>INT((50+K350*R350)*(10+L350))</f>
        <v>825</v>
      </c>
      <c r="N350" s="72">
        <f>INT((H350+S350)*(10+L350))</f>
        <v>495</v>
      </c>
      <c r="O350" s="48">
        <f>INT((H350+T350)*(10+L350))</f>
        <v>220</v>
      </c>
      <c r="P350" s="48">
        <f>INT((I350+U350)*(10+L350))</f>
        <v>209</v>
      </c>
      <c r="Q350" s="48">
        <f>INT((I350+V350)*(10+L350))</f>
        <v>209</v>
      </c>
      <c r="R350" s="104">
        <f>VLOOKUP(C350,职业!B:I,4,0)</f>
        <v>25</v>
      </c>
      <c r="S350" s="104">
        <f>VLOOKUP(C350,职业!B:I,5,0)</f>
        <v>30</v>
      </c>
      <c r="T350" s="104">
        <f>VLOOKUP(C350,职业!B:I,6,0)</f>
        <v>5</v>
      </c>
      <c r="U350" s="104">
        <f>VLOOKUP(C350,职业!B:I,7,0)</f>
        <v>0</v>
      </c>
      <c r="V350" s="104">
        <f>VLOOKUP(C350,职业!B:I,8,0)</f>
        <v>0</v>
      </c>
    </row>
    <row r="351" spans="1:22">
      <c r="A351" s="45">
        <f>ROW()-2</f>
        <v>349</v>
      </c>
      <c r="B351" s="45">
        <v>599</v>
      </c>
      <c r="C351" s="41">
        <v>1</v>
      </c>
      <c r="D351" s="41">
        <v>0</v>
      </c>
      <c r="E351" s="46" t="s">
        <v>719</v>
      </c>
      <c r="F351" s="46" t="str">
        <f>VLOOKUP(C351,职业!B:C,2,0)</f>
        <v>将军·攻击型</v>
      </c>
      <c r="G351" s="46" t="str">
        <f>VLOOKUP(D351,绝技!B:C,2,0)</f>
        <v>无</v>
      </c>
      <c r="H351" s="50">
        <v>15</v>
      </c>
      <c r="I351" s="50">
        <v>19</v>
      </c>
      <c r="J351" s="45">
        <f>H351+I351</f>
        <v>34</v>
      </c>
      <c r="K351" s="41">
        <v>1</v>
      </c>
      <c r="L351" s="42">
        <v>1</v>
      </c>
      <c r="M351" s="47">
        <f>INT((50+K351*R351)*(10+L351))</f>
        <v>825</v>
      </c>
      <c r="N351" s="72">
        <f>INT((H351+S351)*(10+L351))</f>
        <v>495</v>
      </c>
      <c r="O351" s="48">
        <f>INT((H351+T351)*(10+L351))</f>
        <v>220</v>
      </c>
      <c r="P351" s="48">
        <f>INT((I351+U351)*(10+L351))</f>
        <v>209</v>
      </c>
      <c r="Q351" s="48">
        <f>INT((I351+V351)*(10+L351))</f>
        <v>209</v>
      </c>
      <c r="R351" s="104">
        <f>VLOOKUP(C351,职业!B:I,4,0)</f>
        <v>25</v>
      </c>
      <c r="S351" s="104">
        <f>VLOOKUP(C351,职业!B:I,5,0)</f>
        <v>30</v>
      </c>
      <c r="T351" s="104">
        <f>VLOOKUP(C351,职业!B:I,6,0)</f>
        <v>5</v>
      </c>
      <c r="U351" s="104">
        <f>VLOOKUP(C351,职业!B:I,7,0)</f>
        <v>0</v>
      </c>
      <c r="V351" s="104">
        <f>VLOOKUP(C351,职业!B:I,8,0)</f>
        <v>0</v>
      </c>
    </row>
    <row r="352" spans="1:22">
      <c r="A352" s="45">
        <f>ROW()-2</f>
        <v>350</v>
      </c>
      <c r="B352" s="45">
        <v>93</v>
      </c>
      <c r="C352" s="41">
        <v>1</v>
      </c>
      <c r="D352" s="41">
        <v>0</v>
      </c>
      <c r="E352" s="46" t="s">
        <v>219</v>
      </c>
      <c r="F352" s="46" t="str">
        <f>VLOOKUP(C352,职业!B:C,2,0)</f>
        <v>将军·攻击型</v>
      </c>
      <c r="G352" s="46" t="str">
        <f>VLOOKUP(D352,绝技!B:C,2,0)</f>
        <v>无</v>
      </c>
      <c r="H352" s="50">
        <v>15</v>
      </c>
      <c r="I352" s="50">
        <v>18</v>
      </c>
      <c r="J352" s="45">
        <f>H352+I352</f>
        <v>33</v>
      </c>
      <c r="K352" s="41">
        <v>1</v>
      </c>
      <c r="L352" s="42">
        <v>1</v>
      </c>
      <c r="M352" s="47">
        <f>INT((50+K352*R352)*(10+L352))</f>
        <v>825</v>
      </c>
      <c r="N352" s="72">
        <f>INT((H352+S352)*(10+L352))</f>
        <v>495</v>
      </c>
      <c r="O352" s="48">
        <f>INT((H352+T352)*(10+L352))</f>
        <v>220</v>
      </c>
      <c r="P352" s="48">
        <f>INT((I352+U352)*(10+L352))</f>
        <v>198</v>
      </c>
      <c r="Q352" s="48">
        <f>INT((I352+V352)*(10+L352))</f>
        <v>198</v>
      </c>
      <c r="R352" s="104">
        <f>VLOOKUP(C352,职业!B:I,4,0)</f>
        <v>25</v>
      </c>
      <c r="S352" s="104">
        <f>VLOOKUP(C352,职业!B:I,5,0)</f>
        <v>30</v>
      </c>
      <c r="T352" s="104">
        <f>VLOOKUP(C352,职业!B:I,6,0)</f>
        <v>5</v>
      </c>
      <c r="U352" s="104">
        <f>VLOOKUP(C352,职业!B:I,7,0)</f>
        <v>0</v>
      </c>
      <c r="V352" s="104">
        <f>VLOOKUP(C352,职业!B:I,8,0)</f>
        <v>0</v>
      </c>
    </row>
    <row r="353" spans="1:22">
      <c r="A353" s="45">
        <f>ROW()-2</f>
        <v>351</v>
      </c>
      <c r="B353" s="45">
        <v>172</v>
      </c>
      <c r="C353" s="41">
        <v>1</v>
      </c>
      <c r="D353" s="41">
        <v>0</v>
      </c>
      <c r="E353" s="46" t="s">
        <v>298</v>
      </c>
      <c r="F353" s="46" t="str">
        <f>VLOOKUP(C353,职业!B:C,2,0)</f>
        <v>将军·攻击型</v>
      </c>
      <c r="G353" s="46" t="str">
        <f>VLOOKUP(D353,绝技!B:C,2,0)</f>
        <v>无</v>
      </c>
      <c r="H353" s="50">
        <v>15</v>
      </c>
      <c r="I353" s="50">
        <v>18</v>
      </c>
      <c r="J353" s="45">
        <f>H353+I353</f>
        <v>33</v>
      </c>
      <c r="K353" s="41">
        <v>1</v>
      </c>
      <c r="L353" s="42">
        <v>1</v>
      </c>
      <c r="M353" s="47">
        <f>INT((50+K353*R353)*(10+L353))</f>
        <v>825</v>
      </c>
      <c r="N353" s="72">
        <f>INT((H353+S353)*(10+L353))</f>
        <v>495</v>
      </c>
      <c r="O353" s="48">
        <f>INT((H353+T353)*(10+L353))</f>
        <v>220</v>
      </c>
      <c r="P353" s="48">
        <f>INT((I353+U353)*(10+L353))</f>
        <v>198</v>
      </c>
      <c r="Q353" s="48">
        <f>INT((I353+V353)*(10+L353))</f>
        <v>198</v>
      </c>
      <c r="R353" s="104">
        <f>VLOOKUP(C353,职业!B:I,4,0)</f>
        <v>25</v>
      </c>
      <c r="S353" s="104">
        <f>VLOOKUP(C353,职业!B:I,5,0)</f>
        <v>30</v>
      </c>
      <c r="T353" s="104">
        <f>VLOOKUP(C353,职业!B:I,6,0)</f>
        <v>5</v>
      </c>
      <c r="U353" s="104">
        <f>VLOOKUP(C353,职业!B:I,7,0)</f>
        <v>0</v>
      </c>
      <c r="V353" s="104">
        <f>VLOOKUP(C353,职业!B:I,8,0)</f>
        <v>0</v>
      </c>
    </row>
    <row r="354" spans="1:22">
      <c r="A354" s="45">
        <f>ROW()-2</f>
        <v>352</v>
      </c>
      <c r="B354" s="45">
        <v>189</v>
      </c>
      <c r="C354" s="41">
        <v>1</v>
      </c>
      <c r="D354" s="41">
        <v>0</v>
      </c>
      <c r="E354" s="46" t="s">
        <v>315</v>
      </c>
      <c r="F354" s="46" t="str">
        <f>VLOOKUP(C354,职业!B:C,2,0)</f>
        <v>将军·攻击型</v>
      </c>
      <c r="G354" s="46" t="str">
        <f>VLOOKUP(D354,绝技!B:C,2,0)</f>
        <v>无</v>
      </c>
      <c r="H354" s="50">
        <v>15</v>
      </c>
      <c r="I354" s="50">
        <v>18</v>
      </c>
      <c r="J354" s="45">
        <f>H354+I354</f>
        <v>33</v>
      </c>
      <c r="K354" s="41">
        <v>1</v>
      </c>
      <c r="L354" s="42">
        <v>1</v>
      </c>
      <c r="M354" s="47">
        <f>INT((50+K354*R354)*(10+L354))</f>
        <v>825</v>
      </c>
      <c r="N354" s="72">
        <f>INT((H354+S354)*(10+L354))</f>
        <v>495</v>
      </c>
      <c r="O354" s="48">
        <f>INT((H354+T354)*(10+L354))</f>
        <v>220</v>
      </c>
      <c r="P354" s="48">
        <f>INT((I354+U354)*(10+L354))</f>
        <v>198</v>
      </c>
      <c r="Q354" s="48">
        <f>INT((I354+V354)*(10+L354))</f>
        <v>198</v>
      </c>
      <c r="R354" s="104">
        <f>VLOOKUP(C354,职业!B:I,4,0)</f>
        <v>25</v>
      </c>
      <c r="S354" s="104">
        <f>VLOOKUP(C354,职业!B:I,5,0)</f>
        <v>30</v>
      </c>
      <c r="T354" s="104">
        <f>VLOOKUP(C354,职业!B:I,6,0)</f>
        <v>5</v>
      </c>
      <c r="U354" s="104">
        <f>VLOOKUP(C354,职业!B:I,7,0)</f>
        <v>0</v>
      </c>
      <c r="V354" s="104">
        <f>VLOOKUP(C354,职业!B:I,8,0)</f>
        <v>0</v>
      </c>
    </row>
    <row r="355" spans="1:22">
      <c r="A355" s="45">
        <f>ROW()-2</f>
        <v>353</v>
      </c>
      <c r="B355" s="45">
        <v>238</v>
      </c>
      <c r="C355" s="41">
        <v>1</v>
      </c>
      <c r="D355" s="41">
        <v>0</v>
      </c>
      <c r="E355" s="46" t="s">
        <v>364</v>
      </c>
      <c r="F355" s="46" t="str">
        <f>VLOOKUP(C355,职业!B:C,2,0)</f>
        <v>将军·攻击型</v>
      </c>
      <c r="G355" s="46" t="str">
        <f>VLOOKUP(D355,绝技!B:C,2,0)</f>
        <v>无</v>
      </c>
      <c r="H355" s="50">
        <v>15</v>
      </c>
      <c r="I355" s="50">
        <v>18</v>
      </c>
      <c r="J355" s="45">
        <f>H355+I355</f>
        <v>33</v>
      </c>
      <c r="K355" s="41">
        <v>1</v>
      </c>
      <c r="L355" s="42">
        <v>1</v>
      </c>
      <c r="M355" s="47">
        <f>INT((50+K355*R355)*(10+L355))</f>
        <v>825</v>
      </c>
      <c r="N355" s="72">
        <f>INT((H355+S355)*(10+L355))</f>
        <v>495</v>
      </c>
      <c r="O355" s="48">
        <f>INT((H355+T355)*(10+L355))</f>
        <v>220</v>
      </c>
      <c r="P355" s="48">
        <f>INT((I355+U355)*(10+L355))</f>
        <v>198</v>
      </c>
      <c r="Q355" s="48">
        <f>INT((I355+V355)*(10+L355))</f>
        <v>198</v>
      </c>
      <c r="R355" s="104">
        <f>VLOOKUP(C355,职业!B:I,4,0)</f>
        <v>25</v>
      </c>
      <c r="S355" s="104">
        <f>VLOOKUP(C355,职业!B:I,5,0)</f>
        <v>30</v>
      </c>
      <c r="T355" s="104">
        <f>VLOOKUP(C355,职业!B:I,6,0)</f>
        <v>5</v>
      </c>
      <c r="U355" s="104">
        <f>VLOOKUP(C355,职业!B:I,7,0)</f>
        <v>0</v>
      </c>
      <c r="V355" s="104">
        <f>VLOOKUP(C355,职业!B:I,8,0)</f>
        <v>0</v>
      </c>
    </row>
    <row r="356" spans="1:22">
      <c r="A356" s="45">
        <f>ROW()-2</f>
        <v>354</v>
      </c>
      <c r="B356" s="45">
        <v>659</v>
      </c>
      <c r="C356" s="41">
        <v>1</v>
      </c>
      <c r="D356" s="41">
        <v>0</v>
      </c>
      <c r="E356" s="46" t="s">
        <v>778</v>
      </c>
      <c r="F356" s="46" t="str">
        <f>VLOOKUP(C356,职业!B:C,2,0)</f>
        <v>将军·攻击型</v>
      </c>
      <c r="G356" s="46" t="str">
        <f>VLOOKUP(D356,绝技!B:C,2,0)</f>
        <v>无</v>
      </c>
      <c r="H356" s="50">
        <v>15</v>
      </c>
      <c r="I356" s="50">
        <v>18</v>
      </c>
      <c r="J356" s="45">
        <f>H356+I356</f>
        <v>33</v>
      </c>
      <c r="K356" s="41">
        <v>1</v>
      </c>
      <c r="L356" s="42">
        <v>1</v>
      </c>
      <c r="M356" s="47">
        <f>INT((50+K356*R356)*(10+L356))</f>
        <v>825</v>
      </c>
      <c r="N356" s="72">
        <f>INT((H356+S356)*(10+L356))</f>
        <v>495</v>
      </c>
      <c r="O356" s="48">
        <f>INT((H356+T356)*(10+L356))</f>
        <v>220</v>
      </c>
      <c r="P356" s="48">
        <f>INT((I356+U356)*(10+L356))</f>
        <v>198</v>
      </c>
      <c r="Q356" s="48">
        <f>INT((I356+V356)*(10+L356))</f>
        <v>198</v>
      </c>
      <c r="R356" s="104">
        <f>VLOOKUP(C356,职业!B:I,4,0)</f>
        <v>25</v>
      </c>
      <c r="S356" s="104">
        <f>VLOOKUP(C356,职业!B:I,5,0)</f>
        <v>30</v>
      </c>
      <c r="T356" s="104">
        <f>VLOOKUP(C356,职业!B:I,6,0)</f>
        <v>5</v>
      </c>
      <c r="U356" s="104">
        <f>VLOOKUP(C356,职业!B:I,7,0)</f>
        <v>0</v>
      </c>
      <c r="V356" s="104">
        <f>VLOOKUP(C356,职业!B:I,8,0)</f>
        <v>0</v>
      </c>
    </row>
    <row r="357" spans="1:22">
      <c r="A357" s="45">
        <f>ROW()-2</f>
        <v>355</v>
      </c>
      <c r="B357" s="45">
        <v>103</v>
      </c>
      <c r="C357" s="41">
        <v>1</v>
      </c>
      <c r="D357" s="41">
        <v>0</v>
      </c>
      <c r="E357" s="46" t="s">
        <v>229</v>
      </c>
      <c r="F357" s="46" t="str">
        <f>VLOOKUP(C357,职业!B:C,2,0)</f>
        <v>将军·攻击型</v>
      </c>
      <c r="G357" s="46" t="str">
        <f>VLOOKUP(D357,绝技!B:C,2,0)</f>
        <v>无</v>
      </c>
      <c r="H357" s="50">
        <v>15</v>
      </c>
      <c r="I357" s="50">
        <v>17</v>
      </c>
      <c r="J357" s="45">
        <f>H357+I357</f>
        <v>32</v>
      </c>
      <c r="K357" s="41">
        <v>1</v>
      </c>
      <c r="L357" s="42">
        <v>1</v>
      </c>
      <c r="M357" s="47">
        <f>INT((50+K357*R357)*(10+L357))</f>
        <v>825</v>
      </c>
      <c r="N357" s="72">
        <f>INT((H357+S357)*(10+L357))</f>
        <v>495</v>
      </c>
      <c r="O357" s="48">
        <f>INT((H357+T357)*(10+L357))</f>
        <v>220</v>
      </c>
      <c r="P357" s="48">
        <f>INT((I357+U357)*(10+L357))</f>
        <v>187</v>
      </c>
      <c r="Q357" s="48">
        <f>INT((I357+V357)*(10+L357))</f>
        <v>187</v>
      </c>
      <c r="R357" s="104">
        <f>VLOOKUP(C357,职业!B:I,4,0)</f>
        <v>25</v>
      </c>
      <c r="S357" s="104">
        <f>VLOOKUP(C357,职业!B:I,5,0)</f>
        <v>30</v>
      </c>
      <c r="T357" s="104">
        <f>VLOOKUP(C357,职业!B:I,6,0)</f>
        <v>5</v>
      </c>
      <c r="U357" s="104">
        <f>VLOOKUP(C357,职业!B:I,7,0)</f>
        <v>0</v>
      </c>
      <c r="V357" s="104">
        <f>VLOOKUP(C357,职业!B:I,8,0)</f>
        <v>0</v>
      </c>
    </row>
    <row r="358" spans="1:22">
      <c r="A358" s="45">
        <f>ROW()-2</f>
        <v>356</v>
      </c>
      <c r="B358" s="45">
        <v>188</v>
      </c>
      <c r="C358" s="41">
        <v>1</v>
      </c>
      <c r="D358" s="41">
        <v>0</v>
      </c>
      <c r="E358" s="46" t="s">
        <v>314</v>
      </c>
      <c r="F358" s="46" t="str">
        <f>VLOOKUP(C358,职业!B:C,2,0)</f>
        <v>将军·攻击型</v>
      </c>
      <c r="G358" s="46" t="str">
        <f>VLOOKUP(D358,绝技!B:C,2,0)</f>
        <v>无</v>
      </c>
      <c r="H358" s="50">
        <v>15</v>
      </c>
      <c r="I358" s="50">
        <v>17</v>
      </c>
      <c r="J358" s="45">
        <f>H358+I358</f>
        <v>32</v>
      </c>
      <c r="K358" s="41">
        <v>1</v>
      </c>
      <c r="L358" s="42">
        <v>1</v>
      </c>
      <c r="M358" s="47">
        <f>INT((50+K358*R358)*(10+L358))</f>
        <v>825</v>
      </c>
      <c r="N358" s="72">
        <f>INT((H358+S358)*(10+L358))</f>
        <v>495</v>
      </c>
      <c r="O358" s="48">
        <f>INT((H358+T358)*(10+L358))</f>
        <v>220</v>
      </c>
      <c r="P358" s="48">
        <f>INT((I358+U358)*(10+L358))</f>
        <v>187</v>
      </c>
      <c r="Q358" s="48">
        <f>INT((I358+V358)*(10+L358))</f>
        <v>187</v>
      </c>
      <c r="R358" s="104">
        <f>VLOOKUP(C358,职业!B:I,4,0)</f>
        <v>25</v>
      </c>
      <c r="S358" s="104">
        <f>VLOOKUP(C358,职业!B:I,5,0)</f>
        <v>30</v>
      </c>
      <c r="T358" s="104">
        <f>VLOOKUP(C358,职业!B:I,6,0)</f>
        <v>5</v>
      </c>
      <c r="U358" s="104">
        <f>VLOOKUP(C358,职业!B:I,7,0)</f>
        <v>0</v>
      </c>
      <c r="V358" s="104">
        <f>VLOOKUP(C358,职业!B:I,8,0)</f>
        <v>0</v>
      </c>
    </row>
    <row r="359" spans="1:22">
      <c r="A359" s="45">
        <f>ROW()-2</f>
        <v>357</v>
      </c>
      <c r="B359" s="45">
        <v>287</v>
      </c>
      <c r="C359" s="41">
        <v>1</v>
      </c>
      <c r="D359" s="41">
        <v>0</v>
      </c>
      <c r="E359" s="46" t="s">
        <v>413</v>
      </c>
      <c r="F359" s="46" t="str">
        <f>VLOOKUP(C359,职业!B:C,2,0)</f>
        <v>将军·攻击型</v>
      </c>
      <c r="G359" s="46" t="str">
        <f>VLOOKUP(D359,绝技!B:C,2,0)</f>
        <v>无</v>
      </c>
      <c r="H359" s="50">
        <v>15</v>
      </c>
      <c r="I359" s="50">
        <v>17</v>
      </c>
      <c r="J359" s="45">
        <f>H359+I359</f>
        <v>32</v>
      </c>
      <c r="K359" s="41">
        <v>1</v>
      </c>
      <c r="L359" s="42">
        <v>1</v>
      </c>
      <c r="M359" s="47">
        <f>INT((50+K359*R359)*(10+L359))</f>
        <v>825</v>
      </c>
      <c r="N359" s="72">
        <f>INT((H359+S359)*(10+L359))</f>
        <v>495</v>
      </c>
      <c r="O359" s="48">
        <f>INT((H359+T359)*(10+L359))</f>
        <v>220</v>
      </c>
      <c r="P359" s="48">
        <f>INT((I359+U359)*(10+L359))</f>
        <v>187</v>
      </c>
      <c r="Q359" s="48">
        <f>INT((I359+V359)*(10+L359))</f>
        <v>187</v>
      </c>
      <c r="R359" s="104">
        <f>VLOOKUP(C359,职业!B:I,4,0)</f>
        <v>25</v>
      </c>
      <c r="S359" s="104">
        <f>VLOOKUP(C359,职业!B:I,5,0)</f>
        <v>30</v>
      </c>
      <c r="T359" s="104">
        <f>VLOOKUP(C359,职业!B:I,6,0)</f>
        <v>5</v>
      </c>
      <c r="U359" s="104">
        <f>VLOOKUP(C359,职业!B:I,7,0)</f>
        <v>0</v>
      </c>
      <c r="V359" s="104">
        <f>VLOOKUP(C359,职业!B:I,8,0)</f>
        <v>0</v>
      </c>
    </row>
    <row r="360" spans="1:22">
      <c r="A360" s="45">
        <f>ROW()-2</f>
        <v>358</v>
      </c>
      <c r="B360" s="45">
        <v>565</v>
      </c>
      <c r="C360" s="41">
        <v>1</v>
      </c>
      <c r="D360" s="41">
        <v>0</v>
      </c>
      <c r="E360" s="46" t="s">
        <v>685</v>
      </c>
      <c r="F360" s="46" t="str">
        <f>VLOOKUP(C360,职业!B:C,2,0)</f>
        <v>将军·攻击型</v>
      </c>
      <c r="G360" s="46" t="str">
        <f>VLOOKUP(D360,绝技!B:C,2,0)</f>
        <v>无</v>
      </c>
      <c r="H360" s="50">
        <v>15</v>
      </c>
      <c r="I360" s="50">
        <v>17</v>
      </c>
      <c r="J360" s="45">
        <f>H360+I360</f>
        <v>32</v>
      </c>
      <c r="K360" s="41">
        <v>1</v>
      </c>
      <c r="L360" s="42">
        <v>1</v>
      </c>
      <c r="M360" s="47">
        <f>INT((50+K360*R360)*(10+L360))</f>
        <v>825</v>
      </c>
      <c r="N360" s="72">
        <f>INT((H360+S360)*(10+L360))</f>
        <v>495</v>
      </c>
      <c r="O360" s="48">
        <f>INT((H360+T360)*(10+L360))</f>
        <v>220</v>
      </c>
      <c r="P360" s="48">
        <f>INT((I360+U360)*(10+L360))</f>
        <v>187</v>
      </c>
      <c r="Q360" s="48">
        <f>INT((I360+V360)*(10+L360))</f>
        <v>187</v>
      </c>
      <c r="R360" s="104">
        <f>VLOOKUP(C360,职业!B:I,4,0)</f>
        <v>25</v>
      </c>
      <c r="S360" s="104">
        <f>VLOOKUP(C360,职业!B:I,5,0)</f>
        <v>30</v>
      </c>
      <c r="T360" s="104">
        <f>VLOOKUP(C360,职业!B:I,6,0)</f>
        <v>5</v>
      </c>
      <c r="U360" s="104">
        <f>VLOOKUP(C360,职业!B:I,7,0)</f>
        <v>0</v>
      </c>
      <c r="V360" s="104">
        <f>VLOOKUP(C360,职业!B:I,8,0)</f>
        <v>0</v>
      </c>
    </row>
    <row r="361" spans="1:22">
      <c r="A361" s="45">
        <f>ROW()-2</f>
        <v>359</v>
      </c>
      <c r="B361" s="45">
        <v>627</v>
      </c>
      <c r="C361" s="41">
        <v>1</v>
      </c>
      <c r="D361" s="41">
        <v>0</v>
      </c>
      <c r="E361" s="46" t="s">
        <v>746</v>
      </c>
      <c r="F361" s="46" t="str">
        <f>VLOOKUP(C361,职业!B:C,2,0)</f>
        <v>将军·攻击型</v>
      </c>
      <c r="G361" s="46" t="str">
        <f>VLOOKUP(D361,绝技!B:C,2,0)</f>
        <v>无</v>
      </c>
      <c r="H361" s="50">
        <v>15</v>
      </c>
      <c r="I361" s="50">
        <v>17</v>
      </c>
      <c r="J361" s="45">
        <f>H361+I361</f>
        <v>32</v>
      </c>
      <c r="K361" s="41">
        <v>1</v>
      </c>
      <c r="L361" s="42">
        <v>1</v>
      </c>
      <c r="M361" s="47">
        <f>INT((50+K361*R361)*(10+L361))</f>
        <v>825</v>
      </c>
      <c r="N361" s="72">
        <f>INT((H361+S361)*(10+L361))</f>
        <v>495</v>
      </c>
      <c r="O361" s="48">
        <f>INT((H361+T361)*(10+L361))</f>
        <v>220</v>
      </c>
      <c r="P361" s="48">
        <f>INT((I361+U361)*(10+L361))</f>
        <v>187</v>
      </c>
      <c r="Q361" s="48">
        <f>INT((I361+V361)*(10+L361))</f>
        <v>187</v>
      </c>
      <c r="R361" s="104">
        <f>VLOOKUP(C361,职业!B:I,4,0)</f>
        <v>25</v>
      </c>
      <c r="S361" s="104">
        <f>VLOOKUP(C361,职业!B:I,5,0)</f>
        <v>30</v>
      </c>
      <c r="T361" s="104">
        <f>VLOOKUP(C361,职业!B:I,6,0)</f>
        <v>5</v>
      </c>
      <c r="U361" s="104">
        <f>VLOOKUP(C361,职业!B:I,7,0)</f>
        <v>0</v>
      </c>
      <c r="V361" s="104">
        <f>VLOOKUP(C361,职业!B:I,8,0)</f>
        <v>0</v>
      </c>
    </row>
    <row r="362" spans="1:22">
      <c r="A362" s="45">
        <f>ROW()-2</f>
        <v>360</v>
      </c>
      <c r="B362" s="45">
        <v>30</v>
      </c>
      <c r="C362" s="41">
        <v>1</v>
      </c>
      <c r="D362" s="41">
        <v>0</v>
      </c>
      <c r="E362" s="46" t="s">
        <v>156</v>
      </c>
      <c r="F362" s="46" t="str">
        <f>VLOOKUP(C362,职业!B:C,2,0)</f>
        <v>将军·攻击型</v>
      </c>
      <c r="G362" s="46" t="str">
        <f>VLOOKUP(D362,绝技!B:C,2,0)</f>
        <v>无</v>
      </c>
      <c r="H362" s="50">
        <v>15</v>
      </c>
      <c r="I362" s="50">
        <v>16</v>
      </c>
      <c r="J362" s="45">
        <f>H362+I362</f>
        <v>31</v>
      </c>
      <c r="K362" s="41">
        <v>1</v>
      </c>
      <c r="L362" s="42">
        <v>1</v>
      </c>
      <c r="M362" s="47">
        <f>INT((50+K362*R362)*(10+L362))</f>
        <v>825</v>
      </c>
      <c r="N362" s="72">
        <f>INT((H362+S362)*(10+L362))</f>
        <v>495</v>
      </c>
      <c r="O362" s="48">
        <f>INT((H362+T362)*(10+L362))</f>
        <v>220</v>
      </c>
      <c r="P362" s="48">
        <f>INT((I362+U362)*(10+L362))</f>
        <v>176</v>
      </c>
      <c r="Q362" s="48">
        <f>INT((I362+V362)*(10+L362))</f>
        <v>176</v>
      </c>
      <c r="R362" s="104">
        <f>VLOOKUP(C362,职业!B:I,4,0)</f>
        <v>25</v>
      </c>
      <c r="S362" s="104">
        <f>VLOOKUP(C362,职业!B:I,5,0)</f>
        <v>30</v>
      </c>
      <c r="T362" s="104">
        <f>VLOOKUP(C362,职业!B:I,6,0)</f>
        <v>5</v>
      </c>
      <c r="U362" s="104">
        <f>VLOOKUP(C362,职业!B:I,7,0)</f>
        <v>0</v>
      </c>
      <c r="V362" s="104">
        <f>VLOOKUP(C362,职业!B:I,8,0)</f>
        <v>0</v>
      </c>
    </row>
    <row r="363" spans="1:22">
      <c r="A363" s="45">
        <f>ROW()-2</f>
        <v>361</v>
      </c>
      <c r="B363" s="45">
        <v>286</v>
      </c>
      <c r="C363" s="41">
        <v>1</v>
      </c>
      <c r="D363" s="41">
        <v>0</v>
      </c>
      <c r="E363" s="46" t="s">
        <v>412</v>
      </c>
      <c r="F363" s="46" t="str">
        <f>VLOOKUP(C363,职业!B:C,2,0)</f>
        <v>将军·攻击型</v>
      </c>
      <c r="G363" s="46" t="str">
        <f>VLOOKUP(D363,绝技!B:C,2,0)</f>
        <v>无</v>
      </c>
      <c r="H363" s="50">
        <v>15</v>
      </c>
      <c r="I363" s="50">
        <v>16</v>
      </c>
      <c r="J363" s="45">
        <f>H363+I363</f>
        <v>31</v>
      </c>
      <c r="K363" s="41">
        <v>1</v>
      </c>
      <c r="L363" s="42">
        <v>1</v>
      </c>
      <c r="M363" s="47">
        <f>INT((50+K363*R363)*(10+L363))</f>
        <v>825</v>
      </c>
      <c r="N363" s="72">
        <f>INT((H363+S363)*(10+L363))</f>
        <v>495</v>
      </c>
      <c r="O363" s="48">
        <f>INT((H363+T363)*(10+L363))</f>
        <v>220</v>
      </c>
      <c r="P363" s="48">
        <f>INT((I363+U363)*(10+L363))</f>
        <v>176</v>
      </c>
      <c r="Q363" s="48">
        <f>INT((I363+V363)*(10+L363))</f>
        <v>176</v>
      </c>
      <c r="R363" s="104">
        <f>VLOOKUP(C363,职业!B:I,4,0)</f>
        <v>25</v>
      </c>
      <c r="S363" s="104">
        <f>VLOOKUP(C363,职业!B:I,5,0)</f>
        <v>30</v>
      </c>
      <c r="T363" s="104">
        <f>VLOOKUP(C363,职业!B:I,6,0)</f>
        <v>5</v>
      </c>
      <c r="U363" s="104">
        <f>VLOOKUP(C363,职业!B:I,7,0)</f>
        <v>0</v>
      </c>
      <c r="V363" s="104">
        <f>VLOOKUP(C363,职业!B:I,8,0)</f>
        <v>0</v>
      </c>
    </row>
    <row r="364" spans="1:22">
      <c r="A364" s="45">
        <f>ROW()-2</f>
        <v>362</v>
      </c>
      <c r="B364" s="45">
        <v>354</v>
      </c>
      <c r="C364" s="41">
        <v>1</v>
      </c>
      <c r="D364" s="41">
        <v>0</v>
      </c>
      <c r="E364" s="46" t="s">
        <v>479</v>
      </c>
      <c r="F364" s="46" t="str">
        <f>VLOOKUP(C364,职业!B:C,2,0)</f>
        <v>将军·攻击型</v>
      </c>
      <c r="G364" s="46" t="str">
        <f>VLOOKUP(D364,绝技!B:C,2,0)</f>
        <v>无</v>
      </c>
      <c r="H364" s="50">
        <v>15</v>
      </c>
      <c r="I364" s="50">
        <v>16</v>
      </c>
      <c r="J364" s="45">
        <f>H364+I364</f>
        <v>31</v>
      </c>
      <c r="K364" s="41">
        <v>1</v>
      </c>
      <c r="L364" s="42">
        <v>1</v>
      </c>
      <c r="M364" s="47">
        <f>INT((50+K364*R364)*(10+L364))</f>
        <v>825</v>
      </c>
      <c r="N364" s="72">
        <f>INT((H364+S364)*(10+L364))</f>
        <v>495</v>
      </c>
      <c r="O364" s="48">
        <f>INT((H364+T364)*(10+L364))</f>
        <v>220</v>
      </c>
      <c r="P364" s="48">
        <f>INT((I364+U364)*(10+L364))</f>
        <v>176</v>
      </c>
      <c r="Q364" s="48">
        <f>INT((I364+V364)*(10+L364))</f>
        <v>176</v>
      </c>
      <c r="R364" s="104">
        <f>VLOOKUP(C364,职业!B:I,4,0)</f>
        <v>25</v>
      </c>
      <c r="S364" s="104">
        <f>VLOOKUP(C364,职业!B:I,5,0)</f>
        <v>30</v>
      </c>
      <c r="T364" s="104">
        <f>VLOOKUP(C364,职业!B:I,6,0)</f>
        <v>5</v>
      </c>
      <c r="U364" s="104">
        <f>VLOOKUP(C364,职业!B:I,7,0)</f>
        <v>0</v>
      </c>
      <c r="V364" s="104">
        <f>VLOOKUP(C364,职业!B:I,8,0)</f>
        <v>0</v>
      </c>
    </row>
    <row r="365" spans="1:22">
      <c r="A365" s="45">
        <f>ROW()-2</f>
        <v>363</v>
      </c>
      <c r="B365" s="45">
        <v>649</v>
      </c>
      <c r="C365" s="41">
        <v>1</v>
      </c>
      <c r="D365" s="41">
        <v>0</v>
      </c>
      <c r="E365" s="46" t="s">
        <v>768</v>
      </c>
      <c r="F365" s="46" t="str">
        <f>VLOOKUP(C365,职业!B:C,2,0)</f>
        <v>将军·攻击型</v>
      </c>
      <c r="G365" s="46" t="str">
        <f>VLOOKUP(D365,绝技!B:C,2,0)</f>
        <v>无</v>
      </c>
      <c r="H365" s="50">
        <v>15</v>
      </c>
      <c r="I365" s="50">
        <v>16</v>
      </c>
      <c r="J365" s="45">
        <f>H365+I365</f>
        <v>31</v>
      </c>
      <c r="K365" s="41">
        <v>1</v>
      </c>
      <c r="L365" s="42">
        <v>1</v>
      </c>
      <c r="M365" s="47">
        <f>INT((50+K365*R365)*(10+L365))</f>
        <v>825</v>
      </c>
      <c r="N365" s="72">
        <f>INT((H365+S365)*(10+L365))</f>
        <v>495</v>
      </c>
      <c r="O365" s="48">
        <f>INT((H365+T365)*(10+L365))</f>
        <v>220</v>
      </c>
      <c r="P365" s="48">
        <f>INT((I365+U365)*(10+L365))</f>
        <v>176</v>
      </c>
      <c r="Q365" s="48">
        <f>INT((I365+V365)*(10+L365))</f>
        <v>176</v>
      </c>
      <c r="R365" s="104">
        <f>VLOOKUP(C365,职业!B:I,4,0)</f>
        <v>25</v>
      </c>
      <c r="S365" s="104">
        <f>VLOOKUP(C365,职业!B:I,5,0)</f>
        <v>30</v>
      </c>
      <c r="T365" s="104">
        <f>VLOOKUP(C365,职业!B:I,6,0)</f>
        <v>5</v>
      </c>
      <c r="U365" s="104">
        <f>VLOOKUP(C365,职业!B:I,7,0)</f>
        <v>0</v>
      </c>
      <c r="V365" s="104">
        <f>VLOOKUP(C365,职业!B:I,8,0)</f>
        <v>0</v>
      </c>
    </row>
    <row r="366" spans="1:22">
      <c r="A366" s="45">
        <f>ROW()-2</f>
        <v>364</v>
      </c>
      <c r="B366" s="45">
        <v>31</v>
      </c>
      <c r="C366" s="41">
        <v>1</v>
      </c>
      <c r="D366" s="41">
        <v>0</v>
      </c>
      <c r="E366" s="46" t="s">
        <v>157</v>
      </c>
      <c r="F366" s="46" t="str">
        <f>VLOOKUP(C366,职业!B:C,2,0)</f>
        <v>将军·攻击型</v>
      </c>
      <c r="G366" s="46" t="str">
        <f>VLOOKUP(D366,绝技!B:C,2,0)</f>
        <v>无</v>
      </c>
      <c r="H366" s="50">
        <v>15</v>
      </c>
      <c r="I366" s="50">
        <v>15</v>
      </c>
      <c r="J366" s="45">
        <f>H366+I366</f>
        <v>30</v>
      </c>
      <c r="K366" s="41">
        <v>1</v>
      </c>
      <c r="L366" s="42">
        <v>1</v>
      </c>
      <c r="M366" s="47">
        <f>INT((50+K366*R366)*(10+L366))</f>
        <v>825</v>
      </c>
      <c r="N366" s="72">
        <f>INT((H366+S366)*(10+L366))</f>
        <v>495</v>
      </c>
      <c r="O366" s="48">
        <f>INT((H366+T366)*(10+L366))</f>
        <v>220</v>
      </c>
      <c r="P366" s="48">
        <f>INT((I366+U366)*(10+L366))</f>
        <v>165</v>
      </c>
      <c r="Q366" s="48">
        <f>INT((I366+V366)*(10+L366))</f>
        <v>165</v>
      </c>
      <c r="R366" s="104">
        <f>VLOOKUP(C366,职业!B:I,4,0)</f>
        <v>25</v>
      </c>
      <c r="S366" s="104">
        <f>VLOOKUP(C366,职业!B:I,5,0)</f>
        <v>30</v>
      </c>
      <c r="T366" s="104">
        <f>VLOOKUP(C366,职业!B:I,6,0)</f>
        <v>5</v>
      </c>
      <c r="U366" s="104">
        <f>VLOOKUP(C366,职业!B:I,7,0)</f>
        <v>0</v>
      </c>
      <c r="V366" s="104">
        <f>VLOOKUP(C366,职业!B:I,8,0)</f>
        <v>0</v>
      </c>
    </row>
    <row r="367" spans="1:22">
      <c r="A367" s="45">
        <f>ROW()-2</f>
        <v>365</v>
      </c>
      <c r="B367" s="45">
        <v>115</v>
      </c>
      <c r="C367" s="41">
        <v>1</v>
      </c>
      <c r="D367" s="41">
        <v>0</v>
      </c>
      <c r="E367" s="46" t="s">
        <v>241</v>
      </c>
      <c r="F367" s="46" t="str">
        <f>VLOOKUP(C367,职业!B:C,2,0)</f>
        <v>将军·攻击型</v>
      </c>
      <c r="G367" s="46" t="str">
        <f>VLOOKUP(D367,绝技!B:C,2,0)</f>
        <v>无</v>
      </c>
      <c r="H367" s="50">
        <v>15</v>
      </c>
      <c r="I367" s="50">
        <v>15</v>
      </c>
      <c r="J367" s="45">
        <f>H367+I367</f>
        <v>30</v>
      </c>
      <c r="K367" s="41">
        <v>1</v>
      </c>
      <c r="L367" s="42">
        <v>1</v>
      </c>
      <c r="M367" s="47">
        <f>INT((50+K367*R367)*(10+L367))</f>
        <v>825</v>
      </c>
      <c r="N367" s="72">
        <f>INT((H367+S367)*(10+L367))</f>
        <v>495</v>
      </c>
      <c r="O367" s="48">
        <f>INT((H367+T367)*(10+L367))</f>
        <v>220</v>
      </c>
      <c r="P367" s="48">
        <f>INT((I367+U367)*(10+L367))</f>
        <v>165</v>
      </c>
      <c r="Q367" s="48">
        <f>INT((I367+V367)*(10+L367))</f>
        <v>165</v>
      </c>
      <c r="R367" s="104">
        <f>VLOOKUP(C367,职业!B:I,4,0)</f>
        <v>25</v>
      </c>
      <c r="S367" s="104">
        <f>VLOOKUP(C367,职业!B:I,5,0)</f>
        <v>30</v>
      </c>
      <c r="T367" s="104">
        <f>VLOOKUP(C367,职业!B:I,6,0)</f>
        <v>5</v>
      </c>
      <c r="U367" s="104">
        <f>VLOOKUP(C367,职业!B:I,7,0)</f>
        <v>0</v>
      </c>
      <c r="V367" s="104">
        <f>VLOOKUP(C367,职业!B:I,8,0)</f>
        <v>0</v>
      </c>
    </row>
    <row r="368" spans="1:22">
      <c r="A368" s="45">
        <f>ROW()-2</f>
        <v>366</v>
      </c>
      <c r="B368" s="45">
        <v>11</v>
      </c>
      <c r="C368" s="41">
        <v>1</v>
      </c>
      <c r="D368" s="41">
        <v>0</v>
      </c>
      <c r="E368" s="46" t="s">
        <v>137</v>
      </c>
      <c r="F368" s="46" t="str">
        <f>VLOOKUP(C368,职业!B:C,2,0)</f>
        <v>将军·攻击型</v>
      </c>
      <c r="G368" s="46" t="str">
        <f>VLOOKUP(D368,绝技!B:C,2,0)</f>
        <v>无</v>
      </c>
      <c r="H368" s="50">
        <v>15</v>
      </c>
      <c r="I368" s="50">
        <v>14</v>
      </c>
      <c r="J368" s="45">
        <f>H368+I368</f>
        <v>29</v>
      </c>
      <c r="K368" s="41">
        <v>1</v>
      </c>
      <c r="L368" s="42">
        <v>1</v>
      </c>
      <c r="M368" s="47">
        <f>INT((50+K368*R368)*(10+L368))</f>
        <v>825</v>
      </c>
      <c r="N368" s="72">
        <f>INT((H368+S368)*(10+L368))</f>
        <v>495</v>
      </c>
      <c r="O368" s="48">
        <f>INT((H368+T368)*(10+L368))</f>
        <v>220</v>
      </c>
      <c r="P368" s="48">
        <f>INT((I368+U368)*(10+L368))</f>
        <v>154</v>
      </c>
      <c r="Q368" s="48">
        <f>INT((I368+V368)*(10+L368))</f>
        <v>154</v>
      </c>
      <c r="R368" s="104">
        <f>VLOOKUP(C368,职业!B:I,4,0)</f>
        <v>25</v>
      </c>
      <c r="S368" s="104">
        <f>VLOOKUP(C368,职业!B:I,5,0)</f>
        <v>30</v>
      </c>
      <c r="T368" s="104">
        <f>VLOOKUP(C368,职业!B:I,6,0)</f>
        <v>5</v>
      </c>
      <c r="U368" s="104">
        <f>VLOOKUP(C368,职业!B:I,7,0)</f>
        <v>0</v>
      </c>
      <c r="V368" s="104">
        <f>VLOOKUP(C368,职业!B:I,8,0)</f>
        <v>0</v>
      </c>
    </row>
    <row r="369" spans="1:22">
      <c r="A369" s="45">
        <f>ROW()-2</f>
        <v>367</v>
      </c>
      <c r="B369" s="45">
        <v>128</v>
      </c>
      <c r="C369" s="41">
        <v>1</v>
      </c>
      <c r="D369" s="41">
        <v>0</v>
      </c>
      <c r="E369" s="46" t="s">
        <v>254</v>
      </c>
      <c r="F369" s="46" t="str">
        <f>VLOOKUP(C369,职业!B:C,2,0)</f>
        <v>将军·攻击型</v>
      </c>
      <c r="G369" s="46" t="str">
        <f>VLOOKUP(D369,绝技!B:C,2,0)</f>
        <v>无</v>
      </c>
      <c r="H369" s="50">
        <v>15</v>
      </c>
      <c r="I369" s="50">
        <v>14</v>
      </c>
      <c r="J369" s="45">
        <f>H369+I369</f>
        <v>29</v>
      </c>
      <c r="K369" s="41">
        <v>1</v>
      </c>
      <c r="L369" s="42">
        <v>1</v>
      </c>
      <c r="M369" s="47">
        <f>INT((50+K369*R369)*(10+L369))</f>
        <v>825</v>
      </c>
      <c r="N369" s="72">
        <f>INT((H369+S369)*(10+L369))</f>
        <v>495</v>
      </c>
      <c r="O369" s="48">
        <f>INT((H369+T369)*(10+L369))</f>
        <v>220</v>
      </c>
      <c r="P369" s="48">
        <f>INT((I369+U369)*(10+L369))</f>
        <v>154</v>
      </c>
      <c r="Q369" s="48">
        <f>INT((I369+V369)*(10+L369))</f>
        <v>154</v>
      </c>
      <c r="R369" s="104">
        <f>VLOOKUP(C369,职业!B:I,4,0)</f>
        <v>25</v>
      </c>
      <c r="S369" s="104">
        <f>VLOOKUP(C369,职业!B:I,5,0)</f>
        <v>30</v>
      </c>
      <c r="T369" s="104">
        <f>VLOOKUP(C369,职业!B:I,6,0)</f>
        <v>5</v>
      </c>
      <c r="U369" s="104">
        <f>VLOOKUP(C369,职业!B:I,7,0)</f>
        <v>0</v>
      </c>
      <c r="V369" s="104">
        <f>VLOOKUP(C369,职业!B:I,8,0)</f>
        <v>0</v>
      </c>
    </row>
    <row r="370" spans="1:22">
      <c r="A370" s="45">
        <f>ROW()-2</f>
        <v>368</v>
      </c>
      <c r="B370" s="45">
        <v>350</v>
      </c>
      <c r="C370" s="41">
        <v>1</v>
      </c>
      <c r="D370" s="41">
        <v>0</v>
      </c>
      <c r="E370" s="46" t="s">
        <v>475</v>
      </c>
      <c r="F370" s="46" t="str">
        <f>VLOOKUP(C370,职业!B:C,2,0)</f>
        <v>将军·攻击型</v>
      </c>
      <c r="G370" s="46" t="str">
        <f>VLOOKUP(D370,绝技!B:C,2,0)</f>
        <v>无</v>
      </c>
      <c r="H370" s="50">
        <v>15</v>
      </c>
      <c r="I370" s="50">
        <v>14</v>
      </c>
      <c r="J370" s="45">
        <f>H370+I370</f>
        <v>29</v>
      </c>
      <c r="K370" s="41">
        <v>1</v>
      </c>
      <c r="L370" s="42">
        <v>1</v>
      </c>
      <c r="M370" s="47">
        <f>INT((50+K370*R370)*(10+L370))</f>
        <v>825</v>
      </c>
      <c r="N370" s="72">
        <f>INT((H370+S370)*(10+L370))</f>
        <v>495</v>
      </c>
      <c r="O370" s="48">
        <f>INT((H370+T370)*(10+L370))</f>
        <v>220</v>
      </c>
      <c r="P370" s="48">
        <f>INT((I370+U370)*(10+L370))</f>
        <v>154</v>
      </c>
      <c r="Q370" s="48">
        <f>INT((I370+V370)*(10+L370))</f>
        <v>154</v>
      </c>
      <c r="R370" s="104">
        <f>VLOOKUP(C370,职业!B:I,4,0)</f>
        <v>25</v>
      </c>
      <c r="S370" s="104">
        <f>VLOOKUP(C370,职业!B:I,5,0)</f>
        <v>30</v>
      </c>
      <c r="T370" s="104">
        <f>VLOOKUP(C370,职业!B:I,6,0)</f>
        <v>5</v>
      </c>
      <c r="U370" s="104">
        <f>VLOOKUP(C370,职业!B:I,7,0)</f>
        <v>0</v>
      </c>
      <c r="V370" s="104">
        <f>VLOOKUP(C370,职业!B:I,8,0)</f>
        <v>0</v>
      </c>
    </row>
    <row r="371" spans="1:22">
      <c r="A371" s="45">
        <f>ROW()-2</f>
        <v>369</v>
      </c>
      <c r="B371" s="45">
        <v>516</v>
      </c>
      <c r="C371" s="41">
        <v>1</v>
      </c>
      <c r="D371" s="41">
        <v>0</v>
      </c>
      <c r="E371" s="46" t="s">
        <v>637</v>
      </c>
      <c r="F371" s="46" t="str">
        <f>VLOOKUP(C371,职业!B:C,2,0)</f>
        <v>将军·攻击型</v>
      </c>
      <c r="G371" s="46" t="str">
        <f>VLOOKUP(D371,绝技!B:C,2,0)</f>
        <v>无</v>
      </c>
      <c r="H371" s="50">
        <v>15</v>
      </c>
      <c r="I371" s="50">
        <v>14</v>
      </c>
      <c r="J371" s="45">
        <f>H371+I371</f>
        <v>29</v>
      </c>
      <c r="K371" s="41">
        <v>1</v>
      </c>
      <c r="L371" s="42">
        <v>1</v>
      </c>
      <c r="M371" s="47">
        <f>INT((50+K371*R371)*(10+L371))</f>
        <v>825</v>
      </c>
      <c r="N371" s="72">
        <f>INT((H371+S371)*(10+L371))</f>
        <v>495</v>
      </c>
      <c r="O371" s="48">
        <f>INT((H371+T371)*(10+L371))</f>
        <v>220</v>
      </c>
      <c r="P371" s="48">
        <f>INT((I371+U371)*(10+L371))</f>
        <v>154</v>
      </c>
      <c r="Q371" s="48">
        <f>INT((I371+V371)*(10+L371))</f>
        <v>154</v>
      </c>
      <c r="R371" s="104">
        <f>VLOOKUP(C371,职业!B:I,4,0)</f>
        <v>25</v>
      </c>
      <c r="S371" s="104">
        <f>VLOOKUP(C371,职业!B:I,5,0)</f>
        <v>30</v>
      </c>
      <c r="T371" s="104">
        <f>VLOOKUP(C371,职业!B:I,6,0)</f>
        <v>5</v>
      </c>
      <c r="U371" s="104">
        <f>VLOOKUP(C371,职业!B:I,7,0)</f>
        <v>0</v>
      </c>
      <c r="V371" s="104">
        <f>VLOOKUP(C371,职业!B:I,8,0)</f>
        <v>0</v>
      </c>
    </row>
    <row r="372" spans="1:22">
      <c r="A372" s="45">
        <f>ROW()-2</f>
        <v>370</v>
      </c>
      <c r="B372" s="45">
        <v>302</v>
      </c>
      <c r="C372" s="41">
        <v>1</v>
      </c>
      <c r="D372" s="41">
        <v>0</v>
      </c>
      <c r="E372" s="46" t="s">
        <v>427</v>
      </c>
      <c r="F372" s="46" t="str">
        <f>VLOOKUP(C372,职业!B:C,2,0)</f>
        <v>将军·攻击型</v>
      </c>
      <c r="G372" s="46" t="str">
        <f>VLOOKUP(D372,绝技!B:C,2,0)</f>
        <v>无</v>
      </c>
      <c r="H372" s="50">
        <v>15</v>
      </c>
      <c r="I372" s="50">
        <v>13</v>
      </c>
      <c r="J372" s="45">
        <f>H372+I372</f>
        <v>28</v>
      </c>
      <c r="K372" s="41">
        <v>1</v>
      </c>
      <c r="L372" s="42">
        <v>1</v>
      </c>
      <c r="M372" s="47">
        <f>INT((50+K372*R372)*(10+L372))</f>
        <v>825</v>
      </c>
      <c r="N372" s="72">
        <f>INT((H372+S372)*(10+L372))</f>
        <v>495</v>
      </c>
      <c r="O372" s="48">
        <f>INT((H372+T372)*(10+L372))</f>
        <v>220</v>
      </c>
      <c r="P372" s="48">
        <f>INT((I372+U372)*(10+L372))</f>
        <v>143</v>
      </c>
      <c r="Q372" s="48">
        <f>INT((I372+V372)*(10+L372))</f>
        <v>143</v>
      </c>
      <c r="R372" s="104">
        <f>VLOOKUP(C372,职业!B:I,4,0)</f>
        <v>25</v>
      </c>
      <c r="S372" s="104">
        <f>VLOOKUP(C372,职业!B:I,5,0)</f>
        <v>30</v>
      </c>
      <c r="T372" s="104">
        <f>VLOOKUP(C372,职业!B:I,6,0)</f>
        <v>5</v>
      </c>
      <c r="U372" s="104">
        <f>VLOOKUP(C372,职业!B:I,7,0)</f>
        <v>0</v>
      </c>
      <c r="V372" s="104">
        <f>VLOOKUP(C372,职业!B:I,8,0)</f>
        <v>0</v>
      </c>
    </row>
    <row r="373" spans="1:22">
      <c r="A373" s="45">
        <f>ROW()-2</f>
        <v>371</v>
      </c>
      <c r="B373" s="45">
        <v>473</v>
      </c>
      <c r="C373" s="41">
        <v>1</v>
      </c>
      <c r="D373" s="41">
        <v>0</v>
      </c>
      <c r="E373" s="46" t="s">
        <v>597</v>
      </c>
      <c r="F373" s="46" t="str">
        <f>VLOOKUP(C373,职业!B:C,2,0)</f>
        <v>将军·攻击型</v>
      </c>
      <c r="G373" s="46" t="str">
        <f>VLOOKUP(D373,绝技!B:C,2,0)</f>
        <v>无</v>
      </c>
      <c r="H373" s="50">
        <v>15</v>
      </c>
      <c r="I373" s="50">
        <v>13</v>
      </c>
      <c r="J373" s="45">
        <f>H373+I373</f>
        <v>28</v>
      </c>
      <c r="K373" s="41">
        <v>1</v>
      </c>
      <c r="L373" s="42">
        <v>1</v>
      </c>
      <c r="M373" s="47">
        <f>INT((50+K373*R373)*(10+L373))</f>
        <v>825</v>
      </c>
      <c r="N373" s="72">
        <f>INT((H373+S373)*(10+L373))</f>
        <v>495</v>
      </c>
      <c r="O373" s="48">
        <f>INT((H373+T373)*(10+L373))</f>
        <v>220</v>
      </c>
      <c r="P373" s="48">
        <f>INT((I373+U373)*(10+L373))</f>
        <v>143</v>
      </c>
      <c r="Q373" s="48">
        <f>INT((I373+V373)*(10+L373))</f>
        <v>143</v>
      </c>
      <c r="R373" s="104">
        <f>VLOOKUP(C373,职业!B:I,4,0)</f>
        <v>25</v>
      </c>
      <c r="S373" s="104">
        <f>VLOOKUP(C373,职业!B:I,5,0)</f>
        <v>30</v>
      </c>
      <c r="T373" s="104">
        <f>VLOOKUP(C373,职业!B:I,6,0)</f>
        <v>5</v>
      </c>
      <c r="U373" s="104">
        <f>VLOOKUP(C373,职业!B:I,7,0)</f>
        <v>0</v>
      </c>
      <c r="V373" s="104">
        <f>VLOOKUP(C373,职业!B:I,8,0)</f>
        <v>0</v>
      </c>
    </row>
    <row r="374" spans="1:22">
      <c r="A374" s="45">
        <f>ROW()-2</f>
        <v>372</v>
      </c>
      <c r="B374" s="45">
        <v>591</v>
      </c>
      <c r="C374" s="41">
        <v>1</v>
      </c>
      <c r="D374" s="41">
        <v>0</v>
      </c>
      <c r="E374" s="46" t="s">
        <v>711</v>
      </c>
      <c r="F374" s="46" t="str">
        <f>VLOOKUP(C374,职业!B:C,2,0)</f>
        <v>将军·攻击型</v>
      </c>
      <c r="G374" s="46" t="str">
        <f>VLOOKUP(D374,绝技!B:C,2,0)</f>
        <v>无</v>
      </c>
      <c r="H374" s="50">
        <v>15</v>
      </c>
      <c r="I374" s="50">
        <v>13</v>
      </c>
      <c r="J374" s="45">
        <f>H374+I374</f>
        <v>28</v>
      </c>
      <c r="K374" s="41">
        <v>1</v>
      </c>
      <c r="L374" s="42">
        <v>1</v>
      </c>
      <c r="M374" s="47">
        <f>INT((50+K374*R374)*(10+L374))</f>
        <v>825</v>
      </c>
      <c r="N374" s="72">
        <f>INT((H374+S374)*(10+L374))</f>
        <v>495</v>
      </c>
      <c r="O374" s="48">
        <f>INT((H374+T374)*(10+L374))</f>
        <v>220</v>
      </c>
      <c r="P374" s="48">
        <f>INT((I374+U374)*(10+L374))</f>
        <v>143</v>
      </c>
      <c r="Q374" s="48">
        <f>INT((I374+V374)*(10+L374))</f>
        <v>143</v>
      </c>
      <c r="R374" s="104">
        <f>VLOOKUP(C374,职业!B:I,4,0)</f>
        <v>25</v>
      </c>
      <c r="S374" s="104">
        <f>VLOOKUP(C374,职业!B:I,5,0)</f>
        <v>30</v>
      </c>
      <c r="T374" s="104">
        <f>VLOOKUP(C374,职业!B:I,6,0)</f>
        <v>5</v>
      </c>
      <c r="U374" s="104">
        <f>VLOOKUP(C374,职业!B:I,7,0)</f>
        <v>0</v>
      </c>
      <c r="V374" s="104">
        <f>VLOOKUP(C374,职业!B:I,8,0)</f>
        <v>0</v>
      </c>
    </row>
    <row r="375" spans="1:22">
      <c r="A375" s="45">
        <f>ROW()-2</f>
        <v>373</v>
      </c>
      <c r="B375" s="45">
        <v>96</v>
      </c>
      <c r="C375" s="41">
        <v>1</v>
      </c>
      <c r="D375" s="41">
        <v>0</v>
      </c>
      <c r="E375" s="46" t="s">
        <v>222</v>
      </c>
      <c r="F375" s="46" t="str">
        <f>VLOOKUP(C375,职业!B:C,2,0)</f>
        <v>将军·攻击型</v>
      </c>
      <c r="G375" s="46" t="str">
        <f>VLOOKUP(D375,绝技!B:C,2,0)</f>
        <v>无</v>
      </c>
      <c r="H375" s="50">
        <v>15</v>
      </c>
      <c r="I375" s="50">
        <v>11</v>
      </c>
      <c r="J375" s="45">
        <f>H375+I375</f>
        <v>26</v>
      </c>
      <c r="K375" s="41">
        <v>1</v>
      </c>
      <c r="L375" s="42">
        <v>1</v>
      </c>
      <c r="M375" s="47">
        <f>INT((50+K375*R375)*(10+L375))</f>
        <v>825</v>
      </c>
      <c r="N375" s="72">
        <f>INT((H375+S375)*(10+L375))</f>
        <v>495</v>
      </c>
      <c r="O375" s="48">
        <f>INT((H375+T375)*(10+L375))</f>
        <v>220</v>
      </c>
      <c r="P375" s="48">
        <f>INT((I375+U375)*(10+L375))</f>
        <v>121</v>
      </c>
      <c r="Q375" s="48">
        <f>INT((I375+V375)*(10+L375))</f>
        <v>121</v>
      </c>
      <c r="R375" s="104">
        <f>VLOOKUP(C375,职业!B:I,4,0)</f>
        <v>25</v>
      </c>
      <c r="S375" s="104">
        <f>VLOOKUP(C375,职业!B:I,5,0)</f>
        <v>30</v>
      </c>
      <c r="T375" s="104">
        <f>VLOOKUP(C375,职业!B:I,6,0)</f>
        <v>5</v>
      </c>
      <c r="U375" s="104">
        <f>VLOOKUP(C375,职业!B:I,7,0)</f>
        <v>0</v>
      </c>
      <c r="V375" s="104">
        <f>VLOOKUP(C375,职业!B:I,8,0)</f>
        <v>0</v>
      </c>
    </row>
    <row r="376" spans="1:22">
      <c r="A376" s="45">
        <f>ROW()-2</f>
        <v>374</v>
      </c>
      <c r="B376" s="45">
        <v>186</v>
      </c>
      <c r="C376" s="41">
        <v>1</v>
      </c>
      <c r="D376" s="41">
        <v>0</v>
      </c>
      <c r="E376" s="46" t="s">
        <v>312</v>
      </c>
      <c r="F376" s="46" t="str">
        <f>VLOOKUP(C376,职业!B:C,2,0)</f>
        <v>将军·攻击型</v>
      </c>
      <c r="G376" s="46" t="str">
        <f>VLOOKUP(D376,绝技!B:C,2,0)</f>
        <v>无</v>
      </c>
      <c r="H376" s="50">
        <v>15</v>
      </c>
      <c r="I376" s="50">
        <v>10</v>
      </c>
      <c r="J376" s="45">
        <f>H376+I376</f>
        <v>25</v>
      </c>
      <c r="K376" s="41">
        <v>1</v>
      </c>
      <c r="L376" s="42">
        <v>1</v>
      </c>
      <c r="M376" s="47">
        <f>INT((50+K376*R376)*(10+L376))</f>
        <v>825</v>
      </c>
      <c r="N376" s="72">
        <f>INT((H376+S376)*(10+L376))</f>
        <v>495</v>
      </c>
      <c r="O376" s="48">
        <f>INT((H376+T376)*(10+L376))</f>
        <v>220</v>
      </c>
      <c r="P376" s="48">
        <f>INT((I376+U376)*(10+L376))</f>
        <v>110</v>
      </c>
      <c r="Q376" s="48">
        <f>INT((I376+V376)*(10+L376))</f>
        <v>110</v>
      </c>
      <c r="R376" s="104">
        <f>VLOOKUP(C376,职业!B:I,4,0)</f>
        <v>25</v>
      </c>
      <c r="S376" s="104">
        <f>VLOOKUP(C376,职业!B:I,5,0)</f>
        <v>30</v>
      </c>
      <c r="T376" s="104">
        <f>VLOOKUP(C376,职业!B:I,6,0)</f>
        <v>5</v>
      </c>
      <c r="U376" s="104">
        <f>VLOOKUP(C376,职业!B:I,7,0)</f>
        <v>0</v>
      </c>
      <c r="V376" s="104">
        <f>VLOOKUP(C376,职业!B:I,8,0)</f>
        <v>0</v>
      </c>
    </row>
    <row r="377" spans="1:22">
      <c r="A377" s="45">
        <f>ROW()-2</f>
        <v>375</v>
      </c>
      <c r="B377" s="45">
        <v>321</v>
      </c>
      <c r="C377" s="41">
        <v>1</v>
      </c>
      <c r="D377" s="41">
        <v>0</v>
      </c>
      <c r="E377" s="46" t="s">
        <v>446</v>
      </c>
      <c r="F377" s="46" t="str">
        <f>VLOOKUP(C377,职业!B:C,2,0)</f>
        <v>将军·攻击型</v>
      </c>
      <c r="G377" s="46" t="str">
        <f>VLOOKUP(D377,绝技!B:C,2,0)</f>
        <v>无</v>
      </c>
      <c r="H377" s="50">
        <v>15</v>
      </c>
      <c r="I377" s="50">
        <v>9</v>
      </c>
      <c r="J377" s="45">
        <f>H377+I377</f>
        <v>24</v>
      </c>
      <c r="K377" s="41">
        <v>1</v>
      </c>
      <c r="L377" s="42">
        <v>1</v>
      </c>
      <c r="M377" s="47">
        <f>INT((50+K377*R377)*(10+L377))</f>
        <v>825</v>
      </c>
      <c r="N377" s="72">
        <f>INT((H377+S377)*(10+L377))</f>
        <v>495</v>
      </c>
      <c r="O377" s="48">
        <f>INT((H377+T377)*(10+L377))</f>
        <v>220</v>
      </c>
      <c r="P377" s="48">
        <f>INT((I377+U377)*(10+L377))</f>
        <v>99</v>
      </c>
      <c r="Q377" s="48">
        <f>INT((I377+V377)*(10+L377))</f>
        <v>99</v>
      </c>
      <c r="R377" s="104">
        <f>VLOOKUP(C377,职业!B:I,4,0)</f>
        <v>25</v>
      </c>
      <c r="S377" s="104">
        <f>VLOOKUP(C377,职业!B:I,5,0)</f>
        <v>30</v>
      </c>
      <c r="T377" s="104">
        <f>VLOOKUP(C377,职业!B:I,6,0)</f>
        <v>5</v>
      </c>
      <c r="U377" s="104">
        <f>VLOOKUP(C377,职业!B:I,7,0)</f>
        <v>0</v>
      </c>
      <c r="V377" s="104">
        <f>VLOOKUP(C377,职业!B:I,8,0)</f>
        <v>0</v>
      </c>
    </row>
    <row r="378" spans="1:22">
      <c r="A378" s="45">
        <f>ROW()-2</f>
        <v>376</v>
      </c>
      <c r="B378" s="45">
        <v>526</v>
      </c>
      <c r="C378" s="41">
        <v>1</v>
      </c>
      <c r="D378" s="41">
        <v>0</v>
      </c>
      <c r="E378" s="46" t="s">
        <v>647</v>
      </c>
      <c r="F378" s="46" t="str">
        <f>VLOOKUP(C378,职业!B:C,2,0)</f>
        <v>将军·攻击型</v>
      </c>
      <c r="G378" s="46" t="str">
        <f>VLOOKUP(D378,绝技!B:C,2,0)</f>
        <v>无</v>
      </c>
      <c r="H378" s="50">
        <v>15</v>
      </c>
      <c r="I378" s="50">
        <v>9</v>
      </c>
      <c r="J378" s="45">
        <f>H378+I378</f>
        <v>24</v>
      </c>
      <c r="K378" s="41">
        <v>1</v>
      </c>
      <c r="L378" s="42">
        <v>1</v>
      </c>
      <c r="M378" s="47">
        <f>INT((50+K378*R378)*(10+L378))</f>
        <v>825</v>
      </c>
      <c r="N378" s="72">
        <f>INT((H378+S378)*(10+L378))</f>
        <v>495</v>
      </c>
      <c r="O378" s="48">
        <f>INT((H378+T378)*(10+L378))</f>
        <v>220</v>
      </c>
      <c r="P378" s="48">
        <f>INT((I378+U378)*(10+L378))</f>
        <v>99</v>
      </c>
      <c r="Q378" s="48">
        <f>INT((I378+V378)*(10+L378))</f>
        <v>99</v>
      </c>
      <c r="R378" s="104">
        <f>VLOOKUP(C378,职业!B:I,4,0)</f>
        <v>25</v>
      </c>
      <c r="S378" s="104">
        <f>VLOOKUP(C378,职业!B:I,5,0)</f>
        <v>30</v>
      </c>
      <c r="T378" s="104">
        <f>VLOOKUP(C378,职业!B:I,6,0)</f>
        <v>5</v>
      </c>
      <c r="U378" s="104">
        <f>VLOOKUP(C378,职业!B:I,7,0)</f>
        <v>0</v>
      </c>
      <c r="V378" s="104">
        <f>VLOOKUP(C378,职业!B:I,8,0)</f>
        <v>0</v>
      </c>
    </row>
    <row r="379" spans="1:22">
      <c r="A379" s="45">
        <f>ROW()-2</f>
        <v>377</v>
      </c>
      <c r="B379" s="45">
        <v>538</v>
      </c>
      <c r="C379" s="41">
        <v>1</v>
      </c>
      <c r="D379" s="41">
        <v>0</v>
      </c>
      <c r="E379" s="46" t="s">
        <v>659</v>
      </c>
      <c r="F379" s="46" t="str">
        <f>VLOOKUP(C379,职业!B:C,2,0)</f>
        <v>将军·攻击型</v>
      </c>
      <c r="G379" s="46" t="str">
        <f>VLOOKUP(D379,绝技!B:C,2,0)</f>
        <v>无</v>
      </c>
      <c r="H379" s="50">
        <v>15</v>
      </c>
      <c r="I379" s="50">
        <v>9</v>
      </c>
      <c r="J379" s="45">
        <f>H379+I379</f>
        <v>24</v>
      </c>
      <c r="K379" s="41">
        <v>1</v>
      </c>
      <c r="L379" s="42">
        <v>1</v>
      </c>
      <c r="M379" s="47">
        <f>INT((50+K379*R379)*(10+L379))</f>
        <v>825</v>
      </c>
      <c r="N379" s="72">
        <f>INT((H379+S379)*(10+L379))</f>
        <v>495</v>
      </c>
      <c r="O379" s="48">
        <f>INT((H379+T379)*(10+L379))</f>
        <v>220</v>
      </c>
      <c r="P379" s="48">
        <f>INT((I379+U379)*(10+L379))</f>
        <v>99</v>
      </c>
      <c r="Q379" s="48">
        <f>INT((I379+V379)*(10+L379))</f>
        <v>99</v>
      </c>
      <c r="R379" s="104">
        <f>VLOOKUP(C379,职业!B:I,4,0)</f>
        <v>25</v>
      </c>
      <c r="S379" s="104">
        <f>VLOOKUP(C379,职业!B:I,5,0)</f>
        <v>30</v>
      </c>
      <c r="T379" s="104">
        <f>VLOOKUP(C379,职业!B:I,6,0)</f>
        <v>5</v>
      </c>
      <c r="U379" s="104">
        <f>VLOOKUP(C379,职业!B:I,7,0)</f>
        <v>0</v>
      </c>
      <c r="V379" s="104">
        <f>VLOOKUP(C379,职业!B:I,8,0)</f>
        <v>0</v>
      </c>
    </row>
    <row r="380" spans="1:22">
      <c r="A380" s="45">
        <f>ROW()-2</f>
        <v>378</v>
      </c>
      <c r="B380" s="45">
        <v>586</v>
      </c>
      <c r="C380" s="41">
        <v>1</v>
      </c>
      <c r="D380" s="41">
        <v>0</v>
      </c>
      <c r="E380" s="46" t="s">
        <v>706</v>
      </c>
      <c r="F380" s="46" t="str">
        <f>VLOOKUP(C380,职业!B:C,2,0)</f>
        <v>将军·攻击型</v>
      </c>
      <c r="G380" s="46" t="str">
        <f>VLOOKUP(D380,绝技!B:C,2,0)</f>
        <v>无</v>
      </c>
      <c r="H380" s="50">
        <v>15</v>
      </c>
      <c r="I380" s="50">
        <v>9</v>
      </c>
      <c r="J380" s="45">
        <f>H380+I380</f>
        <v>24</v>
      </c>
      <c r="K380" s="41">
        <v>1</v>
      </c>
      <c r="L380" s="42">
        <v>1</v>
      </c>
      <c r="M380" s="47">
        <f>INT((50+K380*R380)*(10+L380))</f>
        <v>825</v>
      </c>
      <c r="N380" s="72">
        <f>INT((H380+S380)*(10+L380))</f>
        <v>495</v>
      </c>
      <c r="O380" s="48">
        <f>INT((H380+T380)*(10+L380))</f>
        <v>220</v>
      </c>
      <c r="P380" s="48">
        <f>INT((I380+U380)*(10+L380))</f>
        <v>99</v>
      </c>
      <c r="Q380" s="48">
        <f>INT((I380+V380)*(10+L380))</f>
        <v>99</v>
      </c>
      <c r="R380" s="104">
        <f>VLOOKUP(C380,职业!B:I,4,0)</f>
        <v>25</v>
      </c>
      <c r="S380" s="104">
        <f>VLOOKUP(C380,职业!B:I,5,0)</f>
        <v>30</v>
      </c>
      <c r="T380" s="104">
        <f>VLOOKUP(C380,职业!B:I,6,0)</f>
        <v>5</v>
      </c>
      <c r="U380" s="104">
        <f>VLOOKUP(C380,职业!B:I,7,0)</f>
        <v>0</v>
      </c>
      <c r="V380" s="104">
        <f>VLOOKUP(C380,职业!B:I,8,0)</f>
        <v>0</v>
      </c>
    </row>
    <row r="381" spans="1:22">
      <c r="A381" s="45">
        <f>ROW()-2</f>
        <v>379</v>
      </c>
      <c r="B381" s="45">
        <v>102</v>
      </c>
      <c r="C381" s="41">
        <v>1</v>
      </c>
      <c r="D381" s="41">
        <v>0</v>
      </c>
      <c r="E381" s="46" t="s">
        <v>228</v>
      </c>
      <c r="F381" s="46" t="str">
        <f>VLOOKUP(C381,职业!B:C,2,0)</f>
        <v>将军·攻击型</v>
      </c>
      <c r="G381" s="46" t="str">
        <f>VLOOKUP(D381,绝技!B:C,2,0)</f>
        <v>无</v>
      </c>
      <c r="H381" s="50">
        <v>15</v>
      </c>
      <c r="I381" s="50">
        <v>8</v>
      </c>
      <c r="J381" s="45">
        <f>H381+I381</f>
        <v>23</v>
      </c>
      <c r="K381" s="41">
        <v>1</v>
      </c>
      <c r="L381" s="42">
        <v>1</v>
      </c>
      <c r="M381" s="47">
        <f>INT((50+K381*R381)*(10+L381))</f>
        <v>825</v>
      </c>
      <c r="N381" s="72">
        <f>INT((H381+S381)*(10+L381))</f>
        <v>495</v>
      </c>
      <c r="O381" s="48">
        <f>INT((H381+T381)*(10+L381))</f>
        <v>220</v>
      </c>
      <c r="P381" s="48">
        <f>INT((I381+U381)*(10+L381))</f>
        <v>88</v>
      </c>
      <c r="Q381" s="48">
        <f>INT((I381+V381)*(10+L381))</f>
        <v>88</v>
      </c>
      <c r="R381" s="104">
        <f>VLOOKUP(C381,职业!B:I,4,0)</f>
        <v>25</v>
      </c>
      <c r="S381" s="104">
        <f>VLOOKUP(C381,职业!B:I,5,0)</f>
        <v>30</v>
      </c>
      <c r="T381" s="104">
        <f>VLOOKUP(C381,职业!B:I,6,0)</f>
        <v>5</v>
      </c>
      <c r="U381" s="104">
        <f>VLOOKUP(C381,职业!B:I,7,0)</f>
        <v>0</v>
      </c>
      <c r="V381" s="104">
        <f>VLOOKUP(C381,职业!B:I,8,0)</f>
        <v>0</v>
      </c>
    </row>
    <row r="382" spans="1:22">
      <c r="A382" s="45">
        <f>ROW()-2</f>
        <v>380</v>
      </c>
      <c r="B382" s="45">
        <v>533</v>
      </c>
      <c r="C382" s="41">
        <v>1</v>
      </c>
      <c r="D382" s="41">
        <v>0</v>
      </c>
      <c r="E382" s="46" t="s">
        <v>654</v>
      </c>
      <c r="F382" s="46" t="str">
        <f>VLOOKUP(C382,职业!B:C,2,0)</f>
        <v>将军·攻击型</v>
      </c>
      <c r="G382" s="46" t="str">
        <f>VLOOKUP(D382,绝技!B:C,2,0)</f>
        <v>无</v>
      </c>
      <c r="H382" s="50">
        <v>15</v>
      </c>
      <c r="I382" s="50">
        <v>8</v>
      </c>
      <c r="J382" s="45">
        <f>H382+I382</f>
        <v>23</v>
      </c>
      <c r="K382" s="41">
        <v>1</v>
      </c>
      <c r="L382" s="42">
        <v>1</v>
      </c>
      <c r="M382" s="47">
        <f>INT((50+K382*R382)*(10+L382))</f>
        <v>825</v>
      </c>
      <c r="N382" s="72">
        <f>INT((H382+S382)*(10+L382))</f>
        <v>495</v>
      </c>
      <c r="O382" s="48">
        <f>INT((H382+T382)*(10+L382))</f>
        <v>220</v>
      </c>
      <c r="P382" s="48">
        <f>INT((I382+U382)*(10+L382))</f>
        <v>88</v>
      </c>
      <c r="Q382" s="48">
        <f>INT((I382+V382)*(10+L382))</f>
        <v>88</v>
      </c>
      <c r="R382" s="104">
        <f>VLOOKUP(C382,职业!B:I,4,0)</f>
        <v>25</v>
      </c>
      <c r="S382" s="104">
        <f>VLOOKUP(C382,职业!B:I,5,0)</f>
        <v>30</v>
      </c>
      <c r="T382" s="104">
        <f>VLOOKUP(C382,职业!B:I,6,0)</f>
        <v>5</v>
      </c>
      <c r="U382" s="104">
        <f>VLOOKUP(C382,职业!B:I,7,0)</f>
        <v>0</v>
      </c>
      <c r="V382" s="104">
        <f>VLOOKUP(C382,职业!B:I,8,0)</f>
        <v>0</v>
      </c>
    </row>
    <row r="383" spans="1:22">
      <c r="A383" s="45">
        <f>ROW()-2</f>
        <v>381</v>
      </c>
      <c r="B383" s="45">
        <v>619</v>
      </c>
      <c r="C383" s="41">
        <v>1</v>
      </c>
      <c r="D383" s="41">
        <v>0</v>
      </c>
      <c r="E383" s="46" t="s">
        <v>738</v>
      </c>
      <c r="F383" s="46" t="str">
        <f>VLOOKUP(C383,职业!B:C,2,0)</f>
        <v>将军·攻击型</v>
      </c>
      <c r="G383" s="46" t="str">
        <f>VLOOKUP(D383,绝技!B:C,2,0)</f>
        <v>无</v>
      </c>
      <c r="H383" s="50">
        <v>15</v>
      </c>
      <c r="I383" s="50">
        <v>8</v>
      </c>
      <c r="J383" s="45">
        <f>H383+I383</f>
        <v>23</v>
      </c>
      <c r="K383" s="41">
        <v>1</v>
      </c>
      <c r="L383" s="42">
        <v>1</v>
      </c>
      <c r="M383" s="47">
        <f>INT((50+K383*R383)*(10+L383))</f>
        <v>825</v>
      </c>
      <c r="N383" s="72">
        <f>INT((H383+S383)*(10+L383))</f>
        <v>495</v>
      </c>
      <c r="O383" s="48">
        <f>INT((H383+T383)*(10+L383))</f>
        <v>220</v>
      </c>
      <c r="P383" s="48">
        <f>INT((I383+U383)*(10+L383))</f>
        <v>88</v>
      </c>
      <c r="Q383" s="48">
        <f>INT((I383+V383)*(10+L383))</f>
        <v>88</v>
      </c>
      <c r="R383" s="104">
        <f>VLOOKUP(C383,职业!B:I,4,0)</f>
        <v>25</v>
      </c>
      <c r="S383" s="104">
        <f>VLOOKUP(C383,职业!B:I,5,0)</f>
        <v>30</v>
      </c>
      <c r="T383" s="104">
        <f>VLOOKUP(C383,职业!B:I,6,0)</f>
        <v>5</v>
      </c>
      <c r="U383" s="104">
        <f>VLOOKUP(C383,职业!B:I,7,0)</f>
        <v>0</v>
      </c>
      <c r="V383" s="104">
        <f>VLOOKUP(C383,职业!B:I,8,0)</f>
        <v>0</v>
      </c>
    </row>
    <row r="384" spans="1:22">
      <c r="A384" s="45">
        <f>ROW()-2</f>
        <v>382</v>
      </c>
      <c r="B384" s="45">
        <v>644</v>
      </c>
      <c r="C384" s="41">
        <v>1</v>
      </c>
      <c r="D384" s="41">
        <v>0</v>
      </c>
      <c r="E384" s="46" t="s">
        <v>763</v>
      </c>
      <c r="F384" s="46" t="str">
        <f>VLOOKUP(C384,职业!B:C,2,0)</f>
        <v>将军·攻击型</v>
      </c>
      <c r="G384" s="46" t="str">
        <f>VLOOKUP(D384,绝技!B:C,2,0)</f>
        <v>无</v>
      </c>
      <c r="H384" s="50">
        <v>15</v>
      </c>
      <c r="I384" s="50">
        <v>7</v>
      </c>
      <c r="J384" s="45">
        <f>H384+I384</f>
        <v>22</v>
      </c>
      <c r="K384" s="41">
        <v>1</v>
      </c>
      <c r="L384" s="42">
        <v>1</v>
      </c>
      <c r="M384" s="47">
        <f>INT((50+K384*R384)*(10+L384))</f>
        <v>825</v>
      </c>
      <c r="N384" s="72">
        <f>INT((H384+S384)*(10+L384))</f>
        <v>495</v>
      </c>
      <c r="O384" s="48">
        <f>INT((H384+T384)*(10+L384))</f>
        <v>220</v>
      </c>
      <c r="P384" s="48">
        <f>INT((I384+U384)*(10+L384))</f>
        <v>77</v>
      </c>
      <c r="Q384" s="48">
        <f>INT((I384+V384)*(10+L384))</f>
        <v>77</v>
      </c>
      <c r="R384" s="104">
        <f>VLOOKUP(C384,职业!B:I,4,0)</f>
        <v>25</v>
      </c>
      <c r="S384" s="104">
        <f>VLOOKUP(C384,职业!B:I,5,0)</f>
        <v>30</v>
      </c>
      <c r="T384" s="104">
        <f>VLOOKUP(C384,职业!B:I,6,0)</f>
        <v>5</v>
      </c>
      <c r="U384" s="104">
        <f>VLOOKUP(C384,职业!B:I,7,0)</f>
        <v>0</v>
      </c>
      <c r="V384" s="104">
        <f>VLOOKUP(C384,职业!B:I,8,0)</f>
        <v>0</v>
      </c>
    </row>
    <row r="385" spans="1:22">
      <c r="A385" s="45">
        <f>ROW()-2</f>
        <v>383</v>
      </c>
      <c r="B385" s="45">
        <v>443</v>
      </c>
      <c r="C385" s="41">
        <v>1</v>
      </c>
      <c r="D385" s="41">
        <v>0</v>
      </c>
      <c r="E385" s="46" t="s">
        <v>567</v>
      </c>
      <c r="F385" s="46" t="str">
        <f>VLOOKUP(C385,职业!B:C,2,0)</f>
        <v>将军·攻击型</v>
      </c>
      <c r="G385" s="46" t="str">
        <f>VLOOKUP(D385,绝技!B:C,2,0)</f>
        <v>无</v>
      </c>
      <c r="H385" s="50">
        <v>15</v>
      </c>
      <c r="I385" s="50">
        <v>6</v>
      </c>
      <c r="J385" s="45">
        <f>H385+I385</f>
        <v>21</v>
      </c>
      <c r="K385" s="41">
        <v>1</v>
      </c>
      <c r="L385" s="42">
        <v>1</v>
      </c>
      <c r="M385" s="47">
        <f>INT((50+K385*R385)*(10+L385))</f>
        <v>825</v>
      </c>
      <c r="N385" s="72">
        <f>INT((H385+S385)*(10+L385))</f>
        <v>495</v>
      </c>
      <c r="O385" s="48">
        <f>INT((H385+T385)*(10+L385))</f>
        <v>220</v>
      </c>
      <c r="P385" s="48">
        <f>INT((I385+U385)*(10+L385))</f>
        <v>66</v>
      </c>
      <c r="Q385" s="48">
        <f>INT((I385+V385)*(10+L385))</f>
        <v>66</v>
      </c>
      <c r="R385" s="104">
        <f>VLOOKUP(C385,职业!B:I,4,0)</f>
        <v>25</v>
      </c>
      <c r="S385" s="104">
        <f>VLOOKUP(C385,职业!B:I,5,0)</f>
        <v>30</v>
      </c>
      <c r="T385" s="104">
        <f>VLOOKUP(C385,职业!B:I,6,0)</f>
        <v>5</v>
      </c>
      <c r="U385" s="104">
        <f>VLOOKUP(C385,职业!B:I,7,0)</f>
        <v>0</v>
      </c>
      <c r="V385" s="104">
        <f>VLOOKUP(C385,职业!B:I,8,0)</f>
        <v>0</v>
      </c>
    </row>
    <row r="386" spans="1:22">
      <c r="A386" s="45">
        <f>ROW()-2</f>
        <v>384</v>
      </c>
      <c r="B386" s="45">
        <v>498</v>
      </c>
      <c r="C386" s="41">
        <v>1</v>
      </c>
      <c r="D386" s="41">
        <v>0</v>
      </c>
      <c r="E386" s="46" t="s">
        <v>621</v>
      </c>
      <c r="F386" s="46" t="str">
        <f>VLOOKUP(C386,职业!B:C,2,0)</f>
        <v>将军·攻击型</v>
      </c>
      <c r="G386" s="46" t="str">
        <f>VLOOKUP(D386,绝技!B:C,2,0)</f>
        <v>无</v>
      </c>
      <c r="H386" s="50">
        <v>15</v>
      </c>
      <c r="I386" s="50">
        <v>6</v>
      </c>
      <c r="J386" s="45">
        <f>H386+I386</f>
        <v>21</v>
      </c>
      <c r="K386" s="41">
        <v>1</v>
      </c>
      <c r="L386" s="42">
        <v>1</v>
      </c>
      <c r="M386" s="47">
        <f>INT((50+K386*R386)*(10+L386))</f>
        <v>825</v>
      </c>
      <c r="N386" s="72">
        <f>INT((H386+S386)*(10+L386))</f>
        <v>495</v>
      </c>
      <c r="O386" s="48">
        <f>INT((H386+T386)*(10+L386))</f>
        <v>220</v>
      </c>
      <c r="P386" s="48">
        <f>INT((I386+U386)*(10+L386))</f>
        <v>66</v>
      </c>
      <c r="Q386" s="48">
        <f>INT((I386+V386)*(10+L386))</f>
        <v>66</v>
      </c>
      <c r="R386" s="104">
        <f>VLOOKUP(C386,职业!B:I,4,0)</f>
        <v>25</v>
      </c>
      <c r="S386" s="104">
        <f>VLOOKUP(C386,职业!B:I,5,0)</f>
        <v>30</v>
      </c>
      <c r="T386" s="104">
        <f>VLOOKUP(C386,职业!B:I,6,0)</f>
        <v>5</v>
      </c>
      <c r="U386" s="104">
        <f>VLOOKUP(C386,职业!B:I,7,0)</f>
        <v>0</v>
      </c>
      <c r="V386" s="104">
        <f>VLOOKUP(C386,职业!B:I,8,0)</f>
        <v>0</v>
      </c>
    </row>
    <row r="387" spans="1:22">
      <c r="A387" s="45">
        <f>ROW()-2</f>
        <v>385</v>
      </c>
      <c r="B387" s="45">
        <v>133</v>
      </c>
      <c r="C387" s="41">
        <v>1</v>
      </c>
      <c r="D387" s="41">
        <v>0</v>
      </c>
      <c r="E387" s="46" t="s">
        <v>259</v>
      </c>
      <c r="F387" s="46" t="str">
        <f>VLOOKUP(C387,职业!B:C,2,0)</f>
        <v>将军·攻击型</v>
      </c>
      <c r="G387" s="46" t="str">
        <f>VLOOKUP(D387,绝技!B:C,2,0)</f>
        <v>无</v>
      </c>
      <c r="H387" s="50">
        <v>15</v>
      </c>
      <c r="I387" s="50">
        <v>5</v>
      </c>
      <c r="J387" s="45">
        <f>H387+I387</f>
        <v>20</v>
      </c>
      <c r="K387" s="41">
        <v>1</v>
      </c>
      <c r="L387" s="42">
        <v>1</v>
      </c>
      <c r="M387" s="47">
        <f>INT((50+K387*R387)*(10+L387))</f>
        <v>825</v>
      </c>
      <c r="N387" s="72">
        <f>INT((H387+S387)*(10+L387))</f>
        <v>495</v>
      </c>
      <c r="O387" s="48">
        <f>INT((H387+T387)*(10+L387))</f>
        <v>220</v>
      </c>
      <c r="P387" s="48">
        <f>INT((I387+U387)*(10+L387))</f>
        <v>55</v>
      </c>
      <c r="Q387" s="48">
        <f>INT((I387+V387)*(10+L387))</f>
        <v>55</v>
      </c>
      <c r="R387" s="104">
        <f>VLOOKUP(C387,职业!B:I,4,0)</f>
        <v>25</v>
      </c>
      <c r="S387" s="104">
        <f>VLOOKUP(C387,职业!B:I,5,0)</f>
        <v>30</v>
      </c>
      <c r="T387" s="104">
        <f>VLOOKUP(C387,职业!B:I,6,0)</f>
        <v>5</v>
      </c>
      <c r="U387" s="104">
        <f>VLOOKUP(C387,职业!B:I,7,0)</f>
        <v>0</v>
      </c>
      <c r="V387" s="104">
        <f>VLOOKUP(C387,职业!B:I,8,0)</f>
        <v>0</v>
      </c>
    </row>
    <row r="388" spans="1:22">
      <c r="A388" s="45">
        <f>ROW()-2</f>
        <v>386</v>
      </c>
      <c r="B388" s="45">
        <v>193</v>
      </c>
      <c r="C388" s="41">
        <v>1</v>
      </c>
      <c r="D388" s="41">
        <v>0</v>
      </c>
      <c r="E388" s="46" t="s">
        <v>319</v>
      </c>
      <c r="F388" s="46" t="str">
        <f>VLOOKUP(C388,职业!B:C,2,0)</f>
        <v>将军·攻击型</v>
      </c>
      <c r="G388" s="46" t="str">
        <f>VLOOKUP(D388,绝技!B:C,2,0)</f>
        <v>无</v>
      </c>
      <c r="H388" s="50">
        <v>15</v>
      </c>
      <c r="I388" s="50">
        <v>5</v>
      </c>
      <c r="J388" s="45">
        <f>H388+I388</f>
        <v>20</v>
      </c>
      <c r="K388" s="41">
        <v>1</v>
      </c>
      <c r="L388" s="42">
        <v>1</v>
      </c>
      <c r="M388" s="47">
        <f>INT((50+K388*R388)*(10+L388))</f>
        <v>825</v>
      </c>
      <c r="N388" s="72">
        <f>INT((H388+S388)*(10+L388))</f>
        <v>495</v>
      </c>
      <c r="O388" s="48">
        <f>INT((H388+T388)*(10+L388))</f>
        <v>220</v>
      </c>
      <c r="P388" s="48">
        <f>INT((I388+U388)*(10+L388))</f>
        <v>55</v>
      </c>
      <c r="Q388" s="48">
        <f>INT((I388+V388)*(10+L388))</f>
        <v>55</v>
      </c>
      <c r="R388" s="104">
        <f>VLOOKUP(C388,职业!B:I,4,0)</f>
        <v>25</v>
      </c>
      <c r="S388" s="104">
        <f>VLOOKUP(C388,职业!B:I,5,0)</f>
        <v>30</v>
      </c>
      <c r="T388" s="104">
        <f>VLOOKUP(C388,职业!B:I,6,0)</f>
        <v>5</v>
      </c>
      <c r="U388" s="104">
        <f>VLOOKUP(C388,职业!B:I,7,0)</f>
        <v>0</v>
      </c>
      <c r="V388" s="104">
        <f>VLOOKUP(C388,职业!B:I,8,0)</f>
        <v>0</v>
      </c>
    </row>
    <row r="389" spans="1:22">
      <c r="A389" s="45">
        <f>ROW()-2</f>
        <v>387</v>
      </c>
      <c r="B389" s="45">
        <v>225</v>
      </c>
      <c r="C389" s="41">
        <v>6</v>
      </c>
      <c r="D389" s="41">
        <v>0</v>
      </c>
      <c r="E389" s="46" t="s">
        <v>351</v>
      </c>
      <c r="F389" s="46" t="str">
        <f>VLOOKUP(C389,职业!B:C,2,0)</f>
        <v>军师·防御型</v>
      </c>
      <c r="G389" s="46" t="str">
        <f>VLOOKUP(D389,绝技!B:C,2,0)</f>
        <v>无</v>
      </c>
      <c r="H389" s="50">
        <v>15</v>
      </c>
      <c r="I389" s="50">
        <v>28</v>
      </c>
      <c r="J389" s="45">
        <f>H389+I389</f>
        <v>43</v>
      </c>
      <c r="K389" s="41">
        <v>5</v>
      </c>
      <c r="L389" s="42">
        <v>1</v>
      </c>
      <c r="M389" s="47">
        <f>INT((50+K389*R389)*(10+L389))</f>
        <v>2200</v>
      </c>
      <c r="N389" s="72">
        <f>INT((H389+S389)*(10+L389))</f>
        <v>165</v>
      </c>
      <c r="O389" s="48">
        <f>INT((H389+T389)*(10+L389))</f>
        <v>165</v>
      </c>
      <c r="P389" s="48">
        <f>INT((I389+U389)*(10+L389))</f>
        <v>583</v>
      </c>
      <c r="Q389" s="48">
        <f>INT((I389+V389)*(10+L389))</f>
        <v>418</v>
      </c>
      <c r="R389" s="104">
        <f>VLOOKUP(C389,职业!B:I,4,0)</f>
        <v>30</v>
      </c>
      <c r="S389" s="104">
        <f>VLOOKUP(C389,职业!B:I,5,0)</f>
        <v>0</v>
      </c>
      <c r="T389" s="104">
        <f>VLOOKUP(C389,职业!B:I,6,0)</f>
        <v>0</v>
      </c>
      <c r="U389" s="104">
        <f>VLOOKUP(C389,职业!B:I,7,0)</f>
        <v>25</v>
      </c>
      <c r="V389" s="104">
        <f>VLOOKUP(C389,职业!B:I,8,0)</f>
        <v>10</v>
      </c>
    </row>
    <row r="390" spans="1:22">
      <c r="A390" s="45">
        <f>ROW()-2</f>
        <v>388</v>
      </c>
      <c r="B390" s="45">
        <v>228</v>
      </c>
      <c r="C390" s="41">
        <v>1</v>
      </c>
      <c r="D390" s="41">
        <v>0</v>
      </c>
      <c r="E390" s="46" t="s">
        <v>354</v>
      </c>
      <c r="F390" s="46" t="str">
        <f>VLOOKUP(C390,职业!B:C,2,0)</f>
        <v>将军·攻击型</v>
      </c>
      <c r="G390" s="46" t="str">
        <f>VLOOKUP(D390,绝技!B:C,2,0)</f>
        <v>无</v>
      </c>
      <c r="H390" s="50">
        <v>14</v>
      </c>
      <c r="I390" s="50">
        <v>21</v>
      </c>
      <c r="J390" s="45">
        <f>H390+I390</f>
        <v>35</v>
      </c>
      <c r="K390" s="41">
        <v>1</v>
      </c>
      <c r="L390" s="42">
        <v>1</v>
      </c>
      <c r="M390" s="47">
        <f>INT((50+K390*R390)*(10+L390))</f>
        <v>825</v>
      </c>
      <c r="N390" s="72">
        <f>INT((H390+S390)*(10+L390))</f>
        <v>484</v>
      </c>
      <c r="O390" s="48">
        <f>INT((H390+T390)*(10+L390))</f>
        <v>209</v>
      </c>
      <c r="P390" s="48">
        <f>INT((I390+U390)*(10+L390))</f>
        <v>231</v>
      </c>
      <c r="Q390" s="48">
        <f>INT((I390+V390)*(10+L390))</f>
        <v>231</v>
      </c>
      <c r="R390" s="104">
        <f>VLOOKUP(C390,职业!B:I,4,0)</f>
        <v>25</v>
      </c>
      <c r="S390" s="104">
        <f>VLOOKUP(C390,职业!B:I,5,0)</f>
        <v>30</v>
      </c>
      <c r="T390" s="104">
        <f>VLOOKUP(C390,职业!B:I,6,0)</f>
        <v>5</v>
      </c>
      <c r="U390" s="104">
        <f>VLOOKUP(C390,职业!B:I,7,0)</f>
        <v>0</v>
      </c>
      <c r="V390" s="104">
        <f>VLOOKUP(C390,职业!B:I,8,0)</f>
        <v>0</v>
      </c>
    </row>
    <row r="391" spans="1:22">
      <c r="A391" s="45">
        <f>ROW()-2</f>
        <v>389</v>
      </c>
      <c r="B391" s="45">
        <v>166</v>
      </c>
      <c r="C391" s="41">
        <v>1</v>
      </c>
      <c r="D391" s="41">
        <v>0</v>
      </c>
      <c r="E391" s="46" t="s">
        <v>292</v>
      </c>
      <c r="F391" s="46" t="str">
        <f>VLOOKUP(C391,职业!B:C,2,0)</f>
        <v>将军·攻击型</v>
      </c>
      <c r="G391" s="46" t="str">
        <f>VLOOKUP(D391,绝技!B:C,2,0)</f>
        <v>无</v>
      </c>
      <c r="H391" s="50">
        <v>14</v>
      </c>
      <c r="I391" s="50">
        <v>20</v>
      </c>
      <c r="J391" s="45">
        <f>H391+I391</f>
        <v>34</v>
      </c>
      <c r="K391" s="41">
        <v>1</v>
      </c>
      <c r="L391" s="42">
        <v>1</v>
      </c>
      <c r="M391" s="47">
        <f>INT((50+K391*R391)*(10+L391))</f>
        <v>825</v>
      </c>
      <c r="N391" s="72">
        <f>INT((H391+S391)*(10+L391))</f>
        <v>484</v>
      </c>
      <c r="O391" s="48">
        <f>INT((H391+T391)*(10+L391))</f>
        <v>209</v>
      </c>
      <c r="P391" s="48">
        <f>INT((I391+U391)*(10+L391))</f>
        <v>220</v>
      </c>
      <c r="Q391" s="48">
        <f>INT((I391+V391)*(10+L391))</f>
        <v>220</v>
      </c>
      <c r="R391" s="104">
        <f>VLOOKUP(C391,职业!B:I,4,0)</f>
        <v>25</v>
      </c>
      <c r="S391" s="104">
        <f>VLOOKUP(C391,职业!B:I,5,0)</f>
        <v>30</v>
      </c>
      <c r="T391" s="104">
        <f>VLOOKUP(C391,职业!B:I,6,0)</f>
        <v>5</v>
      </c>
      <c r="U391" s="104">
        <f>VLOOKUP(C391,职业!B:I,7,0)</f>
        <v>0</v>
      </c>
      <c r="V391" s="104">
        <f>VLOOKUP(C391,职业!B:I,8,0)</f>
        <v>0</v>
      </c>
    </row>
    <row r="392" spans="1:22">
      <c r="A392" s="45">
        <f>ROW()-2</f>
        <v>390</v>
      </c>
      <c r="B392" s="45">
        <v>226</v>
      </c>
      <c r="C392" s="41">
        <v>1</v>
      </c>
      <c r="D392" s="41">
        <v>0</v>
      </c>
      <c r="E392" s="46" t="s">
        <v>352</v>
      </c>
      <c r="F392" s="46" t="str">
        <f>VLOOKUP(C392,职业!B:C,2,0)</f>
        <v>将军·攻击型</v>
      </c>
      <c r="G392" s="46" t="str">
        <f>VLOOKUP(D392,绝技!B:C,2,0)</f>
        <v>无</v>
      </c>
      <c r="H392" s="50">
        <v>14</v>
      </c>
      <c r="I392" s="50">
        <v>19</v>
      </c>
      <c r="J392" s="45">
        <f>H392+I392</f>
        <v>33</v>
      </c>
      <c r="K392" s="41">
        <v>1</v>
      </c>
      <c r="L392" s="42">
        <v>1</v>
      </c>
      <c r="M392" s="47">
        <f>INT((50+K392*R392)*(10+L392))</f>
        <v>825</v>
      </c>
      <c r="N392" s="72">
        <f>INT((H392+S392)*(10+L392))</f>
        <v>484</v>
      </c>
      <c r="O392" s="48">
        <f>INT((H392+T392)*(10+L392))</f>
        <v>209</v>
      </c>
      <c r="P392" s="48">
        <f>INT((I392+U392)*(10+L392))</f>
        <v>209</v>
      </c>
      <c r="Q392" s="48">
        <f>INT((I392+V392)*(10+L392))</f>
        <v>209</v>
      </c>
      <c r="R392" s="104">
        <f>VLOOKUP(C392,职业!B:I,4,0)</f>
        <v>25</v>
      </c>
      <c r="S392" s="104">
        <f>VLOOKUP(C392,职业!B:I,5,0)</f>
        <v>30</v>
      </c>
      <c r="T392" s="104">
        <f>VLOOKUP(C392,职业!B:I,6,0)</f>
        <v>5</v>
      </c>
      <c r="U392" s="104">
        <f>VLOOKUP(C392,职业!B:I,7,0)</f>
        <v>0</v>
      </c>
      <c r="V392" s="104">
        <f>VLOOKUP(C392,职业!B:I,8,0)</f>
        <v>0</v>
      </c>
    </row>
    <row r="393" spans="1:22">
      <c r="A393" s="45">
        <f>ROW()-2</f>
        <v>391</v>
      </c>
      <c r="B393" s="45">
        <v>231</v>
      </c>
      <c r="C393" s="41">
        <v>1</v>
      </c>
      <c r="D393" s="41">
        <v>0</v>
      </c>
      <c r="E393" s="46" t="s">
        <v>357</v>
      </c>
      <c r="F393" s="46" t="str">
        <f>VLOOKUP(C393,职业!B:C,2,0)</f>
        <v>将军·攻击型</v>
      </c>
      <c r="G393" s="46" t="str">
        <f>VLOOKUP(D393,绝技!B:C,2,0)</f>
        <v>无</v>
      </c>
      <c r="H393" s="50">
        <v>14</v>
      </c>
      <c r="I393" s="50">
        <v>19</v>
      </c>
      <c r="J393" s="45">
        <f>H393+I393</f>
        <v>33</v>
      </c>
      <c r="K393" s="41">
        <v>1</v>
      </c>
      <c r="L393" s="42">
        <v>1</v>
      </c>
      <c r="M393" s="47">
        <f>INT((50+K393*R393)*(10+L393))</f>
        <v>825</v>
      </c>
      <c r="N393" s="72">
        <f>INT((H393+S393)*(10+L393))</f>
        <v>484</v>
      </c>
      <c r="O393" s="48">
        <f>INT((H393+T393)*(10+L393))</f>
        <v>209</v>
      </c>
      <c r="P393" s="48">
        <f>INT((I393+U393)*(10+L393))</f>
        <v>209</v>
      </c>
      <c r="Q393" s="48">
        <f>INT((I393+V393)*(10+L393))</f>
        <v>209</v>
      </c>
      <c r="R393" s="104">
        <f>VLOOKUP(C393,职业!B:I,4,0)</f>
        <v>25</v>
      </c>
      <c r="S393" s="104">
        <f>VLOOKUP(C393,职业!B:I,5,0)</f>
        <v>30</v>
      </c>
      <c r="T393" s="104">
        <f>VLOOKUP(C393,职业!B:I,6,0)</f>
        <v>5</v>
      </c>
      <c r="U393" s="104">
        <f>VLOOKUP(C393,职业!B:I,7,0)</f>
        <v>0</v>
      </c>
      <c r="V393" s="104">
        <f>VLOOKUP(C393,职业!B:I,8,0)</f>
        <v>0</v>
      </c>
    </row>
    <row r="394" spans="1:22">
      <c r="A394" s="45">
        <f>ROW()-2</f>
        <v>392</v>
      </c>
      <c r="B394" s="45">
        <v>483</v>
      </c>
      <c r="C394" s="41">
        <v>1</v>
      </c>
      <c r="D394" s="41">
        <v>0</v>
      </c>
      <c r="E394" s="46" t="s">
        <v>606</v>
      </c>
      <c r="F394" s="46" t="str">
        <f>VLOOKUP(C394,职业!B:C,2,0)</f>
        <v>将军·攻击型</v>
      </c>
      <c r="G394" s="46" t="str">
        <f>VLOOKUP(D394,绝技!B:C,2,0)</f>
        <v>无</v>
      </c>
      <c r="H394" s="50">
        <v>14</v>
      </c>
      <c r="I394" s="50">
        <v>19</v>
      </c>
      <c r="J394" s="45">
        <f>H394+I394</f>
        <v>33</v>
      </c>
      <c r="K394" s="41">
        <v>1</v>
      </c>
      <c r="L394" s="42">
        <v>1</v>
      </c>
      <c r="M394" s="47">
        <f>INT((50+K394*R394)*(10+L394))</f>
        <v>825</v>
      </c>
      <c r="N394" s="72">
        <f>INT((H394+S394)*(10+L394))</f>
        <v>484</v>
      </c>
      <c r="O394" s="48">
        <f>INT((H394+T394)*(10+L394))</f>
        <v>209</v>
      </c>
      <c r="P394" s="48">
        <f>INT((I394+U394)*(10+L394))</f>
        <v>209</v>
      </c>
      <c r="Q394" s="48">
        <f>INT((I394+V394)*(10+L394))</f>
        <v>209</v>
      </c>
      <c r="R394" s="104">
        <f>VLOOKUP(C394,职业!B:I,4,0)</f>
        <v>25</v>
      </c>
      <c r="S394" s="104">
        <f>VLOOKUP(C394,职业!B:I,5,0)</f>
        <v>30</v>
      </c>
      <c r="T394" s="104">
        <f>VLOOKUP(C394,职业!B:I,6,0)</f>
        <v>5</v>
      </c>
      <c r="U394" s="104">
        <f>VLOOKUP(C394,职业!B:I,7,0)</f>
        <v>0</v>
      </c>
      <c r="V394" s="104">
        <f>VLOOKUP(C394,职业!B:I,8,0)</f>
        <v>0</v>
      </c>
    </row>
    <row r="395" spans="1:22">
      <c r="A395" s="45">
        <f>ROW()-2</f>
        <v>393</v>
      </c>
      <c r="B395" s="45">
        <v>43</v>
      </c>
      <c r="C395" s="41">
        <v>1</v>
      </c>
      <c r="D395" s="41">
        <v>0</v>
      </c>
      <c r="E395" s="46" t="s">
        <v>169</v>
      </c>
      <c r="F395" s="46" t="str">
        <f>VLOOKUP(C395,职业!B:C,2,0)</f>
        <v>将军·攻击型</v>
      </c>
      <c r="G395" s="46" t="str">
        <f>VLOOKUP(D395,绝技!B:C,2,0)</f>
        <v>无</v>
      </c>
      <c r="H395" s="50">
        <v>14</v>
      </c>
      <c r="I395" s="50">
        <v>18</v>
      </c>
      <c r="J395" s="45">
        <f>H395+I395</f>
        <v>32</v>
      </c>
      <c r="K395" s="41">
        <v>1</v>
      </c>
      <c r="L395" s="42">
        <v>1</v>
      </c>
      <c r="M395" s="47">
        <f>INT((50+K395*R395)*(10+L395))</f>
        <v>825</v>
      </c>
      <c r="N395" s="72">
        <f>INT((H395+S395)*(10+L395))</f>
        <v>484</v>
      </c>
      <c r="O395" s="48">
        <f>INT((H395+T395)*(10+L395))</f>
        <v>209</v>
      </c>
      <c r="P395" s="48">
        <f>INT((I395+U395)*(10+L395))</f>
        <v>198</v>
      </c>
      <c r="Q395" s="48">
        <f>INT((I395+V395)*(10+L395))</f>
        <v>198</v>
      </c>
      <c r="R395" s="104">
        <f>VLOOKUP(C395,职业!B:I,4,0)</f>
        <v>25</v>
      </c>
      <c r="S395" s="104">
        <f>VLOOKUP(C395,职业!B:I,5,0)</f>
        <v>30</v>
      </c>
      <c r="T395" s="104">
        <f>VLOOKUP(C395,职业!B:I,6,0)</f>
        <v>5</v>
      </c>
      <c r="U395" s="104">
        <f>VLOOKUP(C395,职业!B:I,7,0)</f>
        <v>0</v>
      </c>
      <c r="V395" s="104">
        <f>VLOOKUP(C395,职业!B:I,8,0)</f>
        <v>0</v>
      </c>
    </row>
    <row r="396" spans="1:22">
      <c r="A396" s="45">
        <f>ROW()-2</f>
        <v>394</v>
      </c>
      <c r="B396" s="45">
        <v>247</v>
      </c>
      <c r="C396" s="41">
        <v>1</v>
      </c>
      <c r="D396" s="41">
        <v>0</v>
      </c>
      <c r="E396" s="46" t="s">
        <v>373</v>
      </c>
      <c r="F396" s="46" t="str">
        <f>VLOOKUP(C396,职业!B:C,2,0)</f>
        <v>将军·攻击型</v>
      </c>
      <c r="G396" s="46" t="str">
        <f>VLOOKUP(D396,绝技!B:C,2,0)</f>
        <v>无</v>
      </c>
      <c r="H396" s="50">
        <v>14</v>
      </c>
      <c r="I396" s="50">
        <v>18</v>
      </c>
      <c r="J396" s="45">
        <f>H396+I396</f>
        <v>32</v>
      </c>
      <c r="K396" s="41">
        <v>1</v>
      </c>
      <c r="L396" s="42">
        <v>1</v>
      </c>
      <c r="M396" s="47">
        <f>INT((50+K396*R396)*(10+L396))</f>
        <v>825</v>
      </c>
      <c r="N396" s="72">
        <f>INT((H396+S396)*(10+L396))</f>
        <v>484</v>
      </c>
      <c r="O396" s="48">
        <f>INT((H396+T396)*(10+L396))</f>
        <v>209</v>
      </c>
      <c r="P396" s="48">
        <f>INT((I396+U396)*(10+L396))</f>
        <v>198</v>
      </c>
      <c r="Q396" s="48">
        <f>INT((I396+V396)*(10+L396))</f>
        <v>198</v>
      </c>
      <c r="R396" s="104">
        <f>VLOOKUP(C396,职业!B:I,4,0)</f>
        <v>25</v>
      </c>
      <c r="S396" s="104">
        <f>VLOOKUP(C396,职业!B:I,5,0)</f>
        <v>30</v>
      </c>
      <c r="T396" s="104">
        <f>VLOOKUP(C396,职业!B:I,6,0)</f>
        <v>5</v>
      </c>
      <c r="U396" s="104">
        <f>VLOOKUP(C396,职业!B:I,7,0)</f>
        <v>0</v>
      </c>
      <c r="V396" s="104">
        <f>VLOOKUP(C396,职业!B:I,8,0)</f>
        <v>0</v>
      </c>
    </row>
    <row r="397" spans="1:22">
      <c r="A397" s="45">
        <f>ROW()-2</f>
        <v>395</v>
      </c>
      <c r="B397" s="45">
        <v>251</v>
      </c>
      <c r="C397" s="41">
        <v>1</v>
      </c>
      <c r="D397" s="41">
        <v>0</v>
      </c>
      <c r="E397" s="46" t="s">
        <v>377</v>
      </c>
      <c r="F397" s="46" t="str">
        <f>VLOOKUP(C397,职业!B:C,2,0)</f>
        <v>将军·攻击型</v>
      </c>
      <c r="G397" s="46" t="str">
        <f>VLOOKUP(D397,绝技!B:C,2,0)</f>
        <v>无</v>
      </c>
      <c r="H397" s="50">
        <v>14</v>
      </c>
      <c r="I397" s="50">
        <v>18</v>
      </c>
      <c r="J397" s="45">
        <f>H397+I397</f>
        <v>32</v>
      </c>
      <c r="K397" s="41">
        <v>1</v>
      </c>
      <c r="L397" s="42">
        <v>1</v>
      </c>
      <c r="M397" s="47">
        <f>INT((50+K397*R397)*(10+L397))</f>
        <v>825</v>
      </c>
      <c r="N397" s="72">
        <f>INT((H397+S397)*(10+L397))</f>
        <v>484</v>
      </c>
      <c r="O397" s="48">
        <f>INT((H397+T397)*(10+L397))</f>
        <v>209</v>
      </c>
      <c r="P397" s="48">
        <f>INT((I397+U397)*(10+L397))</f>
        <v>198</v>
      </c>
      <c r="Q397" s="48">
        <f>INT((I397+V397)*(10+L397))</f>
        <v>198</v>
      </c>
      <c r="R397" s="104">
        <f>VLOOKUP(C397,职业!B:I,4,0)</f>
        <v>25</v>
      </c>
      <c r="S397" s="104">
        <f>VLOOKUP(C397,职业!B:I,5,0)</f>
        <v>30</v>
      </c>
      <c r="T397" s="104">
        <f>VLOOKUP(C397,职业!B:I,6,0)</f>
        <v>5</v>
      </c>
      <c r="U397" s="104">
        <f>VLOOKUP(C397,职业!B:I,7,0)</f>
        <v>0</v>
      </c>
      <c r="V397" s="104">
        <f>VLOOKUP(C397,职业!B:I,8,0)</f>
        <v>0</v>
      </c>
    </row>
    <row r="398" spans="1:22">
      <c r="A398" s="45">
        <f>ROW()-2</f>
        <v>396</v>
      </c>
      <c r="B398" s="45">
        <v>594</v>
      </c>
      <c r="C398" s="41">
        <v>1</v>
      </c>
      <c r="D398" s="41">
        <v>0</v>
      </c>
      <c r="E398" s="46" t="s">
        <v>714</v>
      </c>
      <c r="F398" s="46" t="str">
        <f>VLOOKUP(C398,职业!B:C,2,0)</f>
        <v>将军·攻击型</v>
      </c>
      <c r="G398" s="46" t="str">
        <f>VLOOKUP(D398,绝技!B:C,2,0)</f>
        <v>无</v>
      </c>
      <c r="H398" s="50">
        <v>14</v>
      </c>
      <c r="I398" s="50">
        <v>18</v>
      </c>
      <c r="J398" s="45">
        <f>H398+I398</f>
        <v>32</v>
      </c>
      <c r="K398" s="41">
        <v>1</v>
      </c>
      <c r="L398" s="42">
        <v>1</v>
      </c>
      <c r="M398" s="47">
        <f>INT((50+K398*R398)*(10+L398))</f>
        <v>825</v>
      </c>
      <c r="N398" s="72">
        <f>INT((H398+S398)*(10+L398))</f>
        <v>484</v>
      </c>
      <c r="O398" s="48">
        <f>INT((H398+T398)*(10+L398))</f>
        <v>209</v>
      </c>
      <c r="P398" s="48">
        <f>INT((I398+U398)*(10+L398))</f>
        <v>198</v>
      </c>
      <c r="Q398" s="48">
        <f>INT((I398+V398)*(10+L398))</f>
        <v>198</v>
      </c>
      <c r="R398" s="104">
        <f>VLOOKUP(C398,职业!B:I,4,0)</f>
        <v>25</v>
      </c>
      <c r="S398" s="104">
        <f>VLOOKUP(C398,职业!B:I,5,0)</f>
        <v>30</v>
      </c>
      <c r="T398" s="104">
        <f>VLOOKUP(C398,职业!B:I,6,0)</f>
        <v>5</v>
      </c>
      <c r="U398" s="104">
        <f>VLOOKUP(C398,职业!B:I,7,0)</f>
        <v>0</v>
      </c>
      <c r="V398" s="104">
        <f>VLOOKUP(C398,职业!B:I,8,0)</f>
        <v>0</v>
      </c>
    </row>
    <row r="399" spans="1:22">
      <c r="A399" s="45">
        <f>ROW()-2</f>
        <v>397</v>
      </c>
      <c r="B399" s="45">
        <v>15</v>
      </c>
      <c r="C399" s="41">
        <v>1</v>
      </c>
      <c r="D399" s="41">
        <v>0</v>
      </c>
      <c r="E399" s="46" t="s">
        <v>141</v>
      </c>
      <c r="F399" s="46" t="str">
        <f>VLOOKUP(C399,职业!B:C,2,0)</f>
        <v>将军·攻击型</v>
      </c>
      <c r="G399" s="46" t="str">
        <f>VLOOKUP(D399,绝技!B:C,2,0)</f>
        <v>无</v>
      </c>
      <c r="H399" s="50">
        <v>14</v>
      </c>
      <c r="I399" s="50">
        <v>17</v>
      </c>
      <c r="J399" s="45">
        <f>H399+I399</f>
        <v>31</v>
      </c>
      <c r="K399" s="41">
        <v>1</v>
      </c>
      <c r="L399" s="42">
        <v>1</v>
      </c>
      <c r="M399" s="47">
        <f>INT((50+K399*R399)*(10+L399))</f>
        <v>825</v>
      </c>
      <c r="N399" s="72">
        <f>INT((H399+S399)*(10+L399))</f>
        <v>484</v>
      </c>
      <c r="O399" s="48">
        <f>INT((H399+T399)*(10+L399))</f>
        <v>209</v>
      </c>
      <c r="P399" s="48">
        <f>INT((I399+U399)*(10+L399))</f>
        <v>187</v>
      </c>
      <c r="Q399" s="48">
        <f>INT((I399+V399)*(10+L399))</f>
        <v>187</v>
      </c>
      <c r="R399" s="104">
        <f>VLOOKUP(C399,职业!B:I,4,0)</f>
        <v>25</v>
      </c>
      <c r="S399" s="104">
        <f>VLOOKUP(C399,职业!B:I,5,0)</f>
        <v>30</v>
      </c>
      <c r="T399" s="104">
        <f>VLOOKUP(C399,职业!B:I,6,0)</f>
        <v>5</v>
      </c>
      <c r="U399" s="104">
        <f>VLOOKUP(C399,职业!B:I,7,0)</f>
        <v>0</v>
      </c>
      <c r="V399" s="104">
        <f>VLOOKUP(C399,职业!B:I,8,0)</f>
        <v>0</v>
      </c>
    </row>
    <row r="400" spans="1:22">
      <c r="A400" s="45">
        <f>ROW()-2</f>
        <v>398</v>
      </c>
      <c r="B400" s="45">
        <v>392</v>
      </c>
      <c r="C400" s="41">
        <v>1</v>
      </c>
      <c r="D400" s="41">
        <v>0</v>
      </c>
      <c r="E400" s="46" t="s">
        <v>517</v>
      </c>
      <c r="F400" s="46" t="str">
        <f>VLOOKUP(C400,职业!B:C,2,0)</f>
        <v>将军·攻击型</v>
      </c>
      <c r="G400" s="46" t="str">
        <f>VLOOKUP(D400,绝技!B:C,2,0)</f>
        <v>无</v>
      </c>
      <c r="H400" s="50">
        <v>14</v>
      </c>
      <c r="I400" s="50">
        <v>17</v>
      </c>
      <c r="J400" s="45">
        <f>H400+I400</f>
        <v>31</v>
      </c>
      <c r="K400" s="41">
        <v>1</v>
      </c>
      <c r="L400" s="42">
        <v>1</v>
      </c>
      <c r="M400" s="47">
        <f>INT((50+K400*R400)*(10+L400))</f>
        <v>825</v>
      </c>
      <c r="N400" s="72">
        <f>INT((H400+S400)*(10+L400))</f>
        <v>484</v>
      </c>
      <c r="O400" s="48">
        <f>INT((H400+T400)*(10+L400))</f>
        <v>209</v>
      </c>
      <c r="P400" s="48">
        <f>INT((I400+U400)*(10+L400))</f>
        <v>187</v>
      </c>
      <c r="Q400" s="48">
        <f>INT((I400+V400)*(10+L400))</f>
        <v>187</v>
      </c>
      <c r="R400" s="104">
        <f>VLOOKUP(C400,职业!B:I,4,0)</f>
        <v>25</v>
      </c>
      <c r="S400" s="104">
        <f>VLOOKUP(C400,职业!B:I,5,0)</f>
        <v>30</v>
      </c>
      <c r="T400" s="104">
        <f>VLOOKUP(C400,职业!B:I,6,0)</f>
        <v>5</v>
      </c>
      <c r="U400" s="104">
        <f>VLOOKUP(C400,职业!B:I,7,0)</f>
        <v>0</v>
      </c>
      <c r="V400" s="104">
        <f>VLOOKUP(C400,职业!B:I,8,0)</f>
        <v>0</v>
      </c>
    </row>
    <row r="401" spans="1:22">
      <c r="A401" s="45">
        <f>ROW()-2</f>
        <v>399</v>
      </c>
      <c r="B401" s="45">
        <v>654</v>
      </c>
      <c r="C401" s="41">
        <v>1</v>
      </c>
      <c r="D401" s="41">
        <v>0</v>
      </c>
      <c r="E401" s="46" t="s">
        <v>773</v>
      </c>
      <c r="F401" s="46" t="str">
        <f>VLOOKUP(C401,职业!B:C,2,0)</f>
        <v>将军·攻击型</v>
      </c>
      <c r="G401" s="46" t="str">
        <f>VLOOKUP(D401,绝技!B:C,2,0)</f>
        <v>无</v>
      </c>
      <c r="H401" s="50">
        <v>14</v>
      </c>
      <c r="I401" s="50">
        <v>17</v>
      </c>
      <c r="J401" s="45">
        <f>H401+I401</f>
        <v>31</v>
      </c>
      <c r="K401" s="41">
        <v>1</v>
      </c>
      <c r="L401" s="42">
        <v>1</v>
      </c>
      <c r="M401" s="47">
        <f>INT((50+K401*R401)*(10+L401))</f>
        <v>825</v>
      </c>
      <c r="N401" s="72">
        <f>INT((H401+S401)*(10+L401))</f>
        <v>484</v>
      </c>
      <c r="O401" s="48">
        <f>INT((H401+T401)*(10+L401))</f>
        <v>209</v>
      </c>
      <c r="P401" s="48">
        <f>INT((I401+U401)*(10+L401))</f>
        <v>187</v>
      </c>
      <c r="Q401" s="48">
        <f>INT((I401+V401)*(10+L401))</f>
        <v>187</v>
      </c>
      <c r="R401" s="104">
        <f>VLOOKUP(C401,职业!B:I,4,0)</f>
        <v>25</v>
      </c>
      <c r="S401" s="104">
        <f>VLOOKUP(C401,职业!B:I,5,0)</f>
        <v>30</v>
      </c>
      <c r="T401" s="104">
        <f>VLOOKUP(C401,职业!B:I,6,0)</f>
        <v>5</v>
      </c>
      <c r="U401" s="104">
        <f>VLOOKUP(C401,职业!B:I,7,0)</f>
        <v>0</v>
      </c>
      <c r="V401" s="104">
        <f>VLOOKUP(C401,职业!B:I,8,0)</f>
        <v>0</v>
      </c>
    </row>
    <row r="402" spans="1:22">
      <c r="A402" s="45">
        <f>ROW()-2</f>
        <v>400</v>
      </c>
      <c r="B402" s="45">
        <v>265</v>
      </c>
      <c r="C402" s="41">
        <v>1</v>
      </c>
      <c r="D402" s="41">
        <v>0</v>
      </c>
      <c r="E402" s="46" t="s">
        <v>391</v>
      </c>
      <c r="F402" s="46" t="str">
        <f>VLOOKUP(C402,职业!B:C,2,0)</f>
        <v>将军·攻击型</v>
      </c>
      <c r="G402" s="46" t="str">
        <f>VLOOKUP(D402,绝技!B:C,2,0)</f>
        <v>无</v>
      </c>
      <c r="H402" s="50">
        <v>14</v>
      </c>
      <c r="I402" s="50">
        <v>14</v>
      </c>
      <c r="J402" s="45">
        <f>H402+I402</f>
        <v>28</v>
      </c>
      <c r="K402" s="41">
        <v>1</v>
      </c>
      <c r="L402" s="42">
        <v>1</v>
      </c>
      <c r="M402" s="47">
        <f>INT((50+K402*R402)*(10+L402))</f>
        <v>825</v>
      </c>
      <c r="N402" s="72">
        <f>INT((H402+S402)*(10+L402))</f>
        <v>484</v>
      </c>
      <c r="O402" s="48">
        <f>INT((H402+T402)*(10+L402))</f>
        <v>209</v>
      </c>
      <c r="P402" s="48">
        <f>INT((I402+U402)*(10+L402))</f>
        <v>154</v>
      </c>
      <c r="Q402" s="48">
        <f>INT((I402+V402)*(10+L402))</f>
        <v>154</v>
      </c>
      <c r="R402" s="104">
        <f>VLOOKUP(C402,职业!B:I,4,0)</f>
        <v>25</v>
      </c>
      <c r="S402" s="104">
        <f>VLOOKUP(C402,职业!B:I,5,0)</f>
        <v>30</v>
      </c>
      <c r="T402" s="104">
        <f>VLOOKUP(C402,职业!B:I,6,0)</f>
        <v>5</v>
      </c>
      <c r="U402" s="104">
        <f>VLOOKUP(C402,职业!B:I,7,0)</f>
        <v>0</v>
      </c>
      <c r="V402" s="104">
        <f>VLOOKUP(C402,职业!B:I,8,0)</f>
        <v>0</v>
      </c>
    </row>
    <row r="403" spans="1:22">
      <c r="A403" s="45">
        <f>ROW()-2</f>
        <v>401</v>
      </c>
      <c r="B403" s="45">
        <v>297</v>
      </c>
      <c r="C403" s="41">
        <v>1</v>
      </c>
      <c r="D403" s="41">
        <v>0</v>
      </c>
      <c r="E403" s="46" t="s">
        <v>423</v>
      </c>
      <c r="F403" s="46" t="str">
        <f>VLOOKUP(C403,职业!B:C,2,0)</f>
        <v>将军·攻击型</v>
      </c>
      <c r="G403" s="46" t="str">
        <f>VLOOKUP(D403,绝技!B:C,2,0)</f>
        <v>无</v>
      </c>
      <c r="H403" s="50">
        <v>14</v>
      </c>
      <c r="I403" s="50">
        <v>14</v>
      </c>
      <c r="J403" s="45">
        <f>H403+I403</f>
        <v>28</v>
      </c>
      <c r="K403" s="41">
        <v>1</v>
      </c>
      <c r="L403" s="42">
        <v>1</v>
      </c>
      <c r="M403" s="47">
        <f>INT((50+K403*R403)*(10+L403))</f>
        <v>825</v>
      </c>
      <c r="N403" s="72">
        <f>INT((H403+S403)*(10+L403))</f>
        <v>484</v>
      </c>
      <c r="O403" s="48">
        <f>INT((H403+T403)*(10+L403))</f>
        <v>209</v>
      </c>
      <c r="P403" s="48">
        <f>INT((I403+U403)*(10+L403))</f>
        <v>154</v>
      </c>
      <c r="Q403" s="48">
        <f>INT((I403+V403)*(10+L403))</f>
        <v>154</v>
      </c>
      <c r="R403" s="104">
        <f>VLOOKUP(C403,职业!B:I,4,0)</f>
        <v>25</v>
      </c>
      <c r="S403" s="104">
        <f>VLOOKUP(C403,职业!B:I,5,0)</f>
        <v>30</v>
      </c>
      <c r="T403" s="104">
        <f>VLOOKUP(C403,职业!B:I,6,0)</f>
        <v>5</v>
      </c>
      <c r="U403" s="104">
        <f>VLOOKUP(C403,职业!B:I,7,0)</f>
        <v>0</v>
      </c>
      <c r="V403" s="104">
        <f>VLOOKUP(C403,职业!B:I,8,0)</f>
        <v>0</v>
      </c>
    </row>
    <row r="404" spans="1:22">
      <c r="A404" s="45">
        <f>ROW()-2</f>
        <v>402</v>
      </c>
      <c r="B404" s="45">
        <v>104</v>
      </c>
      <c r="C404" s="41">
        <v>1</v>
      </c>
      <c r="D404" s="41">
        <v>0</v>
      </c>
      <c r="E404" s="46" t="s">
        <v>230</v>
      </c>
      <c r="F404" s="46" t="str">
        <f>VLOOKUP(C404,职业!B:C,2,0)</f>
        <v>将军·攻击型</v>
      </c>
      <c r="G404" s="46" t="str">
        <f>VLOOKUP(D404,绝技!B:C,2,0)</f>
        <v>无</v>
      </c>
      <c r="H404" s="50">
        <v>14</v>
      </c>
      <c r="I404" s="50">
        <v>12</v>
      </c>
      <c r="J404" s="45">
        <f>H404+I404</f>
        <v>26</v>
      </c>
      <c r="K404" s="41">
        <v>1</v>
      </c>
      <c r="L404" s="42">
        <v>1</v>
      </c>
      <c r="M404" s="47">
        <f>INT((50+K404*R404)*(10+L404))</f>
        <v>825</v>
      </c>
      <c r="N404" s="72">
        <f>INT((H404+S404)*(10+L404))</f>
        <v>484</v>
      </c>
      <c r="O404" s="48">
        <f>INT((H404+T404)*(10+L404))</f>
        <v>209</v>
      </c>
      <c r="P404" s="48">
        <f>INT((I404+U404)*(10+L404))</f>
        <v>132</v>
      </c>
      <c r="Q404" s="48">
        <f>INT((I404+V404)*(10+L404))</f>
        <v>132</v>
      </c>
      <c r="R404" s="104">
        <f>VLOOKUP(C404,职业!B:I,4,0)</f>
        <v>25</v>
      </c>
      <c r="S404" s="104">
        <f>VLOOKUP(C404,职业!B:I,5,0)</f>
        <v>30</v>
      </c>
      <c r="T404" s="104">
        <f>VLOOKUP(C404,职业!B:I,6,0)</f>
        <v>5</v>
      </c>
      <c r="U404" s="104">
        <f>VLOOKUP(C404,职业!B:I,7,0)</f>
        <v>0</v>
      </c>
      <c r="V404" s="104">
        <f>VLOOKUP(C404,职业!B:I,8,0)</f>
        <v>0</v>
      </c>
    </row>
    <row r="405" spans="1:22">
      <c r="A405" s="45">
        <f>ROW()-2</f>
        <v>403</v>
      </c>
      <c r="B405" s="45">
        <v>164</v>
      </c>
      <c r="C405" s="41">
        <v>1</v>
      </c>
      <c r="D405" s="41">
        <v>0</v>
      </c>
      <c r="E405" s="46" t="s">
        <v>290</v>
      </c>
      <c r="F405" s="46" t="str">
        <f>VLOOKUP(C405,职业!B:C,2,0)</f>
        <v>将军·攻击型</v>
      </c>
      <c r="G405" s="46" t="str">
        <f>VLOOKUP(D405,绝技!B:C,2,0)</f>
        <v>无</v>
      </c>
      <c r="H405" s="50">
        <v>14</v>
      </c>
      <c r="I405" s="50">
        <v>12</v>
      </c>
      <c r="J405" s="45">
        <f>H405+I405</f>
        <v>26</v>
      </c>
      <c r="K405" s="41">
        <v>1</v>
      </c>
      <c r="L405" s="42">
        <v>1</v>
      </c>
      <c r="M405" s="47">
        <f>INT((50+K405*R405)*(10+L405))</f>
        <v>825</v>
      </c>
      <c r="N405" s="72">
        <f>INT((H405+S405)*(10+L405))</f>
        <v>484</v>
      </c>
      <c r="O405" s="48">
        <f>INT((H405+T405)*(10+L405))</f>
        <v>209</v>
      </c>
      <c r="P405" s="48">
        <f>INT((I405+U405)*(10+L405))</f>
        <v>132</v>
      </c>
      <c r="Q405" s="48">
        <f>INT((I405+V405)*(10+L405))</f>
        <v>132</v>
      </c>
      <c r="R405" s="104">
        <f>VLOOKUP(C405,职业!B:I,4,0)</f>
        <v>25</v>
      </c>
      <c r="S405" s="104">
        <f>VLOOKUP(C405,职业!B:I,5,0)</f>
        <v>30</v>
      </c>
      <c r="T405" s="104">
        <f>VLOOKUP(C405,职业!B:I,6,0)</f>
        <v>5</v>
      </c>
      <c r="U405" s="104">
        <f>VLOOKUP(C405,职业!B:I,7,0)</f>
        <v>0</v>
      </c>
      <c r="V405" s="104">
        <f>VLOOKUP(C405,职业!B:I,8,0)</f>
        <v>0</v>
      </c>
    </row>
    <row r="406" spans="1:22">
      <c r="A406" s="45">
        <f>ROW()-2</f>
        <v>404</v>
      </c>
      <c r="B406" s="45">
        <v>356</v>
      </c>
      <c r="C406" s="41">
        <v>1</v>
      </c>
      <c r="D406" s="41">
        <v>0</v>
      </c>
      <c r="E406" s="46" t="s">
        <v>481</v>
      </c>
      <c r="F406" s="46" t="str">
        <f>VLOOKUP(C406,职业!B:C,2,0)</f>
        <v>将军·攻击型</v>
      </c>
      <c r="G406" s="46" t="str">
        <f>VLOOKUP(D406,绝技!B:C,2,0)</f>
        <v>无</v>
      </c>
      <c r="H406" s="50">
        <v>14</v>
      </c>
      <c r="I406" s="50">
        <v>12</v>
      </c>
      <c r="J406" s="45">
        <f>H406+I406</f>
        <v>26</v>
      </c>
      <c r="K406" s="41">
        <v>1</v>
      </c>
      <c r="L406" s="42">
        <v>1</v>
      </c>
      <c r="M406" s="47">
        <f>INT((50+K406*R406)*(10+L406))</f>
        <v>825</v>
      </c>
      <c r="N406" s="72">
        <f>INT((H406+S406)*(10+L406))</f>
        <v>484</v>
      </c>
      <c r="O406" s="48">
        <f>INT((H406+T406)*(10+L406))</f>
        <v>209</v>
      </c>
      <c r="P406" s="48">
        <f>INT((I406+U406)*(10+L406))</f>
        <v>132</v>
      </c>
      <c r="Q406" s="48">
        <f>INT((I406+V406)*(10+L406))</f>
        <v>132</v>
      </c>
      <c r="R406" s="104">
        <f>VLOOKUP(C406,职业!B:I,4,0)</f>
        <v>25</v>
      </c>
      <c r="S406" s="104">
        <f>VLOOKUP(C406,职业!B:I,5,0)</f>
        <v>30</v>
      </c>
      <c r="T406" s="104">
        <f>VLOOKUP(C406,职业!B:I,6,0)</f>
        <v>5</v>
      </c>
      <c r="U406" s="104">
        <f>VLOOKUP(C406,职业!B:I,7,0)</f>
        <v>0</v>
      </c>
      <c r="V406" s="104">
        <f>VLOOKUP(C406,职业!B:I,8,0)</f>
        <v>0</v>
      </c>
    </row>
    <row r="407" spans="1:22">
      <c r="A407" s="45">
        <f>ROW()-2</f>
        <v>405</v>
      </c>
      <c r="B407" s="45">
        <v>41</v>
      </c>
      <c r="C407" s="41">
        <v>1</v>
      </c>
      <c r="D407" s="41">
        <v>0</v>
      </c>
      <c r="E407" s="46" t="s">
        <v>167</v>
      </c>
      <c r="F407" s="46" t="str">
        <f>VLOOKUP(C407,职业!B:C,2,0)</f>
        <v>将军·攻击型</v>
      </c>
      <c r="G407" s="46" t="str">
        <f>VLOOKUP(D407,绝技!B:C,2,0)</f>
        <v>无</v>
      </c>
      <c r="H407" s="50">
        <v>14</v>
      </c>
      <c r="I407" s="50">
        <v>5</v>
      </c>
      <c r="J407" s="45">
        <f>H407+I407</f>
        <v>19</v>
      </c>
      <c r="K407" s="41">
        <v>1</v>
      </c>
      <c r="L407" s="42">
        <v>1</v>
      </c>
      <c r="M407" s="47">
        <f>INT((50+K407*R407)*(10+L407))</f>
        <v>825</v>
      </c>
      <c r="N407" s="72">
        <f>INT((H407+S407)*(10+L407))</f>
        <v>484</v>
      </c>
      <c r="O407" s="48">
        <f>INT((H407+T407)*(10+L407))</f>
        <v>209</v>
      </c>
      <c r="P407" s="48">
        <f>INT((I407+U407)*(10+L407))</f>
        <v>55</v>
      </c>
      <c r="Q407" s="48">
        <f>INT((I407+V407)*(10+L407))</f>
        <v>55</v>
      </c>
      <c r="R407" s="104">
        <f>VLOOKUP(C407,职业!B:I,4,0)</f>
        <v>25</v>
      </c>
      <c r="S407" s="104">
        <f>VLOOKUP(C407,职业!B:I,5,0)</f>
        <v>30</v>
      </c>
      <c r="T407" s="104">
        <f>VLOOKUP(C407,职业!B:I,6,0)</f>
        <v>5</v>
      </c>
      <c r="U407" s="104">
        <f>VLOOKUP(C407,职业!B:I,7,0)</f>
        <v>0</v>
      </c>
      <c r="V407" s="104">
        <f>VLOOKUP(C407,职业!B:I,8,0)</f>
        <v>0</v>
      </c>
    </row>
    <row r="408" spans="1:22">
      <c r="A408" s="45">
        <f>ROW()-2</f>
        <v>406</v>
      </c>
      <c r="B408" s="45">
        <v>667</v>
      </c>
      <c r="C408" s="41">
        <v>6</v>
      </c>
      <c r="D408" s="41">
        <v>0</v>
      </c>
      <c r="E408" s="46" t="s">
        <v>785</v>
      </c>
      <c r="F408" s="46" t="str">
        <f>VLOOKUP(C408,职业!B:C,2,0)</f>
        <v>军师·防御型</v>
      </c>
      <c r="G408" s="46" t="str">
        <f>VLOOKUP(D408,绝技!B:C,2,0)</f>
        <v>无</v>
      </c>
      <c r="H408" s="50">
        <v>14</v>
      </c>
      <c r="I408" s="50">
        <v>26</v>
      </c>
      <c r="J408" s="45">
        <f>H408+I408</f>
        <v>40</v>
      </c>
      <c r="K408" s="41">
        <v>4</v>
      </c>
      <c r="L408" s="42">
        <v>1</v>
      </c>
      <c r="M408" s="47">
        <f>INT((50+K408*R408)*(10+L408))</f>
        <v>1870</v>
      </c>
      <c r="N408" s="72">
        <f>INT((H408+S408)*(10+L408))</f>
        <v>154</v>
      </c>
      <c r="O408" s="48">
        <f>INT((H408+T408)*(10+L408))</f>
        <v>154</v>
      </c>
      <c r="P408" s="48">
        <f>INT((I408+U408)*(10+L408))</f>
        <v>561</v>
      </c>
      <c r="Q408" s="48">
        <f>INT((I408+V408)*(10+L408))</f>
        <v>396</v>
      </c>
      <c r="R408" s="104">
        <f>VLOOKUP(C408,职业!B:I,4,0)</f>
        <v>30</v>
      </c>
      <c r="S408" s="104">
        <f>VLOOKUP(C408,职业!B:I,5,0)</f>
        <v>0</v>
      </c>
      <c r="T408" s="104">
        <f>VLOOKUP(C408,职业!B:I,6,0)</f>
        <v>0</v>
      </c>
      <c r="U408" s="104">
        <f>VLOOKUP(C408,职业!B:I,7,0)</f>
        <v>25</v>
      </c>
      <c r="V408" s="104">
        <f>VLOOKUP(C408,职业!B:I,8,0)</f>
        <v>10</v>
      </c>
    </row>
    <row r="409" spans="1:22">
      <c r="A409" s="45">
        <f>ROW()-2</f>
        <v>407</v>
      </c>
      <c r="B409" s="45">
        <v>446</v>
      </c>
      <c r="C409" s="41">
        <v>1</v>
      </c>
      <c r="D409" s="41">
        <v>0</v>
      </c>
      <c r="E409" s="46" t="s">
        <v>570</v>
      </c>
      <c r="F409" s="46" t="str">
        <f>VLOOKUP(C409,职业!B:C,2,0)</f>
        <v>将军·攻击型</v>
      </c>
      <c r="G409" s="46" t="str">
        <f>VLOOKUP(D409,绝技!B:C,2,0)</f>
        <v>无</v>
      </c>
      <c r="H409" s="50">
        <v>13</v>
      </c>
      <c r="I409" s="50">
        <v>22</v>
      </c>
      <c r="J409" s="45">
        <f>H409+I409</f>
        <v>35</v>
      </c>
      <c r="K409" s="41">
        <v>1</v>
      </c>
      <c r="L409" s="42">
        <v>1</v>
      </c>
      <c r="M409" s="47">
        <f>INT((50+K409*R409)*(10+L409))</f>
        <v>825</v>
      </c>
      <c r="N409" s="72">
        <f>INT((H409+S409)*(10+L409))</f>
        <v>473</v>
      </c>
      <c r="O409" s="48">
        <f>INT((H409+T409)*(10+L409))</f>
        <v>198</v>
      </c>
      <c r="P409" s="48">
        <f>INT((I409+U409)*(10+L409))</f>
        <v>242</v>
      </c>
      <c r="Q409" s="48">
        <f>INT((I409+V409)*(10+L409))</f>
        <v>242</v>
      </c>
      <c r="R409" s="104">
        <f>VLOOKUP(C409,职业!B:I,4,0)</f>
        <v>25</v>
      </c>
      <c r="S409" s="104">
        <f>VLOOKUP(C409,职业!B:I,5,0)</f>
        <v>30</v>
      </c>
      <c r="T409" s="104">
        <f>VLOOKUP(C409,职业!B:I,6,0)</f>
        <v>5</v>
      </c>
      <c r="U409" s="104">
        <f>VLOOKUP(C409,职业!B:I,7,0)</f>
        <v>0</v>
      </c>
      <c r="V409" s="104">
        <f>VLOOKUP(C409,职业!B:I,8,0)</f>
        <v>0</v>
      </c>
    </row>
    <row r="410" spans="1:22">
      <c r="A410" s="45">
        <f>ROW()-2</f>
        <v>408</v>
      </c>
      <c r="B410" s="45">
        <v>328</v>
      </c>
      <c r="C410" s="41">
        <v>1</v>
      </c>
      <c r="D410" s="41">
        <v>0</v>
      </c>
      <c r="E410" s="46" t="s">
        <v>453</v>
      </c>
      <c r="F410" s="46" t="str">
        <f>VLOOKUP(C410,职业!B:C,2,0)</f>
        <v>将军·攻击型</v>
      </c>
      <c r="G410" s="46" t="str">
        <f>VLOOKUP(D410,绝技!B:C,2,0)</f>
        <v>无</v>
      </c>
      <c r="H410" s="50">
        <v>13</v>
      </c>
      <c r="I410" s="50">
        <v>20</v>
      </c>
      <c r="J410" s="45">
        <f>H410+I410</f>
        <v>33</v>
      </c>
      <c r="K410" s="41">
        <v>1</v>
      </c>
      <c r="L410" s="42">
        <v>1</v>
      </c>
      <c r="M410" s="47">
        <f>INT((50+K410*R410)*(10+L410))</f>
        <v>825</v>
      </c>
      <c r="N410" s="72">
        <f>INT((H410+S410)*(10+L410))</f>
        <v>473</v>
      </c>
      <c r="O410" s="48">
        <f>INT((H410+T410)*(10+L410))</f>
        <v>198</v>
      </c>
      <c r="P410" s="48">
        <f>INT((I410+U410)*(10+L410))</f>
        <v>220</v>
      </c>
      <c r="Q410" s="48">
        <f>INT((I410+V410)*(10+L410))</f>
        <v>220</v>
      </c>
      <c r="R410" s="104">
        <f>VLOOKUP(C410,职业!B:I,4,0)</f>
        <v>25</v>
      </c>
      <c r="S410" s="104">
        <f>VLOOKUP(C410,职业!B:I,5,0)</f>
        <v>30</v>
      </c>
      <c r="T410" s="104">
        <f>VLOOKUP(C410,职业!B:I,6,0)</f>
        <v>5</v>
      </c>
      <c r="U410" s="104">
        <f>VLOOKUP(C410,职业!B:I,7,0)</f>
        <v>0</v>
      </c>
      <c r="V410" s="104">
        <f>VLOOKUP(C410,职业!B:I,8,0)</f>
        <v>0</v>
      </c>
    </row>
    <row r="411" spans="1:22">
      <c r="A411" s="45">
        <f>ROW()-2</f>
        <v>409</v>
      </c>
      <c r="B411" s="45">
        <v>486</v>
      </c>
      <c r="C411" s="41">
        <v>1</v>
      </c>
      <c r="D411" s="41">
        <v>0</v>
      </c>
      <c r="E411" s="46" t="s">
        <v>609</v>
      </c>
      <c r="F411" s="46" t="str">
        <f>VLOOKUP(C411,职业!B:C,2,0)</f>
        <v>将军·攻击型</v>
      </c>
      <c r="G411" s="46" t="str">
        <f>VLOOKUP(D411,绝技!B:C,2,0)</f>
        <v>无</v>
      </c>
      <c r="H411" s="50">
        <v>13</v>
      </c>
      <c r="I411" s="50">
        <v>20</v>
      </c>
      <c r="J411" s="45">
        <f>H411+I411</f>
        <v>33</v>
      </c>
      <c r="K411" s="41">
        <v>1</v>
      </c>
      <c r="L411" s="42">
        <v>1</v>
      </c>
      <c r="M411" s="47">
        <f>INT((50+K411*R411)*(10+L411))</f>
        <v>825</v>
      </c>
      <c r="N411" s="72">
        <f>INT((H411+S411)*(10+L411))</f>
        <v>473</v>
      </c>
      <c r="O411" s="48">
        <f>INT((H411+T411)*(10+L411))</f>
        <v>198</v>
      </c>
      <c r="P411" s="48">
        <f>INT((I411+U411)*(10+L411))</f>
        <v>220</v>
      </c>
      <c r="Q411" s="48">
        <f>INT((I411+V411)*(10+L411))</f>
        <v>220</v>
      </c>
      <c r="R411" s="104">
        <f>VLOOKUP(C411,职业!B:I,4,0)</f>
        <v>25</v>
      </c>
      <c r="S411" s="104">
        <f>VLOOKUP(C411,职业!B:I,5,0)</f>
        <v>30</v>
      </c>
      <c r="T411" s="104">
        <f>VLOOKUP(C411,职业!B:I,6,0)</f>
        <v>5</v>
      </c>
      <c r="U411" s="104">
        <f>VLOOKUP(C411,职业!B:I,7,0)</f>
        <v>0</v>
      </c>
      <c r="V411" s="104">
        <f>VLOOKUP(C411,职业!B:I,8,0)</f>
        <v>0</v>
      </c>
    </row>
    <row r="412" spans="1:22">
      <c r="A412" s="45">
        <f>ROW()-2</f>
        <v>410</v>
      </c>
      <c r="B412" s="45">
        <v>111</v>
      </c>
      <c r="C412" s="41">
        <v>1</v>
      </c>
      <c r="D412" s="41">
        <v>0</v>
      </c>
      <c r="E412" s="46" t="s">
        <v>237</v>
      </c>
      <c r="F412" s="46" t="str">
        <f>VLOOKUP(C412,职业!B:C,2,0)</f>
        <v>将军·攻击型</v>
      </c>
      <c r="G412" s="46" t="str">
        <f>VLOOKUP(D412,绝技!B:C,2,0)</f>
        <v>无</v>
      </c>
      <c r="H412" s="50">
        <v>13</v>
      </c>
      <c r="I412" s="50">
        <v>18</v>
      </c>
      <c r="J412" s="45">
        <f>H412+I412</f>
        <v>31</v>
      </c>
      <c r="K412" s="41">
        <v>1</v>
      </c>
      <c r="L412" s="42">
        <v>1</v>
      </c>
      <c r="M412" s="47">
        <f>INT((50+K412*R412)*(10+L412))</f>
        <v>825</v>
      </c>
      <c r="N412" s="72">
        <f>INT((H412+S412)*(10+L412))</f>
        <v>473</v>
      </c>
      <c r="O412" s="48">
        <f>INT((H412+T412)*(10+L412))</f>
        <v>198</v>
      </c>
      <c r="P412" s="48">
        <f>INT((I412+U412)*(10+L412))</f>
        <v>198</v>
      </c>
      <c r="Q412" s="48">
        <f>INT((I412+V412)*(10+L412))</f>
        <v>198</v>
      </c>
      <c r="R412" s="104">
        <f>VLOOKUP(C412,职业!B:I,4,0)</f>
        <v>25</v>
      </c>
      <c r="S412" s="104">
        <f>VLOOKUP(C412,职业!B:I,5,0)</f>
        <v>30</v>
      </c>
      <c r="T412" s="104">
        <f>VLOOKUP(C412,职业!B:I,6,0)</f>
        <v>5</v>
      </c>
      <c r="U412" s="104">
        <f>VLOOKUP(C412,职业!B:I,7,0)</f>
        <v>0</v>
      </c>
      <c r="V412" s="104">
        <f>VLOOKUP(C412,职业!B:I,8,0)</f>
        <v>0</v>
      </c>
    </row>
    <row r="413" spans="1:22">
      <c r="A413" s="45">
        <f>ROW()-2</f>
        <v>411</v>
      </c>
      <c r="B413" s="45">
        <v>377</v>
      </c>
      <c r="C413" s="41">
        <v>1</v>
      </c>
      <c r="D413" s="41">
        <v>0</v>
      </c>
      <c r="E413" s="46" t="s">
        <v>502</v>
      </c>
      <c r="F413" s="46" t="str">
        <f>VLOOKUP(C413,职业!B:C,2,0)</f>
        <v>将军·攻击型</v>
      </c>
      <c r="G413" s="46" t="str">
        <f>VLOOKUP(D413,绝技!B:C,2,0)</f>
        <v>无</v>
      </c>
      <c r="H413" s="50">
        <v>13</v>
      </c>
      <c r="I413" s="50">
        <v>18</v>
      </c>
      <c r="J413" s="45">
        <f>H413+I413</f>
        <v>31</v>
      </c>
      <c r="K413" s="41">
        <v>1</v>
      </c>
      <c r="L413" s="42">
        <v>1</v>
      </c>
      <c r="M413" s="47">
        <f>INT((50+K413*R413)*(10+L413))</f>
        <v>825</v>
      </c>
      <c r="N413" s="72">
        <f>INT((H413+S413)*(10+L413))</f>
        <v>473</v>
      </c>
      <c r="O413" s="48">
        <f>INT((H413+T413)*(10+L413))</f>
        <v>198</v>
      </c>
      <c r="P413" s="48">
        <f>INT((I413+U413)*(10+L413))</f>
        <v>198</v>
      </c>
      <c r="Q413" s="48">
        <f>INT((I413+V413)*(10+L413))</f>
        <v>198</v>
      </c>
      <c r="R413" s="104">
        <f>VLOOKUP(C413,职业!B:I,4,0)</f>
        <v>25</v>
      </c>
      <c r="S413" s="104">
        <f>VLOOKUP(C413,职业!B:I,5,0)</f>
        <v>30</v>
      </c>
      <c r="T413" s="104">
        <f>VLOOKUP(C413,职业!B:I,6,0)</f>
        <v>5</v>
      </c>
      <c r="U413" s="104">
        <f>VLOOKUP(C413,职业!B:I,7,0)</f>
        <v>0</v>
      </c>
      <c r="V413" s="104">
        <f>VLOOKUP(C413,职业!B:I,8,0)</f>
        <v>0</v>
      </c>
    </row>
    <row r="414" spans="1:22">
      <c r="A414" s="45">
        <f>ROW()-2</f>
        <v>412</v>
      </c>
      <c r="B414" s="45">
        <v>427</v>
      </c>
      <c r="C414" s="41">
        <v>1</v>
      </c>
      <c r="D414" s="41">
        <v>0</v>
      </c>
      <c r="E414" s="46" t="s">
        <v>552</v>
      </c>
      <c r="F414" s="46" t="str">
        <f>VLOOKUP(C414,职业!B:C,2,0)</f>
        <v>将军·攻击型</v>
      </c>
      <c r="G414" s="46" t="str">
        <f>VLOOKUP(D414,绝技!B:C,2,0)</f>
        <v>无</v>
      </c>
      <c r="H414" s="50">
        <v>13</v>
      </c>
      <c r="I414" s="50">
        <v>18</v>
      </c>
      <c r="J414" s="45">
        <f>H414+I414</f>
        <v>31</v>
      </c>
      <c r="K414" s="41">
        <v>1</v>
      </c>
      <c r="L414" s="42">
        <v>1</v>
      </c>
      <c r="M414" s="47">
        <f>INT((50+K414*R414)*(10+L414))</f>
        <v>825</v>
      </c>
      <c r="N414" s="72">
        <f>INT((H414+S414)*(10+L414))</f>
        <v>473</v>
      </c>
      <c r="O414" s="48">
        <f>INT((H414+T414)*(10+L414))</f>
        <v>198</v>
      </c>
      <c r="P414" s="48">
        <f>INT((I414+U414)*(10+L414))</f>
        <v>198</v>
      </c>
      <c r="Q414" s="48">
        <f>INT((I414+V414)*(10+L414))</f>
        <v>198</v>
      </c>
      <c r="R414" s="104">
        <f>VLOOKUP(C414,职业!B:I,4,0)</f>
        <v>25</v>
      </c>
      <c r="S414" s="104">
        <f>VLOOKUP(C414,职业!B:I,5,0)</f>
        <v>30</v>
      </c>
      <c r="T414" s="104">
        <f>VLOOKUP(C414,职业!B:I,6,0)</f>
        <v>5</v>
      </c>
      <c r="U414" s="104">
        <f>VLOOKUP(C414,职业!B:I,7,0)</f>
        <v>0</v>
      </c>
      <c r="V414" s="104">
        <f>VLOOKUP(C414,职业!B:I,8,0)</f>
        <v>0</v>
      </c>
    </row>
    <row r="415" spans="1:22">
      <c r="A415" s="45">
        <f>ROW()-2</f>
        <v>413</v>
      </c>
      <c r="B415" s="45">
        <v>625</v>
      </c>
      <c r="C415" s="41">
        <v>1</v>
      </c>
      <c r="D415" s="41">
        <v>0</v>
      </c>
      <c r="E415" s="46" t="s">
        <v>744</v>
      </c>
      <c r="F415" s="46" t="str">
        <f>VLOOKUP(C415,职业!B:C,2,0)</f>
        <v>将军·攻击型</v>
      </c>
      <c r="G415" s="46" t="str">
        <f>VLOOKUP(D415,绝技!B:C,2,0)</f>
        <v>无</v>
      </c>
      <c r="H415" s="50">
        <v>13</v>
      </c>
      <c r="I415" s="50">
        <v>18</v>
      </c>
      <c r="J415" s="45">
        <f>H415+I415</f>
        <v>31</v>
      </c>
      <c r="K415" s="41">
        <v>1</v>
      </c>
      <c r="L415" s="42">
        <v>1</v>
      </c>
      <c r="M415" s="47">
        <f>INT((50+K415*R415)*(10+L415))</f>
        <v>825</v>
      </c>
      <c r="N415" s="72">
        <f>INT((H415+S415)*(10+L415))</f>
        <v>473</v>
      </c>
      <c r="O415" s="48">
        <f>INT((H415+T415)*(10+L415))</f>
        <v>198</v>
      </c>
      <c r="P415" s="48">
        <f>INT((I415+U415)*(10+L415))</f>
        <v>198</v>
      </c>
      <c r="Q415" s="48">
        <f>INT((I415+V415)*(10+L415))</f>
        <v>198</v>
      </c>
      <c r="R415" s="104">
        <f>VLOOKUP(C415,职业!B:I,4,0)</f>
        <v>25</v>
      </c>
      <c r="S415" s="104">
        <f>VLOOKUP(C415,职业!B:I,5,0)</f>
        <v>30</v>
      </c>
      <c r="T415" s="104">
        <f>VLOOKUP(C415,职业!B:I,6,0)</f>
        <v>5</v>
      </c>
      <c r="U415" s="104">
        <f>VLOOKUP(C415,职业!B:I,7,0)</f>
        <v>0</v>
      </c>
      <c r="V415" s="104">
        <f>VLOOKUP(C415,职业!B:I,8,0)</f>
        <v>0</v>
      </c>
    </row>
    <row r="416" spans="1:22">
      <c r="A416" s="45">
        <f>ROW()-2</f>
        <v>414</v>
      </c>
      <c r="B416" s="45">
        <v>668</v>
      </c>
      <c r="C416" s="41">
        <v>1</v>
      </c>
      <c r="D416" s="41">
        <v>0</v>
      </c>
      <c r="E416" s="46" t="s">
        <v>786</v>
      </c>
      <c r="F416" s="46" t="str">
        <f>VLOOKUP(C416,职业!B:C,2,0)</f>
        <v>将军·攻击型</v>
      </c>
      <c r="G416" s="46" t="str">
        <f>VLOOKUP(D416,绝技!B:C,2,0)</f>
        <v>无</v>
      </c>
      <c r="H416" s="50">
        <v>13</v>
      </c>
      <c r="I416" s="50">
        <v>18</v>
      </c>
      <c r="J416" s="45">
        <f>H416+I416</f>
        <v>31</v>
      </c>
      <c r="K416" s="41">
        <v>1</v>
      </c>
      <c r="L416" s="42">
        <v>1</v>
      </c>
      <c r="M416" s="47">
        <f>INT((50+K416*R416)*(10+L416))</f>
        <v>825</v>
      </c>
      <c r="N416" s="72">
        <f>INT((H416+S416)*(10+L416))</f>
        <v>473</v>
      </c>
      <c r="O416" s="48">
        <f>INT((H416+T416)*(10+L416))</f>
        <v>198</v>
      </c>
      <c r="P416" s="48">
        <f>INT((I416+U416)*(10+L416))</f>
        <v>198</v>
      </c>
      <c r="Q416" s="48">
        <f>INT((I416+V416)*(10+L416))</f>
        <v>198</v>
      </c>
      <c r="R416" s="104">
        <f>VLOOKUP(C416,职业!B:I,4,0)</f>
        <v>25</v>
      </c>
      <c r="S416" s="104">
        <f>VLOOKUP(C416,职业!B:I,5,0)</f>
        <v>30</v>
      </c>
      <c r="T416" s="104">
        <f>VLOOKUP(C416,职业!B:I,6,0)</f>
        <v>5</v>
      </c>
      <c r="U416" s="104">
        <f>VLOOKUP(C416,职业!B:I,7,0)</f>
        <v>0</v>
      </c>
      <c r="V416" s="104">
        <f>VLOOKUP(C416,职业!B:I,8,0)</f>
        <v>0</v>
      </c>
    </row>
    <row r="417" spans="1:22">
      <c r="A417" s="45">
        <f>ROW()-2</f>
        <v>415</v>
      </c>
      <c r="B417" s="45">
        <v>214</v>
      </c>
      <c r="C417" s="41">
        <v>1</v>
      </c>
      <c r="D417" s="41">
        <v>0</v>
      </c>
      <c r="E417" s="46" t="s">
        <v>340</v>
      </c>
      <c r="F417" s="46" t="str">
        <f>VLOOKUP(C417,职业!B:C,2,0)</f>
        <v>将军·攻击型</v>
      </c>
      <c r="G417" s="46" t="str">
        <f>VLOOKUP(D417,绝技!B:C,2,0)</f>
        <v>无</v>
      </c>
      <c r="H417" s="50">
        <v>13</v>
      </c>
      <c r="I417" s="50">
        <v>17</v>
      </c>
      <c r="J417" s="45">
        <f>H417+I417</f>
        <v>30</v>
      </c>
      <c r="K417" s="41">
        <v>1</v>
      </c>
      <c r="L417" s="42">
        <v>1</v>
      </c>
      <c r="M417" s="47">
        <f>INT((50+K417*R417)*(10+L417))</f>
        <v>825</v>
      </c>
      <c r="N417" s="72">
        <f>INT((H417+S417)*(10+L417))</f>
        <v>473</v>
      </c>
      <c r="O417" s="48">
        <f>INT((H417+T417)*(10+L417))</f>
        <v>198</v>
      </c>
      <c r="P417" s="48">
        <f>INT((I417+U417)*(10+L417))</f>
        <v>187</v>
      </c>
      <c r="Q417" s="48">
        <f>INT((I417+V417)*(10+L417))</f>
        <v>187</v>
      </c>
      <c r="R417" s="104">
        <f>VLOOKUP(C417,职业!B:I,4,0)</f>
        <v>25</v>
      </c>
      <c r="S417" s="104">
        <f>VLOOKUP(C417,职业!B:I,5,0)</f>
        <v>30</v>
      </c>
      <c r="T417" s="104">
        <f>VLOOKUP(C417,职业!B:I,6,0)</f>
        <v>5</v>
      </c>
      <c r="U417" s="104">
        <f>VLOOKUP(C417,职业!B:I,7,0)</f>
        <v>0</v>
      </c>
      <c r="V417" s="104">
        <f>VLOOKUP(C417,职业!B:I,8,0)</f>
        <v>0</v>
      </c>
    </row>
    <row r="418" spans="1:22">
      <c r="A418" s="45">
        <f>ROW()-2</f>
        <v>416</v>
      </c>
      <c r="B418" s="45">
        <v>430</v>
      </c>
      <c r="C418" s="41">
        <v>1</v>
      </c>
      <c r="D418" s="41">
        <v>0</v>
      </c>
      <c r="E418" s="46" t="s">
        <v>554</v>
      </c>
      <c r="F418" s="46" t="str">
        <f>VLOOKUP(C418,职业!B:C,2,0)</f>
        <v>将军·攻击型</v>
      </c>
      <c r="G418" s="46" t="str">
        <f>VLOOKUP(D418,绝技!B:C,2,0)</f>
        <v>无</v>
      </c>
      <c r="H418" s="50">
        <v>13</v>
      </c>
      <c r="I418" s="50">
        <v>17</v>
      </c>
      <c r="J418" s="45">
        <f>H418+I418</f>
        <v>30</v>
      </c>
      <c r="K418" s="41">
        <v>1</v>
      </c>
      <c r="L418" s="42">
        <v>1</v>
      </c>
      <c r="M418" s="47">
        <f>INT((50+K418*R418)*(10+L418))</f>
        <v>825</v>
      </c>
      <c r="N418" s="72">
        <f>INT((H418+S418)*(10+L418))</f>
        <v>473</v>
      </c>
      <c r="O418" s="48">
        <f>INT((H418+T418)*(10+L418))</f>
        <v>198</v>
      </c>
      <c r="P418" s="48">
        <f>INT((I418+U418)*(10+L418))</f>
        <v>187</v>
      </c>
      <c r="Q418" s="48">
        <f>INT((I418+V418)*(10+L418))</f>
        <v>187</v>
      </c>
      <c r="R418" s="104">
        <f>VLOOKUP(C418,职业!B:I,4,0)</f>
        <v>25</v>
      </c>
      <c r="S418" s="104">
        <f>VLOOKUP(C418,职业!B:I,5,0)</f>
        <v>30</v>
      </c>
      <c r="T418" s="104">
        <f>VLOOKUP(C418,职业!B:I,6,0)</f>
        <v>5</v>
      </c>
      <c r="U418" s="104">
        <f>VLOOKUP(C418,职业!B:I,7,0)</f>
        <v>0</v>
      </c>
      <c r="V418" s="104">
        <f>VLOOKUP(C418,职业!B:I,8,0)</f>
        <v>0</v>
      </c>
    </row>
    <row r="419" spans="1:22">
      <c r="A419" s="45">
        <f>ROW()-2</f>
        <v>417</v>
      </c>
      <c r="B419" s="45">
        <v>132</v>
      </c>
      <c r="C419" s="41">
        <v>1</v>
      </c>
      <c r="D419" s="41">
        <v>0</v>
      </c>
      <c r="E419" s="46" t="s">
        <v>258</v>
      </c>
      <c r="F419" s="46" t="str">
        <f>VLOOKUP(C419,职业!B:C,2,0)</f>
        <v>将军·攻击型</v>
      </c>
      <c r="G419" s="46" t="str">
        <f>VLOOKUP(D419,绝技!B:C,2,0)</f>
        <v>无</v>
      </c>
      <c r="H419" s="50">
        <v>13</v>
      </c>
      <c r="I419" s="50">
        <v>16</v>
      </c>
      <c r="J419" s="45">
        <f>H419+I419</f>
        <v>29</v>
      </c>
      <c r="K419" s="41">
        <v>1</v>
      </c>
      <c r="L419" s="42">
        <v>1</v>
      </c>
      <c r="M419" s="47">
        <f>INT((50+K419*R419)*(10+L419))</f>
        <v>825</v>
      </c>
      <c r="N419" s="72">
        <f>INT((H419+S419)*(10+L419))</f>
        <v>473</v>
      </c>
      <c r="O419" s="48">
        <f>INT((H419+T419)*(10+L419))</f>
        <v>198</v>
      </c>
      <c r="P419" s="48">
        <f>INT((I419+U419)*(10+L419))</f>
        <v>176</v>
      </c>
      <c r="Q419" s="48">
        <f>INT((I419+V419)*(10+L419))</f>
        <v>176</v>
      </c>
      <c r="R419" s="104">
        <f>VLOOKUP(C419,职业!B:I,4,0)</f>
        <v>25</v>
      </c>
      <c r="S419" s="104">
        <f>VLOOKUP(C419,职业!B:I,5,0)</f>
        <v>30</v>
      </c>
      <c r="T419" s="104">
        <f>VLOOKUP(C419,职业!B:I,6,0)</f>
        <v>5</v>
      </c>
      <c r="U419" s="104">
        <f>VLOOKUP(C419,职业!B:I,7,0)</f>
        <v>0</v>
      </c>
      <c r="V419" s="104">
        <f>VLOOKUP(C419,职业!B:I,8,0)</f>
        <v>0</v>
      </c>
    </row>
    <row r="420" spans="1:22">
      <c r="A420" s="45">
        <f>ROW()-2</f>
        <v>418</v>
      </c>
      <c r="B420" s="45">
        <v>491</v>
      </c>
      <c r="C420" s="41">
        <v>1</v>
      </c>
      <c r="D420" s="41">
        <v>0</v>
      </c>
      <c r="E420" s="46" t="s">
        <v>614</v>
      </c>
      <c r="F420" s="46" t="str">
        <f>VLOOKUP(C420,职业!B:C,2,0)</f>
        <v>将军·攻击型</v>
      </c>
      <c r="G420" s="46" t="str">
        <f>VLOOKUP(D420,绝技!B:C,2,0)</f>
        <v>无</v>
      </c>
      <c r="H420" s="50">
        <v>13</v>
      </c>
      <c r="I420" s="50">
        <v>16</v>
      </c>
      <c r="J420" s="45">
        <f>H420+I420</f>
        <v>29</v>
      </c>
      <c r="K420" s="41">
        <v>1</v>
      </c>
      <c r="L420" s="42">
        <v>1</v>
      </c>
      <c r="M420" s="47">
        <f>INT((50+K420*R420)*(10+L420))</f>
        <v>825</v>
      </c>
      <c r="N420" s="72">
        <f>INT((H420+S420)*(10+L420))</f>
        <v>473</v>
      </c>
      <c r="O420" s="48">
        <f>INT((H420+T420)*(10+L420))</f>
        <v>198</v>
      </c>
      <c r="P420" s="48">
        <f>INT((I420+U420)*(10+L420))</f>
        <v>176</v>
      </c>
      <c r="Q420" s="48">
        <f>INT((I420+V420)*(10+L420))</f>
        <v>176</v>
      </c>
      <c r="R420" s="104">
        <f>VLOOKUP(C420,职业!B:I,4,0)</f>
        <v>25</v>
      </c>
      <c r="S420" s="104">
        <f>VLOOKUP(C420,职业!B:I,5,0)</f>
        <v>30</v>
      </c>
      <c r="T420" s="104">
        <f>VLOOKUP(C420,职业!B:I,6,0)</f>
        <v>5</v>
      </c>
      <c r="U420" s="104">
        <f>VLOOKUP(C420,职业!B:I,7,0)</f>
        <v>0</v>
      </c>
      <c r="V420" s="104">
        <f>VLOOKUP(C420,职业!B:I,8,0)</f>
        <v>0</v>
      </c>
    </row>
    <row r="421" spans="1:22">
      <c r="A421" s="45">
        <f>ROW()-2</f>
        <v>419</v>
      </c>
      <c r="B421" s="45">
        <v>28</v>
      </c>
      <c r="C421" s="41">
        <v>1</v>
      </c>
      <c r="D421" s="41">
        <v>0</v>
      </c>
      <c r="E421" s="46" t="s">
        <v>154</v>
      </c>
      <c r="F421" s="46" t="str">
        <f>VLOOKUP(C421,职业!B:C,2,0)</f>
        <v>将军·攻击型</v>
      </c>
      <c r="G421" s="46" t="str">
        <f>VLOOKUP(D421,绝技!B:C,2,0)</f>
        <v>无</v>
      </c>
      <c r="H421" s="50">
        <v>13</v>
      </c>
      <c r="I421" s="50">
        <v>15</v>
      </c>
      <c r="J421" s="45">
        <f>H421+I421</f>
        <v>28</v>
      </c>
      <c r="K421" s="41">
        <v>1</v>
      </c>
      <c r="L421" s="42">
        <v>1</v>
      </c>
      <c r="M421" s="47">
        <f>INT((50+K421*R421)*(10+L421))</f>
        <v>825</v>
      </c>
      <c r="N421" s="72">
        <f>INT((H421+S421)*(10+L421))</f>
        <v>473</v>
      </c>
      <c r="O421" s="48">
        <f>INT((H421+T421)*(10+L421))</f>
        <v>198</v>
      </c>
      <c r="P421" s="48">
        <f>INT((I421+U421)*(10+L421))</f>
        <v>165</v>
      </c>
      <c r="Q421" s="48">
        <f>INT((I421+V421)*(10+L421))</f>
        <v>165</v>
      </c>
      <c r="R421" s="104">
        <f>VLOOKUP(C421,职业!B:I,4,0)</f>
        <v>25</v>
      </c>
      <c r="S421" s="104">
        <f>VLOOKUP(C421,职业!B:I,5,0)</f>
        <v>30</v>
      </c>
      <c r="T421" s="104">
        <f>VLOOKUP(C421,职业!B:I,6,0)</f>
        <v>5</v>
      </c>
      <c r="U421" s="104">
        <f>VLOOKUP(C421,职业!B:I,7,0)</f>
        <v>0</v>
      </c>
      <c r="V421" s="104">
        <f>VLOOKUP(C421,职业!B:I,8,0)</f>
        <v>0</v>
      </c>
    </row>
    <row r="422" spans="1:22">
      <c r="A422" s="45">
        <f>ROW()-2</f>
        <v>420</v>
      </c>
      <c r="B422" s="45">
        <v>137</v>
      </c>
      <c r="C422" s="41">
        <v>1</v>
      </c>
      <c r="D422" s="41">
        <v>0</v>
      </c>
      <c r="E422" s="46" t="s">
        <v>263</v>
      </c>
      <c r="F422" s="46" t="str">
        <f>VLOOKUP(C422,职业!B:C,2,0)</f>
        <v>将军·攻击型</v>
      </c>
      <c r="G422" s="46" t="str">
        <f>VLOOKUP(D422,绝技!B:C,2,0)</f>
        <v>无</v>
      </c>
      <c r="H422" s="50">
        <v>13</v>
      </c>
      <c r="I422" s="50">
        <v>15</v>
      </c>
      <c r="J422" s="45">
        <f>H422+I422</f>
        <v>28</v>
      </c>
      <c r="K422" s="41">
        <v>1</v>
      </c>
      <c r="L422" s="42">
        <v>1</v>
      </c>
      <c r="M422" s="47">
        <f>INT((50+K422*R422)*(10+L422))</f>
        <v>825</v>
      </c>
      <c r="N422" s="72">
        <f>INT((H422+S422)*(10+L422))</f>
        <v>473</v>
      </c>
      <c r="O422" s="48">
        <f>INT((H422+T422)*(10+L422))</f>
        <v>198</v>
      </c>
      <c r="P422" s="48">
        <f>INT((I422+U422)*(10+L422))</f>
        <v>165</v>
      </c>
      <c r="Q422" s="48">
        <f>INT((I422+V422)*(10+L422))</f>
        <v>165</v>
      </c>
      <c r="R422" s="104">
        <f>VLOOKUP(C422,职业!B:I,4,0)</f>
        <v>25</v>
      </c>
      <c r="S422" s="104">
        <f>VLOOKUP(C422,职业!B:I,5,0)</f>
        <v>30</v>
      </c>
      <c r="T422" s="104">
        <f>VLOOKUP(C422,职业!B:I,6,0)</f>
        <v>5</v>
      </c>
      <c r="U422" s="104">
        <f>VLOOKUP(C422,职业!B:I,7,0)</f>
        <v>0</v>
      </c>
      <c r="V422" s="104">
        <f>VLOOKUP(C422,职业!B:I,8,0)</f>
        <v>0</v>
      </c>
    </row>
    <row r="423" spans="1:22">
      <c r="A423" s="45">
        <f>ROW()-2</f>
        <v>421</v>
      </c>
      <c r="B423" s="45">
        <v>229</v>
      </c>
      <c r="C423" s="41">
        <v>1</v>
      </c>
      <c r="D423" s="41">
        <v>0</v>
      </c>
      <c r="E423" s="46" t="s">
        <v>355</v>
      </c>
      <c r="F423" s="46" t="str">
        <f>VLOOKUP(C423,职业!B:C,2,0)</f>
        <v>将军·攻击型</v>
      </c>
      <c r="G423" s="46" t="str">
        <f>VLOOKUP(D423,绝技!B:C,2,0)</f>
        <v>无</v>
      </c>
      <c r="H423" s="50">
        <v>13</v>
      </c>
      <c r="I423" s="50">
        <v>15</v>
      </c>
      <c r="J423" s="45">
        <f>H423+I423</f>
        <v>28</v>
      </c>
      <c r="K423" s="41">
        <v>1</v>
      </c>
      <c r="L423" s="42">
        <v>1</v>
      </c>
      <c r="M423" s="47">
        <f>INT((50+K423*R423)*(10+L423))</f>
        <v>825</v>
      </c>
      <c r="N423" s="72">
        <f>INT((H423+S423)*(10+L423))</f>
        <v>473</v>
      </c>
      <c r="O423" s="48">
        <f>INT((H423+T423)*(10+L423))</f>
        <v>198</v>
      </c>
      <c r="P423" s="48">
        <f>INT((I423+U423)*(10+L423))</f>
        <v>165</v>
      </c>
      <c r="Q423" s="48">
        <f>INT((I423+V423)*(10+L423))</f>
        <v>165</v>
      </c>
      <c r="R423" s="104">
        <f>VLOOKUP(C423,职业!B:I,4,0)</f>
        <v>25</v>
      </c>
      <c r="S423" s="104">
        <f>VLOOKUP(C423,职业!B:I,5,0)</f>
        <v>30</v>
      </c>
      <c r="T423" s="104">
        <f>VLOOKUP(C423,职业!B:I,6,0)</f>
        <v>5</v>
      </c>
      <c r="U423" s="104">
        <f>VLOOKUP(C423,职业!B:I,7,0)</f>
        <v>0</v>
      </c>
      <c r="V423" s="104">
        <f>VLOOKUP(C423,职业!B:I,8,0)</f>
        <v>0</v>
      </c>
    </row>
    <row r="424" spans="1:22">
      <c r="A424" s="45">
        <f>ROW()-2</f>
        <v>422</v>
      </c>
      <c r="B424" s="45">
        <v>208</v>
      </c>
      <c r="C424" s="41">
        <v>1</v>
      </c>
      <c r="D424" s="41">
        <v>0</v>
      </c>
      <c r="E424" s="46" t="s">
        <v>334</v>
      </c>
      <c r="F424" s="46" t="str">
        <f>VLOOKUP(C424,职业!B:C,2,0)</f>
        <v>将军·攻击型</v>
      </c>
      <c r="G424" s="46" t="str">
        <f>VLOOKUP(D424,绝技!B:C,2,0)</f>
        <v>无</v>
      </c>
      <c r="H424" s="50">
        <v>13</v>
      </c>
      <c r="I424" s="50">
        <v>14</v>
      </c>
      <c r="J424" s="45">
        <f>H424+I424</f>
        <v>27</v>
      </c>
      <c r="K424" s="41">
        <v>1</v>
      </c>
      <c r="L424" s="42">
        <v>1</v>
      </c>
      <c r="M424" s="47">
        <f>INT((50+K424*R424)*(10+L424))</f>
        <v>825</v>
      </c>
      <c r="N424" s="72">
        <f>INT((H424+S424)*(10+L424))</f>
        <v>473</v>
      </c>
      <c r="O424" s="48">
        <f>INT((H424+T424)*(10+L424))</f>
        <v>198</v>
      </c>
      <c r="P424" s="48">
        <f>INT((I424+U424)*(10+L424))</f>
        <v>154</v>
      </c>
      <c r="Q424" s="48">
        <f>INT((I424+V424)*(10+L424))</f>
        <v>154</v>
      </c>
      <c r="R424" s="104">
        <f>VLOOKUP(C424,职业!B:I,4,0)</f>
        <v>25</v>
      </c>
      <c r="S424" s="104">
        <f>VLOOKUP(C424,职业!B:I,5,0)</f>
        <v>30</v>
      </c>
      <c r="T424" s="104">
        <f>VLOOKUP(C424,职业!B:I,6,0)</f>
        <v>5</v>
      </c>
      <c r="U424" s="104">
        <f>VLOOKUP(C424,职业!B:I,7,0)</f>
        <v>0</v>
      </c>
      <c r="V424" s="104">
        <f>VLOOKUP(C424,职业!B:I,8,0)</f>
        <v>0</v>
      </c>
    </row>
    <row r="425" spans="1:22">
      <c r="A425" s="45">
        <f>ROW()-2</f>
        <v>423</v>
      </c>
      <c r="B425" s="45">
        <v>390</v>
      </c>
      <c r="C425" s="41">
        <v>1</v>
      </c>
      <c r="D425" s="41">
        <v>0</v>
      </c>
      <c r="E425" s="46" t="s">
        <v>515</v>
      </c>
      <c r="F425" s="46" t="str">
        <f>VLOOKUP(C425,职业!B:C,2,0)</f>
        <v>将军·攻击型</v>
      </c>
      <c r="G425" s="46" t="str">
        <f>VLOOKUP(D425,绝技!B:C,2,0)</f>
        <v>无</v>
      </c>
      <c r="H425" s="50">
        <v>13</v>
      </c>
      <c r="I425" s="50">
        <v>13</v>
      </c>
      <c r="J425" s="45">
        <f>H425+I425</f>
        <v>26</v>
      </c>
      <c r="K425" s="41">
        <v>1</v>
      </c>
      <c r="L425" s="42">
        <v>1</v>
      </c>
      <c r="M425" s="47">
        <f>INT((50+K425*R425)*(10+L425))</f>
        <v>825</v>
      </c>
      <c r="N425" s="72">
        <f>INT((H425+S425)*(10+L425))</f>
        <v>473</v>
      </c>
      <c r="O425" s="48">
        <f>INT((H425+T425)*(10+L425))</f>
        <v>198</v>
      </c>
      <c r="P425" s="48">
        <f>INT((I425+U425)*(10+L425))</f>
        <v>143</v>
      </c>
      <c r="Q425" s="48">
        <f>INT((I425+V425)*(10+L425))</f>
        <v>143</v>
      </c>
      <c r="R425" s="104">
        <f>VLOOKUP(C425,职业!B:I,4,0)</f>
        <v>25</v>
      </c>
      <c r="S425" s="104">
        <f>VLOOKUP(C425,职业!B:I,5,0)</f>
        <v>30</v>
      </c>
      <c r="T425" s="104">
        <f>VLOOKUP(C425,职业!B:I,6,0)</f>
        <v>5</v>
      </c>
      <c r="U425" s="104">
        <f>VLOOKUP(C425,职业!B:I,7,0)</f>
        <v>0</v>
      </c>
      <c r="V425" s="104">
        <f>VLOOKUP(C425,职业!B:I,8,0)</f>
        <v>0</v>
      </c>
    </row>
    <row r="426" spans="1:22">
      <c r="A426" s="45">
        <f>ROW()-2</f>
        <v>424</v>
      </c>
      <c r="B426" s="45">
        <v>135</v>
      </c>
      <c r="C426" s="41">
        <v>1</v>
      </c>
      <c r="D426" s="41">
        <v>0</v>
      </c>
      <c r="E426" s="46" t="s">
        <v>261</v>
      </c>
      <c r="F426" s="46" t="str">
        <f>VLOOKUP(C426,职业!B:C,2,0)</f>
        <v>将军·攻击型</v>
      </c>
      <c r="G426" s="46" t="str">
        <f>VLOOKUP(D426,绝技!B:C,2,0)</f>
        <v>无</v>
      </c>
      <c r="H426" s="50">
        <v>13</v>
      </c>
      <c r="I426" s="50">
        <v>10</v>
      </c>
      <c r="J426" s="45">
        <f>H426+I426</f>
        <v>23</v>
      </c>
      <c r="K426" s="41">
        <v>1</v>
      </c>
      <c r="L426" s="42">
        <v>1</v>
      </c>
      <c r="M426" s="47">
        <f>INT((50+K426*R426)*(10+L426))</f>
        <v>825</v>
      </c>
      <c r="N426" s="72">
        <f>INT((H426+S426)*(10+L426))</f>
        <v>473</v>
      </c>
      <c r="O426" s="48">
        <f>INT((H426+T426)*(10+L426))</f>
        <v>198</v>
      </c>
      <c r="P426" s="48">
        <f>INT((I426+U426)*(10+L426))</f>
        <v>110</v>
      </c>
      <c r="Q426" s="48">
        <f>INT((I426+V426)*(10+L426))</f>
        <v>110</v>
      </c>
      <c r="R426" s="104">
        <f>VLOOKUP(C426,职业!B:I,4,0)</f>
        <v>25</v>
      </c>
      <c r="S426" s="104">
        <f>VLOOKUP(C426,职业!B:I,5,0)</f>
        <v>30</v>
      </c>
      <c r="T426" s="104">
        <f>VLOOKUP(C426,职业!B:I,6,0)</f>
        <v>5</v>
      </c>
      <c r="U426" s="104">
        <f>VLOOKUP(C426,职业!B:I,7,0)</f>
        <v>0</v>
      </c>
      <c r="V426" s="104">
        <f>VLOOKUP(C426,职业!B:I,8,0)</f>
        <v>0</v>
      </c>
    </row>
    <row r="427" spans="1:22">
      <c r="A427" s="45">
        <f>ROW()-2</f>
        <v>425</v>
      </c>
      <c r="B427" s="45">
        <v>159</v>
      </c>
      <c r="C427" s="41">
        <v>1</v>
      </c>
      <c r="D427" s="41">
        <v>0</v>
      </c>
      <c r="E427" s="46" t="s">
        <v>285</v>
      </c>
      <c r="F427" s="46" t="str">
        <f>VLOOKUP(C427,职业!B:C,2,0)</f>
        <v>将军·攻击型</v>
      </c>
      <c r="G427" s="46" t="str">
        <f>VLOOKUP(D427,绝技!B:C,2,0)</f>
        <v>无</v>
      </c>
      <c r="H427" s="50">
        <v>13</v>
      </c>
      <c r="I427" s="50">
        <v>9</v>
      </c>
      <c r="J427" s="45">
        <f>H427+I427</f>
        <v>22</v>
      </c>
      <c r="K427" s="41">
        <v>1</v>
      </c>
      <c r="L427" s="42">
        <v>1</v>
      </c>
      <c r="M427" s="47">
        <f>INT((50+K427*R427)*(10+L427))</f>
        <v>825</v>
      </c>
      <c r="N427" s="72">
        <f>INT((H427+S427)*(10+L427))</f>
        <v>473</v>
      </c>
      <c r="O427" s="48">
        <f>INT((H427+T427)*(10+L427))</f>
        <v>198</v>
      </c>
      <c r="P427" s="48">
        <f>INT((I427+U427)*(10+L427))</f>
        <v>99</v>
      </c>
      <c r="Q427" s="48">
        <f>INT((I427+V427)*(10+L427))</f>
        <v>99</v>
      </c>
      <c r="R427" s="104">
        <f>VLOOKUP(C427,职业!B:I,4,0)</f>
        <v>25</v>
      </c>
      <c r="S427" s="104">
        <f>VLOOKUP(C427,职业!B:I,5,0)</f>
        <v>30</v>
      </c>
      <c r="T427" s="104">
        <f>VLOOKUP(C427,职业!B:I,6,0)</f>
        <v>5</v>
      </c>
      <c r="U427" s="104">
        <f>VLOOKUP(C427,职业!B:I,7,0)</f>
        <v>0</v>
      </c>
      <c r="V427" s="104">
        <f>VLOOKUP(C427,职业!B:I,8,0)</f>
        <v>0</v>
      </c>
    </row>
    <row r="428" spans="1:22">
      <c r="A428" s="45">
        <f>ROW()-2</f>
        <v>426</v>
      </c>
      <c r="B428" s="45">
        <v>510</v>
      </c>
      <c r="C428" s="41">
        <v>1</v>
      </c>
      <c r="D428" s="41">
        <v>0</v>
      </c>
      <c r="E428" s="46" t="s">
        <v>632</v>
      </c>
      <c r="F428" s="46" t="str">
        <f>VLOOKUP(C428,职业!B:C,2,0)</f>
        <v>将军·攻击型</v>
      </c>
      <c r="G428" s="46" t="str">
        <f>VLOOKUP(D428,绝技!B:C,2,0)</f>
        <v>无</v>
      </c>
      <c r="H428" s="50">
        <v>13</v>
      </c>
      <c r="I428" s="50">
        <v>7</v>
      </c>
      <c r="J428" s="45">
        <f>H428+I428</f>
        <v>20</v>
      </c>
      <c r="K428" s="41">
        <v>1</v>
      </c>
      <c r="L428" s="42">
        <v>1</v>
      </c>
      <c r="M428" s="47">
        <f>INT((50+K428*R428)*(10+L428))</f>
        <v>825</v>
      </c>
      <c r="N428" s="72">
        <f>INT((H428+S428)*(10+L428))</f>
        <v>473</v>
      </c>
      <c r="O428" s="48">
        <f>INT((H428+T428)*(10+L428))</f>
        <v>198</v>
      </c>
      <c r="P428" s="48">
        <f>INT((I428+U428)*(10+L428))</f>
        <v>77</v>
      </c>
      <c r="Q428" s="48">
        <f>INT((I428+V428)*(10+L428))</f>
        <v>77</v>
      </c>
      <c r="R428" s="104">
        <f>VLOOKUP(C428,职业!B:I,4,0)</f>
        <v>25</v>
      </c>
      <c r="S428" s="104">
        <f>VLOOKUP(C428,职业!B:I,5,0)</f>
        <v>30</v>
      </c>
      <c r="T428" s="104">
        <f>VLOOKUP(C428,职业!B:I,6,0)</f>
        <v>5</v>
      </c>
      <c r="U428" s="104">
        <f>VLOOKUP(C428,职业!B:I,7,0)</f>
        <v>0</v>
      </c>
      <c r="V428" s="104">
        <f>VLOOKUP(C428,职业!B:I,8,0)</f>
        <v>0</v>
      </c>
    </row>
    <row r="429" spans="1:22">
      <c r="A429" s="45">
        <f>ROW()-2</f>
        <v>427</v>
      </c>
      <c r="B429" s="45">
        <v>218</v>
      </c>
      <c r="C429" s="41">
        <v>1</v>
      </c>
      <c r="D429" s="41">
        <v>0</v>
      </c>
      <c r="E429" s="46" t="s">
        <v>344</v>
      </c>
      <c r="F429" s="46" t="str">
        <f>VLOOKUP(C429,职业!B:C,2,0)</f>
        <v>将军·攻击型</v>
      </c>
      <c r="G429" s="46" t="str">
        <f>VLOOKUP(D429,绝技!B:C,2,0)</f>
        <v>无</v>
      </c>
      <c r="H429" s="50">
        <v>13</v>
      </c>
      <c r="I429" s="50">
        <v>0</v>
      </c>
      <c r="J429" s="45">
        <f>H429+I429</f>
        <v>13</v>
      </c>
      <c r="K429" s="41">
        <v>1</v>
      </c>
      <c r="L429" s="42">
        <v>1</v>
      </c>
      <c r="M429" s="47">
        <f>INT((50+K429*R429)*(10+L429))</f>
        <v>825</v>
      </c>
      <c r="N429" s="72">
        <f>INT((H429+S429)*(10+L429))</f>
        <v>473</v>
      </c>
      <c r="O429" s="48">
        <f>INT((H429+T429)*(10+L429))</f>
        <v>198</v>
      </c>
      <c r="P429" s="48">
        <f>INT((I429+U429)*(10+L429))</f>
        <v>0</v>
      </c>
      <c r="Q429" s="48">
        <f>INT((I429+V429)*(10+L429))</f>
        <v>0</v>
      </c>
      <c r="R429" s="104">
        <f>VLOOKUP(C429,职业!B:I,4,0)</f>
        <v>25</v>
      </c>
      <c r="S429" s="104">
        <f>VLOOKUP(C429,职业!B:I,5,0)</f>
        <v>30</v>
      </c>
      <c r="T429" s="104">
        <f>VLOOKUP(C429,职业!B:I,6,0)</f>
        <v>5</v>
      </c>
      <c r="U429" s="104">
        <f>VLOOKUP(C429,职业!B:I,7,0)</f>
        <v>0</v>
      </c>
      <c r="V429" s="104">
        <f>VLOOKUP(C429,职业!B:I,8,0)</f>
        <v>0</v>
      </c>
    </row>
    <row r="430" spans="1:22">
      <c r="A430" s="45">
        <f>ROW()-2</f>
        <v>428</v>
      </c>
      <c r="B430" s="45">
        <v>564</v>
      </c>
      <c r="C430" s="41">
        <v>1</v>
      </c>
      <c r="D430" s="41">
        <v>0</v>
      </c>
      <c r="E430" s="46" t="s">
        <v>684</v>
      </c>
      <c r="F430" s="46" t="str">
        <f>VLOOKUP(C430,职业!B:C,2,0)</f>
        <v>将军·攻击型</v>
      </c>
      <c r="G430" s="46" t="str">
        <f>VLOOKUP(D430,绝技!B:C,2,0)</f>
        <v>无</v>
      </c>
      <c r="H430" s="50">
        <v>12</v>
      </c>
      <c r="I430" s="50">
        <v>21</v>
      </c>
      <c r="J430" s="45">
        <f>H430+I430</f>
        <v>33</v>
      </c>
      <c r="K430" s="41">
        <v>1</v>
      </c>
      <c r="L430" s="42">
        <v>1</v>
      </c>
      <c r="M430" s="47">
        <f>INT((50+K430*R430)*(10+L430))</f>
        <v>825</v>
      </c>
      <c r="N430" s="72">
        <f>INT((H430+S430)*(10+L430))</f>
        <v>462</v>
      </c>
      <c r="O430" s="48">
        <f>INT((H430+T430)*(10+L430))</f>
        <v>187</v>
      </c>
      <c r="P430" s="48">
        <f>INT((I430+U430)*(10+L430))</f>
        <v>231</v>
      </c>
      <c r="Q430" s="48">
        <f>INT((I430+V430)*(10+L430))</f>
        <v>231</v>
      </c>
      <c r="R430" s="104">
        <f>VLOOKUP(C430,职业!B:I,4,0)</f>
        <v>25</v>
      </c>
      <c r="S430" s="104">
        <f>VLOOKUP(C430,职业!B:I,5,0)</f>
        <v>30</v>
      </c>
      <c r="T430" s="104">
        <f>VLOOKUP(C430,职业!B:I,6,0)</f>
        <v>5</v>
      </c>
      <c r="U430" s="104">
        <f>VLOOKUP(C430,职业!B:I,7,0)</f>
        <v>0</v>
      </c>
      <c r="V430" s="104">
        <f>VLOOKUP(C430,职业!B:I,8,0)</f>
        <v>0</v>
      </c>
    </row>
    <row r="431" spans="1:22">
      <c r="A431" s="45">
        <f>ROW()-2</f>
        <v>429</v>
      </c>
      <c r="B431" s="45">
        <v>71</v>
      </c>
      <c r="C431" s="41">
        <v>1</v>
      </c>
      <c r="D431" s="41">
        <v>0</v>
      </c>
      <c r="E431" s="46" t="s">
        <v>197</v>
      </c>
      <c r="F431" s="46" t="str">
        <f>VLOOKUP(C431,职业!B:C,2,0)</f>
        <v>将军·攻击型</v>
      </c>
      <c r="G431" s="46" t="str">
        <f>VLOOKUP(D431,绝技!B:C,2,0)</f>
        <v>无</v>
      </c>
      <c r="H431" s="50">
        <v>12</v>
      </c>
      <c r="I431" s="50">
        <v>20</v>
      </c>
      <c r="J431" s="45">
        <f>H431+I431</f>
        <v>32</v>
      </c>
      <c r="K431" s="41">
        <v>1</v>
      </c>
      <c r="L431" s="42">
        <v>1</v>
      </c>
      <c r="M431" s="47">
        <f>INT((50+K431*R431)*(10+L431))</f>
        <v>825</v>
      </c>
      <c r="N431" s="72">
        <f>INT((H431+S431)*(10+L431))</f>
        <v>462</v>
      </c>
      <c r="O431" s="48">
        <f>INT((H431+T431)*(10+L431))</f>
        <v>187</v>
      </c>
      <c r="P431" s="48">
        <f>INT((I431+U431)*(10+L431))</f>
        <v>220</v>
      </c>
      <c r="Q431" s="48">
        <f>INT((I431+V431)*(10+L431))</f>
        <v>220</v>
      </c>
      <c r="R431" s="104">
        <f>VLOOKUP(C431,职业!B:I,4,0)</f>
        <v>25</v>
      </c>
      <c r="S431" s="104">
        <f>VLOOKUP(C431,职业!B:I,5,0)</f>
        <v>30</v>
      </c>
      <c r="T431" s="104">
        <f>VLOOKUP(C431,职业!B:I,6,0)</f>
        <v>5</v>
      </c>
      <c r="U431" s="104">
        <f>VLOOKUP(C431,职业!B:I,7,0)</f>
        <v>0</v>
      </c>
      <c r="V431" s="104">
        <f>VLOOKUP(C431,职业!B:I,8,0)</f>
        <v>0</v>
      </c>
    </row>
    <row r="432" spans="1:22">
      <c r="A432" s="45">
        <f>ROW()-2</f>
        <v>430</v>
      </c>
      <c r="B432" s="45">
        <v>113</v>
      </c>
      <c r="C432" s="41">
        <v>1</v>
      </c>
      <c r="D432" s="41">
        <v>0</v>
      </c>
      <c r="E432" s="46" t="s">
        <v>239</v>
      </c>
      <c r="F432" s="46" t="str">
        <f>VLOOKUP(C432,职业!B:C,2,0)</f>
        <v>将军·攻击型</v>
      </c>
      <c r="G432" s="46" t="str">
        <f>VLOOKUP(D432,绝技!B:C,2,0)</f>
        <v>无</v>
      </c>
      <c r="H432" s="50">
        <v>12</v>
      </c>
      <c r="I432" s="50">
        <v>20</v>
      </c>
      <c r="J432" s="45">
        <f>H432+I432</f>
        <v>32</v>
      </c>
      <c r="K432" s="41">
        <v>1</v>
      </c>
      <c r="L432" s="42">
        <v>1</v>
      </c>
      <c r="M432" s="47">
        <f>INT((50+K432*R432)*(10+L432))</f>
        <v>825</v>
      </c>
      <c r="N432" s="72">
        <f>INT((H432+S432)*(10+L432))</f>
        <v>462</v>
      </c>
      <c r="O432" s="48">
        <f>INT((H432+T432)*(10+L432))</f>
        <v>187</v>
      </c>
      <c r="P432" s="48">
        <f>INT((I432+U432)*(10+L432))</f>
        <v>220</v>
      </c>
      <c r="Q432" s="48">
        <f>INT((I432+V432)*(10+L432))</f>
        <v>220</v>
      </c>
      <c r="R432" s="104">
        <f>VLOOKUP(C432,职业!B:I,4,0)</f>
        <v>25</v>
      </c>
      <c r="S432" s="104">
        <f>VLOOKUP(C432,职业!B:I,5,0)</f>
        <v>30</v>
      </c>
      <c r="T432" s="104">
        <f>VLOOKUP(C432,职业!B:I,6,0)</f>
        <v>5</v>
      </c>
      <c r="U432" s="104">
        <f>VLOOKUP(C432,职业!B:I,7,0)</f>
        <v>0</v>
      </c>
      <c r="V432" s="104">
        <f>VLOOKUP(C432,职业!B:I,8,0)</f>
        <v>0</v>
      </c>
    </row>
    <row r="433" spans="1:22">
      <c r="A433" s="45">
        <f>ROW()-2</f>
        <v>431</v>
      </c>
      <c r="B433" s="45">
        <v>589</v>
      </c>
      <c r="C433" s="41">
        <v>1</v>
      </c>
      <c r="D433" s="41">
        <v>0</v>
      </c>
      <c r="E433" s="46" t="s">
        <v>709</v>
      </c>
      <c r="F433" s="46" t="str">
        <f>VLOOKUP(C433,职业!B:C,2,0)</f>
        <v>将军·攻击型</v>
      </c>
      <c r="G433" s="46" t="str">
        <f>VLOOKUP(D433,绝技!B:C,2,0)</f>
        <v>无</v>
      </c>
      <c r="H433" s="50">
        <v>12</v>
      </c>
      <c r="I433" s="50">
        <v>20</v>
      </c>
      <c r="J433" s="45">
        <f>H433+I433</f>
        <v>32</v>
      </c>
      <c r="K433" s="41">
        <v>1</v>
      </c>
      <c r="L433" s="42">
        <v>1</v>
      </c>
      <c r="M433" s="47">
        <f>INT((50+K433*R433)*(10+L433))</f>
        <v>825</v>
      </c>
      <c r="N433" s="72">
        <f>INT((H433+S433)*(10+L433))</f>
        <v>462</v>
      </c>
      <c r="O433" s="48">
        <f>INT((H433+T433)*(10+L433))</f>
        <v>187</v>
      </c>
      <c r="P433" s="48">
        <f>INT((I433+U433)*(10+L433))</f>
        <v>220</v>
      </c>
      <c r="Q433" s="48">
        <f>INT((I433+V433)*(10+L433))</f>
        <v>220</v>
      </c>
      <c r="R433" s="104">
        <f>VLOOKUP(C433,职业!B:I,4,0)</f>
        <v>25</v>
      </c>
      <c r="S433" s="104">
        <f>VLOOKUP(C433,职业!B:I,5,0)</f>
        <v>30</v>
      </c>
      <c r="T433" s="104">
        <f>VLOOKUP(C433,职业!B:I,6,0)</f>
        <v>5</v>
      </c>
      <c r="U433" s="104">
        <f>VLOOKUP(C433,职业!B:I,7,0)</f>
        <v>0</v>
      </c>
      <c r="V433" s="104">
        <f>VLOOKUP(C433,职业!B:I,8,0)</f>
        <v>0</v>
      </c>
    </row>
    <row r="434" spans="1:22">
      <c r="A434" s="45">
        <f>ROW()-2</f>
        <v>432</v>
      </c>
      <c r="B434" s="45">
        <v>637</v>
      </c>
      <c r="C434" s="41">
        <v>1</v>
      </c>
      <c r="D434" s="41">
        <v>0</v>
      </c>
      <c r="E434" s="46" t="s">
        <v>756</v>
      </c>
      <c r="F434" s="46" t="str">
        <f>VLOOKUP(C434,职业!B:C,2,0)</f>
        <v>将军·攻击型</v>
      </c>
      <c r="G434" s="46" t="str">
        <f>VLOOKUP(D434,绝技!B:C,2,0)</f>
        <v>无</v>
      </c>
      <c r="H434" s="50">
        <v>12</v>
      </c>
      <c r="I434" s="50">
        <v>18</v>
      </c>
      <c r="J434" s="45">
        <f>H434+I434</f>
        <v>30</v>
      </c>
      <c r="K434" s="41">
        <v>1</v>
      </c>
      <c r="L434" s="42">
        <v>1</v>
      </c>
      <c r="M434" s="47">
        <f>INT((50+K434*R434)*(10+L434))</f>
        <v>825</v>
      </c>
      <c r="N434" s="72">
        <f>INT((H434+S434)*(10+L434))</f>
        <v>462</v>
      </c>
      <c r="O434" s="48">
        <f>INT((H434+T434)*(10+L434))</f>
        <v>187</v>
      </c>
      <c r="P434" s="48">
        <f>INT((I434+U434)*(10+L434))</f>
        <v>198</v>
      </c>
      <c r="Q434" s="48">
        <f>INT((I434+V434)*(10+L434))</f>
        <v>198</v>
      </c>
      <c r="R434" s="104">
        <f>VLOOKUP(C434,职业!B:I,4,0)</f>
        <v>25</v>
      </c>
      <c r="S434" s="104">
        <f>VLOOKUP(C434,职业!B:I,5,0)</f>
        <v>30</v>
      </c>
      <c r="T434" s="104">
        <f>VLOOKUP(C434,职业!B:I,6,0)</f>
        <v>5</v>
      </c>
      <c r="U434" s="104">
        <f>VLOOKUP(C434,职业!B:I,7,0)</f>
        <v>0</v>
      </c>
      <c r="V434" s="104">
        <f>VLOOKUP(C434,职业!B:I,8,0)</f>
        <v>0</v>
      </c>
    </row>
    <row r="435" spans="1:22">
      <c r="A435" s="45">
        <f>ROW()-2</f>
        <v>433</v>
      </c>
      <c r="B435" s="45">
        <v>80</v>
      </c>
      <c r="C435" s="41">
        <v>1</v>
      </c>
      <c r="D435" s="41">
        <v>0</v>
      </c>
      <c r="E435" s="46" t="s">
        <v>206</v>
      </c>
      <c r="F435" s="46" t="str">
        <f>VLOOKUP(C435,职业!B:C,2,0)</f>
        <v>将军·攻击型</v>
      </c>
      <c r="G435" s="46" t="str">
        <f>VLOOKUP(D435,绝技!B:C,2,0)</f>
        <v>无</v>
      </c>
      <c r="H435" s="50">
        <v>12</v>
      </c>
      <c r="I435" s="50">
        <v>17</v>
      </c>
      <c r="J435" s="45">
        <f>H435+I435</f>
        <v>29</v>
      </c>
      <c r="K435" s="41">
        <v>1</v>
      </c>
      <c r="L435" s="42">
        <v>1</v>
      </c>
      <c r="M435" s="47">
        <f>INT((50+K435*R435)*(10+L435))</f>
        <v>825</v>
      </c>
      <c r="N435" s="72">
        <f>INT((H435+S435)*(10+L435))</f>
        <v>462</v>
      </c>
      <c r="O435" s="48">
        <f>INT((H435+T435)*(10+L435))</f>
        <v>187</v>
      </c>
      <c r="P435" s="48">
        <f>INT((I435+U435)*(10+L435))</f>
        <v>187</v>
      </c>
      <c r="Q435" s="48">
        <f>INT((I435+V435)*(10+L435))</f>
        <v>187</v>
      </c>
      <c r="R435" s="104">
        <f>VLOOKUP(C435,职业!B:I,4,0)</f>
        <v>25</v>
      </c>
      <c r="S435" s="104">
        <f>VLOOKUP(C435,职业!B:I,5,0)</f>
        <v>30</v>
      </c>
      <c r="T435" s="104">
        <f>VLOOKUP(C435,职业!B:I,6,0)</f>
        <v>5</v>
      </c>
      <c r="U435" s="104">
        <f>VLOOKUP(C435,职业!B:I,7,0)</f>
        <v>0</v>
      </c>
      <c r="V435" s="104">
        <f>VLOOKUP(C435,职业!B:I,8,0)</f>
        <v>0</v>
      </c>
    </row>
    <row r="436" spans="1:22">
      <c r="A436" s="45">
        <f>ROW()-2</f>
        <v>434</v>
      </c>
      <c r="B436" s="45">
        <v>560</v>
      </c>
      <c r="C436" s="41">
        <v>1</v>
      </c>
      <c r="D436" s="41">
        <v>0</v>
      </c>
      <c r="E436" s="46" t="s">
        <v>680</v>
      </c>
      <c r="F436" s="46" t="str">
        <f>VLOOKUP(C436,职业!B:C,2,0)</f>
        <v>将军·攻击型</v>
      </c>
      <c r="G436" s="46" t="str">
        <f>VLOOKUP(D436,绝技!B:C,2,0)</f>
        <v>无</v>
      </c>
      <c r="H436" s="50">
        <v>12</v>
      </c>
      <c r="I436" s="50">
        <v>17</v>
      </c>
      <c r="J436" s="45">
        <f>H436+I436</f>
        <v>29</v>
      </c>
      <c r="K436" s="41">
        <v>1</v>
      </c>
      <c r="L436" s="42">
        <v>1</v>
      </c>
      <c r="M436" s="47">
        <f>INT((50+K436*R436)*(10+L436))</f>
        <v>825</v>
      </c>
      <c r="N436" s="72">
        <f>INT((H436+S436)*(10+L436))</f>
        <v>462</v>
      </c>
      <c r="O436" s="48">
        <f>INT((H436+T436)*(10+L436))</f>
        <v>187</v>
      </c>
      <c r="P436" s="48">
        <f>INT((I436+U436)*(10+L436))</f>
        <v>187</v>
      </c>
      <c r="Q436" s="48">
        <f>INT((I436+V436)*(10+L436))</f>
        <v>187</v>
      </c>
      <c r="R436" s="104">
        <f>VLOOKUP(C436,职业!B:I,4,0)</f>
        <v>25</v>
      </c>
      <c r="S436" s="104">
        <f>VLOOKUP(C436,职业!B:I,5,0)</f>
        <v>30</v>
      </c>
      <c r="T436" s="104">
        <f>VLOOKUP(C436,职业!B:I,6,0)</f>
        <v>5</v>
      </c>
      <c r="U436" s="104">
        <f>VLOOKUP(C436,职业!B:I,7,0)</f>
        <v>0</v>
      </c>
      <c r="V436" s="104">
        <f>VLOOKUP(C436,职业!B:I,8,0)</f>
        <v>0</v>
      </c>
    </row>
    <row r="437" spans="1:22">
      <c r="A437" s="45">
        <f>ROW()-2</f>
        <v>435</v>
      </c>
      <c r="B437" s="45">
        <v>352</v>
      </c>
      <c r="C437" s="41">
        <v>1</v>
      </c>
      <c r="D437" s="41">
        <v>0</v>
      </c>
      <c r="E437" s="46" t="s">
        <v>477</v>
      </c>
      <c r="F437" s="46" t="str">
        <f>VLOOKUP(C437,职业!B:C,2,0)</f>
        <v>将军·攻击型</v>
      </c>
      <c r="G437" s="46" t="str">
        <f>VLOOKUP(D437,绝技!B:C,2,0)</f>
        <v>无</v>
      </c>
      <c r="H437" s="50">
        <v>12</v>
      </c>
      <c r="I437" s="50">
        <v>16</v>
      </c>
      <c r="J437" s="45">
        <f>H437+I437</f>
        <v>28</v>
      </c>
      <c r="K437" s="41">
        <v>1</v>
      </c>
      <c r="L437" s="42">
        <v>1</v>
      </c>
      <c r="M437" s="47">
        <f>INT((50+K437*R437)*(10+L437))</f>
        <v>825</v>
      </c>
      <c r="N437" s="72">
        <f>INT((H437+S437)*(10+L437))</f>
        <v>462</v>
      </c>
      <c r="O437" s="48">
        <f>INT((H437+T437)*(10+L437))</f>
        <v>187</v>
      </c>
      <c r="P437" s="48">
        <f>INT((I437+U437)*(10+L437))</f>
        <v>176</v>
      </c>
      <c r="Q437" s="48">
        <f>INT((I437+V437)*(10+L437))</f>
        <v>176</v>
      </c>
      <c r="R437" s="104">
        <f>VLOOKUP(C437,职业!B:I,4,0)</f>
        <v>25</v>
      </c>
      <c r="S437" s="104">
        <f>VLOOKUP(C437,职业!B:I,5,0)</f>
        <v>30</v>
      </c>
      <c r="T437" s="104">
        <f>VLOOKUP(C437,职业!B:I,6,0)</f>
        <v>5</v>
      </c>
      <c r="U437" s="104">
        <f>VLOOKUP(C437,职业!B:I,7,0)</f>
        <v>0</v>
      </c>
      <c r="V437" s="104">
        <f>VLOOKUP(C437,职业!B:I,8,0)</f>
        <v>0</v>
      </c>
    </row>
    <row r="438" spans="1:22">
      <c r="A438" s="45">
        <f>ROW()-2</f>
        <v>436</v>
      </c>
      <c r="B438" s="45">
        <v>611</v>
      </c>
      <c r="C438" s="41">
        <v>1</v>
      </c>
      <c r="D438" s="41">
        <v>0</v>
      </c>
      <c r="E438" s="46" t="s">
        <v>731</v>
      </c>
      <c r="F438" s="46" t="str">
        <f>VLOOKUP(C438,职业!B:C,2,0)</f>
        <v>将军·攻击型</v>
      </c>
      <c r="G438" s="46" t="str">
        <f>VLOOKUP(D438,绝技!B:C,2,0)</f>
        <v>无</v>
      </c>
      <c r="H438" s="50">
        <v>12</v>
      </c>
      <c r="I438" s="50">
        <v>16</v>
      </c>
      <c r="J438" s="45">
        <f>H438+I438</f>
        <v>28</v>
      </c>
      <c r="K438" s="41">
        <v>1</v>
      </c>
      <c r="L438" s="42">
        <v>1</v>
      </c>
      <c r="M438" s="47">
        <f>INT((50+K438*R438)*(10+L438))</f>
        <v>825</v>
      </c>
      <c r="N438" s="72">
        <f>INT((H438+S438)*(10+L438))</f>
        <v>462</v>
      </c>
      <c r="O438" s="48">
        <f>INT((H438+T438)*(10+L438))</f>
        <v>187</v>
      </c>
      <c r="P438" s="48">
        <f>INT((I438+U438)*(10+L438))</f>
        <v>176</v>
      </c>
      <c r="Q438" s="48">
        <f>INT((I438+V438)*(10+L438))</f>
        <v>176</v>
      </c>
      <c r="R438" s="104">
        <f>VLOOKUP(C438,职业!B:I,4,0)</f>
        <v>25</v>
      </c>
      <c r="S438" s="104">
        <f>VLOOKUP(C438,职业!B:I,5,0)</f>
        <v>30</v>
      </c>
      <c r="T438" s="104">
        <f>VLOOKUP(C438,职业!B:I,6,0)</f>
        <v>5</v>
      </c>
      <c r="U438" s="104">
        <f>VLOOKUP(C438,职业!B:I,7,0)</f>
        <v>0</v>
      </c>
      <c r="V438" s="104">
        <f>VLOOKUP(C438,职业!B:I,8,0)</f>
        <v>0</v>
      </c>
    </row>
    <row r="439" spans="1:22">
      <c r="A439" s="45">
        <f>ROW()-2</f>
        <v>437</v>
      </c>
      <c r="B439" s="45">
        <v>13</v>
      </c>
      <c r="C439" s="41">
        <v>1</v>
      </c>
      <c r="D439" s="41">
        <v>0</v>
      </c>
      <c r="E439" s="46" t="s">
        <v>139</v>
      </c>
      <c r="F439" s="46" t="str">
        <f>VLOOKUP(C439,职业!B:C,2,0)</f>
        <v>将军·攻击型</v>
      </c>
      <c r="G439" s="46" t="str">
        <f>VLOOKUP(D439,绝技!B:C,2,0)</f>
        <v>无</v>
      </c>
      <c r="H439" s="50">
        <v>12</v>
      </c>
      <c r="I439" s="50">
        <v>15</v>
      </c>
      <c r="J439" s="45">
        <f>H439+I439</f>
        <v>27</v>
      </c>
      <c r="K439" s="41">
        <v>1</v>
      </c>
      <c r="L439" s="42">
        <v>1</v>
      </c>
      <c r="M439" s="47">
        <f>INT((50+K439*R439)*(10+L439))</f>
        <v>825</v>
      </c>
      <c r="N439" s="72">
        <f>INT((H439+S439)*(10+L439))</f>
        <v>462</v>
      </c>
      <c r="O439" s="48">
        <f>INT((H439+T439)*(10+L439))</f>
        <v>187</v>
      </c>
      <c r="P439" s="48">
        <f>INT((I439+U439)*(10+L439))</f>
        <v>165</v>
      </c>
      <c r="Q439" s="48">
        <f>INT((I439+V439)*(10+L439))</f>
        <v>165</v>
      </c>
      <c r="R439" s="104">
        <f>VLOOKUP(C439,职业!B:I,4,0)</f>
        <v>25</v>
      </c>
      <c r="S439" s="104">
        <f>VLOOKUP(C439,职业!B:I,5,0)</f>
        <v>30</v>
      </c>
      <c r="T439" s="104">
        <f>VLOOKUP(C439,职业!B:I,6,0)</f>
        <v>5</v>
      </c>
      <c r="U439" s="104">
        <f>VLOOKUP(C439,职业!B:I,7,0)</f>
        <v>0</v>
      </c>
      <c r="V439" s="104">
        <f>VLOOKUP(C439,职业!B:I,8,0)</f>
        <v>0</v>
      </c>
    </row>
    <row r="440" spans="1:22">
      <c r="A440" s="45">
        <f>ROW()-2</f>
        <v>438</v>
      </c>
      <c r="B440" s="45">
        <v>372</v>
      </c>
      <c r="C440" s="41">
        <v>1</v>
      </c>
      <c r="D440" s="41">
        <v>0</v>
      </c>
      <c r="E440" s="46" t="s">
        <v>497</v>
      </c>
      <c r="F440" s="46" t="str">
        <f>VLOOKUP(C440,职业!B:C,2,0)</f>
        <v>将军·攻击型</v>
      </c>
      <c r="G440" s="46" t="str">
        <f>VLOOKUP(D440,绝技!B:C,2,0)</f>
        <v>无</v>
      </c>
      <c r="H440" s="50">
        <v>12</v>
      </c>
      <c r="I440" s="50">
        <v>13</v>
      </c>
      <c r="J440" s="45">
        <f>H440+I440</f>
        <v>25</v>
      </c>
      <c r="K440" s="41">
        <v>1</v>
      </c>
      <c r="L440" s="42">
        <v>1</v>
      </c>
      <c r="M440" s="47">
        <f>INT((50+K440*R440)*(10+L440))</f>
        <v>825</v>
      </c>
      <c r="N440" s="72">
        <f>INT((H440+S440)*(10+L440))</f>
        <v>462</v>
      </c>
      <c r="O440" s="48">
        <f>INT((H440+T440)*(10+L440))</f>
        <v>187</v>
      </c>
      <c r="P440" s="48">
        <f>INT((I440+U440)*(10+L440))</f>
        <v>143</v>
      </c>
      <c r="Q440" s="48">
        <f>INT((I440+V440)*(10+L440))</f>
        <v>143</v>
      </c>
      <c r="R440" s="104">
        <f>VLOOKUP(C440,职业!B:I,4,0)</f>
        <v>25</v>
      </c>
      <c r="S440" s="104">
        <f>VLOOKUP(C440,职业!B:I,5,0)</f>
        <v>30</v>
      </c>
      <c r="T440" s="104">
        <f>VLOOKUP(C440,职业!B:I,6,0)</f>
        <v>5</v>
      </c>
      <c r="U440" s="104">
        <f>VLOOKUP(C440,职业!B:I,7,0)</f>
        <v>0</v>
      </c>
      <c r="V440" s="104">
        <f>VLOOKUP(C440,职业!B:I,8,0)</f>
        <v>0</v>
      </c>
    </row>
    <row r="441" spans="1:22">
      <c r="A441" s="45">
        <f>ROW()-2</f>
        <v>439</v>
      </c>
      <c r="B441" s="45">
        <v>22</v>
      </c>
      <c r="C441" s="41">
        <v>1</v>
      </c>
      <c r="D441" s="41">
        <v>0</v>
      </c>
      <c r="E441" s="46" t="s">
        <v>148</v>
      </c>
      <c r="F441" s="46" t="str">
        <f>VLOOKUP(C441,职业!B:C,2,0)</f>
        <v>将军·攻击型</v>
      </c>
      <c r="G441" s="46" t="str">
        <f>VLOOKUP(D441,绝技!B:C,2,0)</f>
        <v>无</v>
      </c>
      <c r="H441" s="50">
        <v>12</v>
      </c>
      <c r="I441" s="50">
        <v>10</v>
      </c>
      <c r="J441" s="45">
        <f>H441+I441</f>
        <v>22</v>
      </c>
      <c r="K441" s="41">
        <v>1</v>
      </c>
      <c r="L441" s="42">
        <v>1</v>
      </c>
      <c r="M441" s="47">
        <f>INT((50+K441*R441)*(10+L441))</f>
        <v>825</v>
      </c>
      <c r="N441" s="72">
        <f>INT((H441+S441)*(10+L441))</f>
        <v>462</v>
      </c>
      <c r="O441" s="48">
        <f>INT((H441+T441)*(10+L441))</f>
        <v>187</v>
      </c>
      <c r="P441" s="48">
        <f>INT((I441+U441)*(10+L441))</f>
        <v>110</v>
      </c>
      <c r="Q441" s="48">
        <f>INT((I441+V441)*(10+L441))</f>
        <v>110</v>
      </c>
      <c r="R441" s="104">
        <f>VLOOKUP(C441,职业!B:I,4,0)</f>
        <v>25</v>
      </c>
      <c r="S441" s="104">
        <f>VLOOKUP(C441,职业!B:I,5,0)</f>
        <v>30</v>
      </c>
      <c r="T441" s="104">
        <f>VLOOKUP(C441,职业!B:I,6,0)</f>
        <v>5</v>
      </c>
      <c r="U441" s="104">
        <f>VLOOKUP(C441,职业!B:I,7,0)</f>
        <v>0</v>
      </c>
      <c r="V441" s="104">
        <f>VLOOKUP(C441,职业!B:I,8,0)</f>
        <v>0</v>
      </c>
    </row>
    <row r="442" spans="1:22">
      <c r="A442" s="45">
        <f>ROW()-2</f>
        <v>440</v>
      </c>
      <c r="B442" s="45">
        <v>235</v>
      </c>
      <c r="C442" s="41">
        <v>1</v>
      </c>
      <c r="D442" s="41">
        <v>0</v>
      </c>
      <c r="E442" s="46" t="s">
        <v>361</v>
      </c>
      <c r="F442" s="46" t="str">
        <f>VLOOKUP(C442,职业!B:C,2,0)</f>
        <v>将军·攻击型</v>
      </c>
      <c r="G442" s="46" t="str">
        <f>VLOOKUP(D442,绝技!B:C,2,0)</f>
        <v>无</v>
      </c>
      <c r="H442" s="50">
        <v>12</v>
      </c>
      <c r="I442" s="50">
        <v>10</v>
      </c>
      <c r="J442" s="45">
        <f>H442+I442</f>
        <v>22</v>
      </c>
      <c r="K442" s="41">
        <v>1</v>
      </c>
      <c r="L442" s="42">
        <v>1</v>
      </c>
      <c r="M442" s="47">
        <f>INT((50+K442*R442)*(10+L442))</f>
        <v>825</v>
      </c>
      <c r="N442" s="72">
        <f>INT((H442+S442)*(10+L442))</f>
        <v>462</v>
      </c>
      <c r="O442" s="48">
        <f>INT((H442+T442)*(10+L442))</f>
        <v>187</v>
      </c>
      <c r="P442" s="48">
        <f>INT((I442+U442)*(10+L442))</f>
        <v>110</v>
      </c>
      <c r="Q442" s="48">
        <f>INT((I442+V442)*(10+L442))</f>
        <v>110</v>
      </c>
      <c r="R442" s="104">
        <f>VLOOKUP(C442,职业!B:I,4,0)</f>
        <v>25</v>
      </c>
      <c r="S442" s="104">
        <f>VLOOKUP(C442,职业!B:I,5,0)</f>
        <v>30</v>
      </c>
      <c r="T442" s="104">
        <f>VLOOKUP(C442,职业!B:I,6,0)</f>
        <v>5</v>
      </c>
      <c r="U442" s="104">
        <f>VLOOKUP(C442,职业!B:I,7,0)</f>
        <v>0</v>
      </c>
      <c r="V442" s="104">
        <f>VLOOKUP(C442,职业!B:I,8,0)</f>
        <v>0</v>
      </c>
    </row>
    <row r="443" spans="1:22">
      <c r="A443" s="45">
        <f>ROW()-2</f>
        <v>441</v>
      </c>
      <c r="B443" s="45">
        <v>216</v>
      </c>
      <c r="C443" s="41">
        <v>1</v>
      </c>
      <c r="D443" s="41">
        <v>0</v>
      </c>
      <c r="E443" s="46" t="s">
        <v>342</v>
      </c>
      <c r="F443" s="46" t="str">
        <f>VLOOKUP(C443,职业!B:C,2,0)</f>
        <v>将军·攻击型</v>
      </c>
      <c r="G443" s="46" t="str">
        <f>VLOOKUP(D443,绝技!B:C,2,0)</f>
        <v>无</v>
      </c>
      <c r="H443" s="50">
        <v>12</v>
      </c>
      <c r="I443" s="50">
        <v>0</v>
      </c>
      <c r="J443" s="45">
        <f>H443+I443</f>
        <v>12</v>
      </c>
      <c r="K443" s="41">
        <v>1</v>
      </c>
      <c r="L443" s="42">
        <v>1</v>
      </c>
      <c r="M443" s="47">
        <f>INT((50+K443*R443)*(10+L443))</f>
        <v>825</v>
      </c>
      <c r="N443" s="72">
        <f>INT((H443+S443)*(10+L443))</f>
        <v>462</v>
      </c>
      <c r="O443" s="48">
        <f>INT((H443+T443)*(10+L443))</f>
        <v>187</v>
      </c>
      <c r="P443" s="48">
        <f>INT((I443+U443)*(10+L443))</f>
        <v>0</v>
      </c>
      <c r="Q443" s="48">
        <f>INT((I443+V443)*(10+L443))</f>
        <v>0</v>
      </c>
      <c r="R443" s="104">
        <f>VLOOKUP(C443,职业!B:I,4,0)</f>
        <v>25</v>
      </c>
      <c r="S443" s="104">
        <f>VLOOKUP(C443,职业!B:I,5,0)</f>
        <v>30</v>
      </c>
      <c r="T443" s="104">
        <f>VLOOKUP(C443,职业!B:I,6,0)</f>
        <v>5</v>
      </c>
      <c r="U443" s="104">
        <f>VLOOKUP(C443,职业!B:I,7,0)</f>
        <v>0</v>
      </c>
      <c r="V443" s="104">
        <f>VLOOKUP(C443,职业!B:I,8,0)</f>
        <v>0</v>
      </c>
    </row>
    <row r="444" spans="1:22">
      <c r="A444" s="45">
        <f>ROW()-2</f>
        <v>442</v>
      </c>
      <c r="B444" s="45">
        <v>60</v>
      </c>
      <c r="C444" s="41">
        <v>6</v>
      </c>
      <c r="D444" s="41">
        <v>0</v>
      </c>
      <c r="E444" s="46" t="s">
        <v>186</v>
      </c>
      <c r="F444" s="46" t="str">
        <f>VLOOKUP(C444,职业!B:C,2,0)</f>
        <v>军师·防御型</v>
      </c>
      <c r="G444" s="46" t="str">
        <f>VLOOKUP(D444,绝技!B:C,2,0)</f>
        <v>无</v>
      </c>
      <c r="H444" s="50">
        <v>12</v>
      </c>
      <c r="I444" s="50">
        <v>27</v>
      </c>
      <c r="J444" s="45">
        <f>H444+I444</f>
        <v>39</v>
      </c>
      <c r="K444" s="41">
        <v>4</v>
      </c>
      <c r="L444" s="42">
        <v>1</v>
      </c>
      <c r="M444" s="47">
        <f>INT((50+K444*R444)*(10+L444))</f>
        <v>1870</v>
      </c>
      <c r="N444" s="72">
        <f>INT((H444+S444)*(10+L444))</f>
        <v>132</v>
      </c>
      <c r="O444" s="48">
        <f>INT((H444+T444)*(10+L444))</f>
        <v>132</v>
      </c>
      <c r="P444" s="48">
        <f>INT((I444+U444)*(10+L444))</f>
        <v>572</v>
      </c>
      <c r="Q444" s="48">
        <f>INT((I444+V444)*(10+L444))</f>
        <v>407</v>
      </c>
      <c r="R444" s="104">
        <f>VLOOKUP(C444,职业!B:I,4,0)</f>
        <v>30</v>
      </c>
      <c r="S444" s="104">
        <f>VLOOKUP(C444,职业!B:I,5,0)</f>
        <v>0</v>
      </c>
      <c r="T444" s="104">
        <f>VLOOKUP(C444,职业!B:I,6,0)</f>
        <v>0</v>
      </c>
      <c r="U444" s="104">
        <f>VLOOKUP(C444,职业!B:I,7,0)</f>
        <v>25</v>
      </c>
      <c r="V444" s="104">
        <f>VLOOKUP(C444,职业!B:I,8,0)</f>
        <v>10</v>
      </c>
    </row>
    <row r="445" spans="1:22">
      <c r="A445" s="45">
        <f>ROW()-2</f>
        <v>443</v>
      </c>
      <c r="B445" s="45">
        <v>263</v>
      </c>
      <c r="C445" s="41">
        <v>5</v>
      </c>
      <c r="D445" s="41">
        <v>0</v>
      </c>
      <c r="E445" s="46" t="s">
        <v>389</v>
      </c>
      <c r="F445" s="46" t="str">
        <f>VLOOKUP(C445,职业!B:C,2,0)</f>
        <v>军师·攻击型</v>
      </c>
      <c r="G445" s="46" t="str">
        <f>VLOOKUP(D445,绝技!B:C,2,0)</f>
        <v>无</v>
      </c>
      <c r="H445" s="50">
        <v>12</v>
      </c>
      <c r="I445" s="50">
        <v>25</v>
      </c>
      <c r="J445" s="45">
        <f>H445+I445</f>
        <v>37</v>
      </c>
      <c r="K445" s="41">
        <v>3</v>
      </c>
      <c r="L445" s="42">
        <v>1</v>
      </c>
      <c r="M445" s="47">
        <f>INT((50+K445*R445)*(10+L445))</f>
        <v>1375</v>
      </c>
      <c r="N445" s="72">
        <f>INT((H445+S445)*(10+L445))</f>
        <v>132</v>
      </c>
      <c r="O445" s="48">
        <f>INT((H445+T445)*(10+L445))</f>
        <v>132</v>
      </c>
      <c r="P445" s="48">
        <f>INT((I445+U445)*(10+L445))</f>
        <v>605</v>
      </c>
      <c r="Q445" s="48">
        <f>INT((I445+V445)*(10+L445))</f>
        <v>330</v>
      </c>
      <c r="R445" s="104">
        <f>VLOOKUP(C445,职业!B:I,4,0)</f>
        <v>25</v>
      </c>
      <c r="S445" s="104">
        <f>VLOOKUP(C445,职业!B:I,5,0)</f>
        <v>0</v>
      </c>
      <c r="T445" s="104">
        <f>VLOOKUP(C445,职业!B:I,6,0)</f>
        <v>0</v>
      </c>
      <c r="U445" s="104">
        <f>VLOOKUP(C445,职业!B:I,7,0)</f>
        <v>30</v>
      </c>
      <c r="V445" s="104">
        <f>VLOOKUP(C445,职业!B:I,8,0)</f>
        <v>5</v>
      </c>
    </row>
    <row r="446" spans="1:22">
      <c r="A446" s="45">
        <f>ROW()-2</f>
        <v>444</v>
      </c>
      <c r="B446" s="45">
        <v>461</v>
      </c>
      <c r="C446" s="41">
        <v>8</v>
      </c>
      <c r="D446" s="41">
        <v>0</v>
      </c>
      <c r="E446" s="46" t="s">
        <v>585</v>
      </c>
      <c r="F446" s="46" t="str">
        <f>VLOOKUP(C446,职业!B:C,2,0)</f>
        <v>军师·爆发型</v>
      </c>
      <c r="G446" s="46" t="str">
        <f>VLOOKUP(D446,绝技!B:C,2,0)</f>
        <v>无</v>
      </c>
      <c r="H446" s="50">
        <v>12</v>
      </c>
      <c r="I446" s="50">
        <v>23</v>
      </c>
      <c r="J446" s="45">
        <f>H446+I446</f>
        <v>35</v>
      </c>
      <c r="K446" s="41">
        <v>3</v>
      </c>
      <c r="L446" s="42">
        <v>1</v>
      </c>
      <c r="M446" s="47">
        <f>INT((50+K446*R446)*(10+L446))</f>
        <v>1210</v>
      </c>
      <c r="N446" s="72">
        <f>INT((H446+S446)*(10+L446))</f>
        <v>132</v>
      </c>
      <c r="O446" s="48">
        <f>INT((H446+T446)*(10+L446))</f>
        <v>132</v>
      </c>
      <c r="P446" s="48">
        <f>INT((I446+U446)*(10+L446))</f>
        <v>528</v>
      </c>
      <c r="Q446" s="48">
        <f>INT((I446+V446)*(10+L446))</f>
        <v>308</v>
      </c>
      <c r="R446" s="104">
        <f>VLOOKUP(C446,职业!B:I,4,0)</f>
        <v>20</v>
      </c>
      <c r="S446" s="104">
        <f>VLOOKUP(C446,职业!B:I,5,0)</f>
        <v>0</v>
      </c>
      <c r="T446" s="104">
        <f>VLOOKUP(C446,职业!B:I,6,0)</f>
        <v>0</v>
      </c>
      <c r="U446" s="104">
        <f>VLOOKUP(C446,职业!B:I,7,0)</f>
        <v>25</v>
      </c>
      <c r="V446" s="104">
        <f>VLOOKUP(C446,职业!B:I,8,0)</f>
        <v>5</v>
      </c>
    </row>
    <row r="447" spans="1:22">
      <c r="A447" s="45">
        <f>ROW()-2</f>
        <v>445</v>
      </c>
      <c r="B447" s="45">
        <v>151</v>
      </c>
      <c r="C447" s="41">
        <v>1</v>
      </c>
      <c r="D447" s="41">
        <v>0</v>
      </c>
      <c r="E447" s="46" t="s">
        <v>277</v>
      </c>
      <c r="F447" s="46" t="str">
        <f>VLOOKUP(C447,职业!B:C,2,0)</f>
        <v>将军·攻击型</v>
      </c>
      <c r="G447" s="46" t="str">
        <f>VLOOKUP(D447,绝技!B:C,2,0)</f>
        <v>无</v>
      </c>
      <c r="H447" s="50">
        <v>11</v>
      </c>
      <c r="I447" s="50">
        <v>21</v>
      </c>
      <c r="J447" s="45">
        <f>H447+I447</f>
        <v>32</v>
      </c>
      <c r="K447" s="41">
        <v>1</v>
      </c>
      <c r="L447" s="42">
        <v>1</v>
      </c>
      <c r="M447" s="47">
        <f>INT((50+K447*R447)*(10+L447))</f>
        <v>825</v>
      </c>
      <c r="N447" s="72">
        <f>INT((H447+S447)*(10+L447))</f>
        <v>451</v>
      </c>
      <c r="O447" s="48">
        <f>INT((H447+T447)*(10+L447))</f>
        <v>176</v>
      </c>
      <c r="P447" s="48">
        <f>INT((I447+U447)*(10+L447))</f>
        <v>231</v>
      </c>
      <c r="Q447" s="48">
        <f>INT((I447+V447)*(10+L447))</f>
        <v>231</v>
      </c>
      <c r="R447" s="104">
        <f>VLOOKUP(C447,职业!B:I,4,0)</f>
        <v>25</v>
      </c>
      <c r="S447" s="104">
        <f>VLOOKUP(C447,职业!B:I,5,0)</f>
        <v>30</v>
      </c>
      <c r="T447" s="104">
        <f>VLOOKUP(C447,职业!B:I,6,0)</f>
        <v>5</v>
      </c>
      <c r="U447" s="104">
        <f>VLOOKUP(C447,职业!B:I,7,0)</f>
        <v>0</v>
      </c>
      <c r="V447" s="104">
        <f>VLOOKUP(C447,职业!B:I,8,0)</f>
        <v>0</v>
      </c>
    </row>
    <row r="448" spans="1:22">
      <c r="A448" s="45">
        <f>ROW()-2</f>
        <v>446</v>
      </c>
      <c r="B448" s="45">
        <v>8</v>
      </c>
      <c r="C448" s="41">
        <v>1</v>
      </c>
      <c r="D448" s="41">
        <v>0</v>
      </c>
      <c r="E448" s="46" t="s">
        <v>134</v>
      </c>
      <c r="F448" s="46" t="str">
        <f>VLOOKUP(C448,职业!B:C,2,0)</f>
        <v>将军·攻击型</v>
      </c>
      <c r="G448" s="46" t="str">
        <f>VLOOKUP(D448,绝技!B:C,2,0)</f>
        <v>无</v>
      </c>
      <c r="H448" s="50">
        <v>11</v>
      </c>
      <c r="I448" s="50">
        <v>19</v>
      </c>
      <c r="J448" s="45">
        <f>H448+I448</f>
        <v>30</v>
      </c>
      <c r="K448" s="41">
        <v>1</v>
      </c>
      <c r="L448" s="42">
        <v>1</v>
      </c>
      <c r="M448" s="47">
        <f>INT((50+K448*R448)*(10+L448))</f>
        <v>825</v>
      </c>
      <c r="N448" s="72">
        <f>INT((H448+S448)*(10+L448))</f>
        <v>451</v>
      </c>
      <c r="O448" s="48">
        <f>INT((H448+T448)*(10+L448))</f>
        <v>176</v>
      </c>
      <c r="P448" s="48">
        <f>INT((I448+U448)*(10+L448))</f>
        <v>209</v>
      </c>
      <c r="Q448" s="48">
        <f>INT((I448+V448)*(10+L448))</f>
        <v>209</v>
      </c>
      <c r="R448" s="104">
        <f>VLOOKUP(C448,职业!B:I,4,0)</f>
        <v>25</v>
      </c>
      <c r="S448" s="104">
        <f>VLOOKUP(C448,职业!B:I,5,0)</f>
        <v>30</v>
      </c>
      <c r="T448" s="104">
        <f>VLOOKUP(C448,职业!B:I,6,0)</f>
        <v>5</v>
      </c>
      <c r="U448" s="104">
        <f>VLOOKUP(C448,职业!B:I,7,0)</f>
        <v>0</v>
      </c>
      <c r="V448" s="104">
        <f>VLOOKUP(C448,职业!B:I,8,0)</f>
        <v>0</v>
      </c>
    </row>
    <row r="449" spans="1:22">
      <c r="A449" s="45">
        <f>ROW()-2</f>
        <v>447</v>
      </c>
      <c r="B449" s="45">
        <v>81</v>
      </c>
      <c r="C449" s="41">
        <v>1</v>
      </c>
      <c r="D449" s="41">
        <v>0</v>
      </c>
      <c r="E449" s="46" t="s">
        <v>207</v>
      </c>
      <c r="F449" s="46" t="str">
        <f>VLOOKUP(C449,职业!B:C,2,0)</f>
        <v>将军·攻击型</v>
      </c>
      <c r="G449" s="46" t="str">
        <f>VLOOKUP(D449,绝技!B:C,2,0)</f>
        <v>无</v>
      </c>
      <c r="H449" s="50">
        <v>11</v>
      </c>
      <c r="I449" s="50">
        <v>18</v>
      </c>
      <c r="J449" s="45">
        <f>H449+I449</f>
        <v>29</v>
      </c>
      <c r="K449" s="41">
        <v>1</v>
      </c>
      <c r="L449" s="42">
        <v>1</v>
      </c>
      <c r="M449" s="47">
        <f>INT((50+K449*R449)*(10+L449))</f>
        <v>825</v>
      </c>
      <c r="N449" s="72">
        <f>INT((H449+S449)*(10+L449))</f>
        <v>451</v>
      </c>
      <c r="O449" s="48">
        <f>INT((H449+T449)*(10+L449))</f>
        <v>176</v>
      </c>
      <c r="P449" s="48">
        <f>INT((I449+U449)*(10+L449))</f>
        <v>198</v>
      </c>
      <c r="Q449" s="48">
        <f>INT((I449+V449)*(10+L449))</f>
        <v>198</v>
      </c>
      <c r="R449" s="104">
        <f>VLOOKUP(C449,职业!B:I,4,0)</f>
        <v>25</v>
      </c>
      <c r="S449" s="104">
        <f>VLOOKUP(C449,职业!B:I,5,0)</f>
        <v>30</v>
      </c>
      <c r="T449" s="104">
        <f>VLOOKUP(C449,职业!B:I,6,0)</f>
        <v>5</v>
      </c>
      <c r="U449" s="104">
        <f>VLOOKUP(C449,职业!B:I,7,0)</f>
        <v>0</v>
      </c>
      <c r="V449" s="104">
        <f>VLOOKUP(C449,职业!B:I,8,0)</f>
        <v>0</v>
      </c>
    </row>
    <row r="450" spans="1:22">
      <c r="A450" s="45">
        <f>ROW()-2</f>
        <v>448</v>
      </c>
      <c r="B450" s="45">
        <v>201</v>
      </c>
      <c r="C450" s="41">
        <v>1</v>
      </c>
      <c r="D450" s="41">
        <v>0</v>
      </c>
      <c r="E450" s="46" t="s">
        <v>327</v>
      </c>
      <c r="F450" s="46" t="str">
        <f>VLOOKUP(C450,职业!B:C,2,0)</f>
        <v>将军·攻击型</v>
      </c>
      <c r="G450" s="46" t="str">
        <f>VLOOKUP(D450,绝技!B:C,2,0)</f>
        <v>无</v>
      </c>
      <c r="H450" s="50">
        <v>11</v>
      </c>
      <c r="I450" s="50">
        <v>18</v>
      </c>
      <c r="J450" s="45">
        <f>H450+I450</f>
        <v>29</v>
      </c>
      <c r="K450" s="41">
        <v>1</v>
      </c>
      <c r="L450" s="42">
        <v>1</v>
      </c>
      <c r="M450" s="47">
        <f>INT((50+K450*R450)*(10+L450))</f>
        <v>825</v>
      </c>
      <c r="N450" s="72">
        <f>INT((H450+S450)*(10+L450))</f>
        <v>451</v>
      </c>
      <c r="O450" s="48">
        <f>INT((H450+T450)*(10+L450))</f>
        <v>176</v>
      </c>
      <c r="P450" s="48">
        <f>INT((I450+U450)*(10+L450))</f>
        <v>198</v>
      </c>
      <c r="Q450" s="48">
        <f>INT((I450+V450)*(10+L450))</f>
        <v>198</v>
      </c>
      <c r="R450" s="104">
        <f>VLOOKUP(C450,职业!B:I,4,0)</f>
        <v>25</v>
      </c>
      <c r="S450" s="104">
        <f>VLOOKUP(C450,职业!B:I,5,0)</f>
        <v>30</v>
      </c>
      <c r="T450" s="104">
        <f>VLOOKUP(C450,职业!B:I,6,0)</f>
        <v>5</v>
      </c>
      <c r="U450" s="104">
        <f>VLOOKUP(C450,职业!B:I,7,0)</f>
        <v>0</v>
      </c>
      <c r="V450" s="104">
        <f>VLOOKUP(C450,职业!B:I,8,0)</f>
        <v>0</v>
      </c>
    </row>
    <row r="451" spans="1:22">
      <c r="A451" s="45">
        <f>ROW()-2</f>
        <v>449</v>
      </c>
      <c r="B451" s="45">
        <v>140</v>
      </c>
      <c r="C451" s="41">
        <v>1</v>
      </c>
      <c r="D451" s="41">
        <v>0</v>
      </c>
      <c r="E451" s="46" t="s">
        <v>266</v>
      </c>
      <c r="F451" s="46" t="str">
        <f>VLOOKUP(C451,职业!B:C,2,0)</f>
        <v>将军·攻击型</v>
      </c>
      <c r="G451" s="46" t="str">
        <f>VLOOKUP(D451,绝技!B:C,2,0)</f>
        <v>无</v>
      </c>
      <c r="H451" s="50">
        <v>11</v>
      </c>
      <c r="I451" s="50">
        <v>17</v>
      </c>
      <c r="J451" s="45">
        <f>H451+I451</f>
        <v>28</v>
      </c>
      <c r="K451" s="41">
        <v>1</v>
      </c>
      <c r="L451" s="42">
        <v>1</v>
      </c>
      <c r="M451" s="47">
        <f>INT((50+K451*R451)*(10+L451))</f>
        <v>825</v>
      </c>
      <c r="N451" s="72">
        <f>INT((H451+S451)*(10+L451))</f>
        <v>451</v>
      </c>
      <c r="O451" s="48">
        <f>INT((H451+T451)*(10+L451))</f>
        <v>176</v>
      </c>
      <c r="P451" s="48">
        <f>INT((I451+U451)*(10+L451))</f>
        <v>187</v>
      </c>
      <c r="Q451" s="48">
        <f>INT((I451+V451)*(10+L451))</f>
        <v>187</v>
      </c>
      <c r="R451" s="104">
        <f>VLOOKUP(C451,职业!B:I,4,0)</f>
        <v>25</v>
      </c>
      <c r="S451" s="104">
        <f>VLOOKUP(C451,职业!B:I,5,0)</f>
        <v>30</v>
      </c>
      <c r="T451" s="104">
        <f>VLOOKUP(C451,职业!B:I,6,0)</f>
        <v>5</v>
      </c>
      <c r="U451" s="104">
        <f>VLOOKUP(C451,职业!B:I,7,0)</f>
        <v>0</v>
      </c>
      <c r="V451" s="104">
        <f>VLOOKUP(C451,职业!B:I,8,0)</f>
        <v>0</v>
      </c>
    </row>
    <row r="452" spans="1:22">
      <c r="A452" s="45">
        <f>ROW()-2</f>
        <v>450</v>
      </c>
      <c r="B452" s="45">
        <v>453</v>
      </c>
      <c r="C452" s="41">
        <v>1</v>
      </c>
      <c r="D452" s="41">
        <v>0</v>
      </c>
      <c r="E452" s="46" t="s">
        <v>577</v>
      </c>
      <c r="F452" s="46" t="str">
        <f>VLOOKUP(C452,职业!B:C,2,0)</f>
        <v>将军·攻击型</v>
      </c>
      <c r="G452" s="46" t="str">
        <f>VLOOKUP(D452,绝技!B:C,2,0)</f>
        <v>无</v>
      </c>
      <c r="H452" s="50">
        <v>11</v>
      </c>
      <c r="I452" s="50">
        <v>17</v>
      </c>
      <c r="J452" s="45">
        <f>H452+I452</f>
        <v>28</v>
      </c>
      <c r="K452" s="41">
        <v>1</v>
      </c>
      <c r="L452" s="42">
        <v>1</v>
      </c>
      <c r="M452" s="47">
        <f>INT((50+K452*R452)*(10+L452))</f>
        <v>825</v>
      </c>
      <c r="N452" s="72">
        <f>INT((H452+S452)*(10+L452))</f>
        <v>451</v>
      </c>
      <c r="O452" s="48">
        <f>INT((H452+T452)*(10+L452))</f>
        <v>176</v>
      </c>
      <c r="P452" s="48">
        <f>INT((I452+U452)*(10+L452))</f>
        <v>187</v>
      </c>
      <c r="Q452" s="48">
        <f>INT((I452+V452)*(10+L452))</f>
        <v>187</v>
      </c>
      <c r="R452" s="104">
        <f>VLOOKUP(C452,职业!B:I,4,0)</f>
        <v>25</v>
      </c>
      <c r="S452" s="104">
        <f>VLOOKUP(C452,职业!B:I,5,0)</f>
        <v>30</v>
      </c>
      <c r="T452" s="104">
        <f>VLOOKUP(C452,职业!B:I,6,0)</f>
        <v>5</v>
      </c>
      <c r="U452" s="104">
        <f>VLOOKUP(C452,职业!B:I,7,0)</f>
        <v>0</v>
      </c>
      <c r="V452" s="104">
        <f>VLOOKUP(C452,职业!B:I,8,0)</f>
        <v>0</v>
      </c>
    </row>
    <row r="453" spans="1:22">
      <c r="A453" s="45">
        <f>ROW()-2</f>
        <v>451</v>
      </c>
      <c r="B453" s="45">
        <v>3</v>
      </c>
      <c r="C453" s="41">
        <v>1</v>
      </c>
      <c r="D453" s="41">
        <v>0</v>
      </c>
      <c r="E453" s="46" t="s">
        <v>129</v>
      </c>
      <c r="F453" s="46" t="str">
        <f>VLOOKUP(C453,职业!B:C,2,0)</f>
        <v>将军·攻击型</v>
      </c>
      <c r="G453" s="46" t="str">
        <f>VLOOKUP(D453,绝技!B:C,2,0)</f>
        <v>无</v>
      </c>
      <c r="H453" s="50">
        <v>11</v>
      </c>
      <c r="I453" s="50">
        <v>15</v>
      </c>
      <c r="J453" s="45">
        <f>H453+I453</f>
        <v>26</v>
      </c>
      <c r="K453" s="41">
        <v>1</v>
      </c>
      <c r="L453" s="42">
        <v>1</v>
      </c>
      <c r="M453" s="47">
        <f>INT((50+K453*R453)*(10+L453))</f>
        <v>825</v>
      </c>
      <c r="N453" s="72">
        <f>INT((H453+S453)*(10+L453))</f>
        <v>451</v>
      </c>
      <c r="O453" s="48">
        <f>INT((H453+T453)*(10+L453))</f>
        <v>176</v>
      </c>
      <c r="P453" s="48">
        <f>INT((I453+U453)*(10+L453))</f>
        <v>165</v>
      </c>
      <c r="Q453" s="48">
        <f>INT((I453+V453)*(10+L453))</f>
        <v>165</v>
      </c>
      <c r="R453" s="104">
        <f>VLOOKUP(C453,职业!B:I,4,0)</f>
        <v>25</v>
      </c>
      <c r="S453" s="104">
        <f>VLOOKUP(C453,职业!B:I,5,0)</f>
        <v>30</v>
      </c>
      <c r="T453" s="104">
        <f>VLOOKUP(C453,职业!B:I,6,0)</f>
        <v>5</v>
      </c>
      <c r="U453" s="104">
        <f>VLOOKUP(C453,职业!B:I,7,0)</f>
        <v>0</v>
      </c>
      <c r="V453" s="104">
        <f>VLOOKUP(C453,职业!B:I,8,0)</f>
        <v>0</v>
      </c>
    </row>
    <row r="454" spans="1:22">
      <c r="A454" s="45">
        <f>ROW()-2</f>
        <v>452</v>
      </c>
      <c r="B454" s="45">
        <v>363</v>
      </c>
      <c r="C454" s="41">
        <v>1</v>
      </c>
      <c r="D454" s="41">
        <v>0</v>
      </c>
      <c r="E454" s="46" t="s">
        <v>488</v>
      </c>
      <c r="F454" s="46" t="str">
        <f>VLOOKUP(C454,职业!B:C,2,0)</f>
        <v>将军·攻击型</v>
      </c>
      <c r="G454" s="46" t="str">
        <f>VLOOKUP(D454,绝技!B:C,2,0)</f>
        <v>无</v>
      </c>
      <c r="H454" s="50">
        <v>11</v>
      </c>
      <c r="I454" s="50">
        <v>11</v>
      </c>
      <c r="J454" s="45">
        <f>H454+I454</f>
        <v>22</v>
      </c>
      <c r="K454" s="41">
        <v>1</v>
      </c>
      <c r="L454" s="42">
        <v>1</v>
      </c>
      <c r="M454" s="47">
        <f>INT((50+K454*R454)*(10+L454))</f>
        <v>825</v>
      </c>
      <c r="N454" s="72">
        <f>INT((H454+S454)*(10+L454))</f>
        <v>451</v>
      </c>
      <c r="O454" s="48">
        <f>INT((H454+T454)*(10+L454))</f>
        <v>176</v>
      </c>
      <c r="P454" s="48">
        <f>INT((I454+U454)*(10+L454))</f>
        <v>121</v>
      </c>
      <c r="Q454" s="48">
        <f>INT((I454+V454)*(10+L454))</f>
        <v>121</v>
      </c>
      <c r="R454" s="104">
        <f>VLOOKUP(C454,职业!B:I,4,0)</f>
        <v>25</v>
      </c>
      <c r="S454" s="104">
        <f>VLOOKUP(C454,职业!B:I,5,0)</f>
        <v>30</v>
      </c>
      <c r="T454" s="104">
        <f>VLOOKUP(C454,职业!B:I,6,0)</f>
        <v>5</v>
      </c>
      <c r="U454" s="104">
        <f>VLOOKUP(C454,职业!B:I,7,0)</f>
        <v>0</v>
      </c>
      <c r="V454" s="104">
        <f>VLOOKUP(C454,职业!B:I,8,0)</f>
        <v>0</v>
      </c>
    </row>
    <row r="455" spans="1:22">
      <c r="A455" s="45">
        <f>ROW()-2</f>
        <v>453</v>
      </c>
      <c r="B455" s="45">
        <v>623</v>
      </c>
      <c r="C455" s="41">
        <v>1</v>
      </c>
      <c r="D455" s="41">
        <v>0</v>
      </c>
      <c r="E455" s="46" t="s">
        <v>742</v>
      </c>
      <c r="F455" s="46" t="str">
        <f>VLOOKUP(C455,职业!B:C,2,0)</f>
        <v>将军·攻击型</v>
      </c>
      <c r="G455" s="46" t="str">
        <f>VLOOKUP(D455,绝技!B:C,2,0)</f>
        <v>无</v>
      </c>
      <c r="H455" s="50">
        <v>11</v>
      </c>
      <c r="I455" s="50">
        <v>10</v>
      </c>
      <c r="J455" s="45">
        <f>H455+I455</f>
        <v>21</v>
      </c>
      <c r="K455" s="41">
        <v>1</v>
      </c>
      <c r="L455" s="42">
        <v>1</v>
      </c>
      <c r="M455" s="47">
        <f>INT((50+K455*R455)*(10+L455))</f>
        <v>825</v>
      </c>
      <c r="N455" s="72">
        <f>INT((H455+S455)*(10+L455))</f>
        <v>451</v>
      </c>
      <c r="O455" s="48">
        <f>INT((H455+T455)*(10+L455))</f>
        <v>176</v>
      </c>
      <c r="P455" s="48">
        <f>INT((I455+U455)*(10+L455))</f>
        <v>110</v>
      </c>
      <c r="Q455" s="48">
        <f>INT((I455+V455)*(10+L455))</f>
        <v>110</v>
      </c>
      <c r="R455" s="104">
        <f>VLOOKUP(C455,职业!B:I,4,0)</f>
        <v>25</v>
      </c>
      <c r="S455" s="104">
        <f>VLOOKUP(C455,职业!B:I,5,0)</f>
        <v>30</v>
      </c>
      <c r="T455" s="104">
        <f>VLOOKUP(C455,职业!B:I,6,0)</f>
        <v>5</v>
      </c>
      <c r="U455" s="104">
        <f>VLOOKUP(C455,职业!B:I,7,0)</f>
        <v>0</v>
      </c>
      <c r="V455" s="104">
        <f>VLOOKUP(C455,职业!B:I,8,0)</f>
        <v>0</v>
      </c>
    </row>
    <row r="456" spans="1:22">
      <c r="A456" s="45">
        <f>ROW()-2</f>
        <v>454</v>
      </c>
      <c r="B456" s="45">
        <v>588</v>
      </c>
      <c r="C456" s="41">
        <v>1</v>
      </c>
      <c r="D456" s="41">
        <v>0</v>
      </c>
      <c r="E456" s="46" t="s">
        <v>708</v>
      </c>
      <c r="F456" s="46" t="str">
        <f>VLOOKUP(C456,职业!B:C,2,0)</f>
        <v>将军·攻击型</v>
      </c>
      <c r="G456" s="46" t="str">
        <f>VLOOKUP(D456,绝技!B:C,2,0)</f>
        <v>无</v>
      </c>
      <c r="H456" s="50">
        <v>11</v>
      </c>
      <c r="I456" s="50">
        <v>4</v>
      </c>
      <c r="J456" s="45">
        <f>H456+I456</f>
        <v>15</v>
      </c>
      <c r="K456" s="41">
        <v>1</v>
      </c>
      <c r="L456" s="42">
        <v>1</v>
      </c>
      <c r="M456" s="47">
        <f>INT((50+K456*R456)*(10+L456))</f>
        <v>825</v>
      </c>
      <c r="N456" s="72">
        <f>INT((H456+S456)*(10+L456))</f>
        <v>451</v>
      </c>
      <c r="O456" s="48">
        <f>INT((H456+T456)*(10+L456))</f>
        <v>176</v>
      </c>
      <c r="P456" s="48">
        <f>INT((I456+U456)*(10+L456))</f>
        <v>44</v>
      </c>
      <c r="Q456" s="48">
        <f>INT((I456+V456)*(10+L456))</f>
        <v>44</v>
      </c>
      <c r="R456" s="104">
        <f>VLOOKUP(C456,职业!B:I,4,0)</f>
        <v>25</v>
      </c>
      <c r="S456" s="104">
        <f>VLOOKUP(C456,职业!B:I,5,0)</f>
        <v>30</v>
      </c>
      <c r="T456" s="104">
        <f>VLOOKUP(C456,职业!B:I,6,0)</f>
        <v>5</v>
      </c>
      <c r="U456" s="104">
        <f>VLOOKUP(C456,职业!B:I,7,0)</f>
        <v>0</v>
      </c>
      <c r="V456" s="104">
        <f>VLOOKUP(C456,职业!B:I,8,0)</f>
        <v>0</v>
      </c>
    </row>
    <row r="457" spans="1:22">
      <c r="A457" s="45">
        <f>ROW()-2</f>
        <v>455</v>
      </c>
      <c r="B457" s="45">
        <v>289</v>
      </c>
      <c r="C457" s="41">
        <v>7</v>
      </c>
      <c r="D457" s="41">
        <v>0</v>
      </c>
      <c r="E457" s="46" t="s">
        <v>415</v>
      </c>
      <c r="F457" s="46" t="str">
        <f>VLOOKUP(C457,职业!B:C,2,0)</f>
        <v>军师·敏捷型</v>
      </c>
      <c r="G457" s="46" t="str">
        <f>VLOOKUP(D457,绝技!B:C,2,0)</f>
        <v>无</v>
      </c>
      <c r="H457" s="50">
        <v>11</v>
      </c>
      <c r="I457" s="50">
        <v>30</v>
      </c>
      <c r="J457" s="45">
        <f>H457+I457</f>
        <v>41</v>
      </c>
      <c r="K457" s="41">
        <v>5</v>
      </c>
      <c r="L457" s="42">
        <v>1</v>
      </c>
      <c r="M457" s="47">
        <f>INT((50+K457*R457)*(10+L457))</f>
        <v>1650</v>
      </c>
      <c r="N457" s="72">
        <f>INT((H457+S457)*(10+L457))</f>
        <v>121</v>
      </c>
      <c r="O457" s="48">
        <f>INT((H457+T457)*(10+L457))</f>
        <v>121</v>
      </c>
      <c r="P457" s="48">
        <f>INT((I457+U457)*(10+L457))</f>
        <v>605</v>
      </c>
      <c r="Q457" s="48">
        <f>INT((I457+V457)*(10+L457))</f>
        <v>385</v>
      </c>
      <c r="R457" s="104">
        <f>VLOOKUP(C457,职业!B:I,4,0)</f>
        <v>20</v>
      </c>
      <c r="S457" s="104">
        <f>VLOOKUP(C457,职业!B:I,5,0)</f>
        <v>0</v>
      </c>
      <c r="T457" s="104">
        <f>VLOOKUP(C457,职业!B:I,6,0)</f>
        <v>0</v>
      </c>
      <c r="U457" s="104">
        <f>VLOOKUP(C457,职业!B:I,7,0)</f>
        <v>25</v>
      </c>
      <c r="V457" s="104">
        <f>VLOOKUP(C457,职业!B:I,8,0)</f>
        <v>5</v>
      </c>
    </row>
    <row r="458" spans="1:22">
      <c r="A458" s="45">
        <f>ROW()-2</f>
        <v>456</v>
      </c>
      <c r="B458" s="45">
        <v>556</v>
      </c>
      <c r="C458" s="41">
        <v>8</v>
      </c>
      <c r="D458" s="41">
        <v>0</v>
      </c>
      <c r="E458" s="46" t="s">
        <v>676</v>
      </c>
      <c r="F458" s="46" t="str">
        <f>VLOOKUP(C458,职业!B:C,2,0)</f>
        <v>军师·爆发型</v>
      </c>
      <c r="G458" s="46" t="str">
        <f>VLOOKUP(D458,绝技!B:C,2,0)</f>
        <v>无</v>
      </c>
      <c r="H458" s="50">
        <v>11</v>
      </c>
      <c r="I458" s="50">
        <v>26</v>
      </c>
      <c r="J458" s="45">
        <f>H458+I458</f>
        <v>37</v>
      </c>
      <c r="K458" s="41">
        <v>4</v>
      </c>
      <c r="L458" s="42">
        <v>1</v>
      </c>
      <c r="M458" s="47">
        <f>INT((50+K458*R458)*(10+L458))</f>
        <v>1430</v>
      </c>
      <c r="N458" s="72">
        <f>INT((H458+S458)*(10+L458))</f>
        <v>121</v>
      </c>
      <c r="O458" s="48">
        <f>INT((H458+T458)*(10+L458))</f>
        <v>121</v>
      </c>
      <c r="P458" s="48">
        <f>INT((I458+U458)*(10+L458))</f>
        <v>561</v>
      </c>
      <c r="Q458" s="48">
        <f>INT((I458+V458)*(10+L458))</f>
        <v>341</v>
      </c>
      <c r="R458" s="104">
        <f>VLOOKUP(C458,职业!B:I,4,0)</f>
        <v>20</v>
      </c>
      <c r="S458" s="104">
        <f>VLOOKUP(C458,职业!B:I,5,0)</f>
        <v>0</v>
      </c>
      <c r="T458" s="104">
        <f>VLOOKUP(C458,职业!B:I,6,0)</f>
        <v>0</v>
      </c>
      <c r="U458" s="104">
        <f>VLOOKUP(C458,职业!B:I,7,0)</f>
        <v>25</v>
      </c>
      <c r="V458" s="104">
        <f>VLOOKUP(C458,职业!B:I,8,0)</f>
        <v>5</v>
      </c>
    </row>
    <row r="459" spans="1:22">
      <c r="A459" s="45">
        <f>ROW()-2</f>
        <v>457</v>
      </c>
      <c r="B459" s="45">
        <v>280</v>
      </c>
      <c r="C459" s="41">
        <v>8</v>
      </c>
      <c r="D459" s="41">
        <v>0</v>
      </c>
      <c r="E459" s="46" t="s">
        <v>406</v>
      </c>
      <c r="F459" s="46" t="str">
        <f>VLOOKUP(C459,职业!B:C,2,0)</f>
        <v>军师·爆发型</v>
      </c>
      <c r="G459" s="46" t="str">
        <f>VLOOKUP(D459,绝技!B:C,2,0)</f>
        <v>无</v>
      </c>
      <c r="H459" s="50">
        <v>11</v>
      </c>
      <c r="I459" s="50">
        <v>25</v>
      </c>
      <c r="J459" s="45">
        <f>H459+I459</f>
        <v>36</v>
      </c>
      <c r="K459" s="41">
        <v>3</v>
      </c>
      <c r="L459" s="42">
        <v>1</v>
      </c>
      <c r="M459" s="47">
        <f>INT((50+K459*R459)*(10+L459))</f>
        <v>1210</v>
      </c>
      <c r="N459" s="72">
        <f>INT((H459+S459)*(10+L459))</f>
        <v>121</v>
      </c>
      <c r="O459" s="48">
        <f>INT((H459+T459)*(10+L459))</f>
        <v>121</v>
      </c>
      <c r="P459" s="48">
        <f>INT((I459+U459)*(10+L459))</f>
        <v>550</v>
      </c>
      <c r="Q459" s="48">
        <f>INT((I459+V459)*(10+L459))</f>
        <v>330</v>
      </c>
      <c r="R459" s="104">
        <f>VLOOKUP(C459,职业!B:I,4,0)</f>
        <v>20</v>
      </c>
      <c r="S459" s="104">
        <f>VLOOKUP(C459,职业!B:I,5,0)</f>
        <v>0</v>
      </c>
      <c r="T459" s="104">
        <f>VLOOKUP(C459,职业!B:I,6,0)</f>
        <v>0</v>
      </c>
      <c r="U459" s="104">
        <f>VLOOKUP(C459,职业!B:I,7,0)</f>
        <v>25</v>
      </c>
      <c r="V459" s="104">
        <f>VLOOKUP(C459,职业!B:I,8,0)</f>
        <v>5</v>
      </c>
    </row>
    <row r="460" spans="1:22">
      <c r="A460" s="45">
        <f>ROW()-2</f>
        <v>458</v>
      </c>
      <c r="B460" s="45">
        <v>268</v>
      </c>
      <c r="C460" s="41">
        <v>1</v>
      </c>
      <c r="D460" s="41">
        <v>0</v>
      </c>
      <c r="E460" s="46" t="s">
        <v>394</v>
      </c>
      <c r="F460" s="46" t="str">
        <f>VLOOKUP(C460,职业!B:C,2,0)</f>
        <v>将军·攻击型</v>
      </c>
      <c r="G460" s="46" t="str">
        <f>VLOOKUP(D460,绝技!B:C,2,0)</f>
        <v>无</v>
      </c>
      <c r="H460" s="50">
        <v>10</v>
      </c>
      <c r="I460" s="50">
        <v>21</v>
      </c>
      <c r="J460" s="45">
        <f>H460+I460</f>
        <v>31</v>
      </c>
      <c r="K460" s="41">
        <v>1</v>
      </c>
      <c r="L460" s="42">
        <v>1</v>
      </c>
      <c r="M460" s="47">
        <f>INT((50+K460*R460)*(10+L460))</f>
        <v>825</v>
      </c>
      <c r="N460" s="72">
        <f>INT((H460+S460)*(10+L460))</f>
        <v>440</v>
      </c>
      <c r="O460" s="48">
        <f>INT((H460+T460)*(10+L460))</f>
        <v>165</v>
      </c>
      <c r="P460" s="48">
        <f>INT((I460+U460)*(10+L460))</f>
        <v>231</v>
      </c>
      <c r="Q460" s="48">
        <f>INT((I460+V460)*(10+L460))</f>
        <v>231</v>
      </c>
      <c r="R460" s="104">
        <f>VLOOKUP(C460,职业!B:I,4,0)</f>
        <v>25</v>
      </c>
      <c r="S460" s="104">
        <f>VLOOKUP(C460,职业!B:I,5,0)</f>
        <v>30</v>
      </c>
      <c r="T460" s="104">
        <f>VLOOKUP(C460,职业!B:I,6,0)</f>
        <v>5</v>
      </c>
      <c r="U460" s="104">
        <f>VLOOKUP(C460,职业!B:I,7,0)</f>
        <v>0</v>
      </c>
      <c r="V460" s="104">
        <f>VLOOKUP(C460,职业!B:I,8,0)</f>
        <v>0</v>
      </c>
    </row>
    <row r="461" spans="1:22">
      <c r="A461" s="45">
        <f>ROW()-2</f>
        <v>459</v>
      </c>
      <c r="B461" s="45">
        <v>244</v>
      </c>
      <c r="C461" s="41">
        <v>1</v>
      </c>
      <c r="D461" s="41">
        <v>0</v>
      </c>
      <c r="E461" s="46" t="s">
        <v>370</v>
      </c>
      <c r="F461" s="46" t="str">
        <f>VLOOKUP(C461,职业!B:C,2,0)</f>
        <v>将军·攻击型</v>
      </c>
      <c r="G461" s="46" t="str">
        <f>VLOOKUP(D461,绝技!B:C,2,0)</f>
        <v>无</v>
      </c>
      <c r="H461" s="50">
        <v>10</v>
      </c>
      <c r="I461" s="50">
        <v>20</v>
      </c>
      <c r="J461" s="45">
        <f>H461+I461</f>
        <v>30</v>
      </c>
      <c r="K461" s="41">
        <v>1</v>
      </c>
      <c r="L461" s="42">
        <v>1</v>
      </c>
      <c r="M461" s="47">
        <f>INT((50+K461*R461)*(10+L461))</f>
        <v>825</v>
      </c>
      <c r="N461" s="72">
        <f>INT((H461+S461)*(10+L461))</f>
        <v>440</v>
      </c>
      <c r="O461" s="48">
        <f>INT((H461+T461)*(10+L461))</f>
        <v>165</v>
      </c>
      <c r="P461" s="48">
        <f>INT((I461+U461)*(10+L461))</f>
        <v>220</v>
      </c>
      <c r="Q461" s="48">
        <f>INT((I461+V461)*(10+L461))</f>
        <v>220</v>
      </c>
      <c r="R461" s="104">
        <f>VLOOKUP(C461,职业!B:I,4,0)</f>
        <v>25</v>
      </c>
      <c r="S461" s="104">
        <f>VLOOKUP(C461,职业!B:I,5,0)</f>
        <v>30</v>
      </c>
      <c r="T461" s="104">
        <f>VLOOKUP(C461,职业!B:I,6,0)</f>
        <v>5</v>
      </c>
      <c r="U461" s="104">
        <f>VLOOKUP(C461,职业!B:I,7,0)</f>
        <v>0</v>
      </c>
      <c r="V461" s="104">
        <f>VLOOKUP(C461,职业!B:I,8,0)</f>
        <v>0</v>
      </c>
    </row>
    <row r="462" spans="1:22">
      <c r="A462" s="45">
        <f>ROW()-2</f>
        <v>460</v>
      </c>
      <c r="B462" s="45">
        <v>425</v>
      </c>
      <c r="C462" s="41">
        <v>1</v>
      </c>
      <c r="D462" s="41">
        <v>0</v>
      </c>
      <c r="E462" s="46" t="s">
        <v>550</v>
      </c>
      <c r="F462" s="46" t="str">
        <f>VLOOKUP(C462,职业!B:C,2,0)</f>
        <v>将军·攻击型</v>
      </c>
      <c r="G462" s="46" t="str">
        <f>VLOOKUP(D462,绝技!B:C,2,0)</f>
        <v>无</v>
      </c>
      <c r="H462" s="50">
        <v>10</v>
      </c>
      <c r="I462" s="50">
        <v>20</v>
      </c>
      <c r="J462" s="45">
        <f>H462+I462</f>
        <v>30</v>
      </c>
      <c r="K462" s="41">
        <v>1</v>
      </c>
      <c r="L462" s="42">
        <v>1</v>
      </c>
      <c r="M462" s="47">
        <f>INT((50+K462*R462)*(10+L462))</f>
        <v>825</v>
      </c>
      <c r="N462" s="72">
        <f>INT((H462+S462)*(10+L462))</f>
        <v>440</v>
      </c>
      <c r="O462" s="48">
        <f>INT((H462+T462)*(10+L462))</f>
        <v>165</v>
      </c>
      <c r="P462" s="48">
        <f>INT((I462+U462)*(10+L462))</f>
        <v>220</v>
      </c>
      <c r="Q462" s="48">
        <f>INT((I462+V462)*(10+L462))</f>
        <v>220</v>
      </c>
      <c r="R462" s="104">
        <f>VLOOKUP(C462,职业!B:I,4,0)</f>
        <v>25</v>
      </c>
      <c r="S462" s="104">
        <f>VLOOKUP(C462,职业!B:I,5,0)</f>
        <v>30</v>
      </c>
      <c r="T462" s="104">
        <f>VLOOKUP(C462,职业!B:I,6,0)</f>
        <v>5</v>
      </c>
      <c r="U462" s="104">
        <f>VLOOKUP(C462,职业!B:I,7,0)</f>
        <v>0</v>
      </c>
      <c r="V462" s="104">
        <f>VLOOKUP(C462,职业!B:I,8,0)</f>
        <v>0</v>
      </c>
    </row>
    <row r="463" spans="1:22">
      <c r="A463" s="45">
        <f>ROW()-2</f>
        <v>461</v>
      </c>
      <c r="B463" s="45">
        <v>575</v>
      </c>
      <c r="C463" s="41">
        <v>1</v>
      </c>
      <c r="D463" s="41">
        <v>0</v>
      </c>
      <c r="E463" s="46" t="s">
        <v>695</v>
      </c>
      <c r="F463" s="46" t="str">
        <f>VLOOKUP(C463,职业!B:C,2,0)</f>
        <v>将军·攻击型</v>
      </c>
      <c r="G463" s="46" t="str">
        <f>VLOOKUP(D463,绝技!B:C,2,0)</f>
        <v>无</v>
      </c>
      <c r="H463" s="50">
        <v>10</v>
      </c>
      <c r="I463" s="50">
        <v>20</v>
      </c>
      <c r="J463" s="45">
        <f>H463+I463</f>
        <v>30</v>
      </c>
      <c r="K463" s="41">
        <v>1</v>
      </c>
      <c r="L463" s="42">
        <v>1</v>
      </c>
      <c r="M463" s="47">
        <f>INT((50+K463*R463)*(10+L463))</f>
        <v>825</v>
      </c>
      <c r="N463" s="72">
        <f>INT((H463+S463)*(10+L463))</f>
        <v>440</v>
      </c>
      <c r="O463" s="48">
        <f>INT((H463+T463)*(10+L463))</f>
        <v>165</v>
      </c>
      <c r="P463" s="48">
        <f>INT((I463+U463)*(10+L463))</f>
        <v>220</v>
      </c>
      <c r="Q463" s="48">
        <f>INT((I463+V463)*(10+L463))</f>
        <v>220</v>
      </c>
      <c r="R463" s="104">
        <f>VLOOKUP(C463,职业!B:I,4,0)</f>
        <v>25</v>
      </c>
      <c r="S463" s="104">
        <f>VLOOKUP(C463,职业!B:I,5,0)</f>
        <v>30</v>
      </c>
      <c r="T463" s="104">
        <f>VLOOKUP(C463,职业!B:I,6,0)</f>
        <v>5</v>
      </c>
      <c r="U463" s="104">
        <f>VLOOKUP(C463,职业!B:I,7,0)</f>
        <v>0</v>
      </c>
      <c r="V463" s="104">
        <f>VLOOKUP(C463,职业!B:I,8,0)</f>
        <v>0</v>
      </c>
    </row>
    <row r="464" spans="1:22">
      <c r="A464" s="45">
        <f>ROW()-2</f>
        <v>462</v>
      </c>
      <c r="B464" s="45">
        <v>46</v>
      </c>
      <c r="C464" s="41">
        <v>1</v>
      </c>
      <c r="D464" s="41">
        <v>0</v>
      </c>
      <c r="E464" s="46" t="s">
        <v>172</v>
      </c>
      <c r="F464" s="46" t="str">
        <f>VLOOKUP(C464,职业!B:C,2,0)</f>
        <v>将军·攻击型</v>
      </c>
      <c r="G464" s="46" t="str">
        <f>VLOOKUP(D464,绝技!B:C,2,0)</f>
        <v>无</v>
      </c>
      <c r="H464" s="50">
        <v>10</v>
      </c>
      <c r="I464" s="50">
        <v>19</v>
      </c>
      <c r="J464" s="45">
        <f>H464+I464</f>
        <v>29</v>
      </c>
      <c r="K464" s="41">
        <v>1</v>
      </c>
      <c r="L464" s="42">
        <v>1</v>
      </c>
      <c r="M464" s="47">
        <f>INT((50+K464*R464)*(10+L464))</f>
        <v>825</v>
      </c>
      <c r="N464" s="72">
        <f>INT((H464+S464)*(10+L464))</f>
        <v>440</v>
      </c>
      <c r="O464" s="48">
        <f>INT((H464+T464)*(10+L464))</f>
        <v>165</v>
      </c>
      <c r="P464" s="48">
        <f>INT((I464+U464)*(10+L464))</f>
        <v>209</v>
      </c>
      <c r="Q464" s="48">
        <f>INT((I464+V464)*(10+L464))</f>
        <v>209</v>
      </c>
      <c r="R464" s="104">
        <f>VLOOKUP(C464,职业!B:I,4,0)</f>
        <v>25</v>
      </c>
      <c r="S464" s="104">
        <f>VLOOKUP(C464,职业!B:I,5,0)</f>
        <v>30</v>
      </c>
      <c r="T464" s="104">
        <f>VLOOKUP(C464,职业!B:I,6,0)</f>
        <v>5</v>
      </c>
      <c r="U464" s="104">
        <f>VLOOKUP(C464,职业!B:I,7,0)</f>
        <v>0</v>
      </c>
      <c r="V464" s="104">
        <f>VLOOKUP(C464,职业!B:I,8,0)</f>
        <v>0</v>
      </c>
    </row>
    <row r="465" spans="1:22">
      <c r="A465" s="45">
        <f>ROW()-2</f>
        <v>463</v>
      </c>
      <c r="B465" s="45">
        <v>200</v>
      </c>
      <c r="C465" s="41">
        <v>1</v>
      </c>
      <c r="D465" s="41">
        <v>0</v>
      </c>
      <c r="E465" s="46" t="s">
        <v>326</v>
      </c>
      <c r="F465" s="46" t="str">
        <f>VLOOKUP(C465,职业!B:C,2,0)</f>
        <v>将军·攻击型</v>
      </c>
      <c r="G465" s="46" t="str">
        <f>VLOOKUP(D465,绝技!B:C,2,0)</f>
        <v>无</v>
      </c>
      <c r="H465" s="50">
        <v>10</v>
      </c>
      <c r="I465" s="50">
        <v>19</v>
      </c>
      <c r="J465" s="45">
        <f>H465+I465</f>
        <v>29</v>
      </c>
      <c r="K465" s="41">
        <v>1</v>
      </c>
      <c r="L465" s="42">
        <v>1</v>
      </c>
      <c r="M465" s="47">
        <f>INT((50+K465*R465)*(10+L465))</f>
        <v>825</v>
      </c>
      <c r="N465" s="72">
        <f>INT((H465+S465)*(10+L465))</f>
        <v>440</v>
      </c>
      <c r="O465" s="48">
        <f>INT((H465+T465)*(10+L465))</f>
        <v>165</v>
      </c>
      <c r="P465" s="48">
        <f>INT((I465+U465)*(10+L465))</f>
        <v>209</v>
      </c>
      <c r="Q465" s="48">
        <f>INT((I465+V465)*(10+L465))</f>
        <v>209</v>
      </c>
      <c r="R465" s="104">
        <f>VLOOKUP(C465,职业!B:I,4,0)</f>
        <v>25</v>
      </c>
      <c r="S465" s="104">
        <f>VLOOKUP(C465,职业!B:I,5,0)</f>
        <v>30</v>
      </c>
      <c r="T465" s="104">
        <f>VLOOKUP(C465,职业!B:I,6,0)</f>
        <v>5</v>
      </c>
      <c r="U465" s="104">
        <f>VLOOKUP(C465,职业!B:I,7,0)</f>
        <v>0</v>
      </c>
      <c r="V465" s="104">
        <f>VLOOKUP(C465,职业!B:I,8,0)</f>
        <v>0</v>
      </c>
    </row>
    <row r="466" spans="1:22">
      <c r="A466" s="45">
        <f>ROW()-2</f>
        <v>464</v>
      </c>
      <c r="B466" s="45">
        <v>305</v>
      </c>
      <c r="C466" s="41">
        <v>1</v>
      </c>
      <c r="D466" s="41">
        <v>0</v>
      </c>
      <c r="E466" s="46" t="s">
        <v>430</v>
      </c>
      <c r="F466" s="46" t="str">
        <f>VLOOKUP(C466,职业!B:C,2,0)</f>
        <v>将军·攻击型</v>
      </c>
      <c r="G466" s="46" t="str">
        <f>VLOOKUP(D466,绝技!B:C,2,0)</f>
        <v>无</v>
      </c>
      <c r="H466" s="50">
        <v>10</v>
      </c>
      <c r="I466" s="50">
        <v>19</v>
      </c>
      <c r="J466" s="45">
        <f>H466+I466</f>
        <v>29</v>
      </c>
      <c r="K466" s="41">
        <v>1</v>
      </c>
      <c r="L466" s="42">
        <v>1</v>
      </c>
      <c r="M466" s="47">
        <f>INT((50+K466*R466)*(10+L466))</f>
        <v>825</v>
      </c>
      <c r="N466" s="72">
        <f>INT((H466+S466)*(10+L466))</f>
        <v>440</v>
      </c>
      <c r="O466" s="48">
        <f>INT((H466+T466)*(10+L466))</f>
        <v>165</v>
      </c>
      <c r="P466" s="48">
        <f>INT((I466+U466)*(10+L466))</f>
        <v>209</v>
      </c>
      <c r="Q466" s="48">
        <f>INT((I466+V466)*(10+L466))</f>
        <v>209</v>
      </c>
      <c r="R466" s="104">
        <f>VLOOKUP(C466,职业!B:I,4,0)</f>
        <v>25</v>
      </c>
      <c r="S466" s="104">
        <f>VLOOKUP(C466,职业!B:I,5,0)</f>
        <v>30</v>
      </c>
      <c r="T466" s="104">
        <f>VLOOKUP(C466,职业!B:I,6,0)</f>
        <v>5</v>
      </c>
      <c r="U466" s="104">
        <f>VLOOKUP(C466,职业!B:I,7,0)</f>
        <v>0</v>
      </c>
      <c r="V466" s="104">
        <f>VLOOKUP(C466,职业!B:I,8,0)</f>
        <v>0</v>
      </c>
    </row>
    <row r="467" spans="1:22">
      <c r="A467" s="45">
        <f>ROW()-2</f>
        <v>465</v>
      </c>
      <c r="B467" s="45">
        <v>9</v>
      </c>
      <c r="C467" s="41">
        <v>1</v>
      </c>
      <c r="D467" s="41">
        <v>0</v>
      </c>
      <c r="E467" s="46" t="s">
        <v>135</v>
      </c>
      <c r="F467" s="46" t="str">
        <f>VLOOKUP(C467,职业!B:C,2,0)</f>
        <v>将军·攻击型</v>
      </c>
      <c r="G467" s="46" t="str">
        <f>VLOOKUP(D467,绝技!B:C,2,0)</f>
        <v>无</v>
      </c>
      <c r="H467" s="50">
        <v>10</v>
      </c>
      <c r="I467" s="50">
        <v>18</v>
      </c>
      <c r="J467" s="45">
        <f>H467+I467</f>
        <v>28</v>
      </c>
      <c r="K467" s="41">
        <v>1</v>
      </c>
      <c r="L467" s="42">
        <v>1</v>
      </c>
      <c r="M467" s="47">
        <f>INT((50+K467*R467)*(10+L467))</f>
        <v>825</v>
      </c>
      <c r="N467" s="72">
        <f>INT((H467+S467)*(10+L467))</f>
        <v>440</v>
      </c>
      <c r="O467" s="48">
        <f>INT((H467+T467)*(10+L467))</f>
        <v>165</v>
      </c>
      <c r="P467" s="48">
        <f>INT((I467+U467)*(10+L467))</f>
        <v>198</v>
      </c>
      <c r="Q467" s="48">
        <f>INT((I467+V467)*(10+L467))</f>
        <v>198</v>
      </c>
      <c r="R467" s="104">
        <f>VLOOKUP(C467,职业!B:I,4,0)</f>
        <v>25</v>
      </c>
      <c r="S467" s="104">
        <f>VLOOKUP(C467,职业!B:I,5,0)</f>
        <v>30</v>
      </c>
      <c r="T467" s="104">
        <f>VLOOKUP(C467,职业!B:I,6,0)</f>
        <v>5</v>
      </c>
      <c r="U467" s="104">
        <f>VLOOKUP(C467,职业!B:I,7,0)</f>
        <v>0</v>
      </c>
      <c r="V467" s="104">
        <f>VLOOKUP(C467,职业!B:I,8,0)</f>
        <v>0</v>
      </c>
    </row>
    <row r="468" spans="1:22">
      <c r="A468" s="45">
        <f>ROW()-2</f>
        <v>466</v>
      </c>
      <c r="B468" s="45">
        <v>457</v>
      </c>
      <c r="C468" s="41">
        <v>1</v>
      </c>
      <c r="D468" s="41">
        <v>0</v>
      </c>
      <c r="E468" s="46" t="s">
        <v>581</v>
      </c>
      <c r="F468" s="46" t="str">
        <f>VLOOKUP(C468,职业!B:C,2,0)</f>
        <v>将军·攻击型</v>
      </c>
      <c r="G468" s="46" t="str">
        <f>VLOOKUP(D468,绝技!B:C,2,0)</f>
        <v>无</v>
      </c>
      <c r="H468" s="50">
        <v>10</v>
      </c>
      <c r="I468" s="50">
        <v>18</v>
      </c>
      <c r="J468" s="45">
        <f>H468+I468</f>
        <v>28</v>
      </c>
      <c r="K468" s="41">
        <v>1</v>
      </c>
      <c r="L468" s="42">
        <v>1</v>
      </c>
      <c r="M468" s="47">
        <f>INT((50+K468*R468)*(10+L468))</f>
        <v>825</v>
      </c>
      <c r="N468" s="72">
        <f>INT((H468+S468)*(10+L468))</f>
        <v>440</v>
      </c>
      <c r="O468" s="48">
        <f>INT((H468+T468)*(10+L468))</f>
        <v>165</v>
      </c>
      <c r="P468" s="48">
        <f>INT((I468+U468)*(10+L468))</f>
        <v>198</v>
      </c>
      <c r="Q468" s="48">
        <f>INT((I468+V468)*(10+L468))</f>
        <v>198</v>
      </c>
      <c r="R468" s="104">
        <f>VLOOKUP(C468,职业!B:I,4,0)</f>
        <v>25</v>
      </c>
      <c r="S468" s="104">
        <f>VLOOKUP(C468,职业!B:I,5,0)</f>
        <v>30</v>
      </c>
      <c r="T468" s="104">
        <f>VLOOKUP(C468,职业!B:I,6,0)</f>
        <v>5</v>
      </c>
      <c r="U468" s="104">
        <f>VLOOKUP(C468,职业!B:I,7,0)</f>
        <v>0</v>
      </c>
      <c r="V468" s="104">
        <f>VLOOKUP(C468,职业!B:I,8,0)</f>
        <v>0</v>
      </c>
    </row>
    <row r="469" spans="1:22">
      <c r="A469" s="45">
        <f>ROW()-2</f>
        <v>467</v>
      </c>
      <c r="B469" s="45">
        <v>648</v>
      </c>
      <c r="C469" s="41">
        <v>1</v>
      </c>
      <c r="D469" s="41">
        <v>0</v>
      </c>
      <c r="E469" s="46" t="s">
        <v>767</v>
      </c>
      <c r="F469" s="46" t="str">
        <f>VLOOKUP(C469,职业!B:C,2,0)</f>
        <v>将军·攻击型</v>
      </c>
      <c r="G469" s="46" t="str">
        <f>VLOOKUP(D469,绝技!B:C,2,0)</f>
        <v>无</v>
      </c>
      <c r="H469" s="50">
        <v>10</v>
      </c>
      <c r="I469" s="50">
        <v>18</v>
      </c>
      <c r="J469" s="45">
        <f>H469+I469</f>
        <v>28</v>
      </c>
      <c r="K469" s="41">
        <v>1</v>
      </c>
      <c r="L469" s="42">
        <v>1</v>
      </c>
      <c r="M469" s="47">
        <f>INT((50+K469*R469)*(10+L469))</f>
        <v>825</v>
      </c>
      <c r="N469" s="72">
        <f>INT((H469+S469)*(10+L469))</f>
        <v>440</v>
      </c>
      <c r="O469" s="48">
        <f>INT((H469+T469)*(10+L469))</f>
        <v>165</v>
      </c>
      <c r="P469" s="48">
        <f>INT((I469+U469)*(10+L469))</f>
        <v>198</v>
      </c>
      <c r="Q469" s="48">
        <f>INT((I469+V469)*(10+L469))</f>
        <v>198</v>
      </c>
      <c r="R469" s="104">
        <f>VLOOKUP(C469,职业!B:I,4,0)</f>
        <v>25</v>
      </c>
      <c r="S469" s="104">
        <f>VLOOKUP(C469,职业!B:I,5,0)</f>
        <v>30</v>
      </c>
      <c r="T469" s="104">
        <f>VLOOKUP(C469,职业!B:I,6,0)</f>
        <v>5</v>
      </c>
      <c r="U469" s="104">
        <f>VLOOKUP(C469,职业!B:I,7,0)</f>
        <v>0</v>
      </c>
      <c r="V469" s="104">
        <f>VLOOKUP(C469,职业!B:I,8,0)</f>
        <v>0</v>
      </c>
    </row>
    <row r="470" spans="1:22">
      <c r="A470" s="45">
        <f>ROW()-2</f>
        <v>468</v>
      </c>
      <c r="B470" s="45">
        <v>663</v>
      </c>
      <c r="C470" s="41">
        <v>1</v>
      </c>
      <c r="D470" s="41">
        <v>0</v>
      </c>
      <c r="E470" s="46" t="s">
        <v>781</v>
      </c>
      <c r="F470" s="46" t="str">
        <f>VLOOKUP(C470,职业!B:C,2,0)</f>
        <v>将军·攻击型</v>
      </c>
      <c r="G470" s="46" t="str">
        <f>VLOOKUP(D470,绝技!B:C,2,0)</f>
        <v>无</v>
      </c>
      <c r="H470" s="50">
        <v>10</v>
      </c>
      <c r="I470" s="50">
        <v>18</v>
      </c>
      <c r="J470" s="45">
        <f>H470+I470</f>
        <v>28</v>
      </c>
      <c r="K470" s="41">
        <v>1</v>
      </c>
      <c r="L470" s="42">
        <v>1</v>
      </c>
      <c r="M470" s="47">
        <f>INT((50+K470*R470)*(10+L470))</f>
        <v>825</v>
      </c>
      <c r="N470" s="72">
        <f>INT((H470+S470)*(10+L470))</f>
        <v>440</v>
      </c>
      <c r="O470" s="48">
        <f>INT((H470+T470)*(10+L470))</f>
        <v>165</v>
      </c>
      <c r="P470" s="48">
        <f>INT((I470+U470)*(10+L470))</f>
        <v>198</v>
      </c>
      <c r="Q470" s="48">
        <f>INT((I470+V470)*(10+L470))</f>
        <v>198</v>
      </c>
      <c r="R470" s="104">
        <f>VLOOKUP(C470,职业!B:I,4,0)</f>
        <v>25</v>
      </c>
      <c r="S470" s="104">
        <f>VLOOKUP(C470,职业!B:I,5,0)</f>
        <v>30</v>
      </c>
      <c r="T470" s="104">
        <f>VLOOKUP(C470,职业!B:I,6,0)</f>
        <v>5</v>
      </c>
      <c r="U470" s="104">
        <f>VLOOKUP(C470,职业!B:I,7,0)</f>
        <v>0</v>
      </c>
      <c r="V470" s="104">
        <f>VLOOKUP(C470,职业!B:I,8,0)</f>
        <v>0</v>
      </c>
    </row>
    <row r="471" spans="1:22">
      <c r="A471" s="45">
        <f>ROW()-2</f>
        <v>469</v>
      </c>
      <c r="B471" s="45">
        <v>168</v>
      </c>
      <c r="C471" s="41">
        <v>1</v>
      </c>
      <c r="D471" s="41">
        <v>0</v>
      </c>
      <c r="E471" s="46" t="s">
        <v>294</v>
      </c>
      <c r="F471" s="46" t="str">
        <f>VLOOKUP(C471,职业!B:C,2,0)</f>
        <v>将军·攻击型</v>
      </c>
      <c r="G471" s="46" t="str">
        <f>VLOOKUP(D471,绝技!B:C,2,0)</f>
        <v>无</v>
      </c>
      <c r="H471" s="50">
        <v>10</v>
      </c>
      <c r="I471" s="50">
        <v>17</v>
      </c>
      <c r="J471" s="45">
        <f>H471+I471</f>
        <v>27</v>
      </c>
      <c r="K471" s="41">
        <v>1</v>
      </c>
      <c r="L471" s="42">
        <v>1</v>
      </c>
      <c r="M471" s="47">
        <f>INT((50+K471*R471)*(10+L471))</f>
        <v>825</v>
      </c>
      <c r="N471" s="72">
        <f>INT((H471+S471)*(10+L471))</f>
        <v>440</v>
      </c>
      <c r="O471" s="48">
        <f>INT((H471+T471)*(10+L471))</f>
        <v>165</v>
      </c>
      <c r="P471" s="48">
        <f>INT((I471+U471)*(10+L471))</f>
        <v>187</v>
      </c>
      <c r="Q471" s="48">
        <f>INT((I471+V471)*(10+L471))</f>
        <v>187</v>
      </c>
      <c r="R471" s="104">
        <f>VLOOKUP(C471,职业!B:I,4,0)</f>
        <v>25</v>
      </c>
      <c r="S471" s="104">
        <f>VLOOKUP(C471,职业!B:I,5,0)</f>
        <v>30</v>
      </c>
      <c r="T471" s="104">
        <f>VLOOKUP(C471,职业!B:I,6,0)</f>
        <v>5</v>
      </c>
      <c r="U471" s="104">
        <f>VLOOKUP(C471,职业!B:I,7,0)</f>
        <v>0</v>
      </c>
      <c r="V471" s="104">
        <f>VLOOKUP(C471,职业!B:I,8,0)</f>
        <v>0</v>
      </c>
    </row>
    <row r="472" spans="1:22">
      <c r="A472" s="45">
        <f>ROW()-2</f>
        <v>470</v>
      </c>
      <c r="B472" s="45">
        <v>478</v>
      </c>
      <c r="C472" s="41">
        <v>1</v>
      </c>
      <c r="D472" s="41">
        <v>0</v>
      </c>
      <c r="E472" s="46" t="s">
        <v>601</v>
      </c>
      <c r="F472" s="46" t="str">
        <f>VLOOKUP(C472,职业!B:C,2,0)</f>
        <v>将军·攻击型</v>
      </c>
      <c r="G472" s="46" t="str">
        <f>VLOOKUP(D472,绝技!B:C,2,0)</f>
        <v>无</v>
      </c>
      <c r="H472" s="50">
        <v>10</v>
      </c>
      <c r="I472" s="50">
        <v>17</v>
      </c>
      <c r="J472" s="45">
        <f>H472+I472</f>
        <v>27</v>
      </c>
      <c r="K472" s="41">
        <v>1</v>
      </c>
      <c r="L472" s="42">
        <v>1</v>
      </c>
      <c r="M472" s="47">
        <f>INT((50+K472*R472)*(10+L472))</f>
        <v>825</v>
      </c>
      <c r="N472" s="72">
        <f>INT((H472+S472)*(10+L472))</f>
        <v>440</v>
      </c>
      <c r="O472" s="48">
        <f>INT((H472+T472)*(10+L472))</f>
        <v>165</v>
      </c>
      <c r="P472" s="48">
        <f>INT((I472+U472)*(10+L472))</f>
        <v>187</v>
      </c>
      <c r="Q472" s="48">
        <f>INT((I472+V472)*(10+L472))</f>
        <v>187</v>
      </c>
      <c r="R472" s="104">
        <f>VLOOKUP(C472,职业!B:I,4,0)</f>
        <v>25</v>
      </c>
      <c r="S472" s="104">
        <f>VLOOKUP(C472,职业!B:I,5,0)</f>
        <v>30</v>
      </c>
      <c r="T472" s="104">
        <f>VLOOKUP(C472,职业!B:I,6,0)</f>
        <v>5</v>
      </c>
      <c r="U472" s="104">
        <f>VLOOKUP(C472,职业!B:I,7,0)</f>
        <v>0</v>
      </c>
      <c r="V472" s="104">
        <f>VLOOKUP(C472,职业!B:I,8,0)</f>
        <v>0</v>
      </c>
    </row>
    <row r="473" spans="1:22">
      <c r="A473" s="45">
        <f>ROW()-2</f>
        <v>471</v>
      </c>
      <c r="B473" s="45">
        <v>134</v>
      </c>
      <c r="C473" s="41">
        <v>1</v>
      </c>
      <c r="D473" s="41">
        <v>0</v>
      </c>
      <c r="E473" s="46" t="s">
        <v>260</v>
      </c>
      <c r="F473" s="46" t="str">
        <f>VLOOKUP(C473,职业!B:C,2,0)</f>
        <v>将军·攻击型</v>
      </c>
      <c r="G473" s="46" t="str">
        <f>VLOOKUP(D473,绝技!B:C,2,0)</f>
        <v>无</v>
      </c>
      <c r="H473" s="50">
        <v>10</v>
      </c>
      <c r="I473" s="50">
        <v>16</v>
      </c>
      <c r="J473" s="45">
        <f>H473+I473</f>
        <v>26</v>
      </c>
      <c r="K473" s="41">
        <v>1</v>
      </c>
      <c r="L473" s="42">
        <v>1</v>
      </c>
      <c r="M473" s="47">
        <f>INT((50+K473*R473)*(10+L473))</f>
        <v>825</v>
      </c>
      <c r="N473" s="72">
        <f>INT((H473+S473)*(10+L473))</f>
        <v>440</v>
      </c>
      <c r="O473" s="48">
        <f>INT((H473+T473)*(10+L473))</f>
        <v>165</v>
      </c>
      <c r="P473" s="48">
        <f>INT((I473+U473)*(10+L473))</f>
        <v>176</v>
      </c>
      <c r="Q473" s="48">
        <f>INT((I473+V473)*(10+L473))</f>
        <v>176</v>
      </c>
      <c r="R473" s="104">
        <f>VLOOKUP(C473,职业!B:I,4,0)</f>
        <v>25</v>
      </c>
      <c r="S473" s="104">
        <f>VLOOKUP(C473,职业!B:I,5,0)</f>
        <v>30</v>
      </c>
      <c r="T473" s="104">
        <f>VLOOKUP(C473,职业!B:I,6,0)</f>
        <v>5</v>
      </c>
      <c r="U473" s="104">
        <f>VLOOKUP(C473,职业!B:I,7,0)</f>
        <v>0</v>
      </c>
      <c r="V473" s="104">
        <f>VLOOKUP(C473,职业!B:I,8,0)</f>
        <v>0</v>
      </c>
    </row>
    <row r="474" spans="1:22">
      <c r="A474" s="45">
        <f>ROW()-2</f>
        <v>472</v>
      </c>
      <c r="B474" s="45">
        <v>441</v>
      </c>
      <c r="C474" s="41">
        <v>1</v>
      </c>
      <c r="D474" s="41">
        <v>0</v>
      </c>
      <c r="E474" s="46" t="s">
        <v>565</v>
      </c>
      <c r="F474" s="46" t="str">
        <f>VLOOKUP(C474,职业!B:C,2,0)</f>
        <v>将军·攻击型</v>
      </c>
      <c r="G474" s="46" t="str">
        <f>VLOOKUP(D474,绝技!B:C,2,0)</f>
        <v>无</v>
      </c>
      <c r="H474" s="50">
        <v>10</v>
      </c>
      <c r="I474" s="50">
        <v>16</v>
      </c>
      <c r="J474" s="45">
        <f>H474+I474</f>
        <v>26</v>
      </c>
      <c r="K474" s="41">
        <v>1</v>
      </c>
      <c r="L474" s="42">
        <v>1</v>
      </c>
      <c r="M474" s="47">
        <f>INT((50+K474*R474)*(10+L474))</f>
        <v>825</v>
      </c>
      <c r="N474" s="72">
        <f>INT((H474+S474)*(10+L474))</f>
        <v>440</v>
      </c>
      <c r="O474" s="48">
        <f>INT((H474+T474)*(10+L474))</f>
        <v>165</v>
      </c>
      <c r="P474" s="48">
        <f>INT((I474+U474)*(10+L474))</f>
        <v>176</v>
      </c>
      <c r="Q474" s="48">
        <f>INT((I474+V474)*(10+L474))</f>
        <v>176</v>
      </c>
      <c r="R474" s="104">
        <f>VLOOKUP(C474,职业!B:I,4,0)</f>
        <v>25</v>
      </c>
      <c r="S474" s="104">
        <f>VLOOKUP(C474,职业!B:I,5,0)</f>
        <v>30</v>
      </c>
      <c r="T474" s="104">
        <f>VLOOKUP(C474,职业!B:I,6,0)</f>
        <v>5</v>
      </c>
      <c r="U474" s="104">
        <f>VLOOKUP(C474,职业!B:I,7,0)</f>
        <v>0</v>
      </c>
      <c r="V474" s="104">
        <f>VLOOKUP(C474,职业!B:I,8,0)</f>
        <v>0</v>
      </c>
    </row>
    <row r="475" spans="1:22">
      <c r="A475" s="45">
        <f>ROW()-2</f>
        <v>473</v>
      </c>
      <c r="B475" s="45">
        <v>327</v>
      </c>
      <c r="C475" s="41">
        <v>1</v>
      </c>
      <c r="D475" s="41">
        <v>0</v>
      </c>
      <c r="E475" s="46" t="s">
        <v>452</v>
      </c>
      <c r="F475" s="46" t="str">
        <f>VLOOKUP(C475,职业!B:C,2,0)</f>
        <v>将军·攻击型</v>
      </c>
      <c r="G475" s="46" t="str">
        <f>VLOOKUP(D475,绝技!B:C,2,0)</f>
        <v>无</v>
      </c>
      <c r="H475" s="50">
        <v>10</v>
      </c>
      <c r="I475" s="50">
        <v>9</v>
      </c>
      <c r="J475" s="45">
        <f>H475+I475</f>
        <v>19</v>
      </c>
      <c r="K475" s="41">
        <v>1</v>
      </c>
      <c r="L475" s="42">
        <v>1</v>
      </c>
      <c r="M475" s="47">
        <f>INT((50+K475*R475)*(10+L475))</f>
        <v>825</v>
      </c>
      <c r="N475" s="72">
        <f>INT((H475+S475)*(10+L475))</f>
        <v>440</v>
      </c>
      <c r="O475" s="48">
        <f>INT((H475+T475)*(10+L475))</f>
        <v>165</v>
      </c>
      <c r="P475" s="48">
        <f>INT((I475+U475)*(10+L475))</f>
        <v>99</v>
      </c>
      <c r="Q475" s="48">
        <f>INT((I475+V475)*(10+L475))</f>
        <v>99</v>
      </c>
      <c r="R475" s="104">
        <f>VLOOKUP(C475,职业!B:I,4,0)</f>
        <v>25</v>
      </c>
      <c r="S475" s="104">
        <f>VLOOKUP(C475,职业!B:I,5,0)</f>
        <v>30</v>
      </c>
      <c r="T475" s="104">
        <f>VLOOKUP(C475,职业!B:I,6,0)</f>
        <v>5</v>
      </c>
      <c r="U475" s="104">
        <f>VLOOKUP(C475,职业!B:I,7,0)</f>
        <v>0</v>
      </c>
      <c r="V475" s="104">
        <f>VLOOKUP(C475,职业!B:I,8,0)</f>
        <v>0</v>
      </c>
    </row>
    <row r="476" spans="1:22">
      <c r="A476" s="45">
        <f>ROW()-2</f>
        <v>474</v>
      </c>
      <c r="B476" s="45">
        <v>284</v>
      </c>
      <c r="C476" s="41">
        <v>1</v>
      </c>
      <c r="D476" s="41">
        <v>0</v>
      </c>
      <c r="E476" s="46" t="s">
        <v>410</v>
      </c>
      <c r="F476" s="46" t="str">
        <f>VLOOKUP(C476,职业!B:C,2,0)</f>
        <v>将军·攻击型</v>
      </c>
      <c r="G476" s="46" t="str">
        <f>VLOOKUP(D476,绝技!B:C,2,0)</f>
        <v>无</v>
      </c>
      <c r="H476" s="50">
        <v>10</v>
      </c>
      <c r="I476" s="50">
        <v>7</v>
      </c>
      <c r="J476" s="45">
        <f>H476+I476</f>
        <v>17</v>
      </c>
      <c r="K476" s="41">
        <v>1</v>
      </c>
      <c r="L476" s="42">
        <v>1</v>
      </c>
      <c r="M476" s="47">
        <f>INT((50+K476*R476)*(10+L476))</f>
        <v>825</v>
      </c>
      <c r="N476" s="72">
        <f>INT((H476+S476)*(10+L476))</f>
        <v>440</v>
      </c>
      <c r="O476" s="48">
        <f>INT((H476+T476)*(10+L476))</f>
        <v>165</v>
      </c>
      <c r="P476" s="48">
        <f>INT((I476+U476)*(10+L476))</f>
        <v>77</v>
      </c>
      <c r="Q476" s="48">
        <f>INT((I476+V476)*(10+L476))</f>
        <v>77</v>
      </c>
      <c r="R476" s="104">
        <f>VLOOKUP(C476,职业!B:I,4,0)</f>
        <v>25</v>
      </c>
      <c r="S476" s="104">
        <f>VLOOKUP(C476,职业!B:I,5,0)</f>
        <v>30</v>
      </c>
      <c r="T476" s="104">
        <f>VLOOKUP(C476,职业!B:I,6,0)</f>
        <v>5</v>
      </c>
      <c r="U476" s="104">
        <f>VLOOKUP(C476,职业!B:I,7,0)</f>
        <v>0</v>
      </c>
      <c r="V476" s="104">
        <f>VLOOKUP(C476,职业!B:I,8,0)</f>
        <v>0</v>
      </c>
    </row>
    <row r="477" spans="1:22">
      <c r="A477" s="45">
        <f>ROW()-2</f>
        <v>475</v>
      </c>
      <c r="B477" s="45">
        <v>385</v>
      </c>
      <c r="C477" s="41">
        <v>1</v>
      </c>
      <c r="D477" s="41">
        <v>0</v>
      </c>
      <c r="E477" s="46" t="s">
        <v>510</v>
      </c>
      <c r="F477" s="46" t="str">
        <f>VLOOKUP(C477,职业!B:C,2,0)</f>
        <v>将军·攻击型</v>
      </c>
      <c r="G477" s="46" t="str">
        <f>VLOOKUP(D477,绝技!B:C,2,0)</f>
        <v>无</v>
      </c>
      <c r="H477" s="50">
        <v>10</v>
      </c>
      <c r="I477" s="50">
        <v>7</v>
      </c>
      <c r="J477" s="45">
        <f>H477+I477</f>
        <v>17</v>
      </c>
      <c r="K477" s="41">
        <v>1</v>
      </c>
      <c r="L477" s="42">
        <v>1</v>
      </c>
      <c r="M477" s="47">
        <f>INT((50+K477*R477)*(10+L477))</f>
        <v>825</v>
      </c>
      <c r="N477" s="72">
        <f>INT((H477+S477)*(10+L477))</f>
        <v>440</v>
      </c>
      <c r="O477" s="48">
        <f>INT((H477+T477)*(10+L477))</f>
        <v>165</v>
      </c>
      <c r="P477" s="48">
        <f>INT((I477+U477)*(10+L477))</f>
        <v>77</v>
      </c>
      <c r="Q477" s="48">
        <f>INT((I477+V477)*(10+L477))</f>
        <v>77</v>
      </c>
      <c r="R477" s="104">
        <f>VLOOKUP(C477,职业!B:I,4,0)</f>
        <v>25</v>
      </c>
      <c r="S477" s="104">
        <f>VLOOKUP(C477,职业!B:I,5,0)</f>
        <v>30</v>
      </c>
      <c r="T477" s="104">
        <f>VLOOKUP(C477,职业!B:I,6,0)</f>
        <v>5</v>
      </c>
      <c r="U477" s="104">
        <f>VLOOKUP(C477,职业!B:I,7,0)</f>
        <v>0</v>
      </c>
      <c r="V477" s="104">
        <f>VLOOKUP(C477,职业!B:I,8,0)</f>
        <v>0</v>
      </c>
    </row>
    <row r="478" spans="1:22">
      <c r="A478" s="45">
        <f>ROW()-2</f>
        <v>476</v>
      </c>
      <c r="B478" s="45">
        <v>91</v>
      </c>
      <c r="C478" s="41">
        <v>1</v>
      </c>
      <c r="D478" s="41">
        <v>0</v>
      </c>
      <c r="E478" s="46" t="s">
        <v>217</v>
      </c>
      <c r="F478" s="46" t="str">
        <f>VLOOKUP(C478,职业!B:C,2,0)</f>
        <v>将军·攻击型</v>
      </c>
      <c r="G478" s="46" t="str">
        <f>VLOOKUP(D478,绝技!B:C,2,0)</f>
        <v>无</v>
      </c>
      <c r="H478" s="50">
        <v>10</v>
      </c>
      <c r="I478" s="50">
        <v>1</v>
      </c>
      <c r="J478" s="45">
        <f>H478+I478</f>
        <v>11</v>
      </c>
      <c r="K478" s="41">
        <v>1</v>
      </c>
      <c r="L478" s="42">
        <v>1</v>
      </c>
      <c r="M478" s="47">
        <f>INT((50+K478*R478)*(10+L478))</f>
        <v>825</v>
      </c>
      <c r="N478" s="72">
        <f>INT((H478+S478)*(10+L478))</f>
        <v>440</v>
      </c>
      <c r="O478" s="48">
        <f>INT((H478+T478)*(10+L478))</f>
        <v>165</v>
      </c>
      <c r="P478" s="48">
        <f>INT((I478+U478)*(10+L478))</f>
        <v>11</v>
      </c>
      <c r="Q478" s="48">
        <f>INT((I478+V478)*(10+L478))</f>
        <v>11</v>
      </c>
      <c r="R478" s="104">
        <f>VLOOKUP(C478,职业!B:I,4,0)</f>
        <v>25</v>
      </c>
      <c r="S478" s="104">
        <f>VLOOKUP(C478,职业!B:I,5,0)</f>
        <v>30</v>
      </c>
      <c r="T478" s="104">
        <f>VLOOKUP(C478,职业!B:I,6,0)</f>
        <v>5</v>
      </c>
      <c r="U478" s="104">
        <f>VLOOKUP(C478,职业!B:I,7,0)</f>
        <v>0</v>
      </c>
      <c r="V478" s="104">
        <f>VLOOKUP(C478,职业!B:I,8,0)</f>
        <v>0</v>
      </c>
    </row>
    <row r="479" spans="1:22">
      <c r="A479" s="45">
        <f>ROW()-2</f>
        <v>477</v>
      </c>
      <c r="B479" s="45">
        <v>614</v>
      </c>
      <c r="C479" s="41">
        <v>1</v>
      </c>
      <c r="D479" s="41">
        <v>0</v>
      </c>
      <c r="E479" s="46" t="s">
        <v>733</v>
      </c>
      <c r="F479" s="46" t="str">
        <f>VLOOKUP(C479,职业!B:C,2,0)</f>
        <v>将军·攻击型</v>
      </c>
      <c r="G479" s="46" t="str">
        <f>VLOOKUP(D479,绝技!B:C,2,0)</f>
        <v>无</v>
      </c>
      <c r="H479" s="50">
        <v>9</v>
      </c>
      <c r="I479" s="50">
        <v>20</v>
      </c>
      <c r="J479" s="45">
        <f>H479+I479</f>
        <v>29</v>
      </c>
      <c r="K479" s="41">
        <v>1</v>
      </c>
      <c r="L479" s="42">
        <v>1</v>
      </c>
      <c r="M479" s="47">
        <f>INT((50+K479*R479)*(10+L479))</f>
        <v>825</v>
      </c>
      <c r="N479" s="72">
        <f>INT((H479+S479)*(10+L479))</f>
        <v>429</v>
      </c>
      <c r="O479" s="48">
        <f>INT((H479+T479)*(10+L479))</f>
        <v>154</v>
      </c>
      <c r="P479" s="48">
        <f>INT((I479+U479)*(10+L479))</f>
        <v>220</v>
      </c>
      <c r="Q479" s="48">
        <f>INT((I479+V479)*(10+L479))</f>
        <v>220</v>
      </c>
      <c r="R479" s="104">
        <f>VLOOKUP(C479,职业!B:I,4,0)</f>
        <v>25</v>
      </c>
      <c r="S479" s="104">
        <f>VLOOKUP(C479,职业!B:I,5,0)</f>
        <v>30</v>
      </c>
      <c r="T479" s="104">
        <f>VLOOKUP(C479,职业!B:I,6,0)</f>
        <v>5</v>
      </c>
      <c r="U479" s="104">
        <f>VLOOKUP(C479,职业!B:I,7,0)</f>
        <v>0</v>
      </c>
      <c r="V479" s="104">
        <f>VLOOKUP(C479,职业!B:I,8,0)</f>
        <v>0</v>
      </c>
    </row>
    <row r="480" spans="1:22">
      <c r="A480" s="45">
        <f>ROW()-2</f>
        <v>478</v>
      </c>
      <c r="B480" s="45">
        <v>230</v>
      </c>
      <c r="C480" s="41">
        <v>1</v>
      </c>
      <c r="D480" s="41">
        <v>0</v>
      </c>
      <c r="E480" s="46" t="s">
        <v>356</v>
      </c>
      <c r="F480" s="46" t="str">
        <f>VLOOKUP(C480,职业!B:C,2,0)</f>
        <v>将军·攻击型</v>
      </c>
      <c r="G480" s="46" t="str">
        <f>VLOOKUP(D480,绝技!B:C,2,0)</f>
        <v>无</v>
      </c>
      <c r="H480" s="50">
        <v>9</v>
      </c>
      <c r="I480" s="50">
        <v>19</v>
      </c>
      <c r="J480" s="45">
        <f>H480+I480</f>
        <v>28</v>
      </c>
      <c r="K480" s="41">
        <v>1</v>
      </c>
      <c r="L480" s="42">
        <v>1</v>
      </c>
      <c r="M480" s="47">
        <f>INT((50+K480*R480)*(10+L480))</f>
        <v>825</v>
      </c>
      <c r="N480" s="72">
        <f>INT((H480+S480)*(10+L480))</f>
        <v>429</v>
      </c>
      <c r="O480" s="48">
        <f>INT((H480+T480)*(10+L480))</f>
        <v>154</v>
      </c>
      <c r="P480" s="48">
        <f>INT((I480+U480)*(10+L480))</f>
        <v>209</v>
      </c>
      <c r="Q480" s="48">
        <f>INT((I480+V480)*(10+L480))</f>
        <v>209</v>
      </c>
      <c r="R480" s="104">
        <f>VLOOKUP(C480,职业!B:I,4,0)</f>
        <v>25</v>
      </c>
      <c r="S480" s="104">
        <f>VLOOKUP(C480,职业!B:I,5,0)</f>
        <v>30</v>
      </c>
      <c r="T480" s="104">
        <f>VLOOKUP(C480,职业!B:I,6,0)</f>
        <v>5</v>
      </c>
      <c r="U480" s="104">
        <f>VLOOKUP(C480,职业!B:I,7,0)</f>
        <v>0</v>
      </c>
      <c r="V480" s="104">
        <f>VLOOKUP(C480,职业!B:I,8,0)</f>
        <v>0</v>
      </c>
    </row>
    <row r="481" spans="1:22">
      <c r="A481" s="45">
        <f>ROW()-2</f>
        <v>479</v>
      </c>
      <c r="B481" s="45">
        <v>362</v>
      </c>
      <c r="C481" s="41">
        <v>1</v>
      </c>
      <c r="D481" s="41">
        <v>0</v>
      </c>
      <c r="E481" s="46" t="s">
        <v>487</v>
      </c>
      <c r="F481" s="46" t="str">
        <f>VLOOKUP(C481,职业!B:C,2,0)</f>
        <v>将军·攻击型</v>
      </c>
      <c r="G481" s="46" t="str">
        <f>VLOOKUP(D481,绝技!B:C,2,0)</f>
        <v>无</v>
      </c>
      <c r="H481" s="50">
        <v>9</v>
      </c>
      <c r="I481" s="50">
        <v>19</v>
      </c>
      <c r="J481" s="45">
        <f>H481+I481</f>
        <v>28</v>
      </c>
      <c r="K481" s="41">
        <v>1</v>
      </c>
      <c r="L481" s="42">
        <v>1</v>
      </c>
      <c r="M481" s="47">
        <f>INT((50+K481*R481)*(10+L481))</f>
        <v>825</v>
      </c>
      <c r="N481" s="72">
        <f>INT((H481+S481)*(10+L481))</f>
        <v>429</v>
      </c>
      <c r="O481" s="48">
        <f>INT((H481+T481)*(10+L481))</f>
        <v>154</v>
      </c>
      <c r="P481" s="48">
        <f>INT((I481+U481)*(10+L481))</f>
        <v>209</v>
      </c>
      <c r="Q481" s="48">
        <f>INT((I481+V481)*(10+L481))</f>
        <v>209</v>
      </c>
      <c r="R481" s="104">
        <f>VLOOKUP(C481,职业!B:I,4,0)</f>
        <v>25</v>
      </c>
      <c r="S481" s="104">
        <f>VLOOKUP(C481,职业!B:I,5,0)</f>
        <v>30</v>
      </c>
      <c r="T481" s="104">
        <f>VLOOKUP(C481,职业!B:I,6,0)</f>
        <v>5</v>
      </c>
      <c r="U481" s="104">
        <f>VLOOKUP(C481,职业!B:I,7,0)</f>
        <v>0</v>
      </c>
      <c r="V481" s="104">
        <f>VLOOKUP(C481,职业!B:I,8,0)</f>
        <v>0</v>
      </c>
    </row>
    <row r="482" spans="1:22">
      <c r="A482" s="45">
        <f>ROW()-2</f>
        <v>480</v>
      </c>
      <c r="B482" s="45">
        <v>380</v>
      </c>
      <c r="C482" s="41">
        <v>1</v>
      </c>
      <c r="D482" s="41">
        <v>0</v>
      </c>
      <c r="E482" s="46" t="s">
        <v>505</v>
      </c>
      <c r="F482" s="46" t="str">
        <f>VLOOKUP(C482,职业!B:C,2,0)</f>
        <v>将军·攻击型</v>
      </c>
      <c r="G482" s="46" t="str">
        <f>VLOOKUP(D482,绝技!B:C,2,0)</f>
        <v>无</v>
      </c>
      <c r="H482" s="50">
        <v>9</v>
      </c>
      <c r="I482" s="50">
        <v>19</v>
      </c>
      <c r="J482" s="45">
        <f>H482+I482</f>
        <v>28</v>
      </c>
      <c r="K482" s="41">
        <v>1</v>
      </c>
      <c r="L482" s="42">
        <v>1</v>
      </c>
      <c r="M482" s="47">
        <f>INT((50+K482*R482)*(10+L482))</f>
        <v>825</v>
      </c>
      <c r="N482" s="72">
        <f>INT((H482+S482)*(10+L482))</f>
        <v>429</v>
      </c>
      <c r="O482" s="48">
        <f>INT((H482+T482)*(10+L482))</f>
        <v>154</v>
      </c>
      <c r="P482" s="48">
        <f>INT((I482+U482)*(10+L482))</f>
        <v>209</v>
      </c>
      <c r="Q482" s="48">
        <f>INT((I482+V482)*(10+L482))</f>
        <v>209</v>
      </c>
      <c r="R482" s="104">
        <f>VLOOKUP(C482,职业!B:I,4,0)</f>
        <v>25</v>
      </c>
      <c r="S482" s="104">
        <f>VLOOKUP(C482,职业!B:I,5,0)</f>
        <v>30</v>
      </c>
      <c r="T482" s="104">
        <f>VLOOKUP(C482,职业!B:I,6,0)</f>
        <v>5</v>
      </c>
      <c r="U482" s="104">
        <f>VLOOKUP(C482,职业!B:I,7,0)</f>
        <v>0</v>
      </c>
      <c r="V482" s="104">
        <f>VLOOKUP(C482,职业!B:I,8,0)</f>
        <v>0</v>
      </c>
    </row>
    <row r="483" spans="1:22">
      <c r="A483" s="45">
        <f>ROW()-2</f>
        <v>481</v>
      </c>
      <c r="B483" s="45">
        <v>35</v>
      </c>
      <c r="C483" s="41">
        <v>1</v>
      </c>
      <c r="D483" s="41">
        <v>0</v>
      </c>
      <c r="E483" s="46" t="s">
        <v>161</v>
      </c>
      <c r="F483" s="46" t="str">
        <f>VLOOKUP(C483,职业!B:C,2,0)</f>
        <v>将军·攻击型</v>
      </c>
      <c r="G483" s="46" t="str">
        <f>VLOOKUP(D483,绝技!B:C,2,0)</f>
        <v>无</v>
      </c>
      <c r="H483" s="50">
        <v>9</v>
      </c>
      <c r="I483" s="50">
        <v>18</v>
      </c>
      <c r="J483" s="45">
        <f>H483+I483</f>
        <v>27</v>
      </c>
      <c r="K483" s="41">
        <v>1</v>
      </c>
      <c r="L483" s="42">
        <v>1</v>
      </c>
      <c r="M483" s="47">
        <f>INT((50+K483*R483)*(10+L483))</f>
        <v>825</v>
      </c>
      <c r="N483" s="72">
        <f>INT((H483+S483)*(10+L483))</f>
        <v>429</v>
      </c>
      <c r="O483" s="48">
        <f>INT((H483+T483)*(10+L483))</f>
        <v>154</v>
      </c>
      <c r="P483" s="48">
        <f>INT((I483+U483)*(10+L483))</f>
        <v>198</v>
      </c>
      <c r="Q483" s="48">
        <f>INT((I483+V483)*(10+L483))</f>
        <v>198</v>
      </c>
      <c r="R483" s="104">
        <f>VLOOKUP(C483,职业!B:I,4,0)</f>
        <v>25</v>
      </c>
      <c r="S483" s="104">
        <f>VLOOKUP(C483,职业!B:I,5,0)</f>
        <v>30</v>
      </c>
      <c r="T483" s="104">
        <f>VLOOKUP(C483,职业!B:I,6,0)</f>
        <v>5</v>
      </c>
      <c r="U483" s="104">
        <f>VLOOKUP(C483,职业!B:I,7,0)</f>
        <v>0</v>
      </c>
      <c r="V483" s="104">
        <f>VLOOKUP(C483,职业!B:I,8,0)</f>
        <v>0</v>
      </c>
    </row>
    <row r="484" spans="1:22">
      <c r="A484" s="45">
        <f>ROW()-2</f>
        <v>482</v>
      </c>
      <c r="B484" s="45">
        <v>51</v>
      </c>
      <c r="C484" s="41">
        <v>1</v>
      </c>
      <c r="D484" s="41">
        <v>0</v>
      </c>
      <c r="E484" s="46" t="s">
        <v>177</v>
      </c>
      <c r="F484" s="46" t="str">
        <f>VLOOKUP(C484,职业!B:C,2,0)</f>
        <v>将军·攻击型</v>
      </c>
      <c r="G484" s="46" t="str">
        <f>VLOOKUP(D484,绝技!B:C,2,0)</f>
        <v>无</v>
      </c>
      <c r="H484" s="50">
        <v>9</v>
      </c>
      <c r="I484" s="50">
        <v>18</v>
      </c>
      <c r="J484" s="45">
        <f>H484+I484</f>
        <v>27</v>
      </c>
      <c r="K484" s="41">
        <v>1</v>
      </c>
      <c r="L484" s="42">
        <v>1</v>
      </c>
      <c r="M484" s="47">
        <f>INT((50+K484*R484)*(10+L484))</f>
        <v>825</v>
      </c>
      <c r="N484" s="72">
        <f>INT((H484+S484)*(10+L484))</f>
        <v>429</v>
      </c>
      <c r="O484" s="48">
        <f>INT((H484+T484)*(10+L484))</f>
        <v>154</v>
      </c>
      <c r="P484" s="48">
        <f>INT((I484+U484)*(10+L484))</f>
        <v>198</v>
      </c>
      <c r="Q484" s="48">
        <f>INT((I484+V484)*(10+L484))</f>
        <v>198</v>
      </c>
      <c r="R484" s="104">
        <f>VLOOKUP(C484,职业!B:I,4,0)</f>
        <v>25</v>
      </c>
      <c r="S484" s="104">
        <f>VLOOKUP(C484,职业!B:I,5,0)</f>
        <v>30</v>
      </c>
      <c r="T484" s="104">
        <f>VLOOKUP(C484,职业!B:I,6,0)</f>
        <v>5</v>
      </c>
      <c r="U484" s="104">
        <f>VLOOKUP(C484,职业!B:I,7,0)</f>
        <v>0</v>
      </c>
      <c r="V484" s="104">
        <f>VLOOKUP(C484,职业!B:I,8,0)</f>
        <v>0</v>
      </c>
    </row>
    <row r="485" spans="1:22">
      <c r="A485" s="45">
        <f>ROW()-2</f>
        <v>483</v>
      </c>
      <c r="B485" s="45">
        <v>82</v>
      </c>
      <c r="C485" s="41">
        <v>1</v>
      </c>
      <c r="D485" s="41">
        <v>0</v>
      </c>
      <c r="E485" s="46" t="s">
        <v>208</v>
      </c>
      <c r="F485" s="46" t="str">
        <f>VLOOKUP(C485,职业!B:C,2,0)</f>
        <v>将军·攻击型</v>
      </c>
      <c r="G485" s="46" t="str">
        <f>VLOOKUP(D485,绝技!B:C,2,0)</f>
        <v>无</v>
      </c>
      <c r="H485" s="50">
        <v>9</v>
      </c>
      <c r="I485" s="50">
        <v>18</v>
      </c>
      <c r="J485" s="45">
        <f>H485+I485</f>
        <v>27</v>
      </c>
      <c r="K485" s="41">
        <v>1</v>
      </c>
      <c r="L485" s="42">
        <v>1</v>
      </c>
      <c r="M485" s="47">
        <f>INT((50+K485*R485)*(10+L485))</f>
        <v>825</v>
      </c>
      <c r="N485" s="72">
        <f>INT((H485+S485)*(10+L485))</f>
        <v>429</v>
      </c>
      <c r="O485" s="48">
        <f>INT((H485+T485)*(10+L485))</f>
        <v>154</v>
      </c>
      <c r="P485" s="48">
        <f>INT((I485+U485)*(10+L485))</f>
        <v>198</v>
      </c>
      <c r="Q485" s="48">
        <f>INT((I485+V485)*(10+L485))</f>
        <v>198</v>
      </c>
      <c r="R485" s="104">
        <f>VLOOKUP(C485,职业!B:I,4,0)</f>
        <v>25</v>
      </c>
      <c r="S485" s="104">
        <f>VLOOKUP(C485,职业!B:I,5,0)</f>
        <v>30</v>
      </c>
      <c r="T485" s="104">
        <f>VLOOKUP(C485,职业!B:I,6,0)</f>
        <v>5</v>
      </c>
      <c r="U485" s="104">
        <f>VLOOKUP(C485,职业!B:I,7,0)</f>
        <v>0</v>
      </c>
      <c r="V485" s="104">
        <f>VLOOKUP(C485,职业!B:I,8,0)</f>
        <v>0</v>
      </c>
    </row>
    <row r="486" spans="1:22">
      <c r="A486" s="45">
        <f>ROW()-2</f>
        <v>484</v>
      </c>
      <c r="B486" s="45">
        <v>610</v>
      </c>
      <c r="C486" s="41">
        <v>1</v>
      </c>
      <c r="D486" s="41">
        <v>0</v>
      </c>
      <c r="E486" s="46" t="s">
        <v>730</v>
      </c>
      <c r="F486" s="46" t="str">
        <f>VLOOKUP(C486,职业!B:C,2,0)</f>
        <v>将军·攻击型</v>
      </c>
      <c r="G486" s="46" t="str">
        <f>VLOOKUP(D486,绝技!B:C,2,0)</f>
        <v>无</v>
      </c>
      <c r="H486" s="50">
        <v>9</v>
      </c>
      <c r="I486" s="50">
        <v>18</v>
      </c>
      <c r="J486" s="45">
        <f>H486+I486</f>
        <v>27</v>
      </c>
      <c r="K486" s="41">
        <v>1</v>
      </c>
      <c r="L486" s="42">
        <v>1</v>
      </c>
      <c r="M486" s="47">
        <f>INT((50+K486*R486)*(10+L486))</f>
        <v>825</v>
      </c>
      <c r="N486" s="72">
        <f>INT((H486+S486)*(10+L486))</f>
        <v>429</v>
      </c>
      <c r="O486" s="48">
        <f>INT((H486+T486)*(10+L486))</f>
        <v>154</v>
      </c>
      <c r="P486" s="48">
        <f>INT((I486+U486)*(10+L486))</f>
        <v>198</v>
      </c>
      <c r="Q486" s="48">
        <f>INT((I486+V486)*(10+L486))</f>
        <v>198</v>
      </c>
      <c r="R486" s="104">
        <f>VLOOKUP(C486,职业!B:I,4,0)</f>
        <v>25</v>
      </c>
      <c r="S486" s="104">
        <f>VLOOKUP(C486,职业!B:I,5,0)</f>
        <v>30</v>
      </c>
      <c r="T486" s="104">
        <f>VLOOKUP(C486,职业!B:I,6,0)</f>
        <v>5</v>
      </c>
      <c r="U486" s="104">
        <f>VLOOKUP(C486,职业!B:I,7,0)</f>
        <v>0</v>
      </c>
      <c r="V486" s="104">
        <f>VLOOKUP(C486,职业!B:I,8,0)</f>
        <v>0</v>
      </c>
    </row>
    <row r="487" spans="1:22">
      <c r="A487" s="45">
        <f>ROW()-2</f>
        <v>485</v>
      </c>
      <c r="B487" s="45">
        <v>199</v>
      </c>
      <c r="C487" s="41">
        <v>1</v>
      </c>
      <c r="D487" s="41">
        <v>0</v>
      </c>
      <c r="E487" s="46" t="s">
        <v>325</v>
      </c>
      <c r="F487" s="46" t="str">
        <f>VLOOKUP(C487,职业!B:C,2,0)</f>
        <v>将军·攻击型</v>
      </c>
      <c r="G487" s="46" t="str">
        <f>VLOOKUP(D487,绝技!B:C,2,0)</f>
        <v>无</v>
      </c>
      <c r="H487" s="50">
        <v>9</v>
      </c>
      <c r="I487" s="50">
        <v>17</v>
      </c>
      <c r="J487" s="45">
        <f>H487+I487</f>
        <v>26</v>
      </c>
      <c r="K487" s="41">
        <v>1</v>
      </c>
      <c r="L487" s="42">
        <v>1</v>
      </c>
      <c r="M487" s="47">
        <f>INT((50+K487*R487)*(10+L487))</f>
        <v>825</v>
      </c>
      <c r="N487" s="72">
        <f>INT((H487+S487)*(10+L487))</f>
        <v>429</v>
      </c>
      <c r="O487" s="48">
        <f>INT((H487+T487)*(10+L487))</f>
        <v>154</v>
      </c>
      <c r="P487" s="48">
        <f>INT((I487+U487)*(10+L487))</f>
        <v>187</v>
      </c>
      <c r="Q487" s="48">
        <f>INT((I487+V487)*(10+L487))</f>
        <v>187</v>
      </c>
      <c r="R487" s="104">
        <f>VLOOKUP(C487,职业!B:I,4,0)</f>
        <v>25</v>
      </c>
      <c r="S487" s="104">
        <f>VLOOKUP(C487,职业!B:I,5,0)</f>
        <v>30</v>
      </c>
      <c r="T487" s="104">
        <f>VLOOKUP(C487,职业!B:I,6,0)</f>
        <v>5</v>
      </c>
      <c r="U487" s="104">
        <f>VLOOKUP(C487,职业!B:I,7,0)</f>
        <v>0</v>
      </c>
      <c r="V487" s="104">
        <f>VLOOKUP(C487,职业!B:I,8,0)</f>
        <v>0</v>
      </c>
    </row>
    <row r="488" spans="1:22">
      <c r="A488" s="45">
        <f>ROW()-2</f>
        <v>486</v>
      </c>
      <c r="B488" s="45">
        <v>358</v>
      </c>
      <c r="C488" s="41">
        <v>1</v>
      </c>
      <c r="D488" s="41">
        <v>0</v>
      </c>
      <c r="E488" s="46" t="s">
        <v>483</v>
      </c>
      <c r="F488" s="46" t="str">
        <f>VLOOKUP(C488,职业!B:C,2,0)</f>
        <v>将军·攻击型</v>
      </c>
      <c r="G488" s="46" t="str">
        <f>VLOOKUP(D488,绝技!B:C,2,0)</f>
        <v>无</v>
      </c>
      <c r="H488" s="50">
        <v>9</v>
      </c>
      <c r="I488" s="50">
        <v>17</v>
      </c>
      <c r="J488" s="45">
        <f>H488+I488</f>
        <v>26</v>
      </c>
      <c r="K488" s="41">
        <v>1</v>
      </c>
      <c r="L488" s="42">
        <v>1</v>
      </c>
      <c r="M488" s="47">
        <f>INT((50+K488*R488)*(10+L488))</f>
        <v>825</v>
      </c>
      <c r="N488" s="72">
        <f>INT((H488+S488)*(10+L488))</f>
        <v>429</v>
      </c>
      <c r="O488" s="48">
        <f>INT((H488+T488)*(10+L488))</f>
        <v>154</v>
      </c>
      <c r="P488" s="48">
        <f>INT((I488+U488)*(10+L488))</f>
        <v>187</v>
      </c>
      <c r="Q488" s="48">
        <f>INT((I488+V488)*(10+L488))</f>
        <v>187</v>
      </c>
      <c r="R488" s="104">
        <f>VLOOKUP(C488,职业!B:I,4,0)</f>
        <v>25</v>
      </c>
      <c r="S488" s="104">
        <f>VLOOKUP(C488,职业!B:I,5,0)</f>
        <v>30</v>
      </c>
      <c r="T488" s="104">
        <f>VLOOKUP(C488,职业!B:I,6,0)</f>
        <v>5</v>
      </c>
      <c r="U488" s="104">
        <f>VLOOKUP(C488,职业!B:I,7,0)</f>
        <v>0</v>
      </c>
      <c r="V488" s="104">
        <f>VLOOKUP(C488,职业!B:I,8,0)</f>
        <v>0</v>
      </c>
    </row>
    <row r="489" spans="1:22">
      <c r="A489" s="45">
        <f>ROW()-2</f>
        <v>487</v>
      </c>
      <c r="B489" s="45">
        <v>553</v>
      </c>
      <c r="C489" s="41">
        <v>1</v>
      </c>
      <c r="D489" s="41">
        <v>0</v>
      </c>
      <c r="E489" s="46" t="s">
        <v>673</v>
      </c>
      <c r="F489" s="46" t="str">
        <f>VLOOKUP(C489,职业!B:C,2,0)</f>
        <v>将军·攻击型</v>
      </c>
      <c r="G489" s="46" t="str">
        <f>VLOOKUP(D489,绝技!B:C,2,0)</f>
        <v>无</v>
      </c>
      <c r="H489" s="50">
        <v>9</v>
      </c>
      <c r="I489" s="50">
        <v>17</v>
      </c>
      <c r="J489" s="45">
        <f>H489+I489</f>
        <v>26</v>
      </c>
      <c r="K489" s="41">
        <v>1</v>
      </c>
      <c r="L489" s="42">
        <v>1</v>
      </c>
      <c r="M489" s="47">
        <f>INT((50+K489*R489)*(10+L489))</f>
        <v>825</v>
      </c>
      <c r="N489" s="72">
        <f>INT((H489+S489)*(10+L489))</f>
        <v>429</v>
      </c>
      <c r="O489" s="48">
        <f>INT((H489+T489)*(10+L489))</f>
        <v>154</v>
      </c>
      <c r="P489" s="48">
        <f>INT((I489+U489)*(10+L489))</f>
        <v>187</v>
      </c>
      <c r="Q489" s="48">
        <f>INT((I489+V489)*(10+L489))</f>
        <v>187</v>
      </c>
      <c r="R489" s="104">
        <f>VLOOKUP(C489,职业!B:I,4,0)</f>
        <v>25</v>
      </c>
      <c r="S489" s="104">
        <f>VLOOKUP(C489,职业!B:I,5,0)</f>
        <v>30</v>
      </c>
      <c r="T489" s="104">
        <f>VLOOKUP(C489,职业!B:I,6,0)</f>
        <v>5</v>
      </c>
      <c r="U489" s="104">
        <f>VLOOKUP(C489,职业!B:I,7,0)</f>
        <v>0</v>
      </c>
      <c r="V489" s="104">
        <f>VLOOKUP(C489,职业!B:I,8,0)</f>
        <v>0</v>
      </c>
    </row>
    <row r="490" spans="1:22">
      <c r="A490" s="45">
        <f>ROW()-2</f>
        <v>488</v>
      </c>
      <c r="B490" s="45">
        <v>147</v>
      </c>
      <c r="C490" s="41">
        <v>1</v>
      </c>
      <c r="D490" s="41">
        <v>0</v>
      </c>
      <c r="E490" s="46" t="s">
        <v>273</v>
      </c>
      <c r="F490" s="46" t="str">
        <f>VLOOKUP(C490,职业!B:C,2,0)</f>
        <v>将军·攻击型</v>
      </c>
      <c r="G490" s="46" t="str">
        <f>VLOOKUP(D490,绝技!B:C,2,0)</f>
        <v>无</v>
      </c>
      <c r="H490" s="50">
        <v>9</v>
      </c>
      <c r="I490" s="50">
        <v>16</v>
      </c>
      <c r="J490" s="45">
        <f>H490+I490</f>
        <v>25</v>
      </c>
      <c r="K490" s="41">
        <v>1</v>
      </c>
      <c r="L490" s="42">
        <v>1</v>
      </c>
      <c r="M490" s="47">
        <f>INT((50+K490*R490)*(10+L490))</f>
        <v>825</v>
      </c>
      <c r="N490" s="72">
        <f>INT((H490+S490)*(10+L490))</f>
        <v>429</v>
      </c>
      <c r="O490" s="48">
        <f>INT((H490+T490)*(10+L490))</f>
        <v>154</v>
      </c>
      <c r="P490" s="48">
        <f>INT((I490+U490)*(10+L490))</f>
        <v>176</v>
      </c>
      <c r="Q490" s="48">
        <f>INT((I490+V490)*(10+L490))</f>
        <v>176</v>
      </c>
      <c r="R490" s="104">
        <f>VLOOKUP(C490,职业!B:I,4,0)</f>
        <v>25</v>
      </c>
      <c r="S490" s="104">
        <f>VLOOKUP(C490,职业!B:I,5,0)</f>
        <v>30</v>
      </c>
      <c r="T490" s="104">
        <f>VLOOKUP(C490,职业!B:I,6,0)</f>
        <v>5</v>
      </c>
      <c r="U490" s="104">
        <f>VLOOKUP(C490,职业!B:I,7,0)</f>
        <v>0</v>
      </c>
      <c r="V490" s="104">
        <f>VLOOKUP(C490,职业!B:I,8,0)</f>
        <v>0</v>
      </c>
    </row>
    <row r="491" spans="1:22">
      <c r="A491" s="45">
        <f>ROW()-2</f>
        <v>489</v>
      </c>
      <c r="B491" s="45">
        <v>197</v>
      </c>
      <c r="C491" s="41">
        <v>1</v>
      </c>
      <c r="D491" s="41">
        <v>0</v>
      </c>
      <c r="E491" s="46" t="s">
        <v>323</v>
      </c>
      <c r="F491" s="46" t="str">
        <f>VLOOKUP(C491,职业!B:C,2,0)</f>
        <v>将军·攻击型</v>
      </c>
      <c r="G491" s="46" t="str">
        <f>VLOOKUP(D491,绝技!B:C,2,0)</f>
        <v>无</v>
      </c>
      <c r="H491" s="50">
        <v>9</v>
      </c>
      <c r="I491" s="50">
        <v>16</v>
      </c>
      <c r="J491" s="45">
        <f>H491+I491</f>
        <v>25</v>
      </c>
      <c r="K491" s="41">
        <v>1</v>
      </c>
      <c r="L491" s="42">
        <v>1</v>
      </c>
      <c r="M491" s="47">
        <f>INT((50+K491*R491)*(10+L491))</f>
        <v>825</v>
      </c>
      <c r="N491" s="72">
        <f>INT((H491+S491)*(10+L491))</f>
        <v>429</v>
      </c>
      <c r="O491" s="48">
        <f>INT((H491+T491)*(10+L491))</f>
        <v>154</v>
      </c>
      <c r="P491" s="48">
        <f>INT((I491+U491)*(10+L491))</f>
        <v>176</v>
      </c>
      <c r="Q491" s="48">
        <f>INT((I491+V491)*(10+L491))</f>
        <v>176</v>
      </c>
      <c r="R491" s="104">
        <f>VLOOKUP(C491,职业!B:I,4,0)</f>
        <v>25</v>
      </c>
      <c r="S491" s="104">
        <f>VLOOKUP(C491,职业!B:I,5,0)</f>
        <v>30</v>
      </c>
      <c r="T491" s="104">
        <f>VLOOKUP(C491,职业!B:I,6,0)</f>
        <v>5</v>
      </c>
      <c r="U491" s="104">
        <f>VLOOKUP(C491,职业!B:I,7,0)</f>
        <v>0</v>
      </c>
      <c r="V491" s="104">
        <f>VLOOKUP(C491,职业!B:I,8,0)</f>
        <v>0</v>
      </c>
    </row>
    <row r="492" spans="1:22">
      <c r="A492" s="45">
        <f>ROW()-2</f>
        <v>490</v>
      </c>
      <c r="B492" s="45">
        <v>379</v>
      </c>
      <c r="C492" s="41">
        <v>1</v>
      </c>
      <c r="D492" s="41">
        <v>0</v>
      </c>
      <c r="E492" s="46" t="s">
        <v>504</v>
      </c>
      <c r="F492" s="46" t="str">
        <f>VLOOKUP(C492,职业!B:C,2,0)</f>
        <v>将军·攻击型</v>
      </c>
      <c r="G492" s="46" t="str">
        <f>VLOOKUP(D492,绝技!B:C,2,0)</f>
        <v>无</v>
      </c>
      <c r="H492" s="50">
        <v>9</v>
      </c>
      <c r="I492" s="50">
        <v>16</v>
      </c>
      <c r="J492" s="45">
        <f>H492+I492</f>
        <v>25</v>
      </c>
      <c r="K492" s="41">
        <v>1</v>
      </c>
      <c r="L492" s="42">
        <v>1</v>
      </c>
      <c r="M492" s="47">
        <f>INT((50+K492*R492)*(10+L492))</f>
        <v>825</v>
      </c>
      <c r="N492" s="72">
        <f>INT((H492+S492)*(10+L492))</f>
        <v>429</v>
      </c>
      <c r="O492" s="48">
        <f>INT((H492+T492)*(10+L492))</f>
        <v>154</v>
      </c>
      <c r="P492" s="48">
        <f>INT((I492+U492)*(10+L492))</f>
        <v>176</v>
      </c>
      <c r="Q492" s="48">
        <f>INT((I492+V492)*(10+L492))</f>
        <v>176</v>
      </c>
      <c r="R492" s="104">
        <f>VLOOKUP(C492,职业!B:I,4,0)</f>
        <v>25</v>
      </c>
      <c r="S492" s="104">
        <f>VLOOKUP(C492,职业!B:I,5,0)</f>
        <v>30</v>
      </c>
      <c r="T492" s="104">
        <f>VLOOKUP(C492,职业!B:I,6,0)</f>
        <v>5</v>
      </c>
      <c r="U492" s="104">
        <f>VLOOKUP(C492,职业!B:I,7,0)</f>
        <v>0</v>
      </c>
      <c r="V492" s="104">
        <f>VLOOKUP(C492,职业!B:I,8,0)</f>
        <v>0</v>
      </c>
    </row>
    <row r="493" spans="1:22">
      <c r="A493" s="45">
        <f>ROW()-2</f>
        <v>491</v>
      </c>
      <c r="B493" s="45">
        <v>567</v>
      </c>
      <c r="C493" s="41">
        <v>1</v>
      </c>
      <c r="D493" s="41">
        <v>0</v>
      </c>
      <c r="E493" s="46" t="s">
        <v>687</v>
      </c>
      <c r="F493" s="46" t="str">
        <f>VLOOKUP(C493,职业!B:C,2,0)</f>
        <v>将军·攻击型</v>
      </c>
      <c r="G493" s="46" t="str">
        <f>VLOOKUP(D493,绝技!B:C,2,0)</f>
        <v>无</v>
      </c>
      <c r="H493" s="50">
        <v>9</v>
      </c>
      <c r="I493" s="50">
        <v>14</v>
      </c>
      <c r="J493" s="45">
        <f>H493+I493</f>
        <v>23</v>
      </c>
      <c r="K493" s="41">
        <v>1</v>
      </c>
      <c r="L493" s="42">
        <v>1</v>
      </c>
      <c r="M493" s="47">
        <f>INT((50+K493*R493)*(10+L493))</f>
        <v>825</v>
      </c>
      <c r="N493" s="72">
        <f>INT((H493+S493)*(10+L493))</f>
        <v>429</v>
      </c>
      <c r="O493" s="48">
        <f>INT((H493+T493)*(10+L493))</f>
        <v>154</v>
      </c>
      <c r="P493" s="48">
        <f>INT((I493+U493)*(10+L493))</f>
        <v>154</v>
      </c>
      <c r="Q493" s="48">
        <f>INT((I493+V493)*(10+L493))</f>
        <v>154</v>
      </c>
      <c r="R493" s="104">
        <f>VLOOKUP(C493,职业!B:I,4,0)</f>
        <v>25</v>
      </c>
      <c r="S493" s="104">
        <f>VLOOKUP(C493,职业!B:I,5,0)</f>
        <v>30</v>
      </c>
      <c r="T493" s="104">
        <f>VLOOKUP(C493,职业!B:I,6,0)</f>
        <v>5</v>
      </c>
      <c r="U493" s="104">
        <f>VLOOKUP(C493,职业!B:I,7,0)</f>
        <v>0</v>
      </c>
      <c r="V493" s="104">
        <f>VLOOKUP(C493,职业!B:I,8,0)</f>
        <v>0</v>
      </c>
    </row>
    <row r="494" spans="1:22">
      <c r="A494" s="45">
        <f>ROW()-2</f>
        <v>492</v>
      </c>
      <c r="B494" s="45">
        <v>54</v>
      </c>
      <c r="C494" s="41">
        <v>1</v>
      </c>
      <c r="D494" s="41">
        <v>0</v>
      </c>
      <c r="E494" s="46" t="s">
        <v>180</v>
      </c>
      <c r="F494" s="46" t="str">
        <f>VLOOKUP(C494,职业!B:C,2,0)</f>
        <v>将军·攻击型</v>
      </c>
      <c r="G494" s="46" t="str">
        <f>VLOOKUP(D494,绝技!B:C,2,0)</f>
        <v>无</v>
      </c>
      <c r="H494" s="50">
        <v>8</v>
      </c>
      <c r="I494" s="50">
        <v>22</v>
      </c>
      <c r="J494" s="45">
        <f>H494+I494</f>
        <v>30</v>
      </c>
      <c r="K494" s="41">
        <v>1</v>
      </c>
      <c r="L494" s="42">
        <v>1</v>
      </c>
      <c r="M494" s="47">
        <f>INT((50+K494*R494)*(10+L494))</f>
        <v>825</v>
      </c>
      <c r="N494" s="72">
        <f>INT((H494+S494)*(10+L494))</f>
        <v>418</v>
      </c>
      <c r="O494" s="48">
        <f>INT((H494+T494)*(10+L494))</f>
        <v>143</v>
      </c>
      <c r="P494" s="48">
        <f>INT((I494+U494)*(10+L494))</f>
        <v>242</v>
      </c>
      <c r="Q494" s="48">
        <f>INT((I494+V494)*(10+L494))</f>
        <v>242</v>
      </c>
      <c r="R494" s="104">
        <f>VLOOKUP(C494,职业!B:I,4,0)</f>
        <v>25</v>
      </c>
      <c r="S494" s="104">
        <f>VLOOKUP(C494,职业!B:I,5,0)</f>
        <v>30</v>
      </c>
      <c r="T494" s="104">
        <f>VLOOKUP(C494,职业!B:I,6,0)</f>
        <v>5</v>
      </c>
      <c r="U494" s="104">
        <f>VLOOKUP(C494,职业!B:I,7,0)</f>
        <v>0</v>
      </c>
      <c r="V494" s="104">
        <f>VLOOKUP(C494,职业!B:I,8,0)</f>
        <v>0</v>
      </c>
    </row>
    <row r="495" spans="1:22">
      <c r="A495" s="45">
        <f>ROW()-2</f>
        <v>493</v>
      </c>
      <c r="B495" s="45">
        <v>353</v>
      </c>
      <c r="C495" s="41">
        <v>1</v>
      </c>
      <c r="D495" s="41">
        <v>0</v>
      </c>
      <c r="E495" s="46" t="s">
        <v>478</v>
      </c>
      <c r="F495" s="46" t="str">
        <f>VLOOKUP(C495,职业!B:C,2,0)</f>
        <v>将军·攻击型</v>
      </c>
      <c r="G495" s="46" t="str">
        <f>VLOOKUP(D495,绝技!B:C,2,0)</f>
        <v>无</v>
      </c>
      <c r="H495" s="50">
        <v>8</v>
      </c>
      <c r="I495" s="50">
        <v>22</v>
      </c>
      <c r="J495" s="45">
        <f>H495+I495</f>
        <v>30</v>
      </c>
      <c r="K495" s="41">
        <v>1</v>
      </c>
      <c r="L495" s="42">
        <v>1</v>
      </c>
      <c r="M495" s="47">
        <f>INT((50+K495*R495)*(10+L495))</f>
        <v>825</v>
      </c>
      <c r="N495" s="72">
        <f>INT((H495+S495)*(10+L495))</f>
        <v>418</v>
      </c>
      <c r="O495" s="48">
        <f>INT((H495+T495)*(10+L495))</f>
        <v>143</v>
      </c>
      <c r="P495" s="48">
        <f>INT((I495+U495)*(10+L495))</f>
        <v>242</v>
      </c>
      <c r="Q495" s="48">
        <f>INT((I495+V495)*(10+L495))</f>
        <v>242</v>
      </c>
      <c r="R495" s="104">
        <f>VLOOKUP(C495,职业!B:I,4,0)</f>
        <v>25</v>
      </c>
      <c r="S495" s="104">
        <f>VLOOKUP(C495,职业!B:I,5,0)</f>
        <v>30</v>
      </c>
      <c r="T495" s="104">
        <f>VLOOKUP(C495,职业!B:I,6,0)</f>
        <v>5</v>
      </c>
      <c r="U495" s="104">
        <f>VLOOKUP(C495,职业!B:I,7,0)</f>
        <v>0</v>
      </c>
      <c r="V495" s="104">
        <f>VLOOKUP(C495,职业!B:I,8,0)</f>
        <v>0</v>
      </c>
    </row>
    <row r="496" spans="1:22">
      <c r="A496" s="45">
        <f>ROW()-2</f>
        <v>494</v>
      </c>
      <c r="B496" s="45">
        <v>262</v>
      </c>
      <c r="C496" s="41">
        <v>1</v>
      </c>
      <c r="D496" s="41">
        <v>0</v>
      </c>
      <c r="E496" s="46" t="s">
        <v>388</v>
      </c>
      <c r="F496" s="46" t="str">
        <f>VLOOKUP(C496,职业!B:C,2,0)</f>
        <v>将军·攻击型</v>
      </c>
      <c r="G496" s="46" t="str">
        <f>VLOOKUP(D496,绝技!B:C,2,0)</f>
        <v>无</v>
      </c>
      <c r="H496" s="50">
        <v>8</v>
      </c>
      <c r="I496" s="50">
        <v>21</v>
      </c>
      <c r="J496" s="45">
        <f>H496+I496</f>
        <v>29</v>
      </c>
      <c r="K496" s="41">
        <v>1</v>
      </c>
      <c r="L496" s="42">
        <v>1</v>
      </c>
      <c r="M496" s="47">
        <f>INT((50+K496*R496)*(10+L496))</f>
        <v>825</v>
      </c>
      <c r="N496" s="72">
        <f>INT((H496+S496)*(10+L496))</f>
        <v>418</v>
      </c>
      <c r="O496" s="48">
        <f>INT((H496+T496)*(10+L496))</f>
        <v>143</v>
      </c>
      <c r="P496" s="48">
        <f>INT((I496+U496)*(10+L496))</f>
        <v>231</v>
      </c>
      <c r="Q496" s="48">
        <f>INT((I496+V496)*(10+L496))</f>
        <v>231</v>
      </c>
      <c r="R496" s="104">
        <f>VLOOKUP(C496,职业!B:I,4,0)</f>
        <v>25</v>
      </c>
      <c r="S496" s="104">
        <f>VLOOKUP(C496,职业!B:I,5,0)</f>
        <v>30</v>
      </c>
      <c r="T496" s="104">
        <f>VLOOKUP(C496,职业!B:I,6,0)</f>
        <v>5</v>
      </c>
      <c r="U496" s="104">
        <f>VLOOKUP(C496,职业!B:I,7,0)</f>
        <v>0</v>
      </c>
      <c r="V496" s="104">
        <f>VLOOKUP(C496,职业!B:I,8,0)</f>
        <v>0</v>
      </c>
    </row>
    <row r="497" spans="1:22">
      <c r="A497" s="45">
        <f>ROW()-2</f>
        <v>495</v>
      </c>
      <c r="B497" s="45">
        <v>59</v>
      </c>
      <c r="C497" s="41">
        <v>1</v>
      </c>
      <c r="D497" s="41">
        <v>0</v>
      </c>
      <c r="E497" s="46" t="s">
        <v>185</v>
      </c>
      <c r="F497" s="46" t="str">
        <f>VLOOKUP(C497,职业!B:C,2,0)</f>
        <v>将军·攻击型</v>
      </c>
      <c r="G497" s="46" t="str">
        <f>VLOOKUP(D497,绝技!B:C,2,0)</f>
        <v>无</v>
      </c>
      <c r="H497" s="50">
        <v>8</v>
      </c>
      <c r="I497" s="50">
        <v>20</v>
      </c>
      <c r="J497" s="45">
        <f>H497+I497</f>
        <v>28</v>
      </c>
      <c r="K497" s="41">
        <v>1</v>
      </c>
      <c r="L497" s="42">
        <v>1</v>
      </c>
      <c r="M497" s="47">
        <f>INT((50+K497*R497)*(10+L497))</f>
        <v>825</v>
      </c>
      <c r="N497" s="72">
        <f>INT((H497+S497)*(10+L497))</f>
        <v>418</v>
      </c>
      <c r="O497" s="48">
        <f>INT((H497+T497)*(10+L497))</f>
        <v>143</v>
      </c>
      <c r="P497" s="48">
        <f>INT((I497+U497)*(10+L497))</f>
        <v>220</v>
      </c>
      <c r="Q497" s="48">
        <f>INT((I497+V497)*(10+L497))</f>
        <v>220</v>
      </c>
      <c r="R497" s="104">
        <f>VLOOKUP(C497,职业!B:I,4,0)</f>
        <v>25</v>
      </c>
      <c r="S497" s="104">
        <f>VLOOKUP(C497,职业!B:I,5,0)</f>
        <v>30</v>
      </c>
      <c r="T497" s="104">
        <f>VLOOKUP(C497,职业!B:I,6,0)</f>
        <v>5</v>
      </c>
      <c r="U497" s="104">
        <f>VLOOKUP(C497,职业!B:I,7,0)</f>
        <v>0</v>
      </c>
      <c r="V497" s="104">
        <f>VLOOKUP(C497,职业!B:I,8,0)</f>
        <v>0</v>
      </c>
    </row>
    <row r="498" spans="1:22">
      <c r="A498" s="45">
        <f>ROW()-2</f>
        <v>496</v>
      </c>
      <c r="B498" s="45">
        <v>282</v>
      </c>
      <c r="C498" s="41">
        <v>1</v>
      </c>
      <c r="D498" s="41">
        <v>0</v>
      </c>
      <c r="E498" s="46" t="s">
        <v>408</v>
      </c>
      <c r="F498" s="46" t="str">
        <f>VLOOKUP(C498,职业!B:C,2,0)</f>
        <v>将军·攻击型</v>
      </c>
      <c r="G498" s="46" t="str">
        <f>VLOOKUP(D498,绝技!B:C,2,0)</f>
        <v>无</v>
      </c>
      <c r="H498" s="50">
        <v>8</v>
      </c>
      <c r="I498" s="50">
        <v>20</v>
      </c>
      <c r="J498" s="45">
        <f>H498+I498</f>
        <v>28</v>
      </c>
      <c r="K498" s="41">
        <v>1</v>
      </c>
      <c r="L498" s="42">
        <v>1</v>
      </c>
      <c r="M498" s="47">
        <f>INT((50+K498*R498)*(10+L498))</f>
        <v>825</v>
      </c>
      <c r="N498" s="72">
        <f>INT((H498+S498)*(10+L498))</f>
        <v>418</v>
      </c>
      <c r="O498" s="48">
        <f>INT((H498+T498)*(10+L498))</f>
        <v>143</v>
      </c>
      <c r="P498" s="48">
        <f>INT((I498+U498)*(10+L498))</f>
        <v>220</v>
      </c>
      <c r="Q498" s="48">
        <f>INT((I498+V498)*(10+L498))</f>
        <v>220</v>
      </c>
      <c r="R498" s="104">
        <f>VLOOKUP(C498,职业!B:I,4,0)</f>
        <v>25</v>
      </c>
      <c r="S498" s="104">
        <f>VLOOKUP(C498,职业!B:I,5,0)</f>
        <v>30</v>
      </c>
      <c r="T498" s="104">
        <f>VLOOKUP(C498,职业!B:I,6,0)</f>
        <v>5</v>
      </c>
      <c r="U498" s="104">
        <f>VLOOKUP(C498,职业!B:I,7,0)</f>
        <v>0</v>
      </c>
      <c r="V498" s="104">
        <f>VLOOKUP(C498,职业!B:I,8,0)</f>
        <v>0</v>
      </c>
    </row>
    <row r="499" spans="1:22">
      <c r="A499" s="45">
        <f>ROW()-2</f>
        <v>497</v>
      </c>
      <c r="B499" s="45">
        <v>537</v>
      </c>
      <c r="C499" s="41">
        <v>1</v>
      </c>
      <c r="D499" s="41">
        <v>0</v>
      </c>
      <c r="E499" s="46" t="s">
        <v>658</v>
      </c>
      <c r="F499" s="46" t="str">
        <f>VLOOKUP(C499,职业!B:C,2,0)</f>
        <v>将军·攻击型</v>
      </c>
      <c r="G499" s="46" t="str">
        <f>VLOOKUP(D499,绝技!B:C,2,0)</f>
        <v>无</v>
      </c>
      <c r="H499" s="50">
        <v>8</v>
      </c>
      <c r="I499" s="50">
        <v>20</v>
      </c>
      <c r="J499" s="45">
        <f>H499+I499</f>
        <v>28</v>
      </c>
      <c r="K499" s="41">
        <v>1</v>
      </c>
      <c r="L499" s="42">
        <v>1</v>
      </c>
      <c r="M499" s="47">
        <f>INT((50+K499*R499)*(10+L499))</f>
        <v>825</v>
      </c>
      <c r="N499" s="72">
        <f>INT((H499+S499)*(10+L499))</f>
        <v>418</v>
      </c>
      <c r="O499" s="48">
        <f>INT((H499+T499)*(10+L499))</f>
        <v>143</v>
      </c>
      <c r="P499" s="48">
        <f>INT((I499+U499)*(10+L499))</f>
        <v>220</v>
      </c>
      <c r="Q499" s="48">
        <f>INT((I499+V499)*(10+L499))</f>
        <v>220</v>
      </c>
      <c r="R499" s="104">
        <f>VLOOKUP(C499,职业!B:I,4,0)</f>
        <v>25</v>
      </c>
      <c r="S499" s="104">
        <f>VLOOKUP(C499,职业!B:I,5,0)</f>
        <v>30</v>
      </c>
      <c r="T499" s="104">
        <f>VLOOKUP(C499,职业!B:I,6,0)</f>
        <v>5</v>
      </c>
      <c r="U499" s="104">
        <f>VLOOKUP(C499,职业!B:I,7,0)</f>
        <v>0</v>
      </c>
      <c r="V499" s="104">
        <f>VLOOKUP(C499,职业!B:I,8,0)</f>
        <v>0</v>
      </c>
    </row>
    <row r="500" spans="1:22">
      <c r="A500" s="45">
        <f>ROW()-2</f>
        <v>498</v>
      </c>
      <c r="B500" s="45">
        <v>50</v>
      </c>
      <c r="C500" s="41">
        <v>1</v>
      </c>
      <c r="D500" s="41">
        <v>0</v>
      </c>
      <c r="E500" s="46" t="s">
        <v>176</v>
      </c>
      <c r="F500" s="46" t="str">
        <f>VLOOKUP(C500,职业!B:C,2,0)</f>
        <v>将军·攻击型</v>
      </c>
      <c r="G500" s="46" t="str">
        <f>VLOOKUP(D500,绝技!B:C,2,0)</f>
        <v>无</v>
      </c>
      <c r="H500" s="50">
        <v>8</v>
      </c>
      <c r="I500" s="50">
        <v>19</v>
      </c>
      <c r="J500" s="45">
        <f>H500+I500</f>
        <v>27</v>
      </c>
      <c r="K500" s="41">
        <v>1</v>
      </c>
      <c r="L500" s="42">
        <v>1</v>
      </c>
      <c r="M500" s="47">
        <f>INT((50+K500*R500)*(10+L500))</f>
        <v>825</v>
      </c>
      <c r="N500" s="72">
        <f>INT((H500+S500)*(10+L500))</f>
        <v>418</v>
      </c>
      <c r="O500" s="48">
        <f>INT((H500+T500)*(10+L500))</f>
        <v>143</v>
      </c>
      <c r="P500" s="48">
        <f>INT((I500+U500)*(10+L500))</f>
        <v>209</v>
      </c>
      <c r="Q500" s="48">
        <f>INT((I500+V500)*(10+L500))</f>
        <v>209</v>
      </c>
      <c r="R500" s="104">
        <f>VLOOKUP(C500,职业!B:I,4,0)</f>
        <v>25</v>
      </c>
      <c r="S500" s="104">
        <f>VLOOKUP(C500,职业!B:I,5,0)</f>
        <v>30</v>
      </c>
      <c r="T500" s="104">
        <f>VLOOKUP(C500,职业!B:I,6,0)</f>
        <v>5</v>
      </c>
      <c r="U500" s="104">
        <f>VLOOKUP(C500,职业!B:I,7,0)</f>
        <v>0</v>
      </c>
      <c r="V500" s="104">
        <f>VLOOKUP(C500,职业!B:I,8,0)</f>
        <v>0</v>
      </c>
    </row>
    <row r="501" spans="1:22">
      <c r="A501" s="45">
        <f>ROW()-2</f>
        <v>499</v>
      </c>
      <c r="B501" s="45">
        <v>366</v>
      </c>
      <c r="C501" s="41">
        <v>1</v>
      </c>
      <c r="D501" s="41">
        <v>0</v>
      </c>
      <c r="E501" s="46" t="s">
        <v>491</v>
      </c>
      <c r="F501" s="46" t="str">
        <f>VLOOKUP(C501,职业!B:C,2,0)</f>
        <v>将军·攻击型</v>
      </c>
      <c r="G501" s="46" t="str">
        <f>VLOOKUP(D501,绝技!B:C,2,0)</f>
        <v>无</v>
      </c>
      <c r="H501" s="50">
        <v>8</v>
      </c>
      <c r="I501" s="50">
        <v>19</v>
      </c>
      <c r="J501" s="45">
        <f>H501+I501</f>
        <v>27</v>
      </c>
      <c r="K501" s="41">
        <v>1</v>
      </c>
      <c r="L501" s="42">
        <v>1</v>
      </c>
      <c r="M501" s="47">
        <f>INT((50+K501*R501)*(10+L501))</f>
        <v>825</v>
      </c>
      <c r="N501" s="72">
        <f>INT((H501+S501)*(10+L501))</f>
        <v>418</v>
      </c>
      <c r="O501" s="48">
        <f>INT((H501+T501)*(10+L501))</f>
        <v>143</v>
      </c>
      <c r="P501" s="48">
        <f>INT((I501+U501)*(10+L501))</f>
        <v>209</v>
      </c>
      <c r="Q501" s="48">
        <f>INT((I501+V501)*(10+L501))</f>
        <v>209</v>
      </c>
      <c r="R501" s="104">
        <f>VLOOKUP(C501,职业!B:I,4,0)</f>
        <v>25</v>
      </c>
      <c r="S501" s="104">
        <f>VLOOKUP(C501,职业!B:I,5,0)</f>
        <v>30</v>
      </c>
      <c r="T501" s="104">
        <f>VLOOKUP(C501,职业!B:I,6,0)</f>
        <v>5</v>
      </c>
      <c r="U501" s="104">
        <f>VLOOKUP(C501,职业!B:I,7,0)</f>
        <v>0</v>
      </c>
      <c r="V501" s="104">
        <f>VLOOKUP(C501,职业!B:I,8,0)</f>
        <v>0</v>
      </c>
    </row>
    <row r="502" spans="1:22">
      <c r="A502" s="45">
        <f>ROW()-2</f>
        <v>500</v>
      </c>
      <c r="B502" s="45">
        <v>122</v>
      </c>
      <c r="C502" s="41">
        <v>1</v>
      </c>
      <c r="D502" s="41">
        <v>0</v>
      </c>
      <c r="E502" s="46" t="s">
        <v>248</v>
      </c>
      <c r="F502" s="46" t="str">
        <f>VLOOKUP(C502,职业!B:C,2,0)</f>
        <v>将军·攻击型</v>
      </c>
      <c r="G502" s="46" t="str">
        <f>VLOOKUP(D502,绝技!B:C,2,0)</f>
        <v>无</v>
      </c>
      <c r="H502" s="50">
        <v>8</v>
      </c>
      <c r="I502" s="50">
        <v>18</v>
      </c>
      <c r="J502" s="45">
        <f>H502+I502</f>
        <v>26</v>
      </c>
      <c r="K502" s="41">
        <v>1</v>
      </c>
      <c r="L502" s="42">
        <v>1</v>
      </c>
      <c r="M502" s="47">
        <f>INT((50+K502*R502)*(10+L502))</f>
        <v>825</v>
      </c>
      <c r="N502" s="72">
        <f>INT((H502+S502)*(10+L502))</f>
        <v>418</v>
      </c>
      <c r="O502" s="48">
        <f>INT((H502+T502)*(10+L502))</f>
        <v>143</v>
      </c>
      <c r="P502" s="48">
        <f>INT((I502+U502)*(10+L502))</f>
        <v>198</v>
      </c>
      <c r="Q502" s="48">
        <f>INT((I502+V502)*(10+L502))</f>
        <v>198</v>
      </c>
      <c r="R502" s="104">
        <f>VLOOKUP(C502,职业!B:I,4,0)</f>
        <v>25</v>
      </c>
      <c r="S502" s="104">
        <f>VLOOKUP(C502,职业!B:I,5,0)</f>
        <v>30</v>
      </c>
      <c r="T502" s="104">
        <f>VLOOKUP(C502,职业!B:I,6,0)</f>
        <v>5</v>
      </c>
      <c r="U502" s="104">
        <f>VLOOKUP(C502,职业!B:I,7,0)</f>
        <v>0</v>
      </c>
      <c r="V502" s="104">
        <f>VLOOKUP(C502,职业!B:I,8,0)</f>
        <v>0</v>
      </c>
    </row>
    <row r="503" spans="1:22">
      <c r="A503" s="45">
        <f>ROW()-2</f>
        <v>501</v>
      </c>
      <c r="B503" s="45">
        <v>150</v>
      </c>
      <c r="C503" s="41">
        <v>1</v>
      </c>
      <c r="D503" s="41">
        <v>0</v>
      </c>
      <c r="E503" s="46" t="s">
        <v>276</v>
      </c>
      <c r="F503" s="46" t="str">
        <f>VLOOKUP(C503,职业!B:C,2,0)</f>
        <v>将军·攻击型</v>
      </c>
      <c r="G503" s="46" t="str">
        <f>VLOOKUP(D503,绝技!B:C,2,0)</f>
        <v>无</v>
      </c>
      <c r="H503" s="50">
        <v>8</v>
      </c>
      <c r="I503" s="50">
        <v>18</v>
      </c>
      <c r="J503" s="45">
        <f>H503+I503</f>
        <v>26</v>
      </c>
      <c r="K503" s="41">
        <v>1</v>
      </c>
      <c r="L503" s="42">
        <v>1</v>
      </c>
      <c r="M503" s="47">
        <f>INT((50+K503*R503)*(10+L503))</f>
        <v>825</v>
      </c>
      <c r="N503" s="72">
        <f>INT((H503+S503)*(10+L503))</f>
        <v>418</v>
      </c>
      <c r="O503" s="48">
        <f>INT((H503+T503)*(10+L503))</f>
        <v>143</v>
      </c>
      <c r="P503" s="48">
        <f>INT((I503+U503)*(10+L503))</f>
        <v>198</v>
      </c>
      <c r="Q503" s="48">
        <f>INT((I503+V503)*(10+L503))</f>
        <v>198</v>
      </c>
      <c r="R503" s="104">
        <f>VLOOKUP(C503,职业!B:I,4,0)</f>
        <v>25</v>
      </c>
      <c r="S503" s="104">
        <f>VLOOKUP(C503,职业!B:I,5,0)</f>
        <v>30</v>
      </c>
      <c r="T503" s="104">
        <f>VLOOKUP(C503,职业!B:I,6,0)</f>
        <v>5</v>
      </c>
      <c r="U503" s="104">
        <f>VLOOKUP(C503,职业!B:I,7,0)</f>
        <v>0</v>
      </c>
      <c r="V503" s="104">
        <f>VLOOKUP(C503,职业!B:I,8,0)</f>
        <v>0</v>
      </c>
    </row>
    <row r="504" spans="1:22">
      <c r="A504" s="45">
        <f>ROW()-2</f>
        <v>502</v>
      </c>
      <c r="B504" s="45">
        <v>404</v>
      </c>
      <c r="C504" s="41">
        <v>1</v>
      </c>
      <c r="D504" s="41">
        <v>0</v>
      </c>
      <c r="E504" s="46" t="s">
        <v>529</v>
      </c>
      <c r="F504" s="46" t="str">
        <f>VLOOKUP(C504,职业!B:C,2,0)</f>
        <v>将军·攻击型</v>
      </c>
      <c r="G504" s="46" t="str">
        <f>VLOOKUP(D504,绝技!B:C,2,0)</f>
        <v>无</v>
      </c>
      <c r="H504" s="50">
        <v>8</v>
      </c>
      <c r="I504" s="50">
        <v>18</v>
      </c>
      <c r="J504" s="45">
        <f>H504+I504</f>
        <v>26</v>
      </c>
      <c r="K504" s="41">
        <v>1</v>
      </c>
      <c r="L504" s="42">
        <v>1</v>
      </c>
      <c r="M504" s="47">
        <f>INT((50+K504*R504)*(10+L504))</f>
        <v>825</v>
      </c>
      <c r="N504" s="72">
        <f>INT((H504+S504)*(10+L504))</f>
        <v>418</v>
      </c>
      <c r="O504" s="48">
        <f>INT((H504+T504)*(10+L504))</f>
        <v>143</v>
      </c>
      <c r="P504" s="48">
        <f>INT((I504+U504)*(10+L504))</f>
        <v>198</v>
      </c>
      <c r="Q504" s="48">
        <f>INT((I504+V504)*(10+L504))</f>
        <v>198</v>
      </c>
      <c r="R504" s="104">
        <f>VLOOKUP(C504,职业!B:I,4,0)</f>
        <v>25</v>
      </c>
      <c r="S504" s="104">
        <f>VLOOKUP(C504,职业!B:I,5,0)</f>
        <v>30</v>
      </c>
      <c r="T504" s="104">
        <f>VLOOKUP(C504,职业!B:I,6,0)</f>
        <v>5</v>
      </c>
      <c r="U504" s="104">
        <f>VLOOKUP(C504,职业!B:I,7,0)</f>
        <v>0</v>
      </c>
      <c r="V504" s="104">
        <f>VLOOKUP(C504,职业!B:I,8,0)</f>
        <v>0</v>
      </c>
    </row>
    <row r="505" spans="1:22">
      <c r="A505" s="45">
        <f>ROW()-2</f>
        <v>503</v>
      </c>
      <c r="B505" s="45">
        <v>467</v>
      </c>
      <c r="C505" s="41">
        <v>1</v>
      </c>
      <c r="D505" s="41">
        <v>0</v>
      </c>
      <c r="E505" s="46" t="s">
        <v>591</v>
      </c>
      <c r="F505" s="46" t="str">
        <f>VLOOKUP(C505,职业!B:C,2,0)</f>
        <v>将军·攻击型</v>
      </c>
      <c r="G505" s="46" t="str">
        <f>VLOOKUP(D505,绝技!B:C,2,0)</f>
        <v>无</v>
      </c>
      <c r="H505" s="50">
        <v>8</v>
      </c>
      <c r="I505" s="50">
        <v>18</v>
      </c>
      <c r="J505" s="45">
        <f>H505+I505</f>
        <v>26</v>
      </c>
      <c r="K505" s="41">
        <v>1</v>
      </c>
      <c r="L505" s="42">
        <v>1</v>
      </c>
      <c r="M505" s="47">
        <f>INT((50+K505*R505)*(10+L505))</f>
        <v>825</v>
      </c>
      <c r="N505" s="72">
        <f>INT((H505+S505)*(10+L505))</f>
        <v>418</v>
      </c>
      <c r="O505" s="48">
        <f>INT((H505+T505)*(10+L505))</f>
        <v>143</v>
      </c>
      <c r="P505" s="48">
        <f>INT((I505+U505)*(10+L505))</f>
        <v>198</v>
      </c>
      <c r="Q505" s="48">
        <f>INT((I505+V505)*(10+L505))</f>
        <v>198</v>
      </c>
      <c r="R505" s="104">
        <f>VLOOKUP(C505,职业!B:I,4,0)</f>
        <v>25</v>
      </c>
      <c r="S505" s="104">
        <f>VLOOKUP(C505,职业!B:I,5,0)</f>
        <v>30</v>
      </c>
      <c r="T505" s="104">
        <f>VLOOKUP(C505,职业!B:I,6,0)</f>
        <v>5</v>
      </c>
      <c r="U505" s="104">
        <f>VLOOKUP(C505,职业!B:I,7,0)</f>
        <v>0</v>
      </c>
      <c r="V505" s="104">
        <f>VLOOKUP(C505,职业!B:I,8,0)</f>
        <v>0</v>
      </c>
    </row>
    <row r="506" spans="1:22">
      <c r="A506" s="45">
        <f>ROW()-2</f>
        <v>504</v>
      </c>
      <c r="B506" s="45">
        <v>480</v>
      </c>
      <c r="C506" s="41">
        <v>1</v>
      </c>
      <c r="D506" s="41">
        <v>0</v>
      </c>
      <c r="E506" s="46" t="s">
        <v>603</v>
      </c>
      <c r="F506" s="46" t="str">
        <f>VLOOKUP(C506,职业!B:C,2,0)</f>
        <v>将军·攻击型</v>
      </c>
      <c r="G506" s="46" t="str">
        <f>VLOOKUP(D506,绝技!B:C,2,0)</f>
        <v>无</v>
      </c>
      <c r="H506" s="50">
        <v>8</v>
      </c>
      <c r="I506" s="50">
        <v>18</v>
      </c>
      <c r="J506" s="45">
        <f>H506+I506</f>
        <v>26</v>
      </c>
      <c r="K506" s="41">
        <v>1</v>
      </c>
      <c r="L506" s="42">
        <v>1</v>
      </c>
      <c r="M506" s="47">
        <f>INT((50+K506*R506)*(10+L506))</f>
        <v>825</v>
      </c>
      <c r="N506" s="72">
        <f>INT((H506+S506)*(10+L506))</f>
        <v>418</v>
      </c>
      <c r="O506" s="48">
        <f>INT((H506+T506)*(10+L506))</f>
        <v>143</v>
      </c>
      <c r="P506" s="48">
        <f>INT((I506+U506)*(10+L506))</f>
        <v>198</v>
      </c>
      <c r="Q506" s="48">
        <f>INT((I506+V506)*(10+L506))</f>
        <v>198</v>
      </c>
      <c r="R506" s="104">
        <f>VLOOKUP(C506,职业!B:I,4,0)</f>
        <v>25</v>
      </c>
      <c r="S506" s="104">
        <f>VLOOKUP(C506,职业!B:I,5,0)</f>
        <v>30</v>
      </c>
      <c r="T506" s="104">
        <f>VLOOKUP(C506,职业!B:I,6,0)</f>
        <v>5</v>
      </c>
      <c r="U506" s="104">
        <f>VLOOKUP(C506,职业!B:I,7,0)</f>
        <v>0</v>
      </c>
      <c r="V506" s="104">
        <f>VLOOKUP(C506,职业!B:I,8,0)</f>
        <v>0</v>
      </c>
    </row>
    <row r="507" spans="1:22">
      <c r="A507" s="45">
        <f>ROW()-2</f>
        <v>505</v>
      </c>
      <c r="B507" s="45">
        <v>500</v>
      </c>
      <c r="C507" s="41">
        <v>1</v>
      </c>
      <c r="D507" s="41">
        <v>0</v>
      </c>
      <c r="E507" s="46" t="s">
        <v>623</v>
      </c>
      <c r="F507" s="46" t="str">
        <f>VLOOKUP(C507,职业!B:C,2,0)</f>
        <v>将军·攻击型</v>
      </c>
      <c r="G507" s="46" t="str">
        <f>VLOOKUP(D507,绝技!B:C,2,0)</f>
        <v>无</v>
      </c>
      <c r="H507" s="50">
        <v>8</v>
      </c>
      <c r="I507" s="50">
        <v>18</v>
      </c>
      <c r="J507" s="45">
        <f>H507+I507</f>
        <v>26</v>
      </c>
      <c r="K507" s="41">
        <v>1</v>
      </c>
      <c r="L507" s="42">
        <v>1</v>
      </c>
      <c r="M507" s="47">
        <f>INT((50+K507*R507)*(10+L507))</f>
        <v>825</v>
      </c>
      <c r="N507" s="72">
        <f>INT((H507+S507)*(10+L507))</f>
        <v>418</v>
      </c>
      <c r="O507" s="48">
        <f>INT((H507+T507)*(10+L507))</f>
        <v>143</v>
      </c>
      <c r="P507" s="48">
        <f>INT((I507+U507)*(10+L507))</f>
        <v>198</v>
      </c>
      <c r="Q507" s="48">
        <f>INT((I507+V507)*(10+L507))</f>
        <v>198</v>
      </c>
      <c r="R507" s="104">
        <f>VLOOKUP(C507,职业!B:I,4,0)</f>
        <v>25</v>
      </c>
      <c r="S507" s="104">
        <f>VLOOKUP(C507,职业!B:I,5,0)</f>
        <v>30</v>
      </c>
      <c r="T507" s="104">
        <f>VLOOKUP(C507,职业!B:I,6,0)</f>
        <v>5</v>
      </c>
      <c r="U507" s="104">
        <f>VLOOKUP(C507,职业!B:I,7,0)</f>
        <v>0</v>
      </c>
      <c r="V507" s="104">
        <f>VLOOKUP(C507,职业!B:I,8,0)</f>
        <v>0</v>
      </c>
    </row>
    <row r="508" spans="1:22">
      <c r="A508" s="45">
        <f>ROW()-2</f>
        <v>506</v>
      </c>
      <c r="B508" s="45">
        <v>562</v>
      </c>
      <c r="C508" s="41">
        <v>1</v>
      </c>
      <c r="D508" s="41">
        <v>0</v>
      </c>
      <c r="E508" s="46" t="s">
        <v>682</v>
      </c>
      <c r="F508" s="46" t="str">
        <f>VLOOKUP(C508,职业!B:C,2,0)</f>
        <v>将军·攻击型</v>
      </c>
      <c r="G508" s="46" t="str">
        <f>VLOOKUP(D508,绝技!B:C,2,0)</f>
        <v>无</v>
      </c>
      <c r="H508" s="50">
        <v>8</v>
      </c>
      <c r="I508" s="50">
        <v>17</v>
      </c>
      <c r="J508" s="45">
        <f>H508+I508</f>
        <v>25</v>
      </c>
      <c r="K508" s="41">
        <v>1</v>
      </c>
      <c r="L508" s="42">
        <v>1</v>
      </c>
      <c r="M508" s="47">
        <f>INT((50+K508*R508)*(10+L508))</f>
        <v>825</v>
      </c>
      <c r="N508" s="72">
        <f>INT((H508+S508)*(10+L508))</f>
        <v>418</v>
      </c>
      <c r="O508" s="48">
        <f>INT((H508+T508)*(10+L508))</f>
        <v>143</v>
      </c>
      <c r="P508" s="48">
        <f>INT((I508+U508)*(10+L508))</f>
        <v>187</v>
      </c>
      <c r="Q508" s="48">
        <f>INT((I508+V508)*(10+L508))</f>
        <v>187</v>
      </c>
      <c r="R508" s="104">
        <f>VLOOKUP(C508,职业!B:I,4,0)</f>
        <v>25</v>
      </c>
      <c r="S508" s="104">
        <f>VLOOKUP(C508,职业!B:I,5,0)</f>
        <v>30</v>
      </c>
      <c r="T508" s="104">
        <f>VLOOKUP(C508,职业!B:I,6,0)</f>
        <v>5</v>
      </c>
      <c r="U508" s="104">
        <f>VLOOKUP(C508,职业!B:I,7,0)</f>
        <v>0</v>
      </c>
      <c r="V508" s="104">
        <f>VLOOKUP(C508,职业!B:I,8,0)</f>
        <v>0</v>
      </c>
    </row>
    <row r="509" spans="1:22">
      <c r="A509" s="45">
        <f>ROW()-2</f>
        <v>507</v>
      </c>
      <c r="B509" s="45">
        <v>618</v>
      </c>
      <c r="C509" s="41">
        <v>1</v>
      </c>
      <c r="D509" s="41">
        <v>0</v>
      </c>
      <c r="E509" s="46" t="s">
        <v>737</v>
      </c>
      <c r="F509" s="46" t="str">
        <f>VLOOKUP(C509,职业!B:C,2,0)</f>
        <v>将军·攻击型</v>
      </c>
      <c r="G509" s="46" t="str">
        <f>VLOOKUP(D509,绝技!B:C,2,0)</f>
        <v>无</v>
      </c>
      <c r="H509" s="50">
        <v>8</v>
      </c>
      <c r="I509" s="50">
        <v>17</v>
      </c>
      <c r="J509" s="45">
        <f>H509+I509</f>
        <v>25</v>
      </c>
      <c r="K509" s="41">
        <v>1</v>
      </c>
      <c r="L509" s="42">
        <v>1</v>
      </c>
      <c r="M509" s="47">
        <f>INT((50+K509*R509)*(10+L509))</f>
        <v>825</v>
      </c>
      <c r="N509" s="72">
        <f>INT((H509+S509)*(10+L509))</f>
        <v>418</v>
      </c>
      <c r="O509" s="48">
        <f>INT((H509+T509)*(10+L509))</f>
        <v>143</v>
      </c>
      <c r="P509" s="48">
        <f>INT((I509+U509)*(10+L509))</f>
        <v>187</v>
      </c>
      <c r="Q509" s="48">
        <f>INT((I509+V509)*(10+L509))</f>
        <v>187</v>
      </c>
      <c r="R509" s="104">
        <f>VLOOKUP(C509,职业!B:I,4,0)</f>
        <v>25</v>
      </c>
      <c r="S509" s="104">
        <f>VLOOKUP(C509,职业!B:I,5,0)</f>
        <v>30</v>
      </c>
      <c r="T509" s="104">
        <f>VLOOKUP(C509,职业!B:I,6,0)</f>
        <v>5</v>
      </c>
      <c r="U509" s="104">
        <f>VLOOKUP(C509,职业!B:I,7,0)</f>
        <v>0</v>
      </c>
      <c r="V509" s="104">
        <f>VLOOKUP(C509,职业!B:I,8,0)</f>
        <v>0</v>
      </c>
    </row>
    <row r="510" spans="1:22">
      <c r="A510" s="45">
        <f>ROW()-2</f>
        <v>508</v>
      </c>
      <c r="B510" s="45">
        <v>295</v>
      </c>
      <c r="C510" s="41">
        <v>1</v>
      </c>
      <c r="D510" s="41">
        <v>0</v>
      </c>
      <c r="E510" s="46" t="s">
        <v>421</v>
      </c>
      <c r="F510" s="46" t="str">
        <f>VLOOKUP(C510,职业!B:C,2,0)</f>
        <v>将军·攻击型</v>
      </c>
      <c r="G510" s="46" t="str">
        <f>VLOOKUP(D510,绝技!B:C,2,0)</f>
        <v>无</v>
      </c>
      <c r="H510" s="50">
        <v>8</v>
      </c>
      <c r="I510" s="50">
        <v>16</v>
      </c>
      <c r="J510" s="45">
        <f>H510+I510</f>
        <v>24</v>
      </c>
      <c r="K510" s="41">
        <v>1</v>
      </c>
      <c r="L510" s="42">
        <v>1</v>
      </c>
      <c r="M510" s="47">
        <f>INT((50+K510*R510)*(10+L510))</f>
        <v>825</v>
      </c>
      <c r="N510" s="72">
        <f>INT((H510+S510)*(10+L510))</f>
        <v>418</v>
      </c>
      <c r="O510" s="48">
        <f>INT((H510+T510)*(10+L510))</f>
        <v>143</v>
      </c>
      <c r="P510" s="48">
        <f>INT((I510+U510)*(10+L510))</f>
        <v>176</v>
      </c>
      <c r="Q510" s="48">
        <f>INT((I510+V510)*(10+L510))</f>
        <v>176</v>
      </c>
      <c r="R510" s="104">
        <f>VLOOKUP(C510,职业!B:I,4,0)</f>
        <v>25</v>
      </c>
      <c r="S510" s="104">
        <f>VLOOKUP(C510,职业!B:I,5,0)</f>
        <v>30</v>
      </c>
      <c r="T510" s="104">
        <f>VLOOKUP(C510,职业!B:I,6,0)</f>
        <v>5</v>
      </c>
      <c r="U510" s="104">
        <f>VLOOKUP(C510,职业!B:I,7,0)</f>
        <v>0</v>
      </c>
      <c r="V510" s="104">
        <f>VLOOKUP(C510,职业!B:I,8,0)</f>
        <v>0</v>
      </c>
    </row>
    <row r="511" spans="1:22">
      <c r="A511" s="45">
        <f>ROW()-2</f>
        <v>509</v>
      </c>
      <c r="B511" s="45">
        <v>612</v>
      </c>
      <c r="C511" s="41">
        <v>1</v>
      </c>
      <c r="D511" s="41">
        <v>0</v>
      </c>
      <c r="E511" s="46" t="s">
        <v>731</v>
      </c>
      <c r="F511" s="46" t="str">
        <f>VLOOKUP(C511,职业!B:C,2,0)</f>
        <v>将军·攻击型</v>
      </c>
      <c r="G511" s="46" t="str">
        <f>VLOOKUP(D511,绝技!B:C,2,0)</f>
        <v>无</v>
      </c>
      <c r="H511" s="50">
        <v>8</v>
      </c>
      <c r="I511" s="50">
        <v>16</v>
      </c>
      <c r="J511" s="45">
        <f>H511+I511</f>
        <v>24</v>
      </c>
      <c r="K511" s="41">
        <v>1</v>
      </c>
      <c r="L511" s="42">
        <v>1</v>
      </c>
      <c r="M511" s="47">
        <f>INT((50+K511*R511)*(10+L511))</f>
        <v>825</v>
      </c>
      <c r="N511" s="72">
        <f>INT((H511+S511)*(10+L511))</f>
        <v>418</v>
      </c>
      <c r="O511" s="48">
        <f>INT((H511+T511)*(10+L511))</f>
        <v>143</v>
      </c>
      <c r="P511" s="48">
        <f>INT((I511+U511)*(10+L511))</f>
        <v>176</v>
      </c>
      <c r="Q511" s="48">
        <f>INT((I511+V511)*(10+L511))</f>
        <v>176</v>
      </c>
      <c r="R511" s="104">
        <f>VLOOKUP(C511,职业!B:I,4,0)</f>
        <v>25</v>
      </c>
      <c r="S511" s="104">
        <f>VLOOKUP(C511,职业!B:I,5,0)</f>
        <v>30</v>
      </c>
      <c r="T511" s="104">
        <f>VLOOKUP(C511,职业!B:I,6,0)</f>
        <v>5</v>
      </c>
      <c r="U511" s="104">
        <f>VLOOKUP(C511,职业!B:I,7,0)</f>
        <v>0</v>
      </c>
      <c r="V511" s="104">
        <f>VLOOKUP(C511,职业!B:I,8,0)</f>
        <v>0</v>
      </c>
    </row>
    <row r="512" spans="1:22">
      <c r="A512" s="45">
        <f>ROW()-2</f>
        <v>510</v>
      </c>
      <c r="B512" s="45">
        <v>344</v>
      </c>
      <c r="C512" s="41">
        <v>1</v>
      </c>
      <c r="D512" s="41">
        <v>0</v>
      </c>
      <c r="E512" s="46" t="s">
        <v>469</v>
      </c>
      <c r="F512" s="46" t="str">
        <f>VLOOKUP(C512,职业!B:C,2,0)</f>
        <v>将军·攻击型</v>
      </c>
      <c r="G512" s="46" t="str">
        <f>VLOOKUP(D512,绝技!B:C,2,0)</f>
        <v>无</v>
      </c>
      <c r="H512" s="50">
        <v>8</v>
      </c>
      <c r="I512" s="50">
        <v>7</v>
      </c>
      <c r="J512" s="45">
        <f>H512+I512</f>
        <v>15</v>
      </c>
      <c r="K512" s="41">
        <v>1</v>
      </c>
      <c r="L512" s="42">
        <v>1</v>
      </c>
      <c r="M512" s="47">
        <f>INT((50+K512*R512)*(10+L512))</f>
        <v>825</v>
      </c>
      <c r="N512" s="72">
        <f>INT((H512+S512)*(10+L512))</f>
        <v>418</v>
      </c>
      <c r="O512" s="48">
        <f>INT((H512+T512)*(10+L512))</f>
        <v>143</v>
      </c>
      <c r="P512" s="48">
        <f>INT((I512+U512)*(10+L512))</f>
        <v>77</v>
      </c>
      <c r="Q512" s="48">
        <f>INT((I512+V512)*(10+L512))</f>
        <v>77</v>
      </c>
      <c r="R512" s="104">
        <f>VLOOKUP(C512,职业!B:I,4,0)</f>
        <v>25</v>
      </c>
      <c r="S512" s="104">
        <f>VLOOKUP(C512,职业!B:I,5,0)</f>
        <v>30</v>
      </c>
      <c r="T512" s="104">
        <f>VLOOKUP(C512,职业!B:I,6,0)</f>
        <v>5</v>
      </c>
      <c r="U512" s="104">
        <f>VLOOKUP(C512,职业!B:I,7,0)</f>
        <v>0</v>
      </c>
      <c r="V512" s="104">
        <f>VLOOKUP(C512,职业!B:I,8,0)</f>
        <v>0</v>
      </c>
    </row>
    <row r="513" spans="1:22">
      <c r="A513" s="45">
        <f>ROW()-2</f>
        <v>511</v>
      </c>
      <c r="B513" s="45">
        <v>489</v>
      </c>
      <c r="C513" s="41">
        <v>1</v>
      </c>
      <c r="D513" s="41">
        <v>0</v>
      </c>
      <c r="E513" s="46" t="s">
        <v>612</v>
      </c>
      <c r="F513" s="46" t="str">
        <f>VLOOKUP(C513,职业!B:C,2,0)</f>
        <v>将军·攻击型</v>
      </c>
      <c r="G513" s="46" t="str">
        <f>VLOOKUP(D513,绝技!B:C,2,0)</f>
        <v>无</v>
      </c>
      <c r="H513" s="50">
        <v>8</v>
      </c>
      <c r="I513" s="50">
        <v>7</v>
      </c>
      <c r="J513" s="45">
        <f>H513+I513</f>
        <v>15</v>
      </c>
      <c r="K513" s="41">
        <v>1</v>
      </c>
      <c r="L513" s="42">
        <v>1</v>
      </c>
      <c r="M513" s="47">
        <f>INT((50+K513*R513)*(10+L513))</f>
        <v>825</v>
      </c>
      <c r="N513" s="72">
        <f>INT((H513+S513)*(10+L513))</f>
        <v>418</v>
      </c>
      <c r="O513" s="48">
        <f>INT((H513+T513)*(10+L513))</f>
        <v>143</v>
      </c>
      <c r="P513" s="48">
        <f>INT((I513+U513)*(10+L513))</f>
        <v>77</v>
      </c>
      <c r="Q513" s="48">
        <f>INT((I513+V513)*(10+L513))</f>
        <v>77</v>
      </c>
      <c r="R513" s="104">
        <f>VLOOKUP(C513,职业!B:I,4,0)</f>
        <v>25</v>
      </c>
      <c r="S513" s="104">
        <f>VLOOKUP(C513,职业!B:I,5,0)</f>
        <v>30</v>
      </c>
      <c r="T513" s="104">
        <f>VLOOKUP(C513,职业!B:I,6,0)</f>
        <v>5</v>
      </c>
      <c r="U513" s="104">
        <f>VLOOKUP(C513,职业!B:I,7,0)</f>
        <v>0</v>
      </c>
      <c r="V513" s="104">
        <f>VLOOKUP(C513,职业!B:I,8,0)</f>
        <v>0</v>
      </c>
    </row>
    <row r="514" spans="1:22">
      <c r="A514" s="45">
        <f>ROW()-2</f>
        <v>512</v>
      </c>
      <c r="B514" s="45">
        <v>332</v>
      </c>
      <c r="C514" s="41">
        <v>1</v>
      </c>
      <c r="D514" s="41">
        <v>0</v>
      </c>
      <c r="E514" s="46" t="s">
        <v>457</v>
      </c>
      <c r="F514" s="46" t="str">
        <f>VLOOKUP(C514,职业!B:C,2,0)</f>
        <v>将军·攻击型</v>
      </c>
      <c r="G514" s="46" t="str">
        <f>VLOOKUP(D514,绝技!B:C,2,0)</f>
        <v>无</v>
      </c>
      <c r="H514" s="50">
        <v>8</v>
      </c>
      <c r="I514" s="50">
        <v>2</v>
      </c>
      <c r="J514" s="45">
        <f>H514+I514</f>
        <v>10</v>
      </c>
      <c r="K514" s="41">
        <v>1</v>
      </c>
      <c r="L514" s="42">
        <v>1</v>
      </c>
      <c r="M514" s="47">
        <f>INT((50+K514*R514)*(10+L514))</f>
        <v>825</v>
      </c>
      <c r="N514" s="72">
        <f>INT((H514+S514)*(10+L514))</f>
        <v>418</v>
      </c>
      <c r="O514" s="48">
        <f>INT((H514+T514)*(10+L514))</f>
        <v>143</v>
      </c>
      <c r="P514" s="48">
        <f>INT((I514+U514)*(10+L514))</f>
        <v>22</v>
      </c>
      <c r="Q514" s="48">
        <f>INT((I514+V514)*(10+L514))</f>
        <v>22</v>
      </c>
      <c r="R514" s="104">
        <f>VLOOKUP(C514,职业!B:I,4,0)</f>
        <v>25</v>
      </c>
      <c r="S514" s="104">
        <f>VLOOKUP(C514,职业!B:I,5,0)</f>
        <v>30</v>
      </c>
      <c r="T514" s="104">
        <f>VLOOKUP(C514,职业!B:I,6,0)</f>
        <v>5</v>
      </c>
      <c r="U514" s="104">
        <f>VLOOKUP(C514,职业!B:I,7,0)</f>
        <v>0</v>
      </c>
      <c r="V514" s="104">
        <f>VLOOKUP(C514,职业!B:I,8,0)</f>
        <v>0</v>
      </c>
    </row>
    <row r="515" spans="1:22">
      <c r="A515" s="45">
        <f>ROW()-2</f>
        <v>513</v>
      </c>
      <c r="B515" s="45">
        <v>105</v>
      </c>
      <c r="C515" s="41">
        <v>1</v>
      </c>
      <c r="D515" s="41">
        <v>0</v>
      </c>
      <c r="E515" s="46" t="s">
        <v>231</v>
      </c>
      <c r="F515" s="46" t="str">
        <f>VLOOKUP(C515,职业!B:C,2,0)</f>
        <v>将军·攻击型</v>
      </c>
      <c r="G515" s="46" t="str">
        <f>VLOOKUP(D515,绝技!B:C,2,0)</f>
        <v>无</v>
      </c>
      <c r="H515" s="50">
        <v>8</v>
      </c>
      <c r="I515" s="50">
        <v>1</v>
      </c>
      <c r="J515" s="45">
        <f>H515+I515</f>
        <v>9</v>
      </c>
      <c r="K515" s="41">
        <v>1</v>
      </c>
      <c r="L515" s="42">
        <v>1</v>
      </c>
      <c r="M515" s="47">
        <f>INT((50+K515*R515)*(10+L515))</f>
        <v>825</v>
      </c>
      <c r="N515" s="72">
        <f>INT((H515+S515)*(10+L515))</f>
        <v>418</v>
      </c>
      <c r="O515" s="48">
        <f>INT((H515+T515)*(10+L515))</f>
        <v>143</v>
      </c>
      <c r="P515" s="48">
        <f>INT((I515+U515)*(10+L515))</f>
        <v>11</v>
      </c>
      <c r="Q515" s="48">
        <f>INT((I515+V515)*(10+L515))</f>
        <v>11</v>
      </c>
      <c r="R515" s="104">
        <f>VLOOKUP(C515,职业!B:I,4,0)</f>
        <v>25</v>
      </c>
      <c r="S515" s="104">
        <f>VLOOKUP(C515,职业!B:I,5,0)</f>
        <v>30</v>
      </c>
      <c r="T515" s="104">
        <f>VLOOKUP(C515,职业!B:I,6,0)</f>
        <v>5</v>
      </c>
      <c r="U515" s="104">
        <f>VLOOKUP(C515,职业!B:I,7,0)</f>
        <v>0</v>
      </c>
      <c r="V515" s="104">
        <f>VLOOKUP(C515,职业!B:I,8,0)</f>
        <v>0</v>
      </c>
    </row>
    <row r="516" spans="1:22">
      <c r="A516" s="45">
        <f>ROW()-2</f>
        <v>514</v>
      </c>
      <c r="B516" s="45">
        <v>557</v>
      </c>
      <c r="C516" s="41">
        <v>7</v>
      </c>
      <c r="D516" s="41">
        <v>0</v>
      </c>
      <c r="E516" s="46" t="s">
        <v>677</v>
      </c>
      <c r="F516" s="46" t="str">
        <f>VLOOKUP(C516,职业!B:C,2,0)</f>
        <v>军师·敏捷型</v>
      </c>
      <c r="G516" s="46" t="str">
        <f>VLOOKUP(D516,绝技!B:C,2,0)</f>
        <v>无</v>
      </c>
      <c r="H516" s="50">
        <v>8</v>
      </c>
      <c r="I516" s="50">
        <v>27</v>
      </c>
      <c r="J516" s="45">
        <f>H516+I516</f>
        <v>35</v>
      </c>
      <c r="K516" s="41">
        <v>4</v>
      </c>
      <c r="L516" s="42">
        <v>1</v>
      </c>
      <c r="M516" s="47">
        <f>INT((50+K516*R516)*(10+L516))</f>
        <v>1430</v>
      </c>
      <c r="N516" s="72">
        <f>INT((H516+S516)*(10+L516))</f>
        <v>88</v>
      </c>
      <c r="O516" s="48">
        <f>INT((H516+T516)*(10+L516))</f>
        <v>88</v>
      </c>
      <c r="P516" s="48">
        <f>INT((I516+U516)*(10+L516))</f>
        <v>572</v>
      </c>
      <c r="Q516" s="48">
        <f>INT((I516+V516)*(10+L516))</f>
        <v>352</v>
      </c>
      <c r="R516" s="104">
        <f>VLOOKUP(C516,职业!B:I,4,0)</f>
        <v>20</v>
      </c>
      <c r="S516" s="104">
        <f>VLOOKUP(C516,职业!B:I,5,0)</f>
        <v>0</v>
      </c>
      <c r="T516" s="104">
        <f>VLOOKUP(C516,职业!B:I,6,0)</f>
        <v>0</v>
      </c>
      <c r="U516" s="104">
        <f>VLOOKUP(C516,职业!B:I,7,0)</f>
        <v>25</v>
      </c>
      <c r="V516" s="104">
        <f>VLOOKUP(C516,职业!B:I,8,0)</f>
        <v>5</v>
      </c>
    </row>
    <row r="517" spans="1:22">
      <c r="A517" s="45">
        <f>ROW()-2</f>
        <v>515</v>
      </c>
      <c r="B517" s="45">
        <v>641</v>
      </c>
      <c r="C517" s="41">
        <v>7</v>
      </c>
      <c r="D517" s="41">
        <v>0</v>
      </c>
      <c r="E517" s="46" t="s">
        <v>760</v>
      </c>
      <c r="F517" s="46" t="str">
        <f>VLOOKUP(C517,职业!B:C,2,0)</f>
        <v>军师·敏捷型</v>
      </c>
      <c r="G517" s="46" t="str">
        <f>VLOOKUP(D517,绝技!B:C,2,0)</f>
        <v>无</v>
      </c>
      <c r="H517" s="50">
        <v>8</v>
      </c>
      <c r="I517" s="50">
        <v>23</v>
      </c>
      <c r="J517" s="45">
        <f>H517+I517</f>
        <v>31</v>
      </c>
      <c r="K517" s="41">
        <v>3</v>
      </c>
      <c r="L517" s="42">
        <v>1</v>
      </c>
      <c r="M517" s="47">
        <f>INT((50+K517*R517)*(10+L517))</f>
        <v>1210</v>
      </c>
      <c r="N517" s="72">
        <f>INT((H517+S517)*(10+L517))</f>
        <v>88</v>
      </c>
      <c r="O517" s="48">
        <f>INT((H517+T517)*(10+L517))</f>
        <v>88</v>
      </c>
      <c r="P517" s="48">
        <f>INT((I517+U517)*(10+L517))</f>
        <v>528</v>
      </c>
      <c r="Q517" s="48">
        <f>INT((I517+V517)*(10+L517))</f>
        <v>308</v>
      </c>
      <c r="R517" s="104">
        <f>VLOOKUP(C517,职业!B:I,4,0)</f>
        <v>20</v>
      </c>
      <c r="S517" s="104">
        <f>VLOOKUP(C517,职业!B:I,5,0)</f>
        <v>0</v>
      </c>
      <c r="T517" s="104">
        <f>VLOOKUP(C517,职业!B:I,6,0)</f>
        <v>0</v>
      </c>
      <c r="U517" s="104">
        <f>VLOOKUP(C517,职业!B:I,7,0)</f>
        <v>25</v>
      </c>
      <c r="V517" s="104">
        <f>VLOOKUP(C517,职业!B:I,8,0)</f>
        <v>5</v>
      </c>
    </row>
    <row r="518" spans="1:22">
      <c r="A518" s="45">
        <f>ROW()-2</f>
        <v>516</v>
      </c>
      <c r="B518" s="45">
        <v>298</v>
      </c>
      <c r="C518" s="41">
        <v>1</v>
      </c>
      <c r="D518" s="41">
        <v>0</v>
      </c>
      <c r="E518" s="46" t="s">
        <v>424</v>
      </c>
      <c r="F518" s="46" t="str">
        <f>VLOOKUP(C518,职业!B:C,2,0)</f>
        <v>将军·攻击型</v>
      </c>
      <c r="G518" s="46" t="str">
        <f>VLOOKUP(D518,绝技!B:C,2,0)</f>
        <v>无</v>
      </c>
      <c r="H518" s="50">
        <v>7</v>
      </c>
      <c r="I518" s="50">
        <v>21</v>
      </c>
      <c r="J518" s="45">
        <f>H518+I518</f>
        <v>28</v>
      </c>
      <c r="K518" s="41">
        <v>1</v>
      </c>
      <c r="L518" s="42">
        <v>1</v>
      </c>
      <c r="M518" s="47">
        <f>INT((50+K518*R518)*(10+L518))</f>
        <v>825</v>
      </c>
      <c r="N518" s="72">
        <f>INT((H518+S518)*(10+L518))</f>
        <v>407</v>
      </c>
      <c r="O518" s="48">
        <f>INT((H518+T518)*(10+L518))</f>
        <v>132</v>
      </c>
      <c r="P518" s="48">
        <f>INT((I518+U518)*(10+L518))</f>
        <v>231</v>
      </c>
      <c r="Q518" s="48">
        <f>INT((I518+V518)*(10+L518))</f>
        <v>231</v>
      </c>
      <c r="R518" s="104">
        <f>VLOOKUP(C518,职业!B:I,4,0)</f>
        <v>25</v>
      </c>
      <c r="S518" s="104">
        <f>VLOOKUP(C518,职业!B:I,5,0)</f>
        <v>30</v>
      </c>
      <c r="T518" s="104">
        <f>VLOOKUP(C518,职业!B:I,6,0)</f>
        <v>5</v>
      </c>
      <c r="U518" s="104">
        <f>VLOOKUP(C518,职业!B:I,7,0)</f>
        <v>0</v>
      </c>
      <c r="V518" s="104">
        <f>VLOOKUP(C518,职业!B:I,8,0)</f>
        <v>0</v>
      </c>
    </row>
    <row r="519" spans="1:22">
      <c r="A519" s="45">
        <f>ROW()-2</f>
        <v>517</v>
      </c>
      <c r="B519" s="45">
        <v>501</v>
      </c>
      <c r="C519" s="41">
        <v>1</v>
      </c>
      <c r="D519" s="41">
        <v>0</v>
      </c>
      <c r="E519" s="46" t="s">
        <v>624</v>
      </c>
      <c r="F519" s="46" t="str">
        <f>VLOOKUP(C519,职业!B:C,2,0)</f>
        <v>将军·攻击型</v>
      </c>
      <c r="G519" s="46" t="str">
        <f>VLOOKUP(D519,绝技!B:C,2,0)</f>
        <v>无</v>
      </c>
      <c r="H519" s="50">
        <v>7</v>
      </c>
      <c r="I519" s="50">
        <v>21</v>
      </c>
      <c r="J519" s="45">
        <f>H519+I519</f>
        <v>28</v>
      </c>
      <c r="K519" s="41">
        <v>1</v>
      </c>
      <c r="L519" s="42">
        <v>1</v>
      </c>
      <c r="M519" s="47">
        <f>INT((50+K519*R519)*(10+L519))</f>
        <v>825</v>
      </c>
      <c r="N519" s="72">
        <f>INT((H519+S519)*(10+L519))</f>
        <v>407</v>
      </c>
      <c r="O519" s="48">
        <f>INT((H519+T519)*(10+L519))</f>
        <v>132</v>
      </c>
      <c r="P519" s="48">
        <f>INT((I519+U519)*(10+L519))</f>
        <v>231</v>
      </c>
      <c r="Q519" s="48">
        <f>INT((I519+V519)*(10+L519))</f>
        <v>231</v>
      </c>
      <c r="R519" s="104">
        <f>VLOOKUP(C519,职业!B:I,4,0)</f>
        <v>25</v>
      </c>
      <c r="S519" s="104">
        <f>VLOOKUP(C519,职业!B:I,5,0)</f>
        <v>30</v>
      </c>
      <c r="T519" s="104">
        <f>VLOOKUP(C519,职业!B:I,6,0)</f>
        <v>5</v>
      </c>
      <c r="U519" s="104">
        <f>VLOOKUP(C519,职业!B:I,7,0)</f>
        <v>0</v>
      </c>
      <c r="V519" s="104">
        <f>VLOOKUP(C519,职业!B:I,8,0)</f>
        <v>0</v>
      </c>
    </row>
    <row r="520" spans="1:22">
      <c r="A520" s="45">
        <f>ROW()-2</f>
        <v>518</v>
      </c>
      <c r="B520" s="45">
        <v>528</v>
      </c>
      <c r="C520" s="41">
        <v>1</v>
      </c>
      <c r="D520" s="41">
        <v>0</v>
      </c>
      <c r="E520" s="46" t="s">
        <v>649</v>
      </c>
      <c r="F520" s="46" t="str">
        <f>VLOOKUP(C520,职业!B:C,2,0)</f>
        <v>将军·攻击型</v>
      </c>
      <c r="G520" s="46" t="str">
        <f>VLOOKUP(D520,绝技!B:C,2,0)</f>
        <v>无</v>
      </c>
      <c r="H520" s="50">
        <v>7</v>
      </c>
      <c r="I520" s="50">
        <v>20</v>
      </c>
      <c r="J520" s="45">
        <f>H520+I520</f>
        <v>27</v>
      </c>
      <c r="K520" s="41">
        <v>1</v>
      </c>
      <c r="L520" s="42">
        <v>1</v>
      </c>
      <c r="M520" s="47">
        <f>INT((50+K520*R520)*(10+L520))</f>
        <v>825</v>
      </c>
      <c r="N520" s="72">
        <f>INT((H520+S520)*(10+L520))</f>
        <v>407</v>
      </c>
      <c r="O520" s="48">
        <f>INT((H520+T520)*(10+L520))</f>
        <v>132</v>
      </c>
      <c r="P520" s="48">
        <f>INT((I520+U520)*(10+L520))</f>
        <v>220</v>
      </c>
      <c r="Q520" s="48">
        <f>INT((I520+V520)*(10+L520))</f>
        <v>220</v>
      </c>
      <c r="R520" s="104">
        <f>VLOOKUP(C520,职业!B:I,4,0)</f>
        <v>25</v>
      </c>
      <c r="S520" s="104">
        <f>VLOOKUP(C520,职业!B:I,5,0)</f>
        <v>30</v>
      </c>
      <c r="T520" s="104">
        <f>VLOOKUP(C520,职业!B:I,6,0)</f>
        <v>5</v>
      </c>
      <c r="U520" s="104">
        <f>VLOOKUP(C520,职业!B:I,7,0)</f>
        <v>0</v>
      </c>
      <c r="V520" s="104">
        <f>VLOOKUP(C520,职业!B:I,8,0)</f>
        <v>0</v>
      </c>
    </row>
    <row r="521" spans="1:22">
      <c r="A521" s="45">
        <f>ROW()-2</f>
        <v>519</v>
      </c>
      <c r="B521" s="45">
        <v>49</v>
      </c>
      <c r="C521" s="41">
        <v>1</v>
      </c>
      <c r="D521" s="41">
        <v>0</v>
      </c>
      <c r="E521" s="46" t="s">
        <v>175</v>
      </c>
      <c r="F521" s="46" t="str">
        <f>VLOOKUP(C521,职业!B:C,2,0)</f>
        <v>将军·攻击型</v>
      </c>
      <c r="G521" s="46" t="str">
        <f>VLOOKUP(D521,绝技!B:C,2,0)</f>
        <v>无</v>
      </c>
      <c r="H521" s="50">
        <v>7</v>
      </c>
      <c r="I521" s="50">
        <v>19</v>
      </c>
      <c r="J521" s="45">
        <f>H521+I521</f>
        <v>26</v>
      </c>
      <c r="K521" s="41">
        <v>1</v>
      </c>
      <c r="L521" s="42">
        <v>1</v>
      </c>
      <c r="M521" s="47">
        <f>INT((50+K521*R521)*(10+L521))</f>
        <v>825</v>
      </c>
      <c r="N521" s="72">
        <f>INT((H521+S521)*(10+L521))</f>
        <v>407</v>
      </c>
      <c r="O521" s="48">
        <f>INT((H521+T521)*(10+L521))</f>
        <v>132</v>
      </c>
      <c r="P521" s="48">
        <f>INT((I521+U521)*(10+L521))</f>
        <v>209</v>
      </c>
      <c r="Q521" s="48">
        <f>INT((I521+V521)*(10+L521))</f>
        <v>209</v>
      </c>
      <c r="R521" s="104">
        <f>VLOOKUP(C521,职业!B:I,4,0)</f>
        <v>25</v>
      </c>
      <c r="S521" s="104">
        <f>VLOOKUP(C521,职业!B:I,5,0)</f>
        <v>30</v>
      </c>
      <c r="T521" s="104">
        <f>VLOOKUP(C521,职业!B:I,6,0)</f>
        <v>5</v>
      </c>
      <c r="U521" s="104">
        <f>VLOOKUP(C521,职业!B:I,7,0)</f>
        <v>0</v>
      </c>
      <c r="V521" s="104">
        <f>VLOOKUP(C521,职业!B:I,8,0)</f>
        <v>0</v>
      </c>
    </row>
    <row r="522" spans="1:22">
      <c r="A522" s="45">
        <f>ROW()-2</f>
        <v>520</v>
      </c>
      <c r="B522" s="45">
        <v>479</v>
      </c>
      <c r="C522" s="41">
        <v>1</v>
      </c>
      <c r="D522" s="41">
        <v>0</v>
      </c>
      <c r="E522" s="46" t="s">
        <v>602</v>
      </c>
      <c r="F522" s="46" t="str">
        <f>VLOOKUP(C522,职业!B:C,2,0)</f>
        <v>将军·攻击型</v>
      </c>
      <c r="G522" s="46" t="str">
        <f>VLOOKUP(D522,绝技!B:C,2,0)</f>
        <v>无</v>
      </c>
      <c r="H522" s="50">
        <v>7</v>
      </c>
      <c r="I522" s="50">
        <v>19</v>
      </c>
      <c r="J522" s="45">
        <f>H522+I522</f>
        <v>26</v>
      </c>
      <c r="K522" s="41">
        <v>1</v>
      </c>
      <c r="L522" s="42">
        <v>1</v>
      </c>
      <c r="M522" s="47">
        <f>INT((50+K522*R522)*(10+L522))</f>
        <v>825</v>
      </c>
      <c r="N522" s="72">
        <f>INT((H522+S522)*(10+L522))</f>
        <v>407</v>
      </c>
      <c r="O522" s="48">
        <f>INT((H522+T522)*(10+L522))</f>
        <v>132</v>
      </c>
      <c r="P522" s="48">
        <f>INT((I522+U522)*(10+L522))</f>
        <v>209</v>
      </c>
      <c r="Q522" s="48">
        <f>INT((I522+V522)*(10+L522))</f>
        <v>209</v>
      </c>
      <c r="R522" s="104">
        <f>VLOOKUP(C522,职业!B:I,4,0)</f>
        <v>25</v>
      </c>
      <c r="S522" s="104">
        <f>VLOOKUP(C522,职业!B:I,5,0)</f>
        <v>30</v>
      </c>
      <c r="T522" s="104">
        <f>VLOOKUP(C522,职业!B:I,6,0)</f>
        <v>5</v>
      </c>
      <c r="U522" s="104">
        <f>VLOOKUP(C522,职业!B:I,7,0)</f>
        <v>0</v>
      </c>
      <c r="V522" s="104">
        <f>VLOOKUP(C522,职业!B:I,8,0)</f>
        <v>0</v>
      </c>
    </row>
    <row r="523" spans="1:22">
      <c r="A523" s="45">
        <f>ROW()-2</f>
        <v>521</v>
      </c>
      <c r="B523" s="45">
        <v>532</v>
      </c>
      <c r="C523" s="41">
        <v>1</v>
      </c>
      <c r="D523" s="41">
        <v>0</v>
      </c>
      <c r="E523" s="46" t="s">
        <v>653</v>
      </c>
      <c r="F523" s="46" t="str">
        <f>VLOOKUP(C523,职业!B:C,2,0)</f>
        <v>将军·攻击型</v>
      </c>
      <c r="G523" s="46" t="str">
        <f>VLOOKUP(D523,绝技!B:C,2,0)</f>
        <v>无</v>
      </c>
      <c r="H523" s="50">
        <v>7</v>
      </c>
      <c r="I523" s="50">
        <v>19</v>
      </c>
      <c r="J523" s="45">
        <f>H523+I523</f>
        <v>26</v>
      </c>
      <c r="K523" s="41">
        <v>1</v>
      </c>
      <c r="L523" s="42">
        <v>1</v>
      </c>
      <c r="M523" s="47">
        <f>INT((50+K523*R523)*(10+L523))</f>
        <v>825</v>
      </c>
      <c r="N523" s="72">
        <f>INT((H523+S523)*(10+L523))</f>
        <v>407</v>
      </c>
      <c r="O523" s="48">
        <f>INT((H523+T523)*(10+L523))</f>
        <v>132</v>
      </c>
      <c r="P523" s="48">
        <f>INT((I523+U523)*(10+L523))</f>
        <v>209</v>
      </c>
      <c r="Q523" s="48">
        <f>INT((I523+V523)*(10+L523))</f>
        <v>209</v>
      </c>
      <c r="R523" s="104">
        <f>VLOOKUP(C523,职业!B:I,4,0)</f>
        <v>25</v>
      </c>
      <c r="S523" s="104">
        <f>VLOOKUP(C523,职业!B:I,5,0)</f>
        <v>30</v>
      </c>
      <c r="T523" s="104">
        <f>VLOOKUP(C523,职业!B:I,6,0)</f>
        <v>5</v>
      </c>
      <c r="U523" s="104">
        <f>VLOOKUP(C523,职业!B:I,7,0)</f>
        <v>0</v>
      </c>
      <c r="V523" s="104">
        <f>VLOOKUP(C523,职业!B:I,8,0)</f>
        <v>0</v>
      </c>
    </row>
    <row r="524" spans="1:22">
      <c r="A524" s="45">
        <f>ROW()-2</f>
        <v>522</v>
      </c>
      <c r="B524" s="45">
        <v>130</v>
      </c>
      <c r="C524" s="41">
        <v>1</v>
      </c>
      <c r="D524" s="41">
        <v>0</v>
      </c>
      <c r="E524" s="46" t="s">
        <v>256</v>
      </c>
      <c r="F524" s="46" t="str">
        <f>VLOOKUP(C524,职业!B:C,2,0)</f>
        <v>将军·攻击型</v>
      </c>
      <c r="G524" s="46" t="str">
        <f>VLOOKUP(D524,绝技!B:C,2,0)</f>
        <v>无</v>
      </c>
      <c r="H524" s="50">
        <v>7</v>
      </c>
      <c r="I524" s="50">
        <v>18</v>
      </c>
      <c r="J524" s="45">
        <f>H524+I524</f>
        <v>25</v>
      </c>
      <c r="K524" s="41">
        <v>1</v>
      </c>
      <c r="L524" s="42">
        <v>1</v>
      </c>
      <c r="M524" s="47">
        <f>INT((50+K524*R524)*(10+L524))</f>
        <v>825</v>
      </c>
      <c r="N524" s="72">
        <f>INT((H524+S524)*(10+L524))</f>
        <v>407</v>
      </c>
      <c r="O524" s="48">
        <f>INT((H524+T524)*(10+L524))</f>
        <v>132</v>
      </c>
      <c r="P524" s="48">
        <f>INT((I524+U524)*(10+L524))</f>
        <v>198</v>
      </c>
      <c r="Q524" s="48">
        <f>INT((I524+V524)*(10+L524))</f>
        <v>198</v>
      </c>
      <c r="R524" s="104">
        <f>VLOOKUP(C524,职业!B:I,4,0)</f>
        <v>25</v>
      </c>
      <c r="S524" s="104">
        <f>VLOOKUP(C524,职业!B:I,5,0)</f>
        <v>30</v>
      </c>
      <c r="T524" s="104">
        <f>VLOOKUP(C524,职业!B:I,6,0)</f>
        <v>5</v>
      </c>
      <c r="U524" s="104">
        <f>VLOOKUP(C524,职业!B:I,7,0)</f>
        <v>0</v>
      </c>
      <c r="V524" s="104">
        <f>VLOOKUP(C524,职业!B:I,8,0)</f>
        <v>0</v>
      </c>
    </row>
    <row r="525" spans="1:22">
      <c r="A525" s="45">
        <f>ROW()-2</f>
        <v>523</v>
      </c>
      <c r="B525" s="45">
        <v>386</v>
      </c>
      <c r="C525" s="41">
        <v>1</v>
      </c>
      <c r="D525" s="41">
        <v>0</v>
      </c>
      <c r="E525" s="46" t="s">
        <v>511</v>
      </c>
      <c r="F525" s="46" t="str">
        <f>VLOOKUP(C525,职业!B:C,2,0)</f>
        <v>将军·攻击型</v>
      </c>
      <c r="G525" s="46" t="str">
        <f>VLOOKUP(D525,绝技!B:C,2,0)</f>
        <v>无</v>
      </c>
      <c r="H525" s="50">
        <v>7</v>
      </c>
      <c r="I525" s="50">
        <v>18</v>
      </c>
      <c r="J525" s="45">
        <f>H525+I525</f>
        <v>25</v>
      </c>
      <c r="K525" s="41">
        <v>1</v>
      </c>
      <c r="L525" s="42">
        <v>1</v>
      </c>
      <c r="M525" s="47">
        <f>INT((50+K525*R525)*(10+L525))</f>
        <v>825</v>
      </c>
      <c r="N525" s="72">
        <f>INT((H525+S525)*(10+L525))</f>
        <v>407</v>
      </c>
      <c r="O525" s="48">
        <f>INT((H525+T525)*(10+L525))</f>
        <v>132</v>
      </c>
      <c r="P525" s="48">
        <f>INT((I525+U525)*(10+L525))</f>
        <v>198</v>
      </c>
      <c r="Q525" s="48">
        <f>INT((I525+V525)*(10+L525))</f>
        <v>198</v>
      </c>
      <c r="R525" s="104">
        <f>VLOOKUP(C525,职业!B:I,4,0)</f>
        <v>25</v>
      </c>
      <c r="S525" s="104">
        <f>VLOOKUP(C525,职业!B:I,5,0)</f>
        <v>30</v>
      </c>
      <c r="T525" s="104">
        <f>VLOOKUP(C525,职业!B:I,6,0)</f>
        <v>5</v>
      </c>
      <c r="U525" s="104">
        <f>VLOOKUP(C525,职业!B:I,7,0)</f>
        <v>0</v>
      </c>
      <c r="V525" s="104">
        <f>VLOOKUP(C525,职业!B:I,8,0)</f>
        <v>0</v>
      </c>
    </row>
    <row r="526" spans="1:22">
      <c r="A526" s="45">
        <f>ROW()-2</f>
        <v>524</v>
      </c>
      <c r="B526" s="45">
        <v>569</v>
      </c>
      <c r="C526" s="41">
        <v>1</v>
      </c>
      <c r="D526" s="41">
        <v>0</v>
      </c>
      <c r="E526" s="46" t="s">
        <v>689</v>
      </c>
      <c r="F526" s="46" t="str">
        <f>VLOOKUP(C526,职业!B:C,2,0)</f>
        <v>将军·攻击型</v>
      </c>
      <c r="G526" s="46" t="str">
        <f>VLOOKUP(D526,绝技!B:C,2,0)</f>
        <v>无</v>
      </c>
      <c r="H526" s="50">
        <v>7</v>
      </c>
      <c r="I526" s="50">
        <v>18</v>
      </c>
      <c r="J526" s="45">
        <f>H526+I526</f>
        <v>25</v>
      </c>
      <c r="K526" s="41">
        <v>1</v>
      </c>
      <c r="L526" s="42">
        <v>1</v>
      </c>
      <c r="M526" s="47">
        <f>INT((50+K526*R526)*(10+L526))</f>
        <v>825</v>
      </c>
      <c r="N526" s="72">
        <f>INT((H526+S526)*(10+L526))</f>
        <v>407</v>
      </c>
      <c r="O526" s="48">
        <f>INT((H526+T526)*(10+L526))</f>
        <v>132</v>
      </c>
      <c r="P526" s="48">
        <f>INT((I526+U526)*(10+L526))</f>
        <v>198</v>
      </c>
      <c r="Q526" s="48">
        <f>INT((I526+V526)*(10+L526))</f>
        <v>198</v>
      </c>
      <c r="R526" s="104">
        <f>VLOOKUP(C526,职业!B:I,4,0)</f>
        <v>25</v>
      </c>
      <c r="S526" s="104">
        <f>VLOOKUP(C526,职业!B:I,5,0)</f>
        <v>30</v>
      </c>
      <c r="T526" s="104">
        <f>VLOOKUP(C526,职业!B:I,6,0)</f>
        <v>5</v>
      </c>
      <c r="U526" s="104">
        <f>VLOOKUP(C526,职业!B:I,7,0)</f>
        <v>0</v>
      </c>
      <c r="V526" s="104">
        <f>VLOOKUP(C526,职业!B:I,8,0)</f>
        <v>0</v>
      </c>
    </row>
    <row r="527" spans="1:22">
      <c r="A527" s="45">
        <f>ROW()-2</f>
        <v>525</v>
      </c>
      <c r="B527" s="45">
        <v>52</v>
      </c>
      <c r="C527" s="41">
        <v>1</v>
      </c>
      <c r="D527" s="41">
        <v>0</v>
      </c>
      <c r="E527" s="46" t="s">
        <v>178</v>
      </c>
      <c r="F527" s="46" t="str">
        <f>VLOOKUP(C527,职业!B:C,2,0)</f>
        <v>将军·攻击型</v>
      </c>
      <c r="G527" s="46" t="str">
        <f>VLOOKUP(D527,绝技!B:C,2,0)</f>
        <v>无</v>
      </c>
      <c r="H527" s="50">
        <v>7</v>
      </c>
      <c r="I527" s="50">
        <v>17</v>
      </c>
      <c r="J527" s="45">
        <f>H527+I527</f>
        <v>24</v>
      </c>
      <c r="K527" s="41">
        <v>1</v>
      </c>
      <c r="L527" s="42">
        <v>1</v>
      </c>
      <c r="M527" s="47">
        <f>INT((50+K527*R527)*(10+L527))</f>
        <v>825</v>
      </c>
      <c r="N527" s="72">
        <f>INT((H527+S527)*(10+L527))</f>
        <v>407</v>
      </c>
      <c r="O527" s="48">
        <f>INT((H527+T527)*(10+L527))</f>
        <v>132</v>
      </c>
      <c r="P527" s="48">
        <f>INT((I527+U527)*(10+L527))</f>
        <v>187</v>
      </c>
      <c r="Q527" s="48">
        <f>INT((I527+V527)*(10+L527))</f>
        <v>187</v>
      </c>
      <c r="R527" s="104">
        <f>VLOOKUP(C527,职业!B:I,4,0)</f>
        <v>25</v>
      </c>
      <c r="S527" s="104">
        <f>VLOOKUP(C527,职业!B:I,5,0)</f>
        <v>30</v>
      </c>
      <c r="T527" s="104">
        <f>VLOOKUP(C527,职业!B:I,6,0)</f>
        <v>5</v>
      </c>
      <c r="U527" s="104">
        <f>VLOOKUP(C527,职业!B:I,7,0)</f>
        <v>0</v>
      </c>
      <c r="V527" s="104">
        <f>VLOOKUP(C527,职业!B:I,8,0)</f>
        <v>0</v>
      </c>
    </row>
    <row r="528" spans="1:22">
      <c r="A528" s="45">
        <f>ROW()-2</f>
        <v>526</v>
      </c>
      <c r="B528" s="45">
        <v>61</v>
      </c>
      <c r="C528" s="41">
        <v>1</v>
      </c>
      <c r="D528" s="41">
        <v>0</v>
      </c>
      <c r="E528" s="46" t="s">
        <v>187</v>
      </c>
      <c r="F528" s="46" t="str">
        <f>VLOOKUP(C528,职业!B:C,2,0)</f>
        <v>将军·攻击型</v>
      </c>
      <c r="G528" s="46" t="str">
        <f>VLOOKUP(D528,绝技!B:C,2,0)</f>
        <v>无</v>
      </c>
      <c r="H528" s="50">
        <v>7</v>
      </c>
      <c r="I528" s="50">
        <v>17</v>
      </c>
      <c r="J528" s="45">
        <f>H528+I528</f>
        <v>24</v>
      </c>
      <c r="K528" s="41">
        <v>1</v>
      </c>
      <c r="L528" s="42">
        <v>1</v>
      </c>
      <c r="M528" s="47">
        <f>INT((50+K528*R528)*(10+L528))</f>
        <v>825</v>
      </c>
      <c r="N528" s="72">
        <f>INT((H528+S528)*(10+L528))</f>
        <v>407</v>
      </c>
      <c r="O528" s="48">
        <f>INT((H528+T528)*(10+L528))</f>
        <v>132</v>
      </c>
      <c r="P528" s="48">
        <f>INT((I528+U528)*(10+L528))</f>
        <v>187</v>
      </c>
      <c r="Q528" s="48">
        <f>INT((I528+V528)*(10+L528))</f>
        <v>187</v>
      </c>
      <c r="R528" s="104">
        <f>VLOOKUP(C528,职业!B:I,4,0)</f>
        <v>25</v>
      </c>
      <c r="S528" s="104">
        <f>VLOOKUP(C528,职业!B:I,5,0)</f>
        <v>30</v>
      </c>
      <c r="T528" s="104">
        <f>VLOOKUP(C528,职业!B:I,6,0)</f>
        <v>5</v>
      </c>
      <c r="U528" s="104">
        <f>VLOOKUP(C528,职业!B:I,7,0)</f>
        <v>0</v>
      </c>
      <c r="V528" s="104">
        <f>VLOOKUP(C528,职业!B:I,8,0)</f>
        <v>0</v>
      </c>
    </row>
    <row r="529" spans="1:22">
      <c r="A529" s="45">
        <f>ROW()-2</f>
        <v>527</v>
      </c>
      <c r="B529" s="45">
        <v>202</v>
      </c>
      <c r="C529" s="41">
        <v>1</v>
      </c>
      <c r="D529" s="41">
        <v>0</v>
      </c>
      <c r="E529" s="46" t="s">
        <v>328</v>
      </c>
      <c r="F529" s="46" t="str">
        <f>VLOOKUP(C529,职业!B:C,2,0)</f>
        <v>将军·攻击型</v>
      </c>
      <c r="G529" s="46" t="str">
        <f>VLOOKUP(D529,绝技!B:C,2,0)</f>
        <v>无</v>
      </c>
      <c r="H529" s="50">
        <v>7</v>
      </c>
      <c r="I529" s="50">
        <v>17</v>
      </c>
      <c r="J529" s="45">
        <f>H529+I529</f>
        <v>24</v>
      </c>
      <c r="K529" s="41">
        <v>1</v>
      </c>
      <c r="L529" s="42">
        <v>1</v>
      </c>
      <c r="M529" s="47">
        <f>INT((50+K529*R529)*(10+L529))</f>
        <v>825</v>
      </c>
      <c r="N529" s="72">
        <f>INT((H529+S529)*(10+L529))</f>
        <v>407</v>
      </c>
      <c r="O529" s="48">
        <f>INT((H529+T529)*(10+L529))</f>
        <v>132</v>
      </c>
      <c r="P529" s="48">
        <f>INT((I529+U529)*(10+L529))</f>
        <v>187</v>
      </c>
      <c r="Q529" s="48">
        <f>INT((I529+V529)*(10+L529))</f>
        <v>187</v>
      </c>
      <c r="R529" s="104">
        <f>VLOOKUP(C529,职业!B:I,4,0)</f>
        <v>25</v>
      </c>
      <c r="S529" s="104">
        <f>VLOOKUP(C529,职业!B:I,5,0)</f>
        <v>30</v>
      </c>
      <c r="T529" s="104">
        <f>VLOOKUP(C529,职业!B:I,6,0)</f>
        <v>5</v>
      </c>
      <c r="U529" s="104">
        <f>VLOOKUP(C529,职业!B:I,7,0)</f>
        <v>0</v>
      </c>
      <c r="V529" s="104">
        <f>VLOOKUP(C529,职业!B:I,8,0)</f>
        <v>0</v>
      </c>
    </row>
    <row r="530" spans="1:22">
      <c r="A530" s="45">
        <f>ROW()-2</f>
        <v>528</v>
      </c>
      <c r="B530" s="45">
        <v>416</v>
      </c>
      <c r="C530" s="41">
        <v>1</v>
      </c>
      <c r="D530" s="41">
        <v>0</v>
      </c>
      <c r="E530" s="46" t="s">
        <v>541</v>
      </c>
      <c r="F530" s="46" t="str">
        <f>VLOOKUP(C530,职业!B:C,2,0)</f>
        <v>将军·攻击型</v>
      </c>
      <c r="G530" s="46" t="str">
        <f>VLOOKUP(D530,绝技!B:C,2,0)</f>
        <v>无</v>
      </c>
      <c r="H530" s="50">
        <v>7</v>
      </c>
      <c r="I530" s="50">
        <v>17</v>
      </c>
      <c r="J530" s="45">
        <f>H530+I530</f>
        <v>24</v>
      </c>
      <c r="K530" s="41">
        <v>1</v>
      </c>
      <c r="L530" s="42">
        <v>1</v>
      </c>
      <c r="M530" s="47">
        <f>INT((50+K530*R530)*(10+L530))</f>
        <v>825</v>
      </c>
      <c r="N530" s="72">
        <f>INT((H530+S530)*(10+L530))</f>
        <v>407</v>
      </c>
      <c r="O530" s="48">
        <f>INT((H530+T530)*(10+L530))</f>
        <v>132</v>
      </c>
      <c r="P530" s="48">
        <f>INT((I530+U530)*(10+L530))</f>
        <v>187</v>
      </c>
      <c r="Q530" s="48">
        <f>INT((I530+V530)*(10+L530))</f>
        <v>187</v>
      </c>
      <c r="R530" s="104">
        <f>VLOOKUP(C530,职业!B:I,4,0)</f>
        <v>25</v>
      </c>
      <c r="S530" s="104">
        <f>VLOOKUP(C530,职业!B:I,5,0)</f>
        <v>30</v>
      </c>
      <c r="T530" s="104">
        <f>VLOOKUP(C530,职业!B:I,6,0)</f>
        <v>5</v>
      </c>
      <c r="U530" s="104">
        <f>VLOOKUP(C530,职业!B:I,7,0)</f>
        <v>0</v>
      </c>
      <c r="V530" s="104">
        <f>VLOOKUP(C530,职业!B:I,8,0)</f>
        <v>0</v>
      </c>
    </row>
    <row r="531" spans="1:22">
      <c r="A531" s="45">
        <f>ROW()-2</f>
        <v>529</v>
      </c>
      <c r="B531" s="45">
        <v>636</v>
      </c>
      <c r="C531" s="41">
        <v>1</v>
      </c>
      <c r="D531" s="41">
        <v>0</v>
      </c>
      <c r="E531" s="46" t="s">
        <v>755</v>
      </c>
      <c r="F531" s="46" t="str">
        <f>VLOOKUP(C531,职业!B:C,2,0)</f>
        <v>将军·攻击型</v>
      </c>
      <c r="G531" s="46" t="str">
        <f>VLOOKUP(D531,绝技!B:C,2,0)</f>
        <v>无</v>
      </c>
      <c r="H531" s="50">
        <v>7</v>
      </c>
      <c r="I531" s="50">
        <v>17</v>
      </c>
      <c r="J531" s="45">
        <f>H531+I531</f>
        <v>24</v>
      </c>
      <c r="K531" s="41">
        <v>1</v>
      </c>
      <c r="L531" s="42">
        <v>1</v>
      </c>
      <c r="M531" s="47">
        <f>INT((50+K531*R531)*(10+L531))</f>
        <v>825</v>
      </c>
      <c r="N531" s="72">
        <f>INT((H531+S531)*(10+L531))</f>
        <v>407</v>
      </c>
      <c r="O531" s="48">
        <f>INT((H531+T531)*(10+L531))</f>
        <v>132</v>
      </c>
      <c r="P531" s="48">
        <f>INT((I531+U531)*(10+L531))</f>
        <v>187</v>
      </c>
      <c r="Q531" s="48">
        <f>INT((I531+V531)*(10+L531))</f>
        <v>187</v>
      </c>
      <c r="R531" s="104">
        <f>VLOOKUP(C531,职业!B:I,4,0)</f>
        <v>25</v>
      </c>
      <c r="S531" s="104">
        <f>VLOOKUP(C531,职业!B:I,5,0)</f>
        <v>30</v>
      </c>
      <c r="T531" s="104">
        <f>VLOOKUP(C531,职业!B:I,6,0)</f>
        <v>5</v>
      </c>
      <c r="U531" s="104">
        <f>VLOOKUP(C531,职业!B:I,7,0)</f>
        <v>0</v>
      </c>
      <c r="V531" s="104">
        <f>VLOOKUP(C531,职业!B:I,8,0)</f>
        <v>0</v>
      </c>
    </row>
    <row r="532" spans="1:22">
      <c r="A532" s="45">
        <f>ROW()-2</f>
        <v>530</v>
      </c>
      <c r="B532" s="45">
        <v>97</v>
      </c>
      <c r="C532" s="41">
        <v>1</v>
      </c>
      <c r="D532" s="41">
        <v>0</v>
      </c>
      <c r="E532" s="46" t="s">
        <v>223</v>
      </c>
      <c r="F532" s="46" t="str">
        <f>VLOOKUP(C532,职业!B:C,2,0)</f>
        <v>将军·攻击型</v>
      </c>
      <c r="G532" s="46" t="str">
        <f>VLOOKUP(D532,绝技!B:C,2,0)</f>
        <v>无</v>
      </c>
      <c r="H532" s="50">
        <v>7</v>
      </c>
      <c r="I532" s="50">
        <v>16</v>
      </c>
      <c r="J532" s="45">
        <f>H532+I532</f>
        <v>23</v>
      </c>
      <c r="K532" s="41">
        <v>1</v>
      </c>
      <c r="L532" s="42">
        <v>1</v>
      </c>
      <c r="M532" s="47">
        <f>INT((50+K532*R532)*(10+L532))</f>
        <v>825</v>
      </c>
      <c r="N532" s="72">
        <f>INT((H532+S532)*(10+L532))</f>
        <v>407</v>
      </c>
      <c r="O532" s="48">
        <f>INT((H532+T532)*(10+L532))</f>
        <v>132</v>
      </c>
      <c r="P532" s="48">
        <f>INT((I532+U532)*(10+L532))</f>
        <v>176</v>
      </c>
      <c r="Q532" s="48">
        <f>INT((I532+V532)*(10+L532))</f>
        <v>176</v>
      </c>
      <c r="R532" s="104">
        <f>VLOOKUP(C532,职业!B:I,4,0)</f>
        <v>25</v>
      </c>
      <c r="S532" s="104">
        <f>VLOOKUP(C532,职业!B:I,5,0)</f>
        <v>30</v>
      </c>
      <c r="T532" s="104">
        <f>VLOOKUP(C532,职业!B:I,6,0)</f>
        <v>5</v>
      </c>
      <c r="U532" s="104">
        <f>VLOOKUP(C532,职业!B:I,7,0)</f>
        <v>0</v>
      </c>
      <c r="V532" s="104">
        <f>VLOOKUP(C532,职业!B:I,8,0)</f>
        <v>0</v>
      </c>
    </row>
    <row r="533" spans="1:22">
      <c r="A533" s="45">
        <f>ROW()-2</f>
        <v>531</v>
      </c>
      <c r="B533" s="45">
        <v>530</v>
      </c>
      <c r="C533" s="41">
        <v>1</v>
      </c>
      <c r="D533" s="41">
        <v>0</v>
      </c>
      <c r="E533" s="46" t="s">
        <v>651</v>
      </c>
      <c r="F533" s="46" t="str">
        <f>VLOOKUP(C533,职业!B:C,2,0)</f>
        <v>将军·攻击型</v>
      </c>
      <c r="G533" s="46" t="str">
        <f>VLOOKUP(D533,绝技!B:C,2,0)</f>
        <v>无</v>
      </c>
      <c r="H533" s="50">
        <v>7</v>
      </c>
      <c r="I533" s="50">
        <v>16</v>
      </c>
      <c r="J533" s="45">
        <f>H533+I533</f>
        <v>23</v>
      </c>
      <c r="K533" s="41">
        <v>1</v>
      </c>
      <c r="L533" s="42">
        <v>1</v>
      </c>
      <c r="M533" s="47">
        <f>INT((50+K533*R533)*(10+L533))</f>
        <v>825</v>
      </c>
      <c r="N533" s="72">
        <f>INT((H533+S533)*(10+L533))</f>
        <v>407</v>
      </c>
      <c r="O533" s="48">
        <f>INT((H533+T533)*(10+L533))</f>
        <v>132</v>
      </c>
      <c r="P533" s="48">
        <f>INT((I533+U533)*(10+L533))</f>
        <v>176</v>
      </c>
      <c r="Q533" s="48">
        <f>INT((I533+V533)*(10+L533))</f>
        <v>176</v>
      </c>
      <c r="R533" s="104">
        <f>VLOOKUP(C533,职业!B:I,4,0)</f>
        <v>25</v>
      </c>
      <c r="S533" s="104">
        <f>VLOOKUP(C533,职业!B:I,5,0)</f>
        <v>30</v>
      </c>
      <c r="T533" s="104">
        <f>VLOOKUP(C533,职业!B:I,6,0)</f>
        <v>5</v>
      </c>
      <c r="U533" s="104">
        <f>VLOOKUP(C533,职业!B:I,7,0)</f>
        <v>0</v>
      </c>
      <c r="V533" s="104">
        <f>VLOOKUP(C533,职业!B:I,8,0)</f>
        <v>0</v>
      </c>
    </row>
    <row r="534" spans="1:22">
      <c r="A534" s="45">
        <f>ROW()-2</f>
        <v>532</v>
      </c>
      <c r="B534" s="45">
        <v>653</v>
      </c>
      <c r="C534" s="41">
        <v>1</v>
      </c>
      <c r="D534" s="41">
        <v>0</v>
      </c>
      <c r="E534" s="46" t="s">
        <v>772</v>
      </c>
      <c r="F534" s="46" t="str">
        <f>VLOOKUP(C534,职业!B:C,2,0)</f>
        <v>将军·攻击型</v>
      </c>
      <c r="G534" s="46" t="str">
        <f>VLOOKUP(D534,绝技!B:C,2,0)</f>
        <v>无</v>
      </c>
      <c r="H534" s="50">
        <v>7</v>
      </c>
      <c r="I534" s="50">
        <v>16</v>
      </c>
      <c r="J534" s="45">
        <f>H534+I534</f>
        <v>23</v>
      </c>
      <c r="K534" s="41">
        <v>1</v>
      </c>
      <c r="L534" s="42">
        <v>1</v>
      </c>
      <c r="M534" s="47">
        <f>INT((50+K534*R534)*(10+L534))</f>
        <v>825</v>
      </c>
      <c r="N534" s="72">
        <f>INT((H534+S534)*(10+L534))</f>
        <v>407</v>
      </c>
      <c r="O534" s="48">
        <f>INT((H534+T534)*(10+L534))</f>
        <v>132</v>
      </c>
      <c r="P534" s="48">
        <f>INT((I534+U534)*(10+L534))</f>
        <v>176</v>
      </c>
      <c r="Q534" s="48">
        <f>INT((I534+V534)*(10+L534))</f>
        <v>176</v>
      </c>
      <c r="R534" s="104">
        <f>VLOOKUP(C534,职业!B:I,4,0)</f>
        <v>25</v>
      </c>
      <c r="S534" s="104">
        <f>VLOOKUP(C534,职业!B:I,5,0)</f>
        <v>30</v>
      </c>
      <c r="T534" s="104">
        <f>VLOOKUP(C534,职业!B:I,6,0)</f>
        <v>5</v>
      </c>
      <c r="U534" s="104">
        <f>VLOOKUP(C534,职业!B:I,7,0)</f>
        <v>0</v>
      </c>
      <c r="V534" s="104">
        <f>VLOOKUP(C534,职业!B:I,8,0)</f>
        <v>0</v>
      </c>
    </row>
    <row r="535" spans="1:22">
      <c r="A535" s="45">
        <f>ROW()-2</f>
        <v>533</v>
      </c>
      <c r="B535" s="45">
        <v>368</v>
      </c>
      <c r="C535" s="41">
        <v>1</v>
      </c>
      <c r="D535" s="41">
        <v>0</v>
      </c>
      <c r="E535" s="46" t="s">
        <v>493</v>
      </c>
      <c r="F535" s="46" t="str">
        <f>VLOOKUP(C535,职业!B:C,2,0)</f>
        <v>将军·攻击型</v>
      </c>
      <c r="G535" s="46" t="str">
        <f>VLOOKUP(D535,绝技!B:C,2,0)</f>
        <v>无</v>
      </c>
      <c r="H535" s="50">
        <v>7</v>
      </c>
      <c r="I535" s="50">
        <v>7</v>
      </c>
      <c r="J535" s="45">
        <f>H535+I535</f>
        <v>14</v>
      </c>
      <c r="K535" s="41">
        <v>1</v>
      </c>
      <c r="L535" s="42">
        <v>1</v>
      </c>
      <c r="M535" s="47">
        <f>INT((50+K535*R535)*(10+L535))</f>
        <v>825</v>
      </c>
      <c r="N535" s="72">
        <f>INT((H535+S535)*(10+L535))</f>
        <v>407</v>
      </c>
      <c r="O535" s="48">
        <f>INT((H535+T535)*(10+L535))</f>
        <v>132</v>
      </c>
      <c r="P535" s="48">
        <f>INT((I535+U535)*(10+L535))</f>
        <v>77</v>
      </c>
      <c r="Q535" s="48">
        <f>INT((I535+V535)*(10+L535))</f>
        <v>77</v>
      </c>
      <c r="R535" s="104">
        <f>VLOOKUP(C535,职业!B:I,4,0)</f>
        <v>25</v>
      </c>
      <c r="S535" s="104">
        <f>VLOOKUP(C535,职业!B:I,5,0)</f>
        <v>30</v>
      </c>
      <c r="T535" s="104">
        <f>VLOOKUP(C535,职业!B:I,6,0)</f>
        <v>5</v>
      </c>
      <c r="U535" s="104">
        <f>VLOOKUP(C535,职业!B:I,7,0)</f>
        <v>0</v>
      </c>
      <c r="V535" s="104">
        <f>VLOOKUP(C535,职业!B:I,8,0)</f>
        <v>0</v>
      </c>
    </row>
    <row r="536" spans="1:22">
      <c r="A536" s="45">
        <f>ROW()-2</f>
        <v>534</v>
      </c>
      <c r="B536" s="45">
        <v>475</v>
      </c>
      <c r="C536" s="41">
        <v>6</v>
      </c>
      <c r="D536" s="41">
        <v>0</v>
      </c>
      <c r="E536" s="58" t="s">
        <v>825</v>
      </c>
      <c r="F536" s="46" t="str">
        <f>VLOOKUP(C536,职业!B:C,2,0)</f>
        <v>军师·防御型</v>
      </c>
      <c r="G536" s="46" t="str">
        <f>VLOOKUP(D536,绝技!B:C,2,0)</f>
        <v>无</v>
      </c>
      <c r="H536" s="50">
        <v>7</v>
      </c>
      <c r="I536" s="50">
        <v>24</v>
      </c>
      <c r="J536" s="45">
        <f>H536+I536</f>
        <v>31</v>
      </c>
      <c r="K536" s="41">
        <v>3</v>
      </c>
      <c r="L536" s="42">
        <v>1</v>
      </c>
      <c r="M536" s="47">
        <f>INT((50+K536*R536)*(10+L536))</f>
        <v>1540</v>
      </c>
      <c r="N536" s="72">
        <f>INT((H536+S536)*(10+L536))</f>
        <v>77</v>
      </c>
      <c r="O536" s="48">
        <f>INT((H536+T536)*(10+L536))</f>
        <v>77</v>
      </c>
      <c r="P536" s="48">
        <f>INT((I536+U536)*(10+L536))</f>
        <v>539</v>
      </c>
      <c r="Q536" s="48">
        <f>INT((I536+V536)*(10+L536))</f>
        <v>374</v>
      </c>
      <c r="R536" s="104">
        <f>VLOOKUP(C536,职业!B:I,4,0)</f>
        <v>30</v>
      </c>
      <c r="S536" s="104">
        <f>VLOOKUP(C536,职业!B:I,5,0)</f>
        <v>0</v>
      </c>
      <c r="T536" s="104">
        <f>VLOOKUP(C536,职业!B:I,6,0)</f>
        <v>0</v>
      </c>
      <c r="U536" s="104">
        <f>VLOOKUP(C536,职业!B:I,7,0)</f>
        <v>25</v>
      </c>
      <c r="V536" s="104">
        <f>VLOOKUP(C536,职业!B:I,8,0)</f>
        <v>10</v>
      </c>
    </row>
    <row r="537" spans="1:22">
      <c r="A537" s="45">
        <f>ROW()-2</f>
        <v>535</v>
      </c>
      <c r="B537" s="45">
        <v>165</v>
      </c>
      <c r="C537" s="41">
        <v>7</v>
      </c>
      <c r="D537" s="41">
        <v>0</v>
      </c>
      <c r="E537" s="46" t="s">
        <v>291</v>
      </c>
      <c r="F537" s="46" t="str">
        <f>VLOOKUP(C537,职业!B:C,2,0)</f>
        <v>军师·敏捷型</v>
      </c>
      <c r="G537" s="46" t="str">
        <f>VLOOKUP(D537,绝技!B:C,2,0)</f>
        <v>无</v>
      </c>
      <c r="H537" s="50">
        <v>7</v>
      </c>
      <c r="I537" s="50">
        <v>25</v>
      </c>
      <c r="J537" s="45">
        <f>H537+I537</f>
        <v>32</v>
      </c>
      <c r="K537" s="41">
        <v>4</v>
      </c>
      <c r="L537" s="42">
        <v>1</v>
      </c>
      <c r="M537" s="47">
        <f>INT((50+K537*R537)*(10+L537))</f>
        <v>1430</v>
      </c>
      <c r="N537" s="72">
        <f>INT((H537+S537)*(10+L537))</f>
        <v>77</v>
      </c>
      <c r="O537" s="48">
        <f>INT((H537+T537)*(10+L537))</f>
        <v>77</v>
      </c>
      <c r="P537" s="48">
        <f>INT((I537+U537)*(10+L537))</f>
        <v>550</v>
      </c>
      <c r="Q537" s="48">
        <f>INT((I537+V537)*(10+L537))</f>
        <v>330</v>
      </c>
      <c r="R537" s="104">
        <f>VLOOKUP(C537,职业!B:I,4,0)</f>
        <v>20</v>
      </c>
      <c r="S537" s="104">
        <f>VLOOKUP(C537,职业!B:I,5,0)</f>
        <v>0</v>
      </c>
      <c r="T537" s="104">
        <f>VLOOKUP(C537,职业!B:I,6,0)</f>
        <v>0</v>
      </c>
      <c r="U537" s="104">
        <f>VLOOKUP(C537,职业!B:I,7,0)</f>
        <v>25</v>
      </c>
      <c r="V537" s="104">
        <f>VLOOKUP(C537,职业!B:I,8,0)</f>
        <v>5</v>
      </c>
    </row>
    <row r="538" spans="1:22">
      <c r="A538" s="45">
        <f>ROW()-2</f>
        <v>536</v>
      </c>
      <c r="B538" s="45">
        <v>89</v>
      </c>
      <c r="C538" s="41">
        <v>7</v>
      </c>
      <c r="D538" s="41">
        <v>0</v>
      </c>
      <c r="E538" s="46" t="s">
        <v>215</v>
      </c>
      <c r="F538" s="46" t="str">
        <f>VLOOKUP(C538,职业!B:C,2,0)</f>
        <v>军师·敏捷型</v>
      </c>
      <c r="G538" s="46" t="str">
        <f>VLOOKUP(D538,绝技!B:C,2,0)</f>
        <v>无</v>
      </c>
      <c r="H538" s="50">
        <v>7</v>
      </c>
      <c r="I538" s="50">
        <v>23</v>
      </c>
      <c r="J538" s="45">
        <f>H538+I538</f>
        <v>30</v>
      </c>
      <c r="K538" s="41">
        <v>3</v>
      </c>
      <c r="L538" s="42">
        <v>1</v>
      </c>
      <c r="M538" s="47">
        <f>INT((50+K538*R538)*(10+L538))</f>
        <v>1210</v>
      </c>
      <c r="N538" s="72">
        <f>INT((H538+S538)*(10+L538))</f>
        <v>77</v>
      </c>
      <c r="O538" s="48">
        <f>INT((H538+T538)*(10+L538))</f>
        <v>77</v>
      </c>
      <c r="P538" s="48">
        <f>INT((I538+U538)*(10+L538))</f>
        <v>528</v>
      </c>
      <c r="Q538" s="48">
        <f>INT((I538+V538)*(10+L538))</f>
        <v>308</v>
      </c>
      <c r="R538" s="104">
        <f>VLOOKUP(C538,职业!B:I,4,0)</f>
        <v>20</v>
      </c>
      <c r="S538" s="104">
        <f>VLOOKUP(C538,职业!B:I,5,0)</f>
        <v>0</v>
      </c>
      <c r="T538" s="104">
        <f>VLOOKUP(C538,职业!B:I,6,0)</f>
        <v>0</v>
      </c>
      <c r="U538" s="104">
        <f>VLOOKUP(C538,职业!B:I,7,0)</f>
        <v>25</v>
      </c>
      <c r="V538" s="104">
        <f>VLOOKUP(C538,职业!B:I,8,0)</f>
        <v>5</v>
      </c>
    </row>
    <row r="539" spans="1:22">
      <c r="A539" s="45">
        <f>ROW()-2</f>
        <v>537</v>
      </c>
      <c r="B539" s="45">
        <v>403</v>
      </c>
      <c r="C539" s="41">
        <v>1</v>
      </c>
      <c r="D539" s="41">
        <v>0</v>
      </c>
      <c r="E539" s="46" t="s">
        <v>528</v>
      </c>
      <c r="F539" s="46" t="str">
        <f>VLOOKUP(C539,职业!B:C,2,0)</f>
        <v>将军·攻击型</v>
      </c>
      <c r="G539" s="46" t="str">
        <f>VLOOKUP(D539,绝技!B:C,2,0)</f>
        <v>无</v>
      </c>
      <c r="H539" s="50">
        <v>6</v>
      </c>
      <c r="I539" s="50">
        <v>22</v>
      </c>
      <c r="J539" s="45">
        <f>H539+I539</f>
        <v>28</v>
      </c>
      <c r="K539" s="41">
        <v>1</v>
      </c>
      <c r="L539" s="42">
        <v>1</v>
      </c>
      <c r="M539" s="47">
        <f>INT((50+K539*R539)*(10+L539))</f>
        <v>825</v>
      </c>
      <c r="N539" s="72">
        <f>INT((H539+S539)*(10+L539))</f>
        <v>396</v>
      </c>
      <c r="O539" s="48">
        <f>INT((H539+T539)*(10+L539))</f>
        <v>121</v>
      </c>
      <c r="P539" s="48">
        <f>INT((I539+U539)*(10+L539))</f>
        <v>242</v>
      </c>
      <c r="Q539" s="48">
        <f>INT((I539+V539)*(10+L539))</f>
        <v>242</v>
      </c>
      <c r="R539" s="104">
        <f>VLOOKUP(C539,职业!B:I,4,0)</f>
        <v>25</v>
      </c>
      <c r="S539" s="104">
        <f>VLOOKUP(C539,职业!B:I,5,0)</f>
        <v>30</v>
      </c>
      <c r="T539" s="104">
        <f>VLOOKUP(C539,职业!B:I,6,0)</f>
        <v>5</v>
      </c>
      <c r="U539" s="104">
        <f>VLOOKUP(C539,职业!B:I,7,0)</f>
        <v>0</v>
      </c>
      <c r="V539" s="104">
        <f>VLOOKUP(C539,职业!B:I,8,0)</f>
        <v>0</v>
      </c>
    </row>
    <row r="540" spans="1:22">
      <c r="A540" s="45">
        <f>ROW()-2</f>
        <v>538</v>
      </c>
      <c r="B540" s="45">
        <v>2</v>
      </c>
      <c r="C540" s="41">
        <v>1</v>
      </c>
      <c r="D540" s="41">
        <v>0</v>
      </c>
      <c r="E540" s="46" t="s">
        <v>128</v>
      </c>
      <c r="F540" s="46" t="str">
        <f>VLOOKUP(C540,职业!B:C,2,0)</f>
        <v>将军·攻击型</v>
      </c>
      <c r="G540" s="46" t="str">
        <f>VLOOKUP(D540,绝技!B:C,2,0)</f>
        <v>无</v>
      </c>
      <c r="H540" s="50">
        <v>6</v>
      </c>
      <c r="I540" s="50">
        <v>20</v>
      </c>
      <c r="J540" s="45">
        <f>H540+I540</f>
        <v>26</v>
      </c>
      <c r="K540" s="41">
        <v>1</v>
      </c>
      <c r="L540" s="42">
        <v>1</v>
      </c>
      <c r="M540" s="47">
        <f>INT((50+K540*R540)*(10+L540))</f>
        <v>825</v>
      </c>
      <c r="N540" s="72">
        <f>INT((H540+S540)*(10+L540))</f>
        <v>396</v>
      </c>
      <c r="O540" s="48">
        <f>INT((H540+T540)*(10+L540))</f>
        <v>121</v>
      </c>
      <c r="P540" s="48">
        <f>INT((I540+U540)*(10+L540))</f>
        <v>220</v>
      </c>
      <c r="Q540" s="48">
        <f>INT((I540+V540)*(10+L540))</f>
        <v>220</v>
      </c>
      <c r="R540" s="104">
        <f>VLOOKUP(C540,职业!B:I,4,0)</f>
        <v>25</v>
      </c>
      <c r="S540" s="104">
        <f>VLOOKUP(C540,职业!B:I,5,0)</f>
        <v>30</v>
      </c>
      <c r="T540" s="104">
        <f>VLOOKUP(C540,职业!B:I,6,0)</f>
        <v>5</v>
      </c>
      <c r="U540" s="104">
        <f>VLOOKUP(C540,职业!B:I,7,0)</f>
        <v>0</v>
      </c>
      <c r="V540" s="104">
        <f>VLOOKUP(C540,职业!B:I,8,0)</f>
        <v>0</v>
      </c>
    </row>
    <row r="541" spans="1:22">
      <c r="A541" s="45">
        <f>ROW()-2</f>
        <v>539</v>
      </c>
      <c r="B541" s="45">
        <v>21</v>
      </c>
      <c r="C541" s="41">
        <v>1</v>
      </c>
      <c r="D541" s="41">
        <v>0</v>
      </c>
      <c r="E541" s="46" t="s">
        <v>147</v>
      </c>
      <c r="F541" s="46" t="str">
        <f>VLOOKUP(C541,职业!B:C,2,0)</f>
        <v>将军·攻击型</v>
      </c>
      <c r="G541" s="46" t="str">
        <f>VLOOKUP(D541,绝技!B:C,2,0)</f>
        <v>无</v>
      </c>
      <c r="H541" s="50">
        <v>6</v>
      </c>
      <c r="I541" s="50">
        <v>20</v>
      </c>
      <c r="J541" s="45">
        <f>H541+I541</f>
        <v>26</v>
      </c>
      <c r="K541" s="41">
        <v>1</v>
      </c>
      <c r="L541" s="42">
        <v>1</v>
      </c>
      <c r="M541" s="47">
        <f>INT((50+K541*R541)*(10+L541))</f>
        <v>825</v>
      </c>
      <c r="N541" s="72">
        <f>INT((H541+S541)*(10+L541))</f>
        <v>396</v>
      </c>
      <c r="O541" s="48">
        <f>INT((H541+T541)*(10+L541))</f>
        <v>121</v>
      </c>
      <c r="P541" s="48">
        <f>INT((I541+U541)*(10+L541))</f>
        <v>220</v>
      </c>
      <c r="Q541" s="48">
        <f>INT((I541+V541)*(10+L541))</f>
        <v>220</v>
      </c>
      <c r="R541" s="104">
        <f>VLOOKUP(C541,职业!B:I,4,0)</f>
        <v>25</v>
      </c>
      <c r="S541" s="104">
        <f>VLOOKUP(C541,职业!B:I,5,0)</f>
        <v>30</v>
      </c>
      <c r="T541" s="104">
        <f>VLOOKUP(C541,职业!B:I,6,0)</f>
        <v>5</v>
      </c>
      <c r="U541" s="104">
        <f>VLOOKUP(C541,职业!B:I,7,0)</f>
        <v>0</v>
      </c>
      <c r="V541" s="104">
        <f>VLOOKUP(C541,职业!B:I,8,0)</f>
        <v>0</v>
      </c>
    </row>
    <row r="542" spans="1:22">
      <c r="A542" s="45">
        <f>ROW()-2</f>
        <v>540</v>
      </c>
      <c r="B542" s="45">
        <v>24</v>
      </c>
      <c r="C542" s="41">
        <v>1</v>
      </c>
      <c r="D542" s="41">
        <v>0</v>
      </c>
      <c r="E542" s="46" t="s">
        <v>150</v>
      </c>
      <c r="F542" s="46" t="str">
        <f>VLOOKUP(C542,职业!B:C,2,0)</f>
        <v>将军·攻击型</v>
      </c>
      <c r="G542" s="46" t="str">
        <f>VLOOKUP(D542,绝技!B:C,2,0)</f>
        <v>无</v>
      </c>
      <c r="H542" s="50">
        <v>6</v>
      </c>
      <c r="I542" s="50">
        <v>20</v>
      </c>
      <c r="J542" s="45">
        <f>H542+I542</f>
        <v>26</v>
      </c>
      <c r="K542" s="41">
        <v>1</v>
      </c>
      <c r="L542" s="42">
        <v>1</v>
      </c>
      <c r="M542" s="47">
        <f>INT((50+K542*R542)*(10+L542))</f>
        <v>825</v>
      </c>
      <c r="N542" s="72">
        <f>INT((H542+S542)*(10+L542))</f>
        <v>396</v>
      </c>
      <c r="O542" s="48">
        <f>INT((H542+T542)*(10+L542))</f>
        <v>121</v>
      </c>
      <c r="P542" s="48">
        <f>INT((I542+U542)*(10+L542))</f>
        <v>220</v>
      </c>
      <c r="Q542" s="48">
        <f>INT((I542+V542)*(10+L542))</f>
        <v>220</v>
      </c>
      <c r="R542" s="104">
        <f>VLOOKUP(C542,职业!B:I,4,0)</f>
        <v>25</v>
      </c>
      <c r="S542" s="104">
        <f>VLOOKUP(C542,职业!B:I,5,0)</f>
        <v>30</v>
      </c>
      <c r="T542" s="104">
        <f>VLOOKUP(C542,职业!B:I,6,0)</f>
        <v>5</v>
      </c>
      <c r="U542" s="104">
        <f>VLOOKUP(C542,职业!B:I,7,0)</f>
        <v>0</v>
      </c>
      <c r="V542" s="104">
        <f>VLOOKUP(C542,职业!B:I,8,0)</f>
        <v>0</v>
      </c>
    </row>
    <row r="543" spans="1:22">
      <c r="A543" s="45">
        <f>ROW()-2</f>
        <v>541</v>
      </c>
      <c r="B543" s="45">
        <v>53</v>
      </c>
      <c r="C543" s="41">
        <v>1</v>
      </c>
      <c r="D543" s="41">
        <v>0</v>
      </c>
      <c r="E543" s="46" t="s">
        <v>179</v>
      </c>
      <c r="F543" s="46" t="str">
        <f>VLOOKUP(C543,职业!B:C,2,0)</f>
        <v>将军·攻击型</v>
      </c>
      <c r="G543" s="46" t="str">
        <f>VLOOKUP(D543,绝技!B:C,2,0)</f>
        <v>无</v>
      </c>
      <c r="H543" s="50">
        <v>6</v>
      </c>
      <c r="I543" s="50">
        <v>20</v>
      </c>
      <c r="J543" s="45">
        <f>H543+I543</f>
        <v>26</v>
      </c>
      <c r="K543" s="41">
        <v>1</v>
      </c>
      <c r="L543" s="42">
        <v>1</v>
      </c>
      <c r="M543" s="47">
        <f>INT((50+K543*R543)*(10+L543))</f>
        <v>825</v>
      </c>
      <c r="N543" s="72">
        <f>INT((H543+S543)*(10+L543))</f>
        <v>396</v>
      </c>
      <c r="O543" s="48">
        <f>INT((H543+T543)*(10+L543))</f>
        <v>121</v>
      </c>
      <c r="P543" s="48">
        <f>INT((I543+U543)*(10+L543))</f>
        <v>220</v>
      </c>
      <c r="Q543" s="48">
        <f>INT((I543+V543)*(10+L543))</f>
        <v>220</v>
      </c>
      <c r="R543" s="104">
        <f>VLOOKUP(C543,职业!B:I,4,0)</f>
        <v>25</v>
      </c>
      <c r="S543" s="104">
        <f>VLOOKUP(C543,职业!B:I,5,0)</f>
        <v>30</v>
      </c>
      <c r="T543" s="104">
        <f>VLOOKUP(C543,职业!B:I,6,0)</f>
        <v>5</v>
      </c>
      <c r="U543" s="104">
        <f>VLOOKUP(C543,职业!B:I,7,0)</f>
        <v>0</v>
      </c>
      <c r="V543" s="104">
        <f>VLOOKUP(C543,职业!B:I,8,0)</f>
        <v>0</v>
      </c>
    </row>
    <row r="544" spans="1:22">
      <c r="A544" s="45">
        <f>ROW()-2</f>
        <v>542</v>
      </c>
      <c r="B544" s="45">
        <v>492</v>
      </c>
      <c r="C544" s="41">
        <v>1</v>
      </c>
      <c r="D544" s="41">
        <v>0</v>
      </c>
      <c r="E544" s="46" t="s">
        <v>615</v>
      </c>
      <c r="F544" s="46" t="str">
        <f>VLOOKUP(C544,职业!B:C,2,0)</f>
        <v>将军·攻击型</v>
      </c>
      <c r="G544" s="46" t="str">
        <f>VLOOKUP(D544,绝技!B:C,2,0)</f>
        <v>无</v>
      </c>
      <c r="H544" s="50">
        <v>6</v>
      </c>
      <c r="I544" s="50">
        <v>20</v>
      </c>
      <c r="J544" s="45">
        <f>H544+I544</f>
        <v>26</v>
      </c>
      <c r="K544" s="41">
        <v>1</v>
      </c>
      <c r="L544" s="42">
        <v>1</v>
      </c>
      <c r="M544" s="47">
        <f>INT((50+K544*R544)*(10+L544))</f>
        <v>825</v>
      </c>
      <c r="N544" s="72">
        <f>INT((H544+S544)*(10+L544))</f>
        <v>396</v>
      </c>
      <c r="O544" s="48">
        <f>INT((H544+T544)*(10+L544))</f>
        <v>121</v>
      </c>
      <c r="P544" s="48">
        <f>INT((I544+U544)*(10+L544))</f>
        <v>220</v>
      </c>
      <c r="Q544" s="48">
        <f>INT((I544+V544)*(10+L544))</f>
        <v>220</v>
      </c>
      <c r="R544" s="104">
        <f>VLOOKUP(C544,职业!B:I,4,0)</f>
        <v>25</v>
      </c>
      <c r="S544" s="104">
        <f>VLOOKUP(C544,职业!B:I,5,0)</f>
        <v>30</v>
      </c>
      <c r="T544" s="104">
        <f>VLOOKUP(C544,职业!B:I,6,0)</f>
        <v>5</v>
      </c>
      <c r="U544" s="104">
        <f>VLOOKUP(C544,职业!B:I,7,0)</f>
        <v>0</v>
      </c>
      <c r="V544" s="104">
        <f>VLOOKUP(C544,职业!B:I,8,0)</f>
        <v>0</v>
      </c>
    </row>
    <row r="545" spans="1:22">
      <c r="A545" s="45">
        <f>ROW()-2</f>
        <v>543</v>
      </c>
      <c r="B545" s="45">
        <v>34</v>
      </c>
      <c r="C545" s="41">
        <v>1</v>
      </c>
      <c r="D545" s="41">
        <v>0</v>
      </c>
      <c r="E545" s="46" t="s">
        <v>160</v>
      </c>
      <c r="F545" s="46" t="str">
        <f>VLOOKUP(C545,职业!B:C,2,0)</f>
        <v>将军·攻击型</v>
      </c>
      <c r="G545" s="46" t="str">
        <f>VLOOKUP(D545,绝技!B:C,2,0)</f>
        <v>无</v>
      </c>
      <c r="H545" s="50">
        <v>6</v>
      </c>
      <c r="I545" s="50">
        <v>19</v>
      </c>
      <c r="J545" s="45">
        <f>H545+I545</f>
        <v>25</v>
      </c>
      <c r="K545" s="41">
        <v>1</v>
      </c>
      <c r="L545" s="42">
        <v>1</v>
      </c>
      <c r="M545" s="47">
        <f>INT((50+K545*R545)*(10+L545))</f>
        <v>825</v>
      </c>
      <c r="N545" s="72">
        <f>INT((H545+S545)*(10+L545))</f>
        <v>396</v>
      </c>
      <c r="O545" s="48">
        <f>INT((H545+T545)*(10+L545))</f>
        <v>121</v>
      </c>
      <c r="P545" s="48">
        <f>INT((I545+U545)*(10+L545))</f>
        <v>209</v>
      </c>
      <c r="Q545" s="48">
        <f>INT((I545+V545)*(10+L545))</f>
        <v>209</v>
      </c>
      <c r="R545" s="104">
        <f>VLOOKUP(C545,职业!B:I,4,0)</f>
        <v>25</v>
      </c>
      <c r="S545" s="104">
        <f>VLOOKUP(C545,职业!B:I,5,0)</f>
        <v>30</v>
      </c>
      <c r="T545" s="104">
        <f>VLOOKUP(C545,职业!B:I,6,0)</f>
        <v>5</v>
      </c>
      <c r="U545" s="104">
        <f>VLOOKUP(C545,职业!B:I,7,0)</f>
        <v>0</v>
      </c>
      <c r="V545" s="104">
        <f>VLOOKUP(C545,职业!B:I,8,0)</f>
        <v>0</v>
      </c>
    </row>
    <row r="546" spans="1:22">
      <c r="A546" s="45">
        <f>ROW()-2</f>
        <v>544</v>
      </c>
      <c r="B546" s="45">
        <v>187</v>
      </c>
      <c r="C546" s="41">
        <v>1</v>
      </c>
      <c r="D546" s="41">
        <v>0</v>
      </c>
      <c r="E546" s="46" t="s">
        <v>313</v>
      </c>
      <c r="F546" s="46" t="str">
        <f>VLOOKUP(C546,职业!B:C,2,0)</f>
        <v>将军·攻击型</v>
      </c>
      <c r="G546" s="46" t="str">
        <f>VLOOKUP(D546,绝技!B:C,2,0)</f>
        <v>无</v>
      </c>
      <c r="H546" s="50">
        <v>6</v>
      </c>
      <c r="I546" s="50">
        <v>19</v>
      </c>
      <c r="J546" s="45">
        <f>H546+I546</f>
        <v>25</v>
      </c>
      <c r="K546" s="41">
        <v>1</v>
      </c>
      <c r="L546" s="42">
        <v>1</v>
      </c>
      <c r="M546" s="47">
        <f>INT((50+K546*R546)*(10+L546))</f>
        <v>825</v>
      </c>
      <c r="N546" s="72">
        <f>INT((H546+S546)*(10+L546))</f>
        <v>396</v>
      </c>
      <c r="O546" s="48">
        <f>INT((H546+T546)*(10+L546))</f>
        <v>121</v>
      </c>
      <c r="P546" s="48">
        <f>INT((I546+U546)*(10+L546))</f>
        <v>209</v>
      </c>
      <c r="Q546" s="48">
        <f>INT((I546+V546)*(10+L546))</f>
        <v>209</v>
      </c>
      <c r="R546" s="104">
        <f>VLOOKUP(C546,职业!B:I,4,0)</f>
        <v>25</v>
      </c>
      <c r="S546" s="104">
        <f>VLOOKUP(C546,职业!B:I,5,0)</f>
        <v>30</v>
      </c>
      <c r="T546" s="104">
        <f>VLOOKUP(C546,职业!B:I,6,0)</f>
        <v>5</v>
      </c>
      <c r="U546" s="104">
        <f>VLOOKUP(C546,职业!B:I,7,0)</f>
        <v>0</v>
      </c>
      <c r="V546" s="104">
        <f>VLOOKUP(C546,职业!B:I,8,0)</f>
        <v>0</v>
      </c>
    </row>
    <row r="547" spans="1:22">
      <c r="A547" s="45">
        <f>ROW()-2</f>
        <v>545</v>
      </c>
      <c r="B547" s="45">
        <v>258</v>
      </c>
      <c r="C547" s="41">
        <v>1</v>
      </c>
      <c r="D547" s="41">
        <v>0</v>
      </c>
      <c r="E547" s="46" t="s">
        <v>384</v>
      </c>
      <c r="F547" s="46" t="str">
        <f>VLOOKUP(C547,职业!B:C,2,0)</f>
        <v>将军·攻击型</v>
      </c>
      <c r="G547" s="46" t="str">
        <f>VLOOKUP(D547,绝技!B:C,2,0)</f>
        <v>无</v>
      </c>
      <c r="H547" s="50">
        <v>6</v>
      </c>
      <c r="I547" s="50">
        <v>19</v>
      </c>
      <c r="J547" s="45">
        <f>H547+I547</f>
        <v>25</v>
      </c>
      <c r="K547" s="41">
        <v>1</v>
      </c>
      <c r="L547" s="42">
        <v>1</v>
      </c>
      <c r="M547" s="47">
        <f>INT((50+K547*R547)*(10+L547))</f>
        <v>825</v>
      </c>
      <c r="N547" s="72">
        <f>INT((H547+S547)*(10+L547))</f>
        <v>396</v>
      </c>
      <c r="O547" s="48">
        <f>INT((H547+T547)*(10+L547))</f>
        <v>121</v>
      </c>
      <c r="P547" s="48">
        <f>INT((I547+U547)*(10+L547))</f>
        <v>209</v>
      </c>
      <c r="Q547" s="48">
        <f>INT((I547+V547)*(10+L547))</f>
        <v>209</v>
      </c>
      <c r="R547" s="104">
        <f>VLOOKUP(C547,职业!B:I,4,0)</f>
        <v>25</v>
      </c>
      <c r="S547" s="104">
        <f>VLOOKUP(C547,职业!B:I,5,0)</f>
        <v>30</v>
      </c>
      <c r="T547" s="104">
        <f>VLOOKUP(C547,职业!B:I,6,0)</f>
        <v>5</v>
      </c>
      <c r="U547" s="104">
        <f>VLOOKUP(C547,职业!B:I,7,0)</f>
        <v>0</v>
      </c>
      <c r="V547" s="104">
        <f>VLOOKUP(C547,职业!B:I,8,0)</f>
        <v>0</v>
      </c>
    </row>
    <row r="548" spans="1:22">
      <c r="A548" s="45">
        <f>ROW()-2</f>
        <v>546</v>
      </c>
      <c r="B548" s="45">
        <v>276</v>
      </c>
      <c r="C548" s="41">
        <v>1</v>
      </c>
      <c r="D548" s="41">
        <v>0</v>
      </c>
      <c r="E548" s="46" t="s">
        <v>402</v>
      </c>
      <c r="F548" s="46" t="str">
        <f>VLOOKUP(C548,职业!B:C,2,0)</f>
        <v>将军·攻击型</v>
      </c>
      <c r="G548" s="46" t="str">
        <f>VLOOKUP(D548,绝技!B:C,2,0)</f>
        <v>无</v>
      </c>
      <c r="H548" s="50">
        <v>6</v>
      </c>
      <c r="I548" s="50">
        <v>19</v>
      </c>
      <c r="J548" s="45">
        <f>H548+I548</f>
        <v>25</v>
      </c>
      <c r="K548" s="41">
        <v>1</v>
      </c>
      <c r="L548" s="42">
        <v>1</v>
      </c>
      <c r="M548" s="47">
        <f>INT((50+K548*R548)*(10+L548))</f>
        <v>825</v>
      </c>
      <c r="N548" s="72">
        <f>INT((H548+S548)*(10+L548))</f>
        <v>396</v>
      </c>
      <c r="O548" s="48">
        <f>INT((H548+T548)*(10+L548))</f>
        <v>121</v>
      </c>
      <c r="P548" s="48">
        <f>INT((I548+U548)*(10+L548))</f>
        <v>209</v>
      </c>
      <c r="Q548" s="48">
        <f>INT((I548+V548)*(10+L548))</f>
        <v>209</v>
      </c>
      <c r="R548" s="104">
        <f>VLOOKUP(C548,职业!B:I,4,0)</f>
        <v>25</v>
      </c>
      <c r="S548" s="104">
        <f>VLOOKUP(C548,职业!B:I,5,0)</f>
        <v>30</v>
      </c>
      <c r="T548" s="104">
        <f>VLOOKUP(C548,职业!B:I,6,0)</f>
        <v>5</v>
      </c>
      <c r="U548" s="104">
        <f>VLOOKUP(C548,职业!B:I,7,0)</f>
        <v>0</v>
      </c>
      <c r="V548" s="104">
        <f>VLOOKUP(C548,职业!B:I,8,0)</f>
        <v>0</v>
      </c>
    </row>
    <row r="549" spans="1:22">
      <c r="A549" s="45">
        <f>ROW()-2</f>
        <v>547</v>
      </c>
      <c r="B549" s="45">
        <v>304</v>
      </c>
      <c r="C549" s="41">
        <v>1</v>
      </c>
      <c r="D549" s="41">
        <v>0</v>
      </c>
      <c r="E549" s="46" t="s">
        <v>429</v>
      </c>
      <c r="F549" s="46" t="str">
        <f>VLOOKUP(C549,职业!B:C,2,0)</f>
        <v>将军·攻击型</v>
      </c>
      <c r="G549" s="46" t="str">
        <f>VLOOKUP(D549,绝技!B:C,2,0)</f>
        <v>无</v>
      </c>
      <c r="H549" s="50">
        <v>6</v>
      </c>
      <c r="I549" s="50">
        <v>19</v>
      </c>
      <c r="J549" s="45">
        <f>H549+I549</f>
        <v>25</v>
      </c>
      <c r="K549" s="41">
        <v>1</v>
      </c>
      <c r="L549" s="42">
        <v>1</v>
      </c>
      <c r="M549" s="47">
        <f>INT((50+K549*R549)*(10+L549))</f>
        <v>825</v>
      </c>
      <c r="N549" s="72">
        <f>INT((H549+S549)*(10+L549))</f>
        <v>396</v>
      </c>
      <c r="O549" s="48">
        <f>INT((H549+T549)*(10+L549))</f>
        <v>121</v>
      </c>
      <c r="P549" s="48">
        <f>INT((I549+U549)*(10+L549))</f>
        <v>209</v>
      </c>
      <c r="Q549" s="48">
        <f>INT((I549+V549)*(10+L549))</f>
        <v>209</v>
      </c>
      <c r="R549" s="104">
        <f>VLOOKUP(C549,职业!B:I,4,0)</f>
        <v>25</v>
      </c>
      <c r="S549" s="104">
        <f>VLOOKUP(C549,职业!B:I,5,0)</f>
        <v>30</v>
      </c>
      <c r="T549" s="104">
        <f>VLOOKUP(C549,职业!B:I,6,0)</f>
        <v>5</v>
      </c>
      <c r="U549" s="104">
        <f>VLOOKUP(C549,职业!B:I,7,0)</f>
        <v>0</v>
      </c>
      <c r="V549" s="104">
        <f>VLOOKUP(C549,职业!B:I,8,0)</f>
        <v>0</v>
      </c>
    </row>
    <row r="550" spans="1:22">
      <c r="A550" s="45">
        <f>ROW()-2</f>
        <v>548</v>
      </c>
      <c r="B550" s="45">
        <v>401</v>
      </c>
      <c r="C550" s="41">
        <v>1</v>
      </c>
      <c r="D550" s="41">
        <v>0</v>
      </c>
      <c r="E550" s="46" t="s">
        <v>526</v>
      </c>
      <c r="F550" s="46" t="str">
        <f>VLOOKUP(C550,职业!B:C,2,0)</f>
        <v>将军·攻击型</v>
      </c>
      <c r="G550" s="46" t="str">
        <f>VLOOKUP(D550,绝技!B:C,2,0)</f>
        <v>无</v>
      </c>
      <c r="H550" s="50">
        <v>6</v>
      </c>
      <c r="I550" s="50">
        <v>19</v>
      </c>
      <c r="J550" s="45">
        <f>H550+I550</f>
        <v>25</v>
      </c>
      <c r="K550" s="41">
        <v>1</v>
      </c>
      <c r="L550" s="42">
        <v>1</v>
      </c>
      <c r="M550" s="47">
        <f>INT((50+K550*R550)*(10+L550))</f>
        <v>825</v>
      </c>
      <c r="N550" s="72">
        <f>INT((H550+S550)*(10+L550))</f>
        <v>396</v>
      </c>
      <c r="O550" s="48">
        <f>INT((H550+T550)*(10+L550))</f>
        <v>121</v>
      </c>
      <c r="P550" s="48">
        <f>INT((I550+U550)*(10+L550))</f>
        <v>209</v>
      </c>
      <c r="Q550" s="48">
        <f>INT((I550+V550)*(10+L550))</f>
        <v>209</v>
      </c>
      <c r="R550" s="104">
        <f>VLOOKUP(C550,职业!B:I,4,0)</f>
        <v>25</v>
      </c>
      <c r="S550" s="104">
        <f>VLOOKUP(C550,职业!B:I,5,0)</f>
        <v>30</v>
      </c>
      <c r="T550" s="104">
        <f>VLOOKUP(C550,职业!B:I,6,0)</f>
        <v>5</v>
      </c>
      <c r="U550" s="104">
        <f>VLOOKUP(C550,职业!B:I,7,0)</f>
        <v>0</v>
      </c>
      <c r="V550" s="104">
        <f>VLOOKUP(C550,职业!B:I,8,0)</f>
        <v>0</v>
      </c>
    </row>
    <row r="551" spans="1:22">
      <c r="A551" s="45">
        <f>ROW()-2</f>
        <v>549</v>
      </c>
      <c r="B551" s="45">
        <v>447</v>
      </c>
      <c r="C551" s="41">
        <v>1</v>
      </c>
      <c r="D551" s="41">
        <v>0</v>
      </c>
      <c r="E551" s="46" t="s">
        <v>571</v>
      </c>
      <c r="F551" s="46" t="str">
        <f>VLOOKUP(C551,职业!B:C,2,0)</f>
        <v>将军·攻击型</v>
      </c>
      <c r="G551" s="46" t="str">
        <f>VLOOKUP(D551,绝技!B:C,2,0)</f>
        <v>无</v>
      </c>
      <c r="H551" s="50">
        <v>6</v>
      </c>
      <c r="I551" s="50">
        <v>19</v>
      </c>
      <c r="J551" s="45">
        <f>H551+I551</f>
        <v>25</v>
      </c>
      <c r="K551" s="41">
        <v>1</v>
      </c>
      <c r="L551" s="42">
        <v>1</v>
      </c>
      <c r="M551" s="47">
        <f>INT((50+K551*R551)*(10+L551))</f>
        <v>825</v>
      </c>
      <c r="N551" s="72">
        <f>INT((H551+S551)*(10+L551))</f>
        <v>396</v>
      </c>
      <c r="O551" s="48">
        <f>INT((H551+T551)*(10+L551))</f>
        <v>121</v>
      </c>
      <c r="P551" s="48">
        <f>INT((I551+U551)*(10+L551))</f>
        <v>209</v>
      </c>
      <c r="Q551" s="48">
        <f>INT((I551+V551)*(10+L551))</f>
        <v>209</v>
      </c>
      <c r="R551" s="104">
        <f>VLOOKUP(C551,职业!B:I,4,0)</f>
        <v>25</v>
      </c>
      <c r="S551" s="104">
        <f>VLOOKUP(C551,职业!B:I,5,0)</f>
        <v>30</v>
      </c>
      <c r="T551" s="104">
        <f>VLOOKUP(C551,职业!B:I,6,0)</f>
        <v>5</v>
      </c>
      <c r="U551" s="104">
        <f>VLOOKUP(C551,职业!B:I,7,0)</f>
        <v>0</v>
      </c>
      <c r="V551" s="104">
        <f>VLOOKUP(C551,职业!B:I,8,0)</f>
        <v>0</v>
      </c>
    </row>
    <row r="552" spans="1:22">
      <c r="A552" s="45">
        <f>ROW()-2</f>
        <v>550</v>
      </c>
      <c r="B552" s="45">
        <v>482</v>
      </c>
      <c r="C552" s="41">
        <v>1</v>
      </c>
      <c r="D552" s="41">
        <v>0</v>
      </c>
      <c r="E552" s="46" t="s">
        <v>605</v>
      </c>
      <c r="F552" s="46" t="str">
        <f>VLOOKUP(C552,职业!B:C,2,0)</f>
        <v>将军·攻击型</v>
      </c>
      <c r="G552" s="46" t="str">
        <f>VLOOKUP(D552,绝技!B:C,2,0)</f>
        <v>无</v>
      </c>
      <c r="H552" s="50">
        <v>6</v>
      </c>
      <c r="I552" s="50">
        <v>19</v>
      </c>
      <c r="J552" s="45">
        <f>H552+I552</f>
        <v>25</v>
      </c>
      <c r="K552" s="41">
        <v>1</v>
      </c>
      <c r="L552" s="42">
        <v>1</v>
      </c>
      <c r="M552" s="47">
        <f>INT((50+K552*R552)*(10+L552))</f>
        <v>825</v>
      </c>
      <c r="N552" s="72">
        <f>INT((H552+S552)*(10+L552))</f>
        <v>396</v>
      </c>
      <c r="O552" s="48">
        <f>INT((H552+T552)*(10+L552))</f>
        <v>121</v>
      </c>
      <c r="P552" s="48">
        <f>INT((I552+U552)*(10+L552))</f>
        <v>209</v>
      </c>
      <c r="Q552" s="48">
        <f>INT((I552+V552)*(10+L552))</f>
        <v>209</v>
      </c>
      <c r="R552" s="104">
        <f>VLOOKUP(C552,职业!B:I,4,0)</f>
        <v>25</v>
      </c>
      <c r="S552" s="104">
        <f>VLOOKUP(C552,职业!B:I,5,0)</f>
        <v>30</v>
      </c>
      <c r="T552" s="104">
        <f>VLOOKUP(C552,职业!B:I,6,0)</f>
        <v>5</v>
      </c>
      <c r="U552" s="104">
        <f>VLOOKUP(C552,职业!B:I,7,0)</f>
        <v>0</v>
      </c>
      <c r="V552" s="104">
        <f>VLOOKUP(C552,职业!B:I,8,0)</f>
        <v>0</v>
      </c>
    </row>
    <row r="553" spans="1:22">
      <c r="A553" s="45">
        <f>ROW()-2</f>
        <v>551</v>
      </c>
      <c r="B553" s="45">
        <v>281</v>
      </c>
      <c r="C553" s="41">
        <v>1</v>
      </c>
      <c r="D553" s="41">
        <v>0</v>
      </c>
      <c r="E553" s="46" t="s">
        <v>407</v>
      </c>
      <c r="F553" s="46" t="str">
        <f>VLOOKUP(C553,职业!B:C,2,0)</f>
        <v>将军·攻击型</v>
      </c>
      <c r="G553" s="46" t="str">
        <f>VLOOKUP(D553,绝技!B:C,2,0)</f>
        <v>无</v>
      </c>
      <c r="H553" s="50">
        <v>6</v>
      </c>
      <c r="I553" s="50">
        <v>18</v>
      </c>
      <c r="J553" s="45">
        <f>H553+I553</f>
        <v>24</v>
      </c>
      <c r="K553" s="41">
        <v>1</v>
      </c>
      <c r="L553" s="42">
        <v>1</v>
      </c>
      <c r="M553" s="47">
        <f>INT((50+K553*R553)*(10+L553))</f>
        <v>825</v>
      </c>
      <c r="N553" s="72">
        <f>INT((H553+S553)*(10+L553))</f>
        <v>396</v>
      </c>
      <c r="O553" s="48">
        <f>INT((H553+T553)*(10+L553))</f>
        <v>121</v>
      </c>
      <c r="P553" s="48">
        <f>INT((I553+U553)*(10+L553))</f>
        <v>198</v>
      </c>
      <c r="Q553" s="48">
        <f>INT((I553+V553)*(10+L553))</f>
        <v>198</v>
      </c>
      <c r="R553" s="104">
        <f>VLOOKUP(C553,职业!B:I,4,0)</f>
        <v>25</v>
      </c>
      <c r="S553" s="104">
        <f>VLOOKUP(C553,职业!B:I,5,0)</f>
        <v>30</v>
      </c>
      <c r="T553" s="104">
        <f>VLOOKUP(C553,职业!B:I,6,0)</f>
        <v>5</v>
      </c>
      <c r="U553" s="104">
        <f>VLOOKUP(C553,职业!B:I,7,0)</f>
        <v>0</v>
      </c>
      <c r="V553" s="104">
        <f>VLOOKUP(C553,职业!B:I,8,0)</f>
        <v>0</v>
      </c>
    </row>
    <row r="554" spans="1:22">
      <c r="A554" s="45">
        <f>ROW()-2</f>
        <v>552</v>
      </c>
      <c r="B554" s="45">
        <v>405</v>
      </c>
      <c r="C554" s="41">
        <v>1</v>
      </c>
      <c r="D554" s="41">
        <v>0</v>
      </c>
      <c r="E554" s="46" t="s">
        <v>530</v>
      </c>
      <c r="F554" s="46" t="str">
        <f>VLOOKUP(C554,职业!B:C,2,0)</f>
        <v>将军·攻击型</v>
      </c>
      <c r="G554" s="46" t="str">
        <f>VLOOKUP(D554,绝技!B:C,2,0)</f>
        <v>无</v>
      </c>
      <c r="H554" s="50">
        <v>6</v>
      </c>
      <c r="I554" s="50">
        <v>18</v>
      </c>
      <c r="J554" s="45">
        <f>H554+I554</f>
        <v>24</v>
      </c>
      <c r="K554" s="41">
        <v>1</v>
      </c>
      <c r="L554" s="42">
        <v>1</v>
      </c>
      <c r="M554" s="47">
        <f>INT((50+K554*R554)*(10+L554))</f>
        <v>825</v>
      </c>
      <c r="N554" s="72">
        <f>INT((H554+S554)*(10+L554))</f>
        <v>396</v>
      </c>
      <c r="O554" s="48">
        <f>INT((H554+T554)*(10+L554))</f>
        <v>121</v>
      </c>
      <c r="P554" s="48">
        <f>INT((I554+U554)*(10+L554))</f>
        <v>198</v>
      </c>
      <c r="Q554" s="48">
        <f>INT((I554+V554)*(10+L554))</f>
        <v>198</v>
      </c>
      <c r="R554" s="104">
        <f>VLOOKUP(C554,职业!B:I,4,0)</f>
        <v>25</v>
      </c>
      <c r="S554" s="104">
        <f>VLOOKUP(C554,职业!B:I,5,0)</f>
        <v>30</v>
      </c>
      <c r="T554" s="104">
        <f>VLOOKUP(C554,职业!B:I,6,0)</f>
        <v>5</v>
      </c>
      <c r="U554" s="104">
        <f>VLOOKUP(C554,职业!B:I,7,0)</f>
        <v>0</v>
      </c>
      <c r="V554" s="104">
        <f>VLOOKUP(C554,职业!B:I,8,0)</f>
        <v>0</v>
      </c>
    </row>
    <row r="555" spans="1:22">
      <c r="A555" s="45">
        <f>ROW()-2</f>
        <v>553</v>
      </c>
      <c r="B555" s="45">
        <v>442</v>
      </c>
      <c r="C555" s="41">
        <v>1</v>
      </c>
      <c r="D555" s="41">
        <v>0</v>
      </c>
      <c r="E555" s="46" t="s">
        <v>566</v>
      </c>
      <c r="F555" s="46" t="str">
        <f>VLOOKUP(C555,职业!B:C,2,0)</f>
        <v>将军·攻击型</v>
      </c>
      <c r="G555" s="46" t="str">
        <f>VLOOKUP(D555,绝技!B:C,2,0)</f>
        <v>无</v>
      </c>
      <c r="H555" s="50">
        <v>6</v>
      </c>
      <c r="I555" s="50">
        <v>18</v>
      </c>
      <c r="J555" s="45">
        <f>H555+I555</f>
        <v>24</v>
      </c>
      <c r="K555" s="41">
        <v>1</v>
      </c>
      <c r="L555" s="42">
        <v>1</v>
      </c>
      <c r="M555" s="47">
        <f>INT((50+K555*R555)*(10+L555))</f>
        <v>825</v>
      </c>
      <c r="N555" s="72">
        <f>INT((H555+S555)*(10+L555))</f>
        <v>396</v>
      </c>
      <c r="O555" s="48">
        <f>INT((H555+T555)*(10+L555))</f>
        <v>121</v>
      </c>
      <c r="P555" s="48">
        <f>INT((I555+U555)*(10+L555))</f>
        <v>198</v>
      </c>
      <c r="Q555" s="48">
        <f>INT((I555+V555)*(10+L555))</f>
        <v>198</v>
      </c>
      <c r="R555" s="104">
        <f>VLOOKUP(C555,职业!B:I,4,0)</f>
        <v>25</v>
      </c>
      <c r="S555" s="104">
        <f>VLOOKUP(C555,职业!B:I,5,0)</f>
        <v>30</v>
      </c>
      <c r="T555" s="104">
        <f>VLOOKUP(C555,职业!B:I,6,0)</f>
        <v>5</v>
      </c>
      <c r="U555" s="104">
        <f>VLOOKUP(C555,职业!B:I,7,0)</f>
        <v>0</v>
      </c>
      <c r="V555" s="104">
        <f>VLOOKUP(C555,职业!B:I,8,0)</f>
        <v>0</v>
      </c>
    </row>
    <row r="556" spans="1:22">
      <c r="A556" s="45">
        <f>ROW()-2</f>
        <v>554</v>
      </c>
      <c r="B556" s="45">
        <v>548</v>
      </c>
      <c r="C556" s="41">
        <v>1</v>
      </c>
      <c r="D556" s="41">
        <v>0</v>
      </c>
      <c r="E556" s="46" t="s">
        <v>668</v>
      </c>
      <c r="F556" s="46" t="str">
        <f>VLOOKUP(C556,职业!B:C,2,0)</f>
        <v>将军·攻击型</v>
      </c>
      <c r="G556" s="46" t="str">
        <f>VLOOKUP(D556,绝技!B:C,2,0)</f>
        <v>无</v>
      </c>
      <c r="H556" s="50">
        <v>6</v>
      </c>
      <c r="I556" s="50">
        <v>18</v>
      </c>
      <c r="J556" s="45">
        <f>H556+I556</f>
        <v>24</v>
      </c>
      <c r="K556" s="41">
        <v>1</v>
      </c>
      <c r="L556" s="42">
        <v>1</v>
      </c>
      <c r="M556" s="47">
        <f>INT((50+K556*R556)*(10+L556))</f>
        <v>825</v>
      </c>
      <c r="N556" s="72">
        <f>INT((H556+S556)*(10+L556))</f>
        <v>396</v>
      </c>
      <c r="O556" s="48">
        <f>INT((H556+T556)*(10+L556))</f>
        <v>121</v>
      </c>
      <c r="P556" s="48">
        <f>INT((I556+U556)*(10+L556))</f>
        <v>198</v>
      </c>
      <c r="Q556" s="48">
        <f>INT((I556+V556)*(10+L556))</f>
        <v>198</v>
      </c>
      <c r="R556" s="104">
        <f>VLOOKUP(C556,职业!B:I,4,0)</f>
        <v>25</v>
      </c>
      <c r="S556" s="104">
        <f>VLOOKUP(C556,职业!B:I,5,0)</f>
        <v>30</v>
      </c>
      <c r="T556" s="104">
        <f>VLOOKUP(C556,职业!B:I,6,0)</f>
        <v>5</v>
      </c>
      <c r="U556" s="104">
        <f>VLOOKUP(C556,职业!B:I,7,0)</f>
        <v>0</v>
      </c>
      <c r="V556" s="104">
        <f>VLOOKUP(C556,职业!B:I,8,0)</f>
        <v>0</v>
      </c>
    </row>
    <row r="557" spans="1:22">
      <c r="A557" s="45">
        <f>ROW()-2</f>
        <v>555</v>
      </c>
      <c r="B557" s="45">
        <v>19</v>
      </c>
      <c r="C557" s="41">
        <v>1</v>
      </c>
      <c r="D557" s="41">
        <v>0</v>
      </c>
      <c r="E557" s="46" t="s">
        <v>145</v>
      </c>
      <c r="F557" s="46" t="str">
        <f>VLOOKUP(C557,职业!B:C,2,0)</f>
        <v>将军·攻击型</v>
      </c>
      <c r="G557" s="46" t="str">
        <f>VLOOKUP(D557,绝技!B:C,2,0)</f>
        <v>无</v>
      </c>
      <c r="H557" s="50">
        <v>6</v>
      </c>
      <c r="I557" s="50">
        <v>17</v>
      </c>
      <c r="J557" s="45">
        <f>H557+I557</f>
        <v>23</v>
      </c>
      <c r="K557" s="41">
        <v>1</v>
      </c>
      <c r="L557" s="42">
        <v>1</v>
      </c>
      <c r="M557" s="47">
        <f>INT((50+K557*R557)*(10+L557))</f>
        <v>825</v>
      </c>
      <c r="N557" s="72">
        <f>INT((H557+S557)*(10+L557))</f>
        <v>396</v>
      </c>
      <c r="O557" s="48">
        <f>INT((H557+T557)*(10+L557))</f>
        <v>121</v>
      </c>
      <c r="P557" s="48">
        <f>INT((I557+U557)*(10+L557))</f>
        <v>187</v>
      </c>
      <c r="Q557" s="48">
        <f>INT((I557+V557)*(10+L557))</f>
        <v>187</v>
      </c>
      <c r="R557" s="104">
        <f>VLOOKUP(C557,职业!B:I,4,0)</f>
        <v>25</v>
      </c>
      <c r="S557" s="104">
        <f>VLOOKUP(C557,职业!B:I,5,0)</f>
        <v>30</v>
      </c>
      <c r="T557" s="104">
        <f>VLOOKUP(C557,职业!B:I,6,0)</f>
        <v>5</v>
      </c>
      <c r="U557" s="104">
        <f>VLOOKUP(C557,职业!B:I,7,0)</f>
        <v>0</v>
      </c>
      <c r="V557" s="104">
        <f>VLOOKUP(C557,职业!B:I,8,0)</f>
        <v>0</v>
      </c>
    </row>
    <row r="558" spans="1:22">
      <c r="A558" s="45">
        <f>ROW()-2</f>
        <v>556</v>
      </c>
      <c r="B558" s="45">
        <v>56</v>
      </c>
      <c r="C558" s="41">
        <v>1</v>
      </c>
      <c r="D558" s="41">
        <v>0</v>
      </c>
      <c r="E558" s="46" t="s">
        <v>182</v>
      </c>
      <c r="F558" s="46" t="str">
        <f>VLOOKUP(C558,职业!B:C,2,0)</f>
        <v>将军·攻击型</v>
      </c>
      <c r="G558" s="46" t="str">
        <f>VLOOKUP(D558,绝技!B:C,2,0)</f>
        <v>无</v>
      </c>
      <c r="H558" s="50">
        <v>6</v>
      </c>
      <c r="I558" s="50">
        <v>17</v>
      </c>
      <c r="J558" s="45">
        <f>H558+I558</f>
        <v>23</v>
      </c>
      <c r="K558" s="41">
        <v>1</v>
      </c>
      <c r="L558" s="42">
        <v>1</v>
      </c>
      <c r="M558" s="47">
        <f>INT((50+K558*R558)*(10+L558))</f>
        <v>825</v>
      </c>
      <c r="N558" s="72">
        <f>INT((H558+S558)*(10+L558))</f>
        <v>396</v>
      </c>
      <c r="O558" s="48">
        <f>INT((H558+T558)*(10+L558))</f>
        <v>121</v>
      </c>
      <c r="P558" s="48">
        <f>INT((I558+U558)*(10+L558))</f>
        <v>187</v>
      </c>
      <c r="Q558" s="48">
        <f>INT((I558+V558)*(10+L558))</f>
        <v>187</v>
      </c>
      <c r="R558" s="104">
        <f>VLOOKUP(C558,职业!B:I,4,0)</f>
        <v>25</v>
      </c>
      <c r="S558" s="104">
        <f>VLOOKUP(C558,职业!B:I,5,0)</f>
        <v>30</v>
      </c>
      <c r="T558" s="104">
        <f>VLOOKUP(C558,职业!B:I,6,0)</f>
        <v>5</v>
      </c>
      <c r="U558" s="104">
        <f>VLOOKUP(C558,职业!B:I,7,0)</f>
        <v>0</v>
      </c>
      <c r="V558" s="104">
        <f>VLOOKUP(C558,职业!B:I,8,0)</f>
        <v>0</v>
      </c>
    </row>
    <row r="559" spans="1:22">
      <c r="A559" s="45">
        <f>ROW()-2</f>
        <v>557</v>
      </c>
      <c r="B559" s="45">
        <v>433</v>
      </c>
      <c r="C559" s="41">
        <v>1</v>
      </c>
      <c r="D559" s="41">
        <v>0</v>
      </c>
      <c r="E559" s="46" t="s">
        <v>557</v>
      </c>
      <c r="F559" s="46" t="str">
        <f>VLOOKUP(C559,职业!B:C,2,0)</f>
        <v>将军·攻击型</v>
      </c>
      <c r="G559" s="46" t="str">
        <f>VLOOKUP(D559,绝技!B:C,2,0)</f>
        <v>无</v>
      </c>
      <c r="H559" s="50">
        <v>6</v>
      </c>
      <c r="I559" s="50">
        <v>17</v>
      </c>
      <c r="J559" s="45">
        <f>H559+I559</f>
        <v>23</v>
      </c>
      <c r="K559" s="41">
        <v>1</v>
      </c>
      <c r="L559" s="42">
        <v>1</v>
      </c>
      <c r="M559" s="47">
        <f>INT((50+K559*R559)*(10+L559))</f>
        <v>825</v>
      </c>
      <c r="N559" s="72">
        <f>INT((H559+S559)*(10+L559))</f>
        <v>396</v>
      </c>
      <c r="O559" s="48">
        <f>INT((H559+T559)*(10+L559))</f>
        <v>121</v>
      </c>
      <c r="P559" s="48">
        <f>INT((I559+U559)*(10+L559))</f>
        <v>187</v>
      </c>
      <c r="Q559" s="48">
        <f>INT((I559+V559)*(10+L559))</f>
        <v>187</v>
      </c>
      <c r="R559" s="104">
        <f>VLOOKUP(C559,职业!B:I,4,0)</f>
        <v>25</v>
      </c>
      <c r="S559" s="104">
        <f>VLOOKUP(C559,职业!B:I,5,0)</f>
        <v>30</v>
      </c>
      <c r="T559" s="104">
        <f>VLOOKUP(C559,职业!B:I,6,0)</f>
        <v>5</v>
      </c>
      <c r="U559" s="104">
        <f>VLOOKUP(C559,职业!B:I,7,0)</f>
        <v>0</v>
      </c>
      <c r="V559" s="104">
        <f>VLOOKUP(C559,职业!B:I,8,0)</f>
        <v>0</v>
      </c>
    </row>
    <row r="560" spans="1:22">
      <c r="A560" s="45">
        <f>ROW()-2</f>
        <v>558</v>
      </c>
      <c r="B560" s="45">
        <v>520</v>
      </c>
      <c r="C560" s="41">
        <v>1</v>
      </c>
      <c r="D560" s="41">
        <v>0</v>
      </c>
      <c r="E560" s="46" t="s">
        <v>641</v>
      </c>
      <c r="F560" s="46" t="str">
        <f>VLOOKUP(C560,职业!B:C,2,0)</f>
        <v>将军·攻击型</v>
      </c>
      <c r="G560" s="46" t="str">
        <f>VLOOKUP(D560,绝技!B:C,2,0)</f>
        <v>无</v>
      </c>
      <c r="H560" s="50">
        <v>6</v>
      </c>
      <c r="I560" s="50">
        <v>17</v>
      </c>
      <c r="J560" s="45">
        <f>H560+I560</f>
        <v>23</v>
      </c>
      <c r="K560" s="41">
        <v>1</v>
      </c>
      <c r="L560" s="42">
        <v>1</v>
      </c>
      <c r="M560" s="47">
        <f>INT((50+K560*R560)*(10+L560))</f>
        <v>825</v>
      </c>
      <c r="N560" s="72">
        <f>INT((H560+S560)*(10+L560))</f>
        <v>396</v>
      </c>
      <c r="O560" s="48">
        <f>INT((H560+T560)*(10+L560))</f>
        <v>121</v>
      </c>
      <c r="P560" s="48">
        <f>INT((I560+U560)*(10+L560))</f>
        <v>187</v>
      </c>
      <c r="Q560" s="48">
        <f>INT((I560+V560)*(10+L560))</f>
        <v>187</v>
      </c>
      <c r="R560" s="104">
        <f>VLOOKUP(C560,职业!B:I,4,0)</f>
        <v>25</v>
      </c>
      <c r="S560" s="104">
        <f>VLOOKUP(C560,职业!B:I,5,0)</f>
        <v>30</v>
      </c>
      <c r="T560" s="104">
        <f>VLOOKUP(C560,职业!B:I,6,0)</f>
        <v>5</v>
      </c>
      <c r="U560" s="104">
        <f>VLOOKUP(C560,职业!B:I,7,0)</f>
        <v>0</v>
      </c>
      <c r="V560" s="104">
        <f>VLOOKUP(C560,职业!B:I,8,0)</f>
        <v>0</v>
      </c>
    </row>
    <row r="561" spans="1:22">
      <c r="A561" s="45">
        <f>ROW()-2</f>
        <v>559</v>
      </c>
      <c r="B561" s="45">
        <v>521</v>
      </c>
      <c r="C561" s="41">
        <v>1</v>
      </c>
      <c r="D561" s="41">
        <v>0</v>
      </c>
      <c r="E561" s="46" t="s">
        <v>642</v>
      </c>
      <c r="F561" s="46" t="str">
        <f>VLOOKUP(C561,职业!B:C,2,0)</f>
        <v>将军·攻击型</v>
      </c>
      <c r="G561" s="46" t="str">
        <f>VLOOKUP(D561,绝技!B:C,2,0)</f>
        <v>无</v>
      </c>
      <c r="H561" s="50">
        <v>6</v>
      </c>
      <c r="I561" s="50">
        <v>17</v>
      </c>
      <c r="J561" s="45">
        <f>H561+I561</f>
        <v>23</v>
      </c>
      <c r="K561" s="41">
        <v>1</v>
      </c>
      <c r="L561" s="42">
        <v>1</v>
      </c>
      <c r="M561" s="47">
        <f>INT((50+K561*R561)*(10+L561))</f>
        <v>825</v>
      </c>
      <c r="N561" s="72">
        <f>INT((H561+S561)*(10+L561))</f>
        <v>396</v>
      </c>
      <c r="O561" s="48">
        <f>INT((H561+T561)*(10+L561))</f>
        <v>121</v>
      </c>
      <c r="P561" s="48">
        <f>INT((I561+U561)*(10+L561))</f>
        <v>187</v>
      </c>
      <c r="Q561" s="48">
        <f>INT((I561+V561)*(10+L561))</f>
        <v>187</v>
      </c>
      <c r="R561" s="104">
        <f>VLOOKUP(C561,职业!B:I,4,0)</f>
        <v>25</v>
      </c>
      <c r="S561" s="104">
        <f>VLOOKUP(C561,职业!B:I,5,0)</f>
        <v>30</v>
      </c>
      <c r="T561" s="104">
        <f>VLOOKUP(C561,职业!B:I,6,0)</f>
        <v>5</v>
      </c>
      <c r="U561" s="104">
        <f>VLOOKUP(C561,职业!B:I,7,0)</f>
        <v>0</v>
      </c>
      <c r="V561" s="104">
        <f>VLOOKUP(C561,职业!B:I,8,0)</f>
        <v>0</v>
      </c>
    </row>
    <row r="562" spans="1:22">
      <c r="A562" s="45">
        <f>ROW()-2</f>
        <v>560</v>
      </c>
      <c r="B562" s="45">
        <v>99</v>
      </c>
      <c r="C562" s="41">
        <v>1</v>
      </c>
      <c r="D562" s="41">
        <v>0</v>
      </c>
      <c r="E562" s="46" t="s">
        <v>225</v>
      </c>
      <c r="F562" s="46" t="str">
        <f>VLOOKUP(C562,职业!B:C,2,0)</f>
        <v>将军·攻击型</v>
      </c>
      <c r="G562" s="46" t="str">
        <f>VLOOKUP(D562,绝技!B:C,2,0)</f>
        <v>无</v>
      </c>
      <c r="H562" s="50">
        <v>6</v>
      </c>
      <c r="I562" s="50">
        <v>16</v>
      </c>
      <c r="J562" s="45">
        <f>H562+I562</f>
        <v>22</v>
      </c>
      <c r="K562" s="41">
        <v>1</v>
      </c>
      <c r="L562" s="42">
        <v>1</v>
      </c>
      <c r="M562" s="47">
        <f>INT((50+K562*R562)*(10+L562))</f>
        <v>825</v>
      </c>
      <c r="N562" s="72">
        <f>INT((H562+S562)*(10+L562))</f>
        <v>396</v>
      </c>
      <c r="O562" s="48">
        <f>INT((H562+T562)*(10+L562))</f>
        <v>121</v>
      </c>
      <c r="P562" s="48">
        <f>INT((I562+U562)*(10+L562))</f>
        <v>176</v>
      </c>
      <c r="Q562" s="48">
        <f>INT((I562+V562)*(10+L562))</f>
        <v>176</v>
      </c>
      <c r="R562" s="104">
        <f>VLOOKUP(C562,职业!B:I,4,0)</f>
        <v>25</v>
      </c>
      <c r="S562" s="104">
        <f>VLOOKUP(C562,职业!B:I,5,0)</f>
        <v>30</v>
      </c>
      <c r="T562" s="104">
        <f>VLOOKUP(C562,职业!B:I,6,0)</f>
        <v>5</v>
      </c>
      <c r="U562" s="104">
        <f>VLOOKUP(C562,职业!B:I,7,0)</f>
        <v>0</v>
      </c>
      <c r="V562" s="104">
        <f>VLOOKUP(C562,职业!B:I,8,0)</f>
        <v>0</v>
      </c>
    </row>
    <row r="563" spans="1:22">
      <c r="A563" s="45">
        <f>ROW()-2</f>
        <v>561</v>
      </c>
      <c r="B563" s="45">
        <v>484</v>
      </c>
      <c r="C563" s="41">
        <v>1</v>
      </c>
      <c r="D563" s="41">
        <v>0</v>
      </c>
      <c r="E563" s="46" t="s">
        <v>607</v>
      </c>
      <c r="F563" s="46" t="str">
        <f>VLOOKUP(C563,职业!B:C,2,0)</f>
        <v>将军·攻击型</v>
      </c>
      <c r="G563" s="46" t="str">
        <f>VLOOKUP(D563,绝技!B:C,2,0)</f>
        <v>无</v>
      </c>
      <c r="H563" s="50">
        <v>6</v>
      </c>
      <c r="I563" s="50">
        <v>15</v>
      </c>
      <c r="J563" s="45">
        <f>H563+I563</f>
        <v>21</v>
      </c>
      <c r="K563" s="41">
        <v>1</v>
      </c>
      <c r="L563" s="42">
        <v>1</v>
      </c>
      <c r="M563" s="47">
        <f>INT((50+K563*R563)*(10+L563))</f>
        <v>825</v>
      </c>
      <c r="N563" s="72">
        <f>INT((H563+S563)*(10+L563))</f>
        <v>396</v>
      </c>
      <c r="O563" s="48">
        <f>INT((H563+T563)*(10+L563))</f>
        <v>121</v>
      </c>
      <c r="P563" s="48">
        <f>INT((I563+U563)*(10+L563))</f>
        <v>165</v>
      </c>
      <c r="Q563" s="48">
        <f>INT((I563+V563)*(10+L563))</f>
        <v>165</v>
      </c>
      <c r="R563" s="104">
        <f>VLOOKUP(C563,职业!B:I,4,0)</f>
        <v>25</v>
      </c>
      <c r="S563" s="104">
        <f>VLOOKUP(C563,职业!B:I,5,0)</f>
        <v>30</v>
      </c>
      <c r="T563" s="104">
        <f>VLOOKUP(C563,职业!B:I,6,0)</f>
        <v>5</v>
      </c>
      <c r="U563" s="104">
        <f>VLOOKUP(C563,职业!B:I,7,0)</f>
        <v>0</v>
      </c>
      <c r="V563" s="104">
        <f>VLOOKUP(C563,职业!B:I,8,0)</f>
        <v>0</v>
      </c>
    </row>
    <row r="564" spans="1:22">
      <c r="A564" s="45">
        <f>ROW()-2</f>
        <v>562</v>
      </c>
      <c r="B564" s="45">
        <v>283</v>
      </c>
      <c r="C564" s="41">
        <v>1</v>
      </c>
      <c r="D564" s="41">
        <v>0</v>
      </c>
      <c r="E564" s="46" t="s">
        <v>409</v>
      </c>
      <c r="F564" s="46" t="str">
        <f>VLOOKUP(C564,职业!B:C,2,0)</f>
        <v>将军·攻击型</v>
      </c>
      <c r="G564" s="46" t="str">
        <f>VLOOKUP(D564,绝技!B:C,2,0)</f>
        <v>无</v>
      </c>
      <c r="H564" s="50">
        <v>6</v>
      </c>
      <c r="I564" s="50">
        <v>12</v>
      </c>
      <c r="J564" s="45">
        <f>H564+I564</f>
        <v>18</v>
      </c>
      <c r="K564" s="41">
        <v>1</v>
      </c>
      <c r="L564" s="42">
        <v>1</v>
      </c>
      <c r="M564" s="47">
        <f>INT((50+K564*R564)*(10+L564))</f>
        <v>825</v>
      </c>
      <c r="N564" s="72">
        <f>INT((H564+S564)*(10+L564))</f>
        <v>396</v>
      </c>
      <c r="O564" s="48">
        <f>INT((H564+T564)*(10+L564))</f>
        <v>121</v>
      </c>
      <c r="P564" s="48">
        <f>INT((I564+U564)*(10+L564))</f>
        <v>132</v>
      </c>
      <c r="Q564" s="48">
        <f>INT((I564+V564)*(10+L564))</f>
        <v>132</v>
      </c>
      <c r="R564" s="104">
        <f>VLOOKUP(C564,职业!B:I,4,0)</f>
        <v>25</v>
      </c>
      <c r="S564" s="104">
        <f>VLOOKUP(C564,职业!B:I,5,0)</f>
        <v>30</v>
      </c>
      <c r="T564" s="104">
        <f>VLOOKUP(C564,职业!B:I,6,0)</f>
        <v>5</v>
      </c>
      <c r="U564" s="104">
        <f>VLOOKUP(C564,职业!B:I,7,0)</f>
        <v>0</v>
      </c>
      <c r="V564" s="104">
        <f>VLOOKUP(C564,职业!B:I,8,0)</f>
        <v>0</v>
      </c>
    </row>
    <row r="565" spans="1:22">
      <c r="A565" s="45">
        <f>ROW()-2</f>
        <v>563</v>
      </c>
      <c r="B565" s="45">
        <v>330</v>
      </c>
      <c r="C565" s="41">
        <v>1</v>
      </c>
      <c r="D565" s="41">
        <v>0</v>
      </c>
      <c r="E565" s="46" t="s">
        <v>455</v>
      </c>
      <c r="F565" s="46" t="str">
        <f>VLOOKUP(C565,职业!B:C,2,0)</f>
        <v>将军·攻击型</v>
      </c>
      <c r="G565" s="46" t="str">
        <f>VLOOKUP(D565,绝技!B:C,2,0)</f>
        <v>无</v>
      </c>
      <c r="H565" s="50">
        <v>6</v>
      </c>
      <c r="I565" s="50">
        <v>12</v>
      </c>
      <c r="J565" s="45">
        <f>H565+I565</f>
        <v>18</v>
      </c>
      <c r="K565" s="41">
        <v>1</v>
      </c>
      <c r="L565" s="42">
        <v>1</v>
      </c>
      <c r="M565" s="47">
        <f>INT((50+K565*R565)*(10+L565))</f>
        <v>825</v>
      </c>
      <c r="N565" s="72">
        <f>INT((H565+S565)*(10+L565))</f>
        <v>396</v>
      </c>
      <c r="O565" s="48">
        <f>INT((H565+T565)*(10+L565))</f>
        <v>121</v>
      </c>
      <c r="P565" s="48">
        <f>INT((I565+U565)*(10+L565))</f>
        <v>132</v>
      </c>
      <c r="Q565" s="48">
        <f>INT((I565+V565)*(10+L565))</f>
        <v>132</v>
      </c>
      <c r="R565" s="104">
        <f>VLOOKUP(C565,职业!B:I,4,0)</f>
        <v>25</v>
      </c>
      <c r="S565" s="104">
        <f>VLOOKUP(C565,职业!B:I,5,0)</f>
        <v>30</v>
      </c>
      <c r="T565" s="104">
        <f>VLOOKUP(C565,职业!B:I,6,0)</f>
        <v>5</v>
      </c>
      <c r="U565" s="104">
        <f>VLOOKUP(C565,职业!B:I,7,0)</f>
        <v>0</v>
      </c>
      <c r="V565" s="104">
        <f>VLOOKUP(C565,职业!B:I,8,0)</f>
        <v>0</v>
      </c>
    </row>
    <row r="566" spans="1:22">
      <c r="A566" s="45">
        <f>ROW()-2</f>
        <v>564</v>
      </c>
      <c r="B566" s="45">
        <v>301</v>
      </c>
      <c r="C566" s="41">
        <v>1</v>
      </c>
      <c r="D566" s="41">
        <v>0</v>
      </c>
      <c r="E566" s="46" t="s">
        <v>426</v>
      </c>
      <c r="F566" s="46" t="str">
        <f>VLOOKUP(C566,职业!B:C,2,0)</f>
        <v>将军·攻击型</v>
      </c>
      <c r="G566" s="46" t="str">
        <f>VLOOKUP(D566,绝技!B:C,2,0)</f>
        <v>无</v>
      </c>
      <c r="H566" s="50">
        <v>6</v>
      </c>
      <c r="I566" s="50">
        <v>10</v>
      </c>
      <c r="J566" s="45">
        <f>H566+I566</f>
        <v>16</v>
      </c>
      <c r="K566" s="41">
        <v>1</v>
      </c>
      <c r="L566" s="42">
        <v>1</v>
      </c>
      <c r="M566" s="47">
        <f>INT((50+K566*R566)*(10+L566))</f>
        <v>825</v>
      </c>
      <c r="N566" s="72">
        <f>INT((H566+S566)*(10+L566))</f>
        <v>396</v>
      </c>
      <c r="O566" s="48">
        <f>INT((H566+T566)*(10+L566))</f>
        <v>121</v>
      </c>
      <c r="P566" s="48">
        <f>INT((I566+U566)*(10+L566))</f>
        <v>110</v>
      </c>
      <c r="Q566" s="48">
        <f>INT((I566+V566)*(10+L566))</f>
        <v>110</v>
      </c>
      <c r="R566" s="104">
        <f>VLOOKUP(C566,职业!B:I,4,0)</f>
        <v>25</v>
      </c>
      <c r="S566" s="104">
        <f>VLOOKUP(C566,职业!B:I,5,0)</f>
        <v>30</v>
      </c>
      <c r="T566" s="104">
        <f>VLOOKUP(C566,职业!B:I,6,0)</f>
        <v>5</v>
      </c>
      <c r="U566" s="104">
        <f>VLOOKUP(C566,职业!B:I,7,0)</f>
        <v>0</v>
      </c>
      <c r="V566" s="104">
        <f>VLOOKUP(C566,职业!B:I,8,0)</f>
        <v>0</v>
      </c>
    </row>
    <row r="567" spans="1:22">
      <c r="A567" s="45">
        <f>ROW()-2</f>
        <v>565</v>
      </c>
      <c r="B567" s="45">
        <v>90</v>
      </c>
      <c r="C567" s="41">
        <v>1</v>
      </c>
      <c r="D567" s="41">
        <v>0</v>
      </c>
      <c r="E567" s="46" t="s">
        <v>216</v>
      </c>
      <c r="F567" s="46" t="str">
        <f>VLOOKUP(C567,职业!B:C,2,0)</f>
        <v>将军·攻击型</v>
      </c>
      <c r="G567" s="46" t="str">
        <f>VLOOKUP(D567,绝技!B:C,2,0)</f>
        <v>无</v>
      </c>
      <c r="H567" s="50">
        <v>6</v>
      </c>
      <c r="I567" s="50">
        <v>6</v>
      </c>
      <c r="J567" s="45">
        <f>H567+I567</f>
        <v>12</v>
      </c>
      <c r="K567" s="41">
        <v>1</v>
      </c>
      <c r="L567" s="42">
        <v>1</v>
      </c>
      <c r="M567" s="47">
        <f>INT((50+K567*R567)*(10+L567))</f>
        <v>825</v>
      </c>
      <c r="N567" s="72">
        <f>INT((H567+S567)*(10+L567))</f>
        <v>396</v>
      </c>
      <c r="O567" s="48">
        <f>INT((H567+T567)*(10+L567))</f>
        <v>121</v>
      </c>
      <c r="P567" s="48">
        <f>INT((I567+U567)*(10+L567))</f>
        <v>66</v>
      </c>
      <c r="Q567" s="48">
        <f>INT((I567+V567)*(10+L567))</f>
        <v>66</v>
      </c>
      <c r="R567" s="104">
        <f>VLOOKUP(C567,职业!B:I,4,0)</f>
        <v>25</v>
      </c>
      <c r="S567" s="104">
        <f>VLOOKUP(C567,职业!B:I,5,0)</f>
        <v>30</v>
      </c>
      <c r="T567" s="104">
        <f>VLOOKUP(C567,职业!B:I,6,0)</f>
        <v>5</v>
      </c>
      <c r="U567" s="104">
        <f>VLOOKUP(C567,职业!B:I,7,0)</f>
        <v>0</v>
      </c>
      <c r="V567" s="104">
        <f>VLOOKUP(C567,职业!B:I,8,0)</f>
        <v>0</v>
      </c>
    </row>
    <row r="568" spans="1:22">
      <c r="A568" s="45">
        <f>ROW()-2</f>
        <v>566</v>
      </c>
      <c r="B568" s="45">
        <v>424</v>
      </c>
      <c r="C568" s="41">
        <v>7</v>
      </c>
      <c r="D568" s="41">
        <v>0</v>
      </c>
      <c r="E568" s="46" t="s">
        <v>549</v>
      </c>
      <c r="F568" s="46" t="str">
        <f>VLOOKUP(C568,职业!B:C,2,0)</f>
        <v>军师·敏捷型</v>
      </c>
      <c r="G568" s="46" t="str">
        <f>VLOOKUP(D568,绝技!B:C,2,0)</f>
        <v>无</v>
      </c>
      <c r="H568" s="50">
        <v>6</v>
      </c>
      <c r="I568" s="50">
        <v>23</v>
      </c>
      <c r="J568" s="45">
        <f>H568+I568</f>
        <v>29</v>
      </c>
      <c r="K568" s="41">
        <v>5</v>
      </c>
      <c r="L568" s="42">
        <v>1</v>
      </c>
      <c r="M568" s="47">
        <f>INT((50+K568*R568)*(10+L568))</f>
        <v>1650</v>
      </c>
      <c r="N568" s="72">
        <f>INT((H568+S568)*(10+L568))</f>
        <v>66</v>
      </c>
      <c r="O568" s="48">
        <f>INT((H568+T568)*(10+L568))</f>
        <v>66</v>
      </c>
      <c r="P568" s="48">
        <f>INT((I568+U568)*(10+L568))</f>
        <v>528</v>
      </c>
      <c r="Q568" s="48">
        <f>INT((I568+V568)*(10+L568))</f>
        <v>308</v>
      </c>
      <c r="R568" s="104">
        <f>VLOOKUP(C568,职业!B:I,4,0)</f>
        <v>20</v>
      </c>
      <c r="S568" s="104">
        <f>VLOOKUP(C568,职业!B:I,5,0)</f>
        <v>0</v>
      </c>
      <c r="T568" s="104">
        <f>VLOOKUP(C568,职业!B:I,6,0)</f>
        <v>0</v>
      </c>
      <c r="U568" s="104">
        <f>VLOOKUP(C568,职业!B:I,7,0)</f>
        <v>25</v>
      </c>
      <c r="V568" s="104">
        <f>VLOOKUP(C568,职业!B:I,8,0)</f>
        <v>5</v>
      </c>
    </row>
    <row r="569" spans="1:22">
      <c r="A569" s="45">
        <f>ROW()-2</f>
        <v>567</v>
      </c>
      <c r="B569" s="45">
        <v>259</v>
      </c>
      <c r="C569" s="41">
        <v>8</v>
      </c>
      <c r="D569" s="41">
        <v>0</v>
      </c>
      <c r="E569" s="46" t="s">
        <v>385</v>
      </c>
      <c r="F569" s="46" t="str">
        <f>VLOOKUP(C569,职业!B:C,2,0)</f>
        <v>军师·爆发型</v>
      </c>
      <c r="G569" s="46" t="str">
        <f>VLOOKUP(D569,绝技!B:C,2,0)</f>
        <v>无</v>
      </c>
      <c r="H569" s="50">
        <v>6</v>
      </c>
      <c r="I569" s="50">
        <v>24</v>
      </c>
      <c r="J569" s="45">
        <f>H569+I569</f>
        <v>30</v>
      </c>
      <c r="K569" s="41">
        <v>3</v>
      </c>
      <c r="L569" s="42">
        <v>1</v>
      </c>
      <c r="M569" s="47">
        <f>INT((50+K569*R569)*(10+L569))</f>
        <v>1210</v>
      </c>
      <c r="N569" s="72">
        <f>INT((H569+S569)*(10+L569))</f>
        <v>66</v>
      </c>
      <c r="O569" s="48">
        <f>INT((H569+T569)*(10+L569))</f>
        <v>66</v>
      </c>
      <c r="P569" s="48">
        <f>INT((I569+U569)*(10+L569))</f>
        <v>539</v>
      </c>
      <c r="Q569" s="48">
        <f>INT((I569+V569)*(10+L569))</f>
        <v>319</v>
      </c>
      <c r="R569" s="104">
        <f>VLOOKUP(C569,职业!B:I,4,0)</f>
        <v>20</v>
      </c>
      <c r="S569" s="104">
        <f>VLOOKUP(C569,职业!B:I,5,0)</f>
        <v>0</v>
      </c>
      <c r="T569" s="104">
        <f>VLOOKUP(C569,职业!B:I,6,0)</f>
        <v>0</v>
      </c>
      <c r="U569" s="104">
        <f>VLOOKUP(C569,职业!B:I,7,0)</f>
        <v>25</v>
      </c>
      <c r="V569" s="104">
        <f>VLOOKUP(C569,职业!B:I,8,0)</f>
        <v>5</v>
      </c>
    </row>
    <row r="570" spans="1:22">
      <c r="A570" s="45">
        <f>ROW()-2</f>
        <v>568</v>
      </c>
      <c r="B570" s="45">
        <v>604</v>
      </c>
      <c r="C570" s="41">
        <v>7</v>
      </c>
      <c r="D570" s="41">
        <v>0</v>
      </c>
      <c r="E570" s="46" t="s">
        <v>724</v>
      </c>
      <c r="F570" s="46" t="str">
        <f>VLOOKUP(C570,职业!B:C,2,0)</f>
        <v>军师·敏捷型</v>
      </c>
      <c r="G570" s="46" t="str">
        <f>VLOOKUP(D570,绝技!B:C,2,0)</f>
        <v>无</v>
      </c>
      <c r="H570" s="50">
        <v>6</v>
      </c>
      <c r="I570" s="50">
        <v>24</v>
      </c>
      <c r="J570" s="45">
        <f>H570+I570</f>
        <v>30</v>
      </c>
      <c r="K570" s="41">
        <v>3</v>
      </c>
      <c r="L570" s="42">
        <v>1</v>
      </c>
      <c r="M570" s="47">
        <f>INT((50+K570*R570)*(10+L570))</f>
        <v>1210</v>
      </c>
      <c r="N570" s="72">
        <f>INT((H570+S570)*(10+L570))</f>
        <v>66</v>
      </c>
      <c r="O570" s="48">
        <f>INT((H570+T570)*(10+L570))</f>
        <v>66</v>
      </c>
      <c r="P570" s="48">
        <f>INT((I570+U570)*(10+L570))</f>
        <v>539</v>
      </c>
      <c r="Q570" s="48">
        <f>INT((I570+V570)*(10+L570))</f>
        <v>319</v>
      </c>
      <c r="R570" s="104">
        <f>VLOOKUP(C570,职业!B:I,4,0)</f>
        <v>20</v>
      </c>
      <c r="S570" s="104">
        <f>VLOOKUP(C570,职业!B:I,5,0)</f>
        <v>0</v>
      </c>
      <c r="T570" s="104">
        <f>VLOOKUP(C570,职业!B:I,6,0)</f>
        <v>0</v>
      </c>
      <c r="U570" s="104">
        <f>VLOOKUP(C570,职业!B:I,7,0)</f>
        <v>25</v>
      </c>
      <c r="V570" s="104">
        <f>VLOOKUP(C570,职业!B:I,8,0)</f>
        <v>5</v>
      </c>
    </row>
    <row r="571" spans="1:22">
      <c r="A571" s="45">
        <f>ROW()-2</f>
        <v>569</v>
      </c>
      <c r="B571" s="45">
        <v>345</v>
      </c>
      <c r="C571" s="41">
        <v>1</v>
      </c>
      <c r="D571" s="41">
        <v>0</v>
      </c>
      <c r="E571" s="46" t="s">
        <v>470</v>
      </c>
      <c r="F571" s="46" t="str">
        <f>VLOOKUP(C571,职业!B:C,2,0)</f>
        <v>将军·攻击型</v>
      </c>
      <c r="G571" s="46" t="str">
        <f>VLOOKUP(D571,绝技!B:C,2,0)</f>
        <v>无</v>
      </c>
      <c r="H571" s="50">
        <v>5</v>
      </c>
      <c r="I571" s="50">
        <v>21</v>
      </c>
      <c r="J571" s="45">
        <f>H571+I571</f>
        <v>26</v>
      </c>
      <c r="K571" s="41">
        <v>1</v>
      </c>
      <c r="L571" s="42">
        <v>1</v>
      </c>
      <c r="M571" s="47">
        <f>INT((50+K571*R571)*(10+L571))</f>
        <v>825</v>
      </c>
      <c r="N571" s="72">
        <f>INT((H571+S571)*(10+L571))</f>
        <v>385</v>
      </c>
      <c r="O571" s="48">
        <f>INT((H571+T571)*(10+L571))</f>
        <v>110</v>
      </c>
      <c r="P571" s="48">
        <f>INT((I571+U571)*(10+L571))</f>
        <v>231</v>
      </c>
      <c r="Q571" s="48">
        <f>INT((I571+V571)*(10+L571))</f>
        <v>231</v>
      </c>
      <c r="R571" s="104">
        <f>VLOOKUP(C571,职业!B:I,4,0)</f>
        <v>25</v>
      </c>
      <c r="S571" s="104">
        <f>VLOOKUP(C571,职业!B:I,5,0)</f>
        <v>30</v>
      </c>
      <c r="T571" s="104">
        <f>VLOOKUP(C571,职业!B:I,6,0)</f>
        <v>5</v>
      </c>
      <c r="U571" s="104">
        <f>VLOOKUP(C571,职业!B:I,7,0)</f>
        <v>0</v>
      </c>
      <c r="V571" s="104">
        <f>VLOOKUP(C571,职业!B:I,8,0)</f>
        <v>0</v>
      </c>
    </row>
    <row r="572" spans="1:22">
      <c r="A572" s="45">
        <f>ROW()-2</f>
        <v>570</v>
      </c>
      <c r="B572" s="45">
        <v>410</v>
      </c>
      <c r="C572" s="41">
        <v>1</v>
      </c>
      <c r="D572" s="41">
        <v>0</v>
      </c>
      <c r="E572" s="46" t="s">
        <v>535</v>
      </c>
      <c r="F572" s="46" t="str">
        <f>VLOOKUP(C572,职业!B:C,2,0)</f>
        <v>将军·攻击型</v>
      </c>
      <c r="G572" s="46" t="str">
        <f>VLOOKUP(D572,绝技!B:C,2,0)</f>
        <v>无</v>
      </c>
      <c r="H572" s="50">
        <v>5</v>
      </c>
      <c r="I572" s="50">
        <v>21</v>
      </c>
      <c r="J572" s="45">
        <f>H572+I572</f>
        <v>26</v>
      </c>
      <c r="K572" s="41">
        <v>1</v>
      </c>
      <c r="L572" s="42">
        <v>1</v>
      </c>
      <c r="M572" s="47">
        <f>INT((50+K572*R572)*(10+L572))</f>
        <v>825</v>
      </c>
      <c r="N572" s="72">
        <f>INT((H572+S572)*(10+L572))</f>
        <v>385</v>
      </c>
      <c r="O572" s="48">
        <f>INT((H572+T572)*(10+L572))</f>
        <v>110</v>
      </c>
      <c r="P572" s="48">
        <f>INT((I572+U572)*(10+L572))</f>
        <v>231</v>
      </c>
      <c r="Q572" s="48">
        <f>INT((I572+V572)*(10+L572))</f>
        <v>231</v>
      </c>
      <c r="R572" s="104">
        <f>VLOOKUP(C572,职业!B:I,4,0)</f>
        <v>25</v>
      </c>
      <c r="S572" s="104">
        <f>VLOOKUP(C572,职业!B:I,5,0)</f>
        <v>30</v>
      </c>
      <c r="T572" s="104">
        <f>VLOOKUP(C572,职业!B:I,6,0)</f>
        <v>5</v>
      </c>
      <c r="U572" s="104">
        <f>VLOOKUP(C572,职业!B:I,7,0)</f>
        <v>0</v>
      </c>
      <c r="V572" s="104">
        <f>VLOOKUP(C572,职业!B:I,8,0)</f>
        <v>0</v>
      </c>
    </row>
    <row r="573" spans="1:22">
      <c r="A573" s="45">
        <f>ROW()-2</f>
        <v>571</v>
      </c>
      <c r="B573" s="45">
        <v>519</v>
      </c>
      <c r="C573" s="41">
        <v>1</v>
      </c>
      <c r="D573" s="41">
        <v>0</v>
      </c>
      <c r="E573" s="46" t="s">
        <v>640</v>
      </c>
      <c r="F573" s="46" t="str">
        <f>VLOOKUP(C573,职业!B:C,2,0)</f>
        <v>将军·攻击型</v>
      </c>
      <c r="G573" s="46" t="str">
        <f>VLOOKUP(D573,绝技!B:C,2,0)</f>
        <v>无</v>
      </c>
      <c r="H573" s="50">
        <v>5</v>
      </c>
      <c r="I573" s="50">
        <v>21</v>
      </c>
      <c r="J573" s="45">
        <f>H573+I573</f>
        <v>26</v>
      </c>
      <c r="K573" s="41">
        <v>1</v>
      </c>
      <c r="L573" s="42">
        <v>1</v>
      </c>
      <c r="M573" s="47">
        <f>INT((50+K573*R573)*(10+L573))</f>
        <v>825</v>
      </c>
      <c r="N573" s="72">
        <f>INT((H573+S573)*(10+L573))</f>
        <v>385</v>
      </c>
      <c r="O573" s="48">
        <f>INT((H573+T573)*(10+L573))</f>
        <v>110</v>
      </c>
      <c r="P573" s="48">
        <f>INT((I573+U573)*(10+L573))</f>
        <v>231</v>
      </c>
      <c r="Q573" s="48">
        <f>INT((I573+V573)*(10+L573))</f>
        <v>231</v>
      </c>
      <c r="R573" s="104">
        <f>VLOOKUP(C573,职业!B:I,4,0)</f>
        <v>25</v>
      </c>
      <c r="S573" s="104">
        <f>VLOOKUP(C573,职业!B:I,5,0)</f>
        <v>30</v>
      </c>
      <c r="T573" s="104">
        <f>VLOOKUP(C573,职业!B:I,6,0)</f>
        <v>5</v>
      </c>
      <c r="U573" s="104">
        <f>VLOOKUP(C573,职业!B:I,7,0)</f>
        <v>0</v>
      </c>
      <c r="V573" s="104">
        <f>VLOOKUP(C573,职业!B:I,8,0)</f>
        <v>0</v>
      </c>
    </row>
    <row r="574" spans="1:22">
      <c r="A574" s="45">
        <f>ROW()-2</f>
        <v>572</v>
      </c>
      <c r="B574" s="45">
        <v>552</v>
      </c>
      <c r="C574" s="41">
        <v>1</v>
      </c>
      <c r="D574" s="41">
        <v>0</v>
      </c>
      <c r="E574" s="46" t="s">
        <v>672</v>
      </c>
      <c r="F574" s="46" t="str">
        <f>VLOOKUP(C574,职业!B:C,2,0)</f>
        <v>将军·攻击型</v>
      </c>
      <c r="G574" s="46" t="str">
        <f>VLOOKUP(D574,绝技!B:C,2,0)</f>
        <v>无</v>
      </c>
      <c r="H574" s="50">
        <v>5</v>
      </c>
      <c r="I574" s="50">
        <v>21</v>
      </c>
      <c r="J574" s="45">
        <f>H574+I574</f>
        <v>26</v>
      </c>
      <c r="K574" s="41">
        <v>1</v>
      </c>
      <c r="L574" s="42">
        <v>1</v>
      </c>
      <c r="M574" s="47">
        <f>INT((50+K574*R574)*(10+L574))</f>
        <v>825</v>
      </c>
      <c r="N574" s="72">
        <f>INT((H574+S574)*(10+L574))</f>
        <v>385</v>
      </c>
      <c r="O574" s="48">
        <f>INT((H574+T574)*(10+L574))</f>
        <v>110</v>
      </c>
      <c r="P574" s="48">
        <f>INT((I574+U574)*(10+L574))</f>
        <v>231</v>
      </c>
      <c r="Q574" s="48">
        <f>INT((I574+V574)*(10+L574))</f>
        <v>231</v>
      </c>
      <c r="R574" s="104">
        <f>VLOOKUP(C574,职业!B:I,4,0)</f>
        <v>25</v>
      </c>
      <c r="S574" s="104">
        <f>VLOOKUP(C574,职业!B:I,5,0)</f>
        <v>30</v>
      </c>
      <c r="T574" s="104">
        <f>VLOOKUP(C574,职业!B:I,6,0)</f>
        <v>5</v>
      </c>
      <c r="U574" s="104">
        <f>VLOOKUP(C574,职业!B:I,7,0)</f>
        <v>0</v>
      </c>
      <c r="V574" s="104">
        <f>VLOOKUP(C574,职业!B:I,8,0)</f>
        <v>0</v>
      </c>
    </row>
    <row r="575" spans="1:22">
      <c r="A575" s="45">
        <f>ROW()-2</f>
        <v>573</v>
      </c>
      <c r="B575" s="45">
        <v>145</v>
      </c>
      <c r="C575" s="41">
        <v>1</v>
      </c>
      <c r="D575" s="41">
        <v>0</v>
      </c>
      <c r="E575" s="46" t="s">
        <v>271</v>
      </c>
      <c r="F575" s="46" t="str">
        <f>VLOOKUP(C575,职业!B:C,2,0)</f>
        <v>将军·攻击型</v>
      </c>
      <c r="G575" s="46" t="str">
        <f>VLOOKUP(D575,绝技!B:C,2,0)</f>
        <v>无</v>
      </c>
      <c r="H575" s="50">
        <v>5</v>
      </c>
      <c r="I575" s="50">
        <v>20</v>
      </c>
      <c r="J575" s="45">
        <f>H575+I575</f>
        <v>25</v>
      </c>
      <c r="K575" s="41">
        <v>1</v>
      </c>
      <c r="L575" s="42">
        <v>1</v>
      </c>
      <c r="M575" s="47">
        <f>INT((50+K575*R575)*(10+L575))</f>
        <v>825</v>
      </c>
      <c r="N575" s="72">
        <f>INT((H575+S575)*(10+L575))</f>
        <v>385</v>
      </c>
      <c r="O575" s="48">
        <f>INT((H575+T575)*(10+L575))</f>
        <v>110</v>
      </c>
      <c r="P575" s="48">
        <f>INT((I575+U575)*(10+L575))</f>
        <v>220</v>
      </c>
      <c r="Q575" s="48">
        <f>INT((I575+V575)*(10+L575))</f>
        <v>220</v>
      </c>
      <c r="R575" s="104">
        <f>VLOOKUP(C575,职业!B:I,4,0)</f>
        <v>25</v>
      </c>
      <c r="S575" s="104">
        <f>VLOOKUP(C575,职业!B:I,5,0)</f>
        <v>30</v>
      </c>
      <c r="T575" s="104">
        <f>VLOOKUP(C575,职业!B:I,6,0)</f>
        <v>5</v>
      </c>
      <c r="U575" s="104">
        <f>VLOOKUP(C575,职业!B:I,7,0)</f>
        <v>0</v>
      </c>
      <c r="V575" s="104">
        <f>VLOOKUP(C575,职业!B:I,8,0)</f>
        <v>0</v>
      </c>
    </row>
    <row r="576" spans="1:22">
      <c r="A576" s="45">
        <f>ROW()-2</f>
        <v>574</v>
      </c>
      <c r="B576" s="45">
        <v>339</v>
      </c>
      <c r="C576" s="41">
        <v>1</v>
      </c>
      <c r="D576" s="41">
        <v>0</v>
      </c>
      <c r="E576" s="46" t="s">
        <v>464</v>
      </c>
      <c r="F576" s="46" t="str">
        <f>VLOOKUP(C576,职业!B:C,2,0)</f>
        <v>将军·攻击型</v>
      </c>
      <c r="G576" s="46" t="str">
        <f>VLOOKUP(D576,绝技!B:C,2,0)</f>
        <v>无</v>
      </c>
      <c r="H576" s="50">
        <v>5</v>
      </c>
      <c r="I576" s="50">
        <v>20</v>
      </c>
      <c r="J576" s="45">
        <f>H576+I576</f>
        <v>25</v>
      </c>
      <c r="K576" s="41">
        <v>1</v>
      </c>
      <c r="L576" s="42">
        <v>1</v>
      </c>
      <c r="M576" s="47">
        <f>INT((50+K576*R576)*(10+L576))</f>
        <v>825</v>
      </c>
      <c r="N576" s="72">
        <f>INT((H576+S576)*(10+L576))</f>
        <v>385</v>
      </c>
      <c r="O576" s="48">
        <f>INT((H576+T576)*(10+L576))</f>
        <v>110</v>
      </c>
      <c r="P576" s="48">
        <f>INT((I576+U576)*(10+L576))</f>
        <v>220</v>
      </c>
      <c r="Q576" s="48">
        <f>INT((I576+V576)*(10+L576))</f>
        <v>220</v>
      </c>
      <c r="R576" s="104">
        <f>VLOOKUP(C576,职业!B:I,4,0)</f>
        <v>25</v>
      </c>
      <c r="S576" s="104">
        <f>VLOOKUP(C576,职业!B:I,5,0)</f>
        <v>30</v>
      </c>
      <c r="T576" s="104">
        <f>VLOOKUP(C576,职业!B:I,6,0)</f>
        <v>5</v>
      </c>
      <c r="U576" s="104">
        <f>VLOOKUP(C576,职业!B:I,7,0)</f>
        <v>0</v>
      </c>
      <c r="V576" s="104">
        <f>VLOOKUP(C576,职业!B:I,8,0)</f>
        <v>0</v>
      </c>
    </row>
    <row r="577" spans="1:22">
      <c r="A577" s="45">
        <f>ROW()-2</f>
        <v>575</v>
      </c>
      <c r="B577" s="45">
        <v>36</v>
      </c>
      <c r="C577" s="41">
        <v>1</v>
      </c>
      <c r="D577" s="41">
        <v>0</v>
      </c>
      <c r="E577" s="46" t="s">
        <v>162</v>
      </c>
      <c r="F577" s="46" t="str">
        <f>VLOOKUP(C577,职业!B:C,2,0)</f>
        <v>将军·攻击型</v>
      </c>
      <c r="G577" s="46" t="str">
        <f>VLOOKUP(D577,绝技!B:C,2,0)</f>
        <v>无</v>
      </c>
      <c r="H577" s="50">
        <v>5</v>
      </c>
      <c r="I577" s="50">
        <v>18</v>
      </c>
      <c r="J577" s="45">
        <f>H577+I577</f>
        <v>23</v>
      </c>
      <c r="K577" s="41">
        <v>1</v>
      </c>
      <c r="L577" s="42">
        <v>1</v>
      </c>
      <c r="M577" s="47">
        <f>INT((50+K577*R577)*(10+L577))</f>
        <v>825</v>
      </c>
      <c r="N577" s="72">
        <f>INT((H577+S577)*(10+L577))</f>
        <v>385</v>
      </c>
      <c r="O577" s="48">
        <f>INT((H577+T577)*(10+L577))</f>
        <v>110</v>
      </c>
      <c r="P577" s="48">
        <f>INT((I577+U577)*(10+L577))</f>
        <v>198</v>
      </c>
      <c r="Q577" s="48">
        <f>INT((I577+V577)*(10+L577))</f>
        <v>198</v>
      </c>
      <c r="R577" s="104">
        <f>VLOOKUP(C577,职业!B:I,4,0)</f>
        <v>25</v>
      </c>
      <c r="S577" s="104">
        <f>VLOOKUP(C577,职业!B:I,5,0)</f>
        <v>30</v>
      </c>
      <c r="T577" s="104">
        <f>VLOOKUP(C577,职业!B:I,6,0)</f>
        <v>5</v>
      </c>
      <c r="U577" s="104">
        <f>VLOOKUP(C577,职业!B:I,7,0)</f>
        <v>0</v>
      </c>
      <c r="V577" s="104">
        <f>VLOOKUP(C577,职业!B:I,8,0)</f>
        <v>0</v>
      </c>
    </row>
    <row r="578" spans="1:22">
      <c r="A578" s="45">
        <f>ROW()-2</f>
        <v>576</v>
      </c>
      <c r="B578" s="45">
        <v>129</v>
      </c>
      <c r="C578" s="41">
        <v>1</v>
      </c>
      <c r="D578" s="41">
        <v>0</v>
      </c>
      <c r="E578" s="46" t="s">
        <v>255</v>
      </c>
      <c r="F578" s="46" t="str">
        <f>VLOOKUP(C578,职业!B:C,2,0)</f>
        <v>将军·攻击型</v>
      </c>
      <c r="G578" s="46" t="str">
        <f>VLOOKUP(D578,绝技!B:C,2,0)</f>
        <v>无</v>
      </c>
      <c r="H578" s="50">
        <v>5</v>
      </c>
      <c r="I578" s="50">
        <v>18</v>
      </c>
      <c r="J578" s="45">
        <f>H578+I578</f>
        <v>23</v>
      </c>
      <c r="K578" s="41">
        <v>1</v>
      </c>
      <c r="L578" s="42">
        <v>1</v>
      </c>
      <c r="M578" s="47">
        <f>INT((50+K578*R578)*(10+L578))</f>
        <v>825</v>
      </c>
      <c r="N578" s="72">
        <f>INT((H578+S578)*(10+L578))</f>
        <v>385</v>
      </c>
      <c r="O578" s="48">
        <f>INT((H578+T578)*(10+L578))</f>
        <v>110</v>
      </c>
      <c r="P578" s="48">
        <f>INT((I578+U578)*(10+L578))</f>
        <v>198</v>
      </c>
      <c r="Q578" s="48">
        <f>INT((I578+V578)*(10+L578))</f>
        <v>198</v>
      </c>
      <c r="R578" s="104">
        <f>VLOOKUP(C578,职业!B:I,4,0)</f>
        <v>25</v>
      </c>
      <c r="S578" s="104">
        <f>VLOOKUP(C578,职业!B:I,5,0)</f>
        <v>30</v>
      </c>
      <c r="T578" s="104">
        <f>VLOOKUP(C578,职业!B:I,6,0)</f>
        <v>5</v>
      </c>
      <c r="U578" s="104">
        <f>VLOOKUP(C578,职业!B:I,7,0)</f>
        <v>0</v>
      </c>
      <c r="V578" s="104">
        <f>VLOOKUP(C578,职业!B:I,8,0)</f>
        <v>0</v>
      </c>
    </row>
    <row r="579" spans="1:22">
      <c r="A579" s="45">
        <f>ROW()-2</f>
        <v>577</v>
      </c>
      <c r="B579" s="45">
        <v>522</v>
      </c>
      <c r="C579" s="41">
        <v>1</v>
      </c>
      <c r="D579" s="41">
        <v>0</v>
      </c>
      <c r="E579" s="46" t="s">
        <v>643</v>
      </c>
      <c r="F579" s="46" t="str">
        <f>VLOOKUP(C579,职业!B:C,2,0)</f>
        <v>将军·攻击型</v>
      </c>
      <c r="G579" s="46" t="str">
        <f>VLOOKUP(D579,绝技!B:C,2,0)</f>
        <v>无</v>
      </c>
      <c r="H579" s="50">
        <v>5</v>
      </c>
      <c r="I579" s="50">
        <v>18</v>
      </c>
      <c r="J579" s="45">
        <f>H579+I579</f>
        <v>23</v>
      </c>
      <c r="K579" s="41">
        <v>1</v>
      </c>
      <c r="L579" s="42">
        <v>1</v>
      </c>
      <c r="M579" s="47">
        <f>INT((50+K579*R579)*(10+L579))</f>
        <v>825</v>
      </c>
      <c r="N579" s="72">
        <f>INT((H579+S579)*(10+L579))</f>
        <v>385</v>
      </c>
      <c r="O579" s="48">
        <f>INT((H579+T579)*(10+L579))</f>
        <v>110</v>
      </c>
      <c r="P579" s="48">
        <f>INT((I579+U579)*(10+L579))</f>
        <v>198</v>
      </c>
      <c r="Q579" s="48">
        <f>INT((I579+V579)*(10+L579))</f>
        <v>198</v>
      </c>
      <c r="R579" s="104">
        <f>VLOOKUP(C579,职业!B:I,4,0)</f>
        <v>25</v>
      </c>
      <c r="S579" s="104">
        <f>VLOOKUP(C579,职业!B:I,5,0)</f>
        <v>30</v>
      </c>
      <c r="T579" s="104">
        <f>VLOOKUP(C579,职业!B:I,6,0)</f>
        <v>5</v>
      </c>
      <c r="U579" s="104">
        <f>VLOOKUP(C579,职业!B:I,7,0)</f>
        <v>0</v>
      </c>
      <c r="V579" s="104">
        <f>VLOOKUP(C579,职业!B:I,8,0)</f>
        <v>0</v>
      </c>
    </row>
    <row r="580" spans="1:22">
      <c r="A580" s="45">
        <f>ROW()-2</f>
        <v>578</v>
      </c>
      <c r="B580" s="45">
        <v>633</v>
      </c>
      <c r="C580" s="41">
        <v>1</v>
      </c>
      <c r="D580" s="41">
        <v>0</v>
      </c>
      <c r="E580" s="46" t="s">
        <v>752</v>
      </c>
      <c r="F580" s="46" t="str">
        <f>VLOOKUP(C580,职业!B:C,2,0)</f>
        <v>将军·攻击型</v>
      </c>
      <c r="G580" s="46" t="str">
        <f>VLOOKUP(D580,绝技!B:C,2,0)</f>
        <v>无</v>
      </c>
      <c r="H580" s="50">
        <v>5</v>
      </c>
      <c r="I580" s="50">
        <v>18</v>
      </c>
      <c r="J580" s="45">
        <f>H580+I580</f>
        <v>23</v>
      </c>
      <c r="K580" s="41">
        <v>1</v>
      </c>
      <c r="L580" s="42">
        <v>1</v>
      </c>
      <c r="M580" s="47">
        <f>INT((50+K580*R580)*(10+L580))</f>
        <v>825</v>
      </c>
      <c r="N580" s="72">
        <f>INT((H580+S580)*(10+L580))</f>
        <v>385</v>
      </c>
      <c r="O580" s="48">
        <f>INT((H580+T580)*(10+L580))</f>
        <v>110</v>
      </c>
      <c r="P580" s="48">
        <f>INT((I580+U580)*(10+L580))</f>
        <v>198</v>
      </c>
      <c r="Q580" s="48">
        <f>INT((I580+V580)*(10+L580))</f>
        <v>198</v>
      </c>
      <c r="R580" s="104">
        <f>VLOOKUP(C580,职业!B:I,4,0)</f>
        <v>25</v>
      </c>
      <c r="S580" s="104">
        <f>VLOOKUP(C580,职业!B:I,5,0)</f>
        <v>30</v>
      </c>
      <c r="T580" s="104">
        <f>VLOOKUP(C580,职业!B:I,6,0)</f>
        <v>5</v>
      </c>
      <c r="U580" s="104">
        <f>VLOOKUP(C580,职业!B:I,7,0)</f>
        <v>0</v>
      </c>
      <c r="V580" s="104">
        <f>VLOOKUP(C580,职业!B:I,8,0)</f>
        <v>0</v>
      </c>
    </row>
    <row r="581" spans="1:22">
      <c r="A581" s="45">
        <f>ROW()-2</f>
        <v>579</v>
      </c>
      <c r="B581" s="45">
        <v>198</v>
      </c>
      <c r="C581" s="41">
        <v>1</v>
      </c>
      <c r="D581" s="41">
        <v>0</v>
      </c>
      <c r="E581" s="46" t="s">
        <v>324</v>
      </c>
      <c r="F581" s="46" t="str">
        <f>VLOOKUP(C581,职业!B:C,2,0)</f>
        <v>将军·攻击型</v>
      </c>
      <c r="G581" s="46" t="str">
        <f>VLOOKUP(D581,绝技!B:C,2,0)</f>
        <v>无</v>
      </c>
      <c r="H581" s="50">
        <v>5</v>
      </c>
      <c r="I581" s="50">
        <v>17</v>
      </c>
      <c r="J581" s="45">
        <f>H581+I581</f>
        <v>22</v>
      </c>
      <c r="K581" s="41">
        <v>1</v>
      </c>
      <c r="L581" s="42">
        <v>1</v>
      </c>
      <c r="M581" s="47">
        <f>INT((50+K581*R581)*(10+L581))</f>
        <v>825</v>
      </c>
      <c r="N581" s="72">
        <f>INT((H581+S581)*(10+L581))</f>
        <v>385</v>
      </c>
      <c r="O581" s="48">
        <f>INT((H581+T581)*(10+L581))</f>
        <v>110</v>
      </c>
      <c r="P581" s="48">
        <f>INT((I581+U581)*(10+L581))</f>
        <v>187</v>
      </c>
      <c r="Q581" s="48">
        <f>INT((I581+V581)*(10+L581))</f>
        <v>187</v>
      </c>
      <c r="R581" s="104">
        <f>VLOOKUP(C581,职业!B:I,4,0)</f>
        <v>25</v>
      </c>
      <c r="S581" s="104">
        <f>VLOOKUP(C581,职业!B:I,5,0)</f>
        <v>30</v>
      </c>
      <c r="T581" s="104">
        <f>VLOOKUP(C581,职业!B:I,6,0)</f>
        <v>5</v>
      </c>
      <c r="U581" s="104">
        <f>VLOOKUP(C581,职业!B:I,7,0)</f>
        <v>0</v>
      </c>
      <c r="V581" s="104">
        <f>VLOOKUP(C581,职业!B:I,8,0)</f>
        <v>0</v>
      </c>
    </row>
    <row r="582" spans="1:22">
      <c r="A582" s="45">
        <f>ROW()-2</f>
        <v>580</v>
      </c>
      <c r="B582" s="45">
        <v>206</v>
      </c>
      <c r="C582" s="41">
        <v>1</v>
      </c>
      <c r="D582" s="41">
        <v>0</v>
      </c>
      <c r="E582" s="46" t="s">
        <v>332</v>
      </c>
      <c r="F582" s="46" t="str">
        <f>VLOOKUP(C582,职业!B:C,2,0)</f>
        <v>将军·攻击型</v>
      </c>
      <c r="G582" s="46" t="str">
        <f>VLOOKUP(D582,绝技!B:C,2,0)</f>
        <v>无</v>
      </c>
      <c r="H582" s="50">
        <v>5</v>
      </c>
      <c r="I582" s="50">
        <v>17</v>
      </c>
      <c r="J582" s="45">
        <f>H582+I582</f>
        <v>22</v>
      </c>
      <c r="K582" s="41">
        <v>1</v>
      </c>
      <c r="L582" s="42">
        <v>1</v>
      </c>
      <c r="M582" s="47">
        <f>INT((50+K582*R582)*(10+L582))</f>
        <v>825</v>
      </c>
      <c r="N582" s="72">
        <f>INT((H582+S582)*(10+L582))</f>
        <v>385</v>
      </c>
      <c r="O582" s="48">
        <f>INT((H582+T582)*(10+L582))</f>
        <v>110</v>
      </c>
      <c r="P582" s="48">
        <f>INT((I582+U582)*(10+L582))</f>
        <v>187</v>
      </c>
      <c r="Q582" s="48">
        <f>INT((I582+V582)*(10+L582))</f>
        <v>187</v>
      </c>
      <c r="R582" s="104">
        <f>VLOOKUP(C582,职业!B:I,4,0)</f>
        <v>25</v>
      </c>
      <c r="S582" s="104">
        <f>VLOOKUP(C582,职业!B:I,5,0)</f>
        <v>30</v>
      </c>
      <c r="T582" s="104">
        <f>VLOOKUP(C582,职业!B:I,6,0)</f>
        <v>5</v>
      </c>
      <c r="U582" s="104">
        <f>VLOOKUP(C582,职业!B:I,7,0)</f>
        <v>0</v>
      </c>
      <c r="V582" s="104">
        <f>VLOOKUP(C582,职业!B:I,8,0)</f>
        <v>0</v>
      </c>
    </row>
    <row r="583" spans="1:22">
      <c r="A583" s="45">
        <f>ROW()-2</f>
        <v>581</v>
      </c>
      <c r="B583" s="45">
        <v>233</v>
      </c>
      <c r="C583" s="41">
        <v>1</v>
      </c>
      <c r="D583" s="41">
        <v>0</v>
      </c>
      <c r="E583" s="46" t="s">
        <v>359</v>
      </c>
      <c r="F583" s="46" t="str">
        <f>VLOOKUP(C583,职业!B:C,2,0)</f>
        <v>将军·攻击型</v>
      </c>
      <c r="G583" s="46" t="str">
        <f>VLOOKUP(D583,绝技!B:C,2,0)</f>
        <v>无</v>
      </c>
      <c r="H583" s="50">
        <v>5</v>
      </c>
      <c r="I583" s="50">
        <v>17</v>
      </c>
      <c r="J583" s="45">
        <f>H583+I583</f>
        <v>22</v>
      </c>
      <c r="K583" s="41">
        <v>1</v>
      </c>
      <c r="L583" s="42">
        <v>1</v>
      </c>
      <c r="M583" s="47">
        <f>INT((50+K583*R583)*(10+L583))</f>
        <v>825</v>
      </c>
      <c r="N583" s="72">
        <f>INT((H583+S583)*(10+L583))</f>
        <v>385</v>
      </c>
      <c r="O583" s="48">
        <f>INT((H583+T583)*(10+L583))</f>
        <v>110</v>
      </c>
      <c r="P583" s="48">
        <f>INT((I583+U583)*(10+L583))</f>
        <v>187</v>
      </c>
      <c r="Q583" s="48">
        <f>INT((I583+V583)*(10+L583))</f>
        <v>187</v>
      </c>
      <c r="R583" s="104">
        <f>VLOOKUP(C583,职业!B:I,4,0)</f>
        <v>25</v>
      </c>
      <c r="S583" s="104">
        <f>VLOOKUP(C583,职业!B:I,5,0)</f>
        <v>30</v>
      </c>
      <c r="T583" s="104">
        <f>VLOOKUP(C583,职业!B:I,6,0)</f>
        <v>5</v>
      </c>
      <c r="U583" s="104">
        <f>VLOOKUP(C583,职业!B:I,7,0)</f>
        <v>0</v>
      </c>
      <c r="V583" s="104">
        <f>VLOOKUP(C583,职业!B:I,8,0)</f>
        <v>0</v>
      </c>
    </row>
    <row r="584" spans="1:22">
      <c r="A584" s="45">
        <f>ROW()-2</f>
        <v>582</v>
      </c>
      <c r="B584" s="45">
        <v>220</v>
      </c>
      <c r="C584" s="41">
        <v>1</v>
      </c>
      <c r="D584" s="41">
        <v>0</v>
      </c>
      <c r="E584" s="46" t="s">
        <v>346</v>
      </c>
      <c r="F584" s="46" t="str">
        <f>VLOOKUP(C584,职业!B:C,2,0)</f>
        <v>将军·攻击型</v>
      </c>
      <c r="G584" s="46" t="str">
        <f>VLOOKUP(D584,绝技!B:C,2,0)</f>
        <v>无</v>
      </c>
      <c r="H584" s="50">
        <v>5</v>
      </c>
      <c r="I584" s="50">
        <v>16</v>
      </c>
      <c r="J584" s="45">
        <f>H584+I584</f>
        <v>21</v>
      </c>
      <c r="K584" s="41">
        <v>1</v>
      </c>
      <c r="L584" s="42">
        <v>1</v>
      </c>
      <c r="M584" s="47">
        <f>INT((50+K584*R584)*(10+L584))</f>
        <v>825</v>
      </c>
      <c r="N584" s="72">
        <f>INT((H584+S584)*(10+L584))</f>
        <v>385</v>
      </c>
      <c r="O584" s="48">
        <f>INT((H584+T584)*(10+L584))</f>
        <v>110</v>
      </c>
      <c r="P584" s="48">
        <f>INT((I584+U584)*(10+L584))</f>
        <v>176</v>
      </c>
      <c r="Q584" s="48">
        <f>INT((I584+V584)*(10+L584))</f>
        <v>176</v>
      </c>
      <c r="R584" s="104">
        <f>VLOOKUP(C584,职业!B:I,4,0)</f>
        <v>25</v>
      </c>
      <c r="S584" s="104">
        <f>VLOOKUP(C584,职业!B:I,5,0)</f>
        <v>30</v>
      </c>
      <c r="T584" s="104">
        <f>VLOOKUP(C584,职业!B:I,6,0)</f>
        <v>5</v>
      </c>
      <c r="U584" s="104">
        <f>VLOOKUP(C584,职业!B:I,7,0)</f>
        <v>0</v>
      </c>
      <c r="V584" s="104">
        <f>VLOOKUP(C584,职业!B:I,8,0)</f>
        <v>0</v>
      </c>
    </row>
    <row r="585" spans="1:22">
      <c r="A585" s="45">
        <f>ROW()-2</f>
        <v>583</v>
      </c>
      <c r="B585" s="45">
        <v>275</v>
      </c>
      <c r="C585" s="41">
        <v>1</v>
      </c>
      <c r="D585" s="41">
        <v>0</v>
      </c>
      <c r="E585" s="46" t="s">
        <v>401</v>
      </c>
      <c r="F585" s="46" t="str">
        <f>VLOOKUP(C585,职业!B:C,2,0)</f>
        <v>将军·攻击型</v>
      </c>
      <c r="G585" s="46" t="str">
        <f>VLOOKUP(D585,绝技!B:C,2,0)</f>
        <v>无</v>
      </c>
      <c r="H585" s="50">
        <v>5</v>
      </c>
      <c r="I585" s="50">
        <v>16</v>
      </c>
      <c r="J585" s="45">
        <f>H585+I585</f>
        <v>21</v>
      </c>
      <c r="K585" s="41">
        <v>1</v>
      </c>
      <c r="L585" s="42">
        <v>1</v>
      </c>
      <c r="M585" s="47">
        <f>INT((50+K585*R585)*(10+L585))</f>
        <v>825</v>
      </c>
      <c r="N585" s="72">
        <f>INT((H585+S585)*(10+L585))</f>
        <v>385</v>
      </c>
      <c r="O585" s="48">
        <f>INT((H585+T585)*(10+L585))</f>
        <v>110</v>
      </c>
      <c r="P585" s="48">
        <f>INT((I585+U585)*(10+L585))</f>
        <v>176</v>
      </c>
      <c r="Q585" s="48">
        <f>INT((I585+V585)*(10+L585))</f>
        <v>176</v>
      </c>
      <c r="R585" s="104">
        <f>VLOOKUP(C585,职业!B:I,4,0)</f>
        <v>25</v>
      </c>
      <c r="S585" s="104">
        <f>VLOOKUP(C585,职业!B:I,5,0)</f>
        <v>30</v>
      </c>
      <c r="T585" s="104">
        <f>VLOOKUP(C585,职业!B:I,6,0)</f>
        <v>5</v>
      </c>
      <c r="U585" s="104">
        <f>VLOOKUP(C585,职业!B:I,7,0)</f>
        <v>0</v>
      </c>
      <c r="V585" s="104">
        <f>VLOOKUP(C585,职业!B:I,8,0)</f>
        <v>0</v>
      </c>
    </row>
    <row r="586" spans="1:22">
      <c r="A586" s="45">
        <f>ROW()-2</f>
        <v>584</v>
      </c>
      <c r="B586" s="45">
        <v>630</v>
      </c>
      <c r="C586" s="41">
        <v>1</v>
      </c>
      <c r="D586" s="41">
        <v>0</v>
      </c>
      <c r="E586" s="46" t="s">
        <v>749</v>
      </c>
      <c r="F586" s="46" t="str">
        <f>VLOOKUP(C586,职业!B:C,2,0)</f>
        <v>将军·攻击型</v>
      </c>
      <c r="G586" s="46" t="str">
        <f>VLOOKUP(D586,绝技!B:C,2,0)</f>
        <v>无</v>
      </c>
      <c r="H586" s="50">
        <v>5</v>
      </c>
      <c r="I586" s="50">
        <v>16</v>
      </c>
      <c r="J586" s="45">
        <f>H586+I586</f>
        <v>21</v>
      </c>
      <c r="K586" s="41">
        <v>1</v>
      </c>
      <c r="L586" s="42">
        <v>1</v>
      </c>
      <c r="M586" s="47">
        <f>INT((50+K586*R586)*(10+L586))</f>
        <v>825</v>
      </c>
      <c r="N586" s="72">
        <f>INT((H586+S586)*(10+L586))</f>
        <v>385</v>
      </c>
      <c r="O586" s="48">
        <f>INT((H586+T586)*(10+L586))</f>
        <v>110</v>
      </c>
      <c r="P586" s="48">
        <f>INT((I586+U586)*(10+L586))</f>
        <v>176</v>
      </c>
      <c r="Q586" s="48">
        <f>INT((I586+V586)*(10+L586))</f>
        <v>176</v>
      </c>
      <c r="R586" s="104">
        <f>VLOOKUP(C586,职业!B:I,4,0)</f>
        <v>25</v>
      </c>
      <c r="S586" s="104">
        <f>VLOOKUP(C586,职业!B:I,5,0)</f>
        <v>30</v>
      </c>
      <c r="T586" s="104">
        <f>VLOOKUP(C586,职业!B:I,6,0)</f>
        <v>5</v>
      </c>
      <c r="U586" s="104">
        <f>VLOOKUP(C586,职业!B:I,7,0)</f>
        <v>0</v>
      </c>
      <c r="V586" s="104">
        <f>VLOOKUP(C586,职业!B:I,8,0)</f>
        <v>0</v>
      </c>
    </row>
    <row r="587" spans="1:22">
      <c r="A587" s="45">
        <f>ROW()-2</f>
        <v>585</v>
      </c>
      <c r="B587" s="45">
        <v>666</v>
      </c>
      <c r="C587" s="41">
        <v>1</v>
      </c>
      <c r="D587" s="41">
        <v>0</v>
      </c>
      <c r="E587" s="46" t="s">
        <v>784</v>
      </c>
      <c r="F587" s="46" t="str">
        <f>VLOOKUP(C587,职业!B:C,2,0)</f>
        <v>将军·攻击型</v>
      </c>
      <c r="G587" s="46" t="str">
        <f>VLOOKUP(D587,绝技!B:C,2,0)</f>
        <v>无</v>
      </c>
      <c r="H587" s="50">
        <v>5</v>
      </c>
      <c r="I587" s="50">
        <v>16</v>
      </c>
      <c r="J587" s="45">
        <f>H587+I587</f>
        <v>21</v>
      </c>
      <c r="K587" s="41">
        <v>1</v>
      </c>
      <c r="L587" s="42">
        <v>1</v>
      </c>
      <c r="M587" s="47">
        <f>INT((50+K587*R587)*(10+L587))</f>
        <v>825</v>
      </c>
      <c r="N587" s="72">
        <f>INT((H587+S587)*(10+L587))</f>
        <v>385</v>
      </c>
      <c r="O587" s="48">
        <f>INT((H587+T587)*(10+L587))</f>
        <v>110</v>
      </c>
      <c r="P587" s="48">
        <f>INT((I587+U587)*(10+L587))</f>
        <v>176</v>
      </c>
      <c r="Q587" s="48">
        <f>INT((I587+V587)*(10+L587))</f>
        <v>176</v>
      </c>
      <c r="R587" s="104">
        <f>VLOOKUP(C587,职业!B:I,4,0)</f>
        <v>25</v>
      </c>
      <c r="S587" s="104">
        <f>VLOOKUP(C587,职业!B:I,5,0)</f>
        <v>30</v>
      </c>
      <c r="T587" s="104">
        <f>VLOOKUP(C587,职业!B:I,6,0)</f>
        <v>5</v>
      </c>
      <c r="U587" s="104">
        <f>VLOOKUP(C587,职业!B:I,7,0)</f>
        <v>0</v>
      </c>
      <c r="V587" s="104">
        <f>VLOOKUP(C587,职业!B:I,8,0)</f>
        <v>0</v>
      </c>
    </row>
    <row r="588" spans="1:22">
      <c r="A588" s="45">
        <f>ROW()-2</f>
        <v>586</v>
      </c>
      <c r="B588" s="45">
        <v>371</v>
      </c>
      <c r="C588" s="41">
        <v>1</v>
      </c>
      <c r="D588" s="41">
        <v>0</v>
      </c>
      <c r="E588" s="46" t="s">
        <v>496</v>
      </c>
      <c r="F588" s="46" t="str">
        <f>VLOOKUP(C588,职业!B:C,2,0)</f>
        <v>将军·攻击型</v>
      </c>
      <c r="G588" s="46" t="str">
        <f>VLOOKUP(D588,绝技!B:C,2,0)</f>
        <v>无</v>
      </c>
      <c r="H588" s="50">
        <v>5</v>
      </c>
      <c r="I588" s="50">
        <v>15</v>
      </c>
      <c r="J588" s="45">
        <f>H588+I588</f>
        <v>20</v>
      </c>
      <c r="K588" s="41">
        <v>1</v>
      </c>
      <c r="L588" s="42">
        <v>1</v>
      </c>
      <c r="M588" s="47">
        <f>INT((50+K588*R588)*(10+L588))</f>
        <v>825</v>
      </c>
      <c r="N588" s="72">
        <f>INT((H588+S588)*(10+L588))</f>
        <v>385</v>
      </c>
      <c r="O588" s="48">
        <f>INT((H588+T588)*(10+L588))</f>
        <v>110</v>
      </c>
      <c r="P588" s="48">
        <f>INT((I588+U588)*(10+L588))</f>
        <v>165</v>
      </c>
      <c r="Q588" s="48">
        <f>INT((I588+V588)*(10+L588))</f>
        <v>165</v>
      </c>
      <c r="R588" s="104">
        <f>VLOOKUP(C588,职业!B:I,4,0)</f>
        <v>25</v>
      </c>
      <c r="S588" s="104">
        <f>VLOOKUP(C588,职业!B:I,5,0)</f>
        <v>30</v>
      </c>
      <c r="T588" s="104">
        <f>VLOOKUP(C588,职业!B:I,6,0)</f>
        <v>5</v>
      </c>
      <c r="U588" s="104">
        <f>VLOOKUP(C588,职业!B:I,7,0)</f>
        <v>0</v>
      </c>
      <c r="V588" s="104">
        <f>VLOOKUP(C588,职业!B:I,8,0)</f>
        <v>0</v>
      </c>
    </row>
    <row r="589" spans="1:22">
      <c r="A589" s="45">
        <f>ROW()-2</f>
        <v>587</v>
      </c>
      <c r="B589" s="45">
        <v>451</v>
      </c>
      <c r="C589" s="41">
        <v>1</v>
      </c>
      <c r="D589" s="41">
        <v>0</v>
      </c>
      <c r="E589" s="46" t="s">
        <v>575</v>
      </c>
      <c r="F589" s="46" t="str">
        <f>VLOOKUP(C589,职业!B:C,2,0)</f>
        <v>将军·攻击型</v>
      </c>
      <c r="G589" s="46" t="str">
        <f>VLOOKUP(D589,绝技!B:C,2,0)</f>
        <v>无</v>
      </c>
      <c r="H589" s="50">
        <v>5</v>
      </c>
      <c r="I589" s="50">
        <v>15</v>
      </c>
      <c r="J589" s="45">
        <f>H589+I589</f>
        <v>20</v>
      </c>
      <c r="K589" s="41">
        <v>1</v>
      </c>
      <c r="L589" s="42">
        <v>1</v>
      </c>
      <c r="M589" s="47">
        <f>INT((50+K589*R589)*(10+L589))</f>
        <v>825</v>
      </c>
      <c r="N589" s="72">
        <f>INT((H589+S589)*(10+L589))</f>
        <v>385</v>
      </c>
      <c r="O589" s="48">
        <f>INT((H589+T589)*(10+L589))</f>
        <v>110</v>
      </c>
      <c r="P589" s="48">
        <f>INT((I589+U589)*(10+L589))</f>
        <v>165</v>
      </c>
      <c r="Q589" s="48">
        <f>INT((I589+V589)*(10+L589))</f>
        <v>165</v>
      </c>
      <c r="R589" s="104">
        <f>VLOOKUP(C589,职业!B:I,4,0)</f>
        <v>25</v>
      </c>
      <c r="S589" s="104">
        <f>VLOOKUP(C589,职业!B:I,5,0)</f>
        <v>30</v>
      </c>
      <c r="T589" s="104">
        <f>VLOOKUP(C589,职业!B:I,6,0)</f>
        <v>5</v>
      </c>
      <c r="U589" s="104">
        <f>VLOOKUP(C589,职业!B:I,7,0)</f>
        <v>0</v>
      </c>
      <c r="V589" s="104">
        <f>VLOOKUP(C589,职业!B:I,8,0)</f>
        <v>0</v>
      </c>
    </row>
    <row r="590" spans="1:22">
      <c r="A590" s="45">
        <f>ROW()-2</f>
        <v>588</v>
      </c>
      <c r="B590" s="45">
        <v>628</v>
      </c>
      <c r="C590" s="41">
        <v>1</v>
      </c>
      <c r="D590" s="41">
        <v>0</v>
      </c>
      <c r="E590" s="46" t="s">
        <v>747</v>
      </c>
      <c r="F590" s="46" t="str">
        <f>VLOOKUP(C590,职业!B:C,2,0)</f>
        <v>将军·攻击型</v>
      </c>
      <c r="G590" s="46" t="str">
        <f>VLOOKUP(D590,绝技!B:C,2,0)</f>
        <v>无</v>
      </c>
      <c r="H590" s="50">
        <v>5</v>
      </c>
      <c r="I590" s="50">
        <v>9</v>
      </c>
      <c r="J590" s="45">
        <f>H590+I590</f>
        <v>14</v>
      </c>
      <c r="K590" s="41">
        <v>1</v>
      </c>
      <c r="L590" s="42">
        <v>1</v>
      </c>
      <c r="M590" s="47">
        <f>INT((50+K590*R590)*(10+L590))</f>
        <v>825</v>
      </c>
      <c r="N590" s="72">
        <f>INT((H590+S590)*(10+L590))</f>
        <v>385</v>
      </c>
      <c r="O590" s="48">
        <f>INT((H590+T590)*(10+L590))</f>
        <v>110</v>
      </c>
      <c r="P590" s="48">
        <f>INT((I590+U590)*(10+L590))</f>
        <v>99</v>
      </c>
      <c r="Q590" s="48">
        <f>INT((I590+V590)*(10+L590))</f>
        <v>99</v>
      </c>
      <c r="R590" s="104">
        <f>VLOOKUP(C590,职业!B:I,4,0)</f>
        <v>25</v>
      </c>
      <c r="S590" s="104">
        <f>VLOOKUP(C590,职业!B:I,5,0)</f>
        <v>30</v>
      </c>
      <c r="T590" s="104">
        <f>VLOOKUP(C590,职业!B:I,6,0)</f>
        <v>5</v>
      </c>
      <c r="U590" s="104">
        <f>VLOOKUP(C590,职业!B:I,7,0)</f>
        <v>0</v>
      </c>
      <c r="V590" s="104">
        <f>VLOOKUP(C590,职业!B:I,8,0)</f>
        <v>0</v>
      </c>
    </row>
    <row r="591" spans="1:22">
      <c r="A591" s="45">
        <f>ROW()-2</f>
        <v>589</v>
      </c>
      <c r="B591" s="45">
        <v>431</v>
      </c>
      <c r="C591" s="41">
        <v>1</v>
      </c>
      <c r="D591" s="41">
        <v>0</v>
      </c>
      <c r="E591" s="46" t="s">
        <v>555</v>
      </c>
      <c r="F591" s="46" t="str">
        <f>VLOOKUP(C591,职业!B:C,2,0)</f>
        <v>将军·攻击型</v>
      </c>
      <c r="G591" s="46" t="str">
        <f>VLOOKUP(D591,绝技!B:C,2,0)</f>
        <v>无</v>
      </c>
      <c r="H591" s="50">
        <v>5</v>
      </c>
      <c r="I591" s="50">
        <v>8</v>
      </c>
      <c r="J591" s="45">
        <f>H591+I591</f>
        <v>13</v>
      </c>
      <c r="K591" s="41">
        <v>1</v>
      </c>
      <c r="L591" s="42">
        <v>1</v>
      </c>
      <c r="M591" s="47">
        <f>INT((50+K591*R591)*(10+L591))</f>
        <v>825</v>
      </c>
      <c r="N591" s="72">
        <f>INT((H591+S591)*(10+L591))</f>
        <v>385</v>
      </c>
      <c r="O591" s="48">
        <f>INT((H591+T591)*(10+L591))</f>
        <v>110</v>
      </c>
      <c r="P591" s="48">
        <f>INT((I591+U591)*(10+L591))</f>
        <v>88</v>
      </c>
      <c r="Q591" s="48">
        <f>INT((I591+V591)*(10+L591))</f>
        <v>88</v>
      </c>
      <c r="R591" s="104">
        <f>VLOOKUP(C591,职业!B:I,4,0)</f>
        <v>25</v>
      </c>
      <c r="S591" s="104">
        <f>VLOOKUP(C591,职业!B:I,5,0)</f>
        <v>30</v>
      </c>
      <c r="T591" s="104">
        <f>VLOOKUP(C591,职业!B:I,6,0)</f>
        <v>5</v>
      </c>
      <c r="U591" s="104">
        <f>VLOOKUP(C591,职业!B:I,7,0)</f>
        <v>0</v>
      </c>
      <c r="V591" s="104">
        <f>VLOOKUP(C591,职业!B:I,8,0)</f>
        <v>0</v>
      </c>
    </row>
    <row r="592" spans="1:22">
      <c r="A592" s="45">
        <f>ROW()-2</f>
        <v>590</v>
      </c>
      <c r="B592" s="45">
        <v>606</v>
      </c>
      <c r="C592" s="41">
        <v>1</v>
      </c>
      <c r="D592" s="41">
        <v>0</v>
      </c>
      <c r="E592" s="46" t="s">
        <v>726</v>
      </c>
      <c r="F592" s="46" t="str">
        <f>VLOOKUP(C592,职业!B:C,2,0)</f>
        <v>将军·攻击型</v>
      </c>
      <c r="G592" s="46" t="str">
        <f>VLOOKUP(D592,绝技!B:C,2,0)</f>
        <v>无</v>
      </c>
      <c r="H592" s="50">
        <v>5</v>
      </c>
      <c r="I592" s="50">
        <v>7</v>
      </c>
      <c r="J592" s="45">
        <f>H592+I592</f>
        <v>12</v>
      </c>
      <c r="K592" s="41">
        <v>1</v>
      </c>
      <c r="L592" s="42">
        <v>1</v>
      </c>
      <c r="M592" s="47">
        <f>INT((50+K592*R592)*(10+L592))</f>
        <v>825</v>
      </c>
      <c r="N592" s="72">
        <f>INT((H592+S592)*(10+L592))</f>
        <v>385</v>
      </c>
      <c r="O592" s="48">
        <f>INT((H592+T592)*(10+L592))</f>
        <v>110</v>
      </c>
      <c r="P592" s="48">
        <f>INT((I592+U592)*(10+L592))</f>
        <v>77</v>
      </c>
      <c r="Q592" s="48">
        <f>INT((I592+V592)*(10+L592))</f>
        <v>77</v>
      </c>
      <c r="R592" s="104">
        <f>VLOOKUP(C592,职业!B:I,4,0)</f>
        <v>25</v>
      </c>
      <c r="S592" s="104">
        <f>VLOOKUP(C592,职业!B:I,5,0)</f>
        <v>30</v>
      </c>
      <c r="T592" s="104">
        <f>VLOOKUP(C592,职业!B:I,6,0)</f>
        <v>5</v>
      </c>
      <c r="U592" s="104">
        <f>VLOOKUP(C592,职业!B:I,7,0)</f>
        <v>0</v>
      </c>
      <c r="V592" s="104">
        <f>VLOOKUP(C592,职业!B:I,8,0)</f>
        <v>0</v>
      </c>
    </row>
    <row r="593" spans="1:22">
      <c r="A593" s="45">
        <f>ROW()-2</f>
        <v>591</v>
      </c>
      <c r="B593" s="45">
        <v>632</v>
      </c>
      <c r="C593" s="41">
        <v>1</v>
      </c>
      <c r="D593" s="41">
        <v>0</v>
      </c>
      <c r="E593" s="46" t="s">
        <v>751</v>
      </c>
      <c r="F593" s="46" t="str">
        <f>VLOOKUP(C593,职业!B:C,2,0)</f>
        <v>将军·攻击型</v>
      </c>
      <c r="G593" s="46" t="str">
        <f>VLOOKUP(D593,绝技!B:C,2,0)</f>
        <v>无</v>
      </c>
      <c r="H593" s="50">
        <v>5</v>
      </c>
      <c r="I593" s="50">
        <v>6</v>
      </c>
      <c r="J593" s="45">
        <f>H593+I593</f>
        <v>11</v>
      </c>
      <c r="K593" s="41">
        <v>1</v>
      </c>
      <c r="L593" s="42">
        <v>1</v>
      </c>
      <c r="M593" s="47">
        <f>INT((50+K593*R593)*(10+L593))</f>
        <v>825</v>
      </c>
      <c r="N593" s="72">
        <f>INT((H593+S593)*(10+L593))</f>
        <v>385</v>
      </c>
      <c r="O593" s="48">
        <f>INT((H593+T593)*(10+L593))</f>
        <v>110</v>
      </c>
      <c r="P593" s="48">
        <f>INT((I593+U593)*(10+L593))</f>
        <v>66</v>
      </c>
      <c r="Q593" s="48">
        <f>INT((I593+V593)*(10+L593))</f>
        <v>66</v>
      </c>
      <c r="R593" s="104">
        <f>VLOOKUP(C593,职业!B:I,4,0)</f>
        <v>25</v>
      </c>
      <c r="S593" s="104">
        <f>VLOOKUP(C593,职业!B:I,5,0)</f>
        <v>30</v>
      </c>
      <c r="T593" s="104">
        <f>VLOOKUP(C593,职业!B:I,6,0)</f>
        <v>5</v>
      </c>
      <c r="U593" s="104">
        <f>VLOOKUP(C593,职业!B:I,7,0)</f>
        <v>0</v>
      </c>
      <c r="V593" s="104">
        <f>VLOOKUP(C593,职业!B:I,8,0)</f>
        <v>0</v>
      </c>
    </row>
    <row r="594" spans="1:22">
      <c r="A594" s="45">
        <f>ROW()-2</f>
        <v>592</v>
      </c>
      <c r="B594" s="45">
        <v>211</v>
      </c>
      <c r="C594" s="41">
        <v>1</v>
      </c>
      <c r="D594" s="41">
        <v>0</v>
      </c>
      <c r="E594" s="46" t="s">
        <v>337</v>
      </c>
      <c r="F594" s="46" t="str">
        <f>VLOOKUP(C594,职业!B:C,2,0)</f>
        <v>将军·攻击型</v>
      </c>
      <c r="G594" s="46" t="str">
        <f>VLOOKUP(D594,绝技!B:C,2,0)</f>
        <v>无</v>
      </c>
      <c r="H594" s="50">
        <v>4</v>
      </c>
      <c r="I594" s="50">
        <v>20</v>
      </c>
      <c r="J594" s="45">
        <f>H594+I594</f>
        <v>24</v>
      </c>
      <c r="K594" s="41">
        <v>1</v>
      </c>
      <c r="L594" s="42">
        <v>1</v>
      </c>
      <c r="M594" s="47">
        <f>INT((50+K594*R594)*(10+L594))</f>
        <v>825</v>
      </c>
      <c r="N594" s="72">
        <f>INT((H594+S594)*(10+L594))</f>
        <v>374</v>
      </c>
      <c r="O594" s="48">
        <f>INT((H594+T594)*(10+L594))</f>
        <v>99</v>
      </c>
      <c r="P594" s="48">
        <f>INT((I594+U594)*(10+L594))</f>
        <v>220</v>
      </c>
      <c r="Q594" s="48">
        <f>INT((I594+V594)*(10+L594))</f>
        <v>220</v>
      </c>
      <c r="R594" s="104">
        <f>VLOOKUP(C594,职业!B:I,4,0)</f>
        <v>25</v>
      </c>
      <c r="S594" s="104">
        <f>VLOOKUP(C594,职业!B:I,5,0)</f>
        <v>30</v>
      </c>
      <c r="T594" s="104">
        <f>VLOOKUP(C594,职业!B:I,6,0)</f>
        <v>5</v>
      </c>
      <c r="U594" s="104">
        <f>VLOOKUP(C594,职业!B:I,7,0)</f>
        <v>0</v>
      </c>
      <c r="V594" s="104">
        <f>VLOOKUP(C594,职业!B:I,8,0)</f>
        <v>0</v>
      </c>
    </row>
    <row r="595" spans="1:22">
      <c r="A595" s="45">
        <f>ROW()-2</f>
        <v>593</v>
      </c>
      <c r="B595" s="45">
        <v>291</v>
      </c>
      <c r="C595" s="41">
        <v>1</v>
      </c>
      <c r="D595" s="41">
        <v>0</v>
      </c>
      <c r="E595" s="46" t="s">
        <v>417</v>
      </c>
      <c r="F595" s="46" t="str">
        <f>VLOOKUP(C595,职业!B:C,2,0)</f>
        <v>将军·攻击型</v>
      </c>
      <c r="G595" s="46" t="str">
        <f>VLOOKUP(D595,绝技!B:C,2,0)</f>
        <v>无</v>
      </c>
      <c r="H595" s="50">
        <v>4</v>
      </c>
      <c r="I595" s="50">
        <v>20</v>
      </c>
      <c r="J595" s="45">
        <f>H595+I595</f>
        <v>24</v>
      </c>
      <c r="K595" s="41">
        <v>1</v>
      </c>
      <c r="L595" s="42">
        <v>1</v>
      </c>
      <c r="M595" s="47">
        <f>INT((50+K595*R595)*(10+L595))</f>
        <v>825</v>
      </c>
      <c r="N595" s="72">
        <f>INT((H595+S595)*(10+L595))</f>
        <v>374</v>
      </c>
      <c r="O595" s="48">
        <f>INT((H595+T595)*(10+L595))</f>
        <v>99</v>
      </c>
      <c r="P595" s="48">
        <f>INT((I595+U595)*(10+L595))</f>
        <v>220</v>
      </c>
      <c r="Q595" s="48">
        <f>INT((I595+V595)*(10+L595))</f>
        <v>220</v>
      </c>
      <c r="R595" s="104">
        <f>VLOOKUP(C595,职业!B:I,4,0)</f>
        <v>25</v>
      </c>
      <c r="S595" s="104">
        <f>VLOOKUP(C595,职业!B:I,5,0)</f>
        <v>30</v>
      </c>
      <c r="T595" s="104">
        <f>VLOOKUP(C595,职业!B:I,6,0)</f>
        <v>5</v>
      </c>
      <c r="U595" s="104">
        <f>VLOOKUP(C595,职业!B:I,7,0)</f>
        <v>0</v>
      </c>
      <c r="V595" s="104">
        <f>VLOOKUP(C595,职业!B:I,8,0)</f>
        <v>0</v>
      </c>
    </row>
    <row r="596" spans="1:22">
      <c r="A596" s="45">
        <f>ROW()-2</f>
        <v>594</v>
      </c>
      <c r="B596" s="45">
        <v>257</v>
      </c>
      <c r="C596" s="41">
        <v>1</v>
      </c>
      <c r="D596" s="41">
        <v>0</v>
      </c>
      <c r="E596" s="46" t="s">
        <v>383</v>
      </c>
      <c r="F596" s="46" t="str">
        <f>VLOOKUP(C596,职业!B:C,2,0)</f>
        <v>将军·攻击型</v>
      </c>
      <c r="G596" s="46" t="str">
        <f>VLOOKUP(D596,绝技!B:C,2,0)</f>
        <v>无</v>
      </c>
      <c r="H596" s="50">
        <v>4</v>
      </c>
      <c r="I596" s="50">
        <v>19</v>
      </c>
      <c r="J596" s="45">
        <f>H596+I596</f>
        <v>23</v>
      </c>
      <c r="K596" s="41">
        <v>1</v>
      </c>
      <c r="L596" s="42">
        <v>1</v>
      </c>
      <c r="M596" s="47">
        <f>INT((50+K596*R596)*(10+L596))</f>
        <v>825</v>
      </c>
      <c r="N596" s="72">
        <f>INT((H596+S596)*(10+L596))</f>
        <v>374</v>
      </c>
      <c r="O596" s="48">
        <f>INT((H596+T596)*(10+L596))</f>
        <v>99</v>
      </c>
      <c r="P596" s="48">
        <f>INT((I596+U596)*(10+L596))</f>
        <v>209</v>
      </c>
      <c r="Q596" s="48">
        <f>INT((I596+V596)*(10+L596))</f>
        <v>209</v>
      </c>
      <c r="R596" s="104">
        <f>VLOOKUP(C596,职业!B:I,4,0)</f>
        <v>25</v>
      </c>
      <c r="S596" s="104">
        <f>VLOOKUP(C596,职业!B:I,5,0)</f>
        <v>30</v>
      </c>
      <c r="T596" s="104">
        <f>VLOOKUP(C596,职业!B:I,6,0)</f>
        <v>5</v>
      </c>
      <c r="U596" s="104">
        <f>VLOOKUP(C596,职业!B:I,7,0)</f>
        <v>0</v>
      </c>
      <c r="V596" s="104">
        <f>VLOOKUP(C596,职业!B:I,8,0)</f>
        <v>0</v>
      </c>
    </row>
    <row r="597" spans="1:22">
      <c r="A597" s="45">
        <f>ROW()-2</f>
        <v>595</v>
      </c>
      <c r="B597" s="45">
        <v>12</v>
      </c>
      <c r="C597" s="41">
        <v>1</v>
      </c>
      <c r="D597" s="41">
        <v>0</v>
      </c>
      <c r="E597" s="46" t="s">
        <v>138</v>
      </c>
      <c r="F597" s="46" t="str">
        <f>VLOOKUP(C597,职业!B:C,2,0)</f>
        <v>将军·攻击型</v>
      </c>
      <c r="G597" s="46" t="str">
        <f>VLOOKUP(D597,绝技!B:C,2,0)</f>
        <v>无</v>
      </c>
      <c r="H597" s="50">
        <v>4</v>
      </c>
      <c r="I597" s="50">
        <v>18</v>
      </c>
      <c r="J597" s="45">
        <f>H597+I597</f>
        <v>22</v>
      </c>
      <c r="K597" s="41">
        <v>1</v>
      </c>
      <c r="L597" s="42">
        <v>1</v>
      </c>
      <c r="M597" s="47">
        <f>INT((50+K597*R597)*(10+L597))</f>
        <v>825</v>
      </c>
      <c r="N597" s="72">
        <f>INT((H597+S597)*(10+L597))</f>
        <v>374</v>
      </c>
      <c r="O597" s="48">
        <f>INT((H597+T597)*(10+L597))</f>
        <v>99</v>
      </c>
      <c r="P597" s="48">
        <f>INT((I597+U597)*(10+L597))</f>
        <v>198</v>
      </c>
      <c r="Q597" s="48">
        <f>INT((I597+V597)*(10+L597))</f>
        <v>198</v>
      </c>
      <c r="R597" s="104">
        <f>VLOOKUP(C597,职业!B:I,4,0)</f>
        <v>25</v>
      </c>
      <c r="S597" s="104">
        <f>VLOOKUP(C597,职业!B:I,5,0)</f>
        <v>30</v>
      </c>
      <c r="T597" s="104">
        <f>VLOOKUP(C597,职业!B:I,6,0)</f>
        <v>5</v>
      </c>
      <c r="U597" s="104">
        <f>VLOOKUP(C597,职业!B:I,7,0)</f>
        <v>0</v>
      </c>
      <c r="V597" s="104">
        <f>VLOOKUP(C597,职业!B:I,8,0)</f>
        <v>0</v>
      </c>
    </row>
    <row r="598" spans="1:22">
      <c r="A598" s="45">
        <f>ROW()-2</f>
        <v>596</v>
      </c>
      <c r="B598" s="45">
        <v>278</v>
      </c>
      <c r="C598" s="41">
        <v>1</v>
      </c>
      <c r="D598" s="41">
        <v>0</v>
      </c>
      <c r="E598" s="46" t="s">
        <v>404</v>
      </c>
      <c r="F598" s="46" t="str">
        <f>VLOOKUP(C598,职业!B:C,2,0)</f>
        <v>将军·攻击型</v>
      </c>
      <c r="G598" s="46" t="str">
        <f>VLOOKUP(D598,绝技!B:C,2,0)</f>
        <v>无</v>
      </c>
      <c r="H598" s="50">
        <v>4</v>
      </c>
      <c r="I598" s="50">
        <v>18</v>
      </c>
      <c r="J598" s="45">
        <f>H598+I598</f>
        <v>22</v>
      </c>
      <c r="K598" s="41">
        <v>1</v>
      </c>
      <c r="L598" s="42">
        <v>1</v>
      </c>
      <c r="M598" s="47">
        <f>INT((50+K598*R598)*(10+L598))</f>
        <v>825</v>
      </c>
      <c r="N598" s="72">
        <f>INT((H598+S598)*(10+L598))</f>
        <v>374</v>
      </c>
      <c r="O598" s="48">
        <f>INT((H598+T598)*(10+L598))</f>
        <v>99</v>
      </c>
      <c r="P598" s="48">
        <f>INT((I598+U598)*(10+L598))</f>
        <v>198</v>
      </c>
      <c r="Q598" s="48">
        <f>INT((I598+V598)*(10+L598))</f>
        <v>198</v>
      </c>
      <c r="R598" s="104">
        <f>VLOOKUP(C598,职业!B:I,4,0)</f>
        <v>25</v>
      </c>
      <c r="S598" s="104">
        <f>VLOOKUP(C598,职业!B:I,5,0)</f>
        <v>30</v>
      </c>
      <c r="T598" s="104">
        <f>VLOOKUP(C598,职业!B:I,6,0)</f>
        <v>5</v>
      </c>
      <c r="U598" s="104">
        <f>VLOOKUP(C598,职业!B:I,7,0)</f>
        <v>0</v>
      </c>
      <c r="V598" s="104">
        <f>VLOOKUP(C598,职业!B:I,8,0)</f>
        <v>0</v>
      </c>
    </row>
    <row r="599" spans="1:22">
      <c r="A599" s="45">
        <f>ROW()-2</f>
        <v>597</v>
      </c>
      <c r="B599" s="45">
        <v>319</v>
      </c>
      <c r="C599" s="41">
        <v>1</v>
      </c>
      <c r="D599" s="41">
        <v>0</v>
      </c>
      <c r="E599" s="46" t="s">
        <v>444</v>
      </c>
      <c r="F599" s="46" t="str">
        <f>VLOOKUP(C599,职业!B:C,2,0)</f>
        <v>将军·攻击型</v>
      </c>
      <c r="G599" s="46" t="str">
        <f>VLOOKUP(D599,绝技!B:C,2,0)</f>
        <v>无</v>
      </c>
      <c r="H599" s="50">
        <v>4</v>
      </c>
      <c r="I599" s="50">
        <v>18</v>
      </c>
      <c r="J599" s="45">
        <f>H599+I599</f>
        <v>22</v>
      </c>
      <c r="K599" s="41">
        <v>1</v>
      </c>
      <c r="L599" s="42">
        <v>1</v>
      </c>
      <c r="M599" s="47">
        <f>INT((50+K599*R599)*(10+L599))</f>
        <v>825</v>
      </c>
      <c r="N599" s="72">
        <f>INT((H599+S599)*(10+L599))</f>
        <v>374</v>
      </c>
      <c r="O599" s="48">
        <f>INT((H599+T599)*(10+L599))</f>
        <v>99</v>
      </c>
      <c r="P599" s="48">
        <f>INT((I599+U599)*(10+L599))</f>
        <v>198</v>
      </c>
      <c r="Q599" s="48">
        <f>INT((I599+V599)*(10+L599))</f>
        <v>198</v>
      </c>
      <c r="R599" s="104">
        <f>VLOOKUP(C599,职业!B:I,4,0)</f>
        <v>25</v>
      </c>
      <c r="S599" s="104">
        <f>VLOOKUP(C599,职业!B:I,5,0)</f>
        <v>30</v>
      </c>
      <c r="T599" s="104">
        <f>VLOOKUP(C599,职业!B:I,6,0)</f>
        <v>5</v>
      </c>
      <c r="U599" s="104">
        <f>VLOOKUP(C599,职业!B:I,7,0)</f>
        <v>0</v>
      </c>
      <c r="V599" s="104">
        <f>VLOOKUP(C599,职业!B:I,8,0)</f>
        <v>0</v>
      </c>
    </row>
    <row r="600" spans="1:22">
      <c r="A600" s="45">
        <f>ROW()-2</f>
        <v>598</v>
      </c>
      <c r="B600" s="45">
        <v>38</v>
      </c>
      <c r="C600" s="41">
        <v>1</v>
      </c>
      <c r="D600" s="41">
        <v>0</v>
      </c>
      <c r="E600" s="46" t="s">
        <v>164</v>
      </c>
      <c r="F600" s="46" t="str">
        <f>VLOOKUP(C600,职业!B:C,2,0)</f>
        <v>将军·攻击型</v>
      </c>
      <c r="G600" s="46" t="str">
        <f>VLOOKUP(D600,绝技!B:C,2,0)</f>
        <v>无</v>
      </c>
      <c r="H600" s="50">
        <v>4</v>
      </c>
      <c r="I600" s="50">
        <v>17</v>
      </c>
      <c r="J600" s="45">
        <f>H600+I600</f>
        <v>21</v>
      </c>
      <c r="K600" s="41">
        <v>1</v>
      </c>
      <c r="L600" s="42">
        <v>1</v>
      </c>
      <c r="M600" s="47">
        <f>INT((50+K600*R600)*(10+L600))</f>
        <v>825</v>
      </c>
      <c r="N600" s="72">
        <f>INT((H600+S600)*(10+L600))</f>
        <v>374</v>
      </c>
      <c r="O600" s="48">
        <f>INT((H600+T600)*(10+L600))</f>
        <v>99</v>
      </c>
      <c r="P600" s="48">
        <f>INT((I600+U600)*(10+L600))</f>
        <v>187</v>
      </c>
      <c r="Q600" s="48">
        <f>INT((I600+V600)*(10+L600))</f>
        <v>187</v>
      </c>
      <c r="R600" s="104">
        <f>VLOOKUP(C600,职业!B:I,4,0)</f>
        <v>25</v>
      </c>
      <c r="S600" s="104">
        <f>VLOOKUP(C600,职业!B:I,5,0)</f>
        <v>30</v>
      </c>
      <c r="T600" s="104">
        <f>VLOOKUP(C600,职业!B:I,6,0)</f>
        <v>5</v>
      </c>
      <c r="U600" s="104">
        <f>VLOOKUP(C600,职业!B:I,7,0)</f>
        <v>0</v>
      </c>
      <c r="V600" s="104">
        <f>VLOOKUP(C600,职业!B:I,8,0)</f>
        <v>0</v>
      </c>
    </row>
    <row r="601" spans="1:22">
      <c r="A601" s="45">
        <f>ROW()-2</f>
        <v>599</v>
      </c>
      <c r="B601" s="45">
        <v>178</v>
      </c>
      <c r="C601" s="41">
        <v>1</v>
      </c>
      <c r="D601" s="41">
        <v>0</v>
      </c>
      <c r="E601" s="46" t="s">
        <v>304</v>
      </c>
      <c r="F601" s="46" t="str">
        <f>VLOOKUP(C601,职业!B:C,2,0)</f>
        <v>将军·攻击型</v>
      </c>
      <c r="G601" s="46" t="str">
        <f>VLOOKUP(D601,绝技!B:C,2,0)</f>
        <v>无</v>
      </c>
      <c r="H601" s="50">
        <v>4</v>
      </c>
      <c r="I601" s="50">
        <v>17</v>
      </c>
      <c r="J601" s="45">
        <f>H601+I601</f>
        <v>21</v>
      </c>
      <c r="K601" s="41">
        <v>1</v>
      </c>
      <c r="L601" s="42">
        <v>1</v>
      </c>
      <c r="M601" s="47">
        <f>INT((50+K601*R601)*(10+L601))</f>
        <v>825</v>
      </c>
      <c r="N601" s="72">
        <f>INT((H601+S601)*(10+L601))</f>
        <v>374</v>
      </c>
      <c r="O601" s="48">
        <f>INT((H601+T601)*(10+L601))</f>
        <v>99</v>
      </c>
      <c r="P601" s="48">
        <f>INT((I601+U601)*(10+L601))</f>
        <v>187</v>
      </c>
      <c r="Q601" s="48">
        <f>INT((I601+V601)*(10+L601))</f>
        <v>187</v>
      </c>
      <c r="R601" s="104">
        <f>VLOOKUP(C601,职业!B:I,4,0)</f>
        <v>25</v>
      </c>
      <c r="S601" s="104">
        <f>VLOOKUP(C601,职业!B:I,5,0)</f>
        <v>30</v>
      </c>
      <c r="T601" s="104">
        <f>VLOOKUP(C601,职业!B:I,6,0)</f>
        <v>5</v>
      </c>
      <c r="U601" s="104">
        <f>VLOOKUP(C601,职业!B:I,7,0)</f>
        <v>0</v>
      </c>
      <c r="V601" s="104">
        <f>VLOOKUP(C601,职业!B:I,8,0)</f>
        <v>0</v>
      </c>
    </row>
    <row r="602" spans="1:22">
      <c r="A602" s="45">
        <f>ROW()-2</f>
        <v>600</v>
      </c>
      <c r="B602" s="45">
        <v>184</v>
      </c>
      <c r="C602" s="41">
        <v>1</v>
      </c>
      <c r="D602" s="41">
        <v>0</v>
      </c>
      <c r="E602" s="46" t="s">
        <v>310</v>
      </c>
      <c r="F602" s="46" t="str">
        <f>VLOOKUP(C602,职业!B:C,2,0)</f>
        <v>将军·攻击型</v>
      </c>
      <c r="G602" s="46" t="str">
        <f>VLOOKUP(D602,绝技!B:C,2,0)</f>
        <v>无</v>
      </c>
      <c r="H602" s="50">
        <v>4</v>
      </c>
      <c r="I602" s="50">
        <v>17</v>
      </c>
      <c r="J602" s="45">
        <f>H602+I602</f>
        <v>21</v>
      </c>
      <c r="K602" s="41">
        <v>1</v>
      </c>
      <c r="L602" s="42">
        <v>1</v>
      </c>
      <c r="M602" s="47">
        <f>INT((50+K602*R602)*(10+L602))</f>
        <v>825</v>
      </c>
      <c r="N602" s="72">
        <f>INT((H602+S602)*(10+L602))</f>
        <v>374</v>
      </c>
      <c r="O602" s="48">
        <f>INT((H602+T602)*(10+L602))</f>
        <v>99</v>
      </c>
      <c r="P602" s="48">
        <f>INT((I602+U602)*(10+L602))</f>
        <v>187</v>
      </c>
      <c r="Q602" s="48">
        <f>INT((I602+V602)*(10+L602))</f>
        <v>187</v>
      </c>
      <c r="R602" s="104">
        <f>VLOOKUP(C602,职业!B:I,4,0)</f>
        <v>25</v>
      </c>
      <c r="S602" s="104">
        <f>VLOOKUP(C602,职业!B:I,5,0)</f>
        <v>30</v>
      </c>
      <c r="T602" s="104">
        <f>VLOOKUP(C602,职业!B:I,6,0)</f>
        <v>5</v>
      </c>
      <c r="U602" s="104">
        <f>VLOOKUP(C602,职业!B:I,7,0)</f>
        <v>0</v>
      </c>
      <c r="V602" s="104">
        <f>VLOOKUP(C602,职业!B:I,8,0)</f>
        <v>0</v>
      </c>
    </row>
    <row r="603" spans="1:22">
      <c r="A603" s="45">
        <f>ROW()-2</f>
        <v>601</v>
      </c>
      <c r="B603" s="45">
        <v>194</v>
      </c>
      <c r="C603" s="41">
        <v>1</v>
      </c>
      <c r="D603" s="41">
        <v>0</v>
      </c>
      <c r="E603" s="46" t="s">
        <v>320</v>
      </c>
      <c r="F603" s="46" t="str">
        <f>VLOOKUP(C603,职业!B:C,2,0)</f>
        <v>将军·攻击型</v>
      </c>
      <c r="G603" s="46" t="str">
        <f>VLOOKUP(D603,绝技!B:C,2,0)</f>
        <v>无</v>
      </c>
      <c r="H603" s="50">
        <v>4</v>
      </c>
      <c r="I603" s="50">
        <v>17</v>
      </c>
      <c r="J603" s="45">
        <f>H603+I603</f>
        <v>21</v>
      </c>
      <c r="K603" s="41">
        <v>1</v>
      </c>
      <c r="L603" s="42">
        <v>1</v>
      </c>
      <c r="M603" s="47">
        <f>INT((50+K603*R603)*(10+L603))</f>
        <v>825</v>
      </c>
      <c r="N603" s="72">
        <f>INT((H603+S603)*(10+L603))</f>
        <v>374</v>
      </c>
      <c r="O603" s="48">
        <f>INT((H603+T603)*(10+L603))</f>
        <v>99</v>
      </c>
      <c r="P603" s="48">
        <f>INT((I603+U603)*(10+L603))</f>
        <v>187</v>
      </c>
      <c r="Q603" s="48">
        <f>INT((I603+V603)*(10+L603))</f>
        <v>187</v>
      </c>
      <c r="R603" s="104">
        <f>VLOOKUP(C603,职业!B:I,4,0)</f>
        <v>25</v>
      </c>
      <c r="S603" s="104">
        <f>VLOOKUP(C603,职业!B:I,5,0)</f>
        <v>30</v>
      </c>
      <c r="T603" s="104">
        <f>VLOOKUP(C603,职业!B:I,6,0)</f>
        <v>5</v>
      </c>
      <c r="U603" s="104">
        <f>VLOOKUP(C603,职业!B:I,7,0)</f>
        <v>0</v>
      </c>
      <c r="V603" s="104">
        <f>VLOOKUP(C603,职业!B:I,8,0)</f>
        <v>0</v>
      </c>
    </row>
    <row r="604" spans="1:22">
      <c r="A604" s="45">
        <f>ROW()-2</f>
        <v>602</v>
      </c>
      <c r="B604" s="45">
        <v>1</v>
      </c>
      <c r="C604" s="41">
        <v>1</v>
      </c>
      <c r="D604" s="41">
        <v>0</v>
      </c>
      <c r="E604" s="46" t="s">
        <v>127</v>
      </c>
      <c r="F604" s="46" t="str">
        <f>VLOOKUP(C604,职业!B:C,2,0)</f>
        <v>将军·攻击型</v>
      </c>
      <c r="G604" s="46" t="str">
        <f>VLOOKUP(D604,绝技!B:C,2,0)</f>
        <v>无</v>
      </c>
      <c r="H604" s="50">
        <v>4</v>
      </c>
      <c r="I604" s="50">
        <v>16</v>
      </c>
      <c r="J604" s="45">
        <f>H604+I604</f>
        <v>20</v>
      </c>
      <c r="K604" s="41">
        <v>1</v>
      </c>
      <c r="L604" s="42">
        <v>1</v>
      </c>
      <c r="M604" s="47">
        <f>INT((50+K604*R604)*(10+L604))</f>
        <v>825</v>
      </c>
      <c r="N604" s="72">
        <f>INT((H604+S604)*(10+L604))</f>
        <v>374</v>
      </c>
      <c r="O604" s="48">
        <f>INT((H604+T604)*(10+L604))</f>
        <v>99</v>
      </c>
      <c r="P604" s="48">
        <f>INT((I604+U604)*(10+L604))</f>
        <v>176</v>
      </c>
      <c r="Q604" s="48">
        <f>INT((I604+V604)*(10+L604))</f>
        <v>176</v>
      </c>
      <c r="R604" s="104">
        <f>VLOOKUP(C604,职业!B:I,4,0)</f>
        <v>25</v>
      </c>
      <c r="S604" s="104">
        <f>VLOOKUP(C604,职业!B:I,5,0)</f>
        <v>30</v>
      </c>
      <c r="T604" s="104">
        <f>VLOOKUP(C604,职业!B:I,6,0)</f>
        <v>5</v>
      </c>
      <c r="U604" s="104">
        <f>VLOOKUP(C604,职业!B:I,7,0)</f>
        <v>0</v>
      </c>
      <c r="V604" s="104">
        <f>VLOOKUP(C604,职业!B:I,8,0)</f>
        <v>0</v>
      </c>
    </row>
    <row r="605" spans="1:22">
      <c r="A605" s="45">
        <f>ROW()-2</f>
        <v>603</v>
      </c>
      <c r="B605" s="45">
        <v>317</v>
      </c>
      <c r="C605" s="41">
        <v>1</v>
      </c>
      <c r="D605" s="41">
        <v>0</v>
      </c>
      <c r="E605" s="46" t="s">
        <v>442</v>
      </c>
      <c r="F605" s="46" t="str">
        <f>VLOOKUP(C605,职业!B:C,2,0)</f>
        <v>将军·攻击型</v>
      </c>
      <c r="G605" s="46" t="str">
        <f>VLOOKUP(D605,绝技!B:C,2,0)</f>
        <v>无</v>
      </c>
      <c r="H605" s="50">
        <v>4</v>
      </c>
      <c r="I605" s="50">
        <v>16</v>
      </c>
      <c r="J605" s="45">
        <f>H605+I605</f>
        <v>20</v>
      </c>
      <c r="K605" s="41">
        <v>1</v>
      </c>
      <c r="L605" s="42">
        <v>1</v>
      </c>
      <c r="M605" s="47">
        <f>INT((50+K605*R605)*(10+L605))</f>
        <v>825</v>
      </c>
      <c r="N605" s="72">
        <f>INT((H605+S605)*(10+L605))</f>
        <v>374</v>
      </c>
      <c r="O605" s="48">
        <f>INT((H605+T605)*(10+L605))</f>
        <v>99</v>
      </c>
      <c r="P605" s="48">
        <f>INT((I605+U605)*(10+L605))</f>
        <v>176</v>
      </c>
      <c r="Q605" s="48">
        <f>INT((I605+V605)*(10+L605))</f>
        <v>176</v>
      </c>
      <c r="R605" s="104">
        <f>VLOOKUP(C605,职业!B:I,4,0)</f>
        <v>25</v>
      </c>
      <c r="S605" s="104">
        <f>VLOOKUP(C605,职业!B:I,5,0)</f>
        <v>30</v>
      </c>
      <c r="T605" s="104">
        <f>VLOOKUP(C605,职业!B:I,6,0)</f>
        <v>5</v>
      </c>
      <c r="U605" s="104">
        <f>VLOOKUP(C605,职业!B:I,7,0)</f>
        <v>0</v>
      </c>
      <c r="V605" s="104">
        <f>VLOOKUP(C605,职业!B:I,8,0)</f>
        <v>0</v>
      </c>
    </row>
    <row r="606" spans="1:22">
      <c r="A606" s="45">
        <f>ROW()-2</f>
        <v>604</v>
      </c>
      <c r="B606" s="45">
        <v>523</v>
      </c>
      <c r="C606" s="41">
        <v>1</v>
      </c>
      <c r="D606" s="41">
        <v>0</v>
      </c>
      <c r="E606" s="46" t="s">
        <v>644</v>
      </c>
      <c r="F606" s="46" t="str">
        <f>VLOOKUP(C606,职业!B:C,2,0)</f>
        <v>将军·攻击型</v>
      </c>
      <c r="G606" s="46" t="str">
        <f>VLOOKUP(D606,绝技!B:C,2,0)</f>
        <v>无</v>
      </c>
      <c r="H606" s="50">
        <v>4</v>
      </c>
      <c r="I606" s="50">
        <v>16</v>
      </c>
      <c r="J606" s="45">
        <f>H606+I606</f>
        <v>20</v>
      </c>
      <c r="K606" s="41">
        <v>1</v>
      </c>
      <c r="L606" s="42">
        <v>1</v>
      </c>
      <c r="M606" s="47">
        <f>INT((50+K606*R606)*(10+L606))</f>
        <v>825</v>
      </c>
      <c r="N606" s="72">
        <f>INT((H606+S606)*(10+L606))</f>
        <v>374</v>
      </c>
      <c r="O606" s="48">
        <f>INT((H606+T606)*(10+L606))</f>
        <v>99</v>
      </c>
      <c r="P606" s="48">
        <f>INT((I606+U606)*(10+L606))</f>
        <v>176</v>
      </c>
      <c r="Q606" s="48">
        <f>INT((I606+V606)*(10+L606))</f>
        <v>176</v>
      </c>
      <c r="R606" s="104">
        <f>VLOOKUP(C606,职业!B:I,4,0)</f>
        <v>25</v>
      </c>
      <c r="S606" s="104">
        <f>VLOOKUP(C606,职业!B:I,5,0)</f>
        <v>30</v>
      </c>
      <c r="T606" s="104">
        <f>VLOOKUP(C606,职业!B:I,6,0)</f>
        <v>5</v>
      </c>
      <c r="U606" s="104">
        <f>VLOOKUP(C606,职业!B:I,7,0)</f>
        <v>0</v>
      </c>
      <c r="V606" s="104">
        <f>VLOOKUP(C606,职业!B:I,8,0)</f>
        <v>0</v>
      </c>
    </row>
    <row r="607" spans="1:22">
      <c r="A607" s="45">
        <f>ROW()-2</f>
        <v>605</v>
      </c>
      <c r="B607" s="45">
        <v>615</v>
      </c>
      <c r="C607" s="41">
        <v>1</v>
      </c>
      <c r="D607" s="41">
        <v>0</v>
      </c>
      <c r="E607" s="46" t="s">
        <v>734</v>
      </c>
      <c r="F607" s="46" t="str">
        <f>VLOOKUP(C607,职业!B:C,2,0)</f>
        <v>将军·攻击型</v>
      </c>
      <c r="G607" s="46" t="str">
        <f>VLOOKUP(D607,绝技!B:C,2,0)</f>
        <v>无</v>
      </c>
      <c r="H607" s="50">
        <v>4</v>
      </c>
      <c r="I607" s="50">
        <v>14</v>
      </c>
      <c r="J607" s="45">
        <f>H607+I607</f>
        <v>18</v>
      </c>
      <c r="K607" s="41">
        <v>1</v>
      </c>
      <c r="L607" s="42">
        <v>1</v>
      </c>
      <c r="M607" s="47">
        <f>INT((50+K607*R607)*(10+L607))</f>
        <v>825</v>
      </c>
      <c r="N607" s="72">
        <f>INT((H607+S607)*(10+L607))</f>
        <v>374</v>
      </c>
      <c r="O607" s="48">
        <f>INT((H607+T607)*(10+L607))</f>
        <v>99</v>
      </c>
      <c r="P607" s="48">
        <f>INT((I607+U607)*(10+L607))</f>
        <v>154</v>
      </c>
      <c r="Q607" s="48">
        <f>INT((I607+V607)*(10+L607))</f>
        <v>154</v>
      </c>
      <c r="R607" s="104">
        <f>VLOOKUP(C607,职业!B:I,4,0)</f>
        <v>25</v>
      </c>
      <c r="S607" s="104">
        <f>VLOOKUP(C607,职业!B:I,5,0)</f>
        <v>30</v>
      </c>
      <c r="T607" s="104">
        <f>VLOOKUP(C607,职业!B:I,6,0)</f>
        <v>5</v>
      </c>
      <c r="U607" s="104">
        <f>VLOOKUP(C607,职业!B:I,7,0)</f>
        <v>0</v>
      </c>
      <c r="V607" s="104">
        <f>VLOOKUP(C607,职业!B:I,8,0)</f>
        <v>0</v>
      </c>
    </row>
    <row r="608" spans="1:22">
      <c r="A608" s="45">
        <f>ROW()-2</f>
        <v>606</v>
      </c>
      <c r="B608" s="45">
        <v>63</v>
      </c>
      <c r="C608" s="41">
        <v>5</v>
      </c>
      <c r="D608" s="41">
        <v>0</v>
      </c>
      <c r="E608" s="46" t="s">
        <v>189</v>
      </c>
      <c r="F608" s="46" t="str">
        <f>VLOOKUP(C608,职业!B:C,2,0)</f>
        <v>军师·攻击型</v>
      </c>
      <c r="G608" s="46" t="str">
        <f>VLOOKUP(D608,绝技!B:C,2,0)</f>
        <v>无</v>
      </c>
      <c r="H608" s="50">
        <v>4</v>
      </c>
      <c r="I608" s="50">
        <v>28</v>
      </c>
      <c r="J608" s="45">
        <f>H608+I608</f>
        <v>32</v>
      </c>
      <c r="K608" s="41">
        <v>4</v>
      </c>
      <c r="L608" s="42">
        <v>1</v>
      </c>
      <c r="M608" s="47">
        <f>INT((50+K608*R608)*(10+L608))</f>
        <v>1650</v>
      </c>
      <c r="N608" s="72">
        <f>INT((H608+S608)*(10+L608))</f>
        <v>44</v>
      </c>
      <c r="O608" s="48">
        <f>INT((H608+T608)*(10+L608))</f>
        <v>44</v>
      </c>
      <c r="P608" s="48">
        <f>INT((I608+U608)*(10+L608))</f>
        <v>638</v>
      </c>
      <c r="Q608" s="48">
        <f>INT((I608+V608)*(10+L608))</f>
        <v>363</v>
      </c>
      <c r="R608" s="104">
        <f>VLOOKUP(C608,职业!B:I,4,0)</f>
        <v>25</v>
      </c>
      <c r="S608" s="104">
        <f>VLOOKUP(C608,职业!B:I,5,0)</f>
        <v>0</v>
      </c>
      <c r="T608" s="104">
        <f>VLOOKUP(C608,职业!B:I,6,0)</f>
        <v>0</v>
      </c>
      <c r="U608" s="104">
        <f>VLOOKUP(C608,职业!B:I,7,0)</f>
        <v>30</v>
      </c>
      <c r="V608" s="104">
        <f>VLOOKUP(C608,职业!B:I,8,0)</f>
        <v>5</v>
      </c>
    </row>
    <row r="609" spans="1:22">
      <c r="A609" s="45">
        <f>ROW()-2</f>
        <v>607</v>
      </c>
      <c r="B609" s="45">
        <v>665</v>
      </c>
      <c r="C609" s="41">
        <v>1</v>
      </c>
      <c r="D609" s="41">
        <v>0</v>
      </c>
      <c r="E609" s="46" t="s">
        <v>783</v>
      </c>
      <c r="F609" s="46" t="str">
        <f>VLOOKUP(C609,职业!B:C,2,0)</f>
        <v>将军·攻击型</v>
      </c>
      <c r="G609" s="46" t="str">
        <f>VLOOKUP(D609,绝技!B:C,2,0)</f>
        <v>无</v>
      </c>
      <c r="H609" s="50">
        <v>3</v>
      </c>
      <c r="I609" s="50">
        <v>21</v>
      </c>
      <c r="J609" s="45">
        <f>H609+I609</f>
        <v>24</v>
      </c>
      <c r="K609" s="41">
        <v>1</v>
      </c>
      <c r="L609" s="42">
        <v>1</v>
      </c>
      <c r="M609" s="47">
        <f>INT((50+K609*R609)*(10+L609))</f>
        <v>825</v>
      </c>
      <c r="N609" s="72">
        <f>INT((H609+S609)*(10+L609))</f>
        <v>363</v>
      </c>
      <c r="O609" s="48">
        <f>INT((H609+T609)*(10+L609))</f>
        <v>88</v>
      </c>
      <c r="P609" s="48">
        <f>INT((I609+U609)*(10+L609))</f>
        <v>231</v>
      </c>
      <c r="Q609" s="48">
        <f>INT((I609+V609)*(10+L609))</f>
        <v>231</v>
      </c>
      <c r="R609" s="104">
        <f>VLOOKUP(C609,职业!B:I,4,0)</f>
        <v>25</v>
      </c>
      <c r="S609" s="104">
        <f>VLOOKUP(C609,职业!B:I,5,0)</f>
        <v>30</v>
      </c>
      <c r="T609" s="104">
        <f>VLOOKUP(C609,职业!B:I,6,0)</f>
        <v>5</v>
      </c>
      <c r="U609" s="104">
        <f>VLOOKUP(C609,职业!B:I,7,0)</f>
        <v>0</v>
      </c>
      <c r="V609" s="104">
        <f>VLOOKUP(C609,职业!B:I,8,0)</f>
        <v>0</v>
      </c>
    </row>
    <row r="610" spans="1:22">
      <c r="A610" s="45">
        <f>ROW()-2</f>
        <v>608</v>
      </c>
      <c r="B610" s="45">
        <v>578</v>
      </c>
      <c r="C610" s="41">
        <v>1</v>
      </c>
      <c r="D610" s="41">
        <v>0</v>
      </c>
      <c r="E610" s="46" t="s">
        <v>698</v>
      </c>
      <c r="F610" s="46" t="str">
        <f>VLOOKUP(C610,职业!B:C,2,0)</f>
        <v>将军·攻击型</v>
      </c>
      <c r="G610" s="46" t="str">
        <f>VLOOKUP(D610,绝技!B:C,2,0)</f>
        <v>无</v>
      </c>
      <c r="H610" s="50">
        <v>3</v>
      </c>
      <c r="I610" s="50">
        <v>19</v>
      </c>
      <c r="J610" s="45">
        <f>H610+I610</f>
        <v>22</v>
      </c>
      <c r="K610" s="41">
        <v>1</v>
      </c>
      <c r="L610" s="42">
        <v>1</v>
      </c>
      <c r="M610" s="47">
        <f>INT((50+K610*R610)*(10+L610))</f>
        <v>825</v>
      </c>
      <c r="N610" s="72">
        <f>INT((H610+S610)*(10+L610))</f>
        <v>363</v>
      </c>
      <c r="O610" s="48">
        <f>INT((H610+T610)*(10+L610))</f>
        <v>88</v>
      </c>
      <c r="P610" s="48">
        <f>INT((I610+U610)*(10+L610))</f>
        <v>209</v>
      </c>
      <c r="Q610" s="48">
        <f>INT((I610+V610)*(10+L610))</f>
        <v>209</v>
      </c>
      <c r="R610" s="104">
        <f>VLOOKUP(C610,职业!B:I,4,0)</f>
        <v>25</v>
      </c>
      <c r="S610" s="104">
        <f>VLOOKUP(C610,职业!B:I,5,0)</f>
        <v>30</v>
      </c>
      <c r="T610" s="104">
        <f>VLOOKUP(C610,职业!B:I,6,0)</f>
        <v>5</v>
      </c>
      <c r="U610" s="104">
        <f>VLOOKUP(C610,职业!B:I,7,0)</f>
        <v>0</v>
      </c>
      <c r="V610" s="104">
        <f>VLOOKUP(C610,职业!B:I,8,0)</f>
        <v>0</v>
      </c>
    </row>
    <row r="611" spans="1:22">
      <c r="A611" s="45">
        <f>ROW()-2</f>
        <v>609</v>
      </c>
      <c r="B611" s="45">
        <v>266</v>
      </c>
      <c r="C611" s="41">
        <v>1</v>
      </c>
      <c r="D611" s="41">
        <v>0</v>
      </c>
      <c r="E611" s="46" t="s">
        <v>392</v>
      </c>
      <c r="F611" s="46" t="str">
        <f>VLOOKUP(C611,职业!B:C,2,0)</f>
        <v>将军·攻击型</v>
      </c>
      <c r="G611" s="46" t="str">
        <f>VLOOKUP(D611,绝技!B:C,2,0)</f>
        <v>无</v>
      </c>
      <c r="H611" s="50">
        <v>3</v>
      </c>
      <c r="I611" s="50">
        <v>18</v>
      </c>
      <c r="J611" s="45">
        <f>H611+I611</f>
        <v>21</v>
      </c>
      <c r="K611" s="41">
        <v>1</v>
      </c>
      <c r="L611" s="42">
        <v>1</v>
      </c>
      <c r="M611" s="47">
        <f>INT((50+K611*R611)*(10+L611))</f>
        <v>825</v>
      </c>
      <c r="N611" s="72">
        <f>INT((H611+S611)*(10+L611))</f>
        <v>363</v>
      </c>
      <c r="O611" s="48">
        <f>INT((H611+T611)*(10+L611))</f>
        <v>88</v>
      </c>
      <c r="P611" s="48">
        <f>INT((I611+U611)*(10+L611))</f>
        <v>198</v>
      </c>
      <c r="Q611" s="48">
        <f>INT((I611+V611)*(10+L611))</f>
        <v>198</v>
      </c>
      <c r="R611" s="104">
        <f>VLOOKUP(C611,职业!B:I,4,0)</f>
        <v>25</v>
      </c>
      <c r="S611" s="104">
        <f>VLOOKUP(C611,职业!B:I,5,0)</f>
        <v>30</v>
      </c>
      <c r="T611" s="104">
        <f>VLOOKUP(C611,职业!B:I,6,0)</f>
        <v>5</v>
      </c>
      <c r="U611" s="104">
        <f>VLOOKUP(C611,职业!B:I,7,0)</f>
        <v>0</v>
      </c>
      <c r="V611" s="104">
        <f>VLOOKUP(C611,职业!B:I,8,0)</f>
        <v>0</v>
      </c>
    </row>
    <row r="612" spans="1:22">
      <c r="A612" s="45">
        <f>ROW()-2</f>
        <v>610</v>
      </c>
      <c r="B612" s="45">
        <v>273</v>
      </c>
      <c r="C612" s="41">
        <v>1</v>
      </c>
      <c r="D612" s="41">
        <v>0</v>
      </c>
      <c r="E612" s="46" t="s">
        <v>399</v>
      </c>
      <c r="F612" s="46" t="str">
        <f>VLOOKUP(C612,职业!B:C,2,0)</f>
        <v>将军·攻击型</v>
      </c>
      <c r="G612" s="46" t="str">
        <f>VLOOKUP(D612,绝技!B:C,2,0)</f>
        <v>无</v>
      </c>
      <c r="H612" s="50">
        <v>3</v>
      </c>
      <c r="I612" s="50">
        <v>18</v>
      </c>
      <c r="J612" s="45">
        <f>H612+I612</f>
        <v>21</v>
      </c>
      <c r="K612" s="41">
        <v>1</v>
      </c>
      <c r="L612" s="42">
        <v>1</v>
      </c>
      <c r="M612" s="47">
        <f>INT((50+K612*R612)*(10+L612))</f>
        <v>825</v>
      </c>
      <c r="N612" s="72">
        <f>INT((H612+S612)*(10+L612))</f>
        <v>363</v>
      </c>
      <c r="O612" s="48">
        <f>INT((H612+T612)*(10+L612))</f>
        <v>88</v>
      </c>
      <c r="P612" s="48">
        <f>INT((I612+U612)*(10+L612))</f>
        <v>198</v>
      </c>
      <c r="Q612" s="48">
        <f>INT((I612+V612)*(10+L612))</f>
        <v>198</v>
      </c>
      <c r="R612" s="104">
        <f>VLOOKUP(C612,职业!B:I,4,0)</f>
        <v>25</v>
      </c>
      <c r="S612" s="104">
        <f>VLOOKUP(C612,职业!B:I,5,0)</f>
        <v>30</v>
      </c>
      <c r="T612" s="104">
        <f>VLOOKUP(C612,职业!B:I,6,0)</f>
        <v>5</v>
      </c>
      <c r="U612" s="104">
        <f>VLOOKUP(C612,职业!B:I,7,0)</f>
        <v>0</v>
      </c>
      <c r="V612" s="104">
        <f>VLOOKUP(C612,职业!B:I,8,0)</f>
        <v>0</v>
      </c>
    </row>
    <row r="613" spans="1:22">
      <c r="A613" s="45">
        <f>ROW()-2</f>
        <v>611</v>
      </c>
      <c r="B613" s="45">
        <v>448</v>
      </c>
      <c r="C613" s="41">
        <v>1</v>
      </c>
      <c r="D613" s="41">
        <v>0</v>
      </c>
      <c r="E613" s="46" t="s">
        <v>572</v>
      </c>
      <c r="F613" s="46" t="str">
        <f>VLOOKUP(C613,职业!B:C,2,0)</f>
        <v>将军·攻击型</v>
      </c>
      <c r="G613" s="46" t="str">
        <f>VLOOKUP(D613,绝技!B:C,2,0)</f>
        <v>无</v>
      </c>
      <c r="H613" s="50">
        <v>3</v>
      </c>
      <c r="I613" s="50">
        <v>18</v>
      </c>
      <c r="J613" s="45">
        <f>H613+I613</f>
        <v>21</v>
      </c>
      <c r="K613" s="41">
        <v>1</v>
      </c>
      <c r="L613" s="42">
        <v>1</v>
      </c>
      <c r="M613" s="47">
        <f>INT((50+K613*R613)*(10+L613))</f>
        <v>825</v>
      </c>
      <c r="N613" s="72">
        <f>INT((H613+S613)*(10+L613))</f>
        <v>363</v>
      </c>
      <c r="O613" s="48">
        <f>INT((H613+T613)*(10+L613))</f>
        <v>88</v>
      </c>
      <c r="P613" s="48">
        <f>INT((I613+U613)*(10+L613))</f>
        <v>198</v>
      </c>
      <c r="Q613" s="48">
        <f>INT((I613+V613)*(10+L613))</f>
        <v>198</v>
      </c>
      <c r="R613" s="104">
        <f>VLOOKUP(C613,职业!B:I,4,0)</f>
        <v>25</v>
      </c>
      <c r="S613" s="104">
        <f>VLOOKUP(C613,职业!B:I,5,0)</f>
        <v>30</v>
      </c>
      <c r="T613" s="104">
        <f>VLOOKUP(C613,职业!B:I,6,0)</f>
        <v>5</v>
      </c>
      <c r="U613" s="104">
        <f>VLOOKUP(C613,职业!B:I,7,0)</f>
        <v>0</v>
      </c>
      <c r="V613" s="104">
        <f>VLOOKUP(C613,职业!B:I,8,0)</f>
        <v>0</v>
      </c>
    </row>
    <row r="614" spans="1:22">
      <c r="A614" s="45">
        <f>ROW()-2</f>
        <v>612</v>
      </c>
      <c r="B614" s="45">
        <v>110</v>
      </c>
      <c r="C614" s="41">
        <v>1</v>
      </c>
      <c r="D614" s="41">
        <v>0</v>
      </c>
      <c r="E614" s="46" t="s">
        <v>236</v>
      </c>
      <c r="F614" s="46" t="str">
        <f>VLOOKUP(C614,职业!B:C,2,0)</f>
        <v>将军·攻击型</v>
      </c>
      <c r="G614" s="46" t="str">
        <f>VLOOKUP(D614,绝技!B:C,2,0)</f>
        <v>无</v>
      </c>
      <c r="H614" s="50">
        <v>3</v>
      </c>
      <c r="I614" s="50">
        <v>17</v>
      </c>
      <c r="J614" s="45">
        <f>H614+I614</f>
        <v>20</v>
      </c>
      <c r="K614" s="41">
        <v>1</v>
      </c>
      <c r="L614" s="42">
        <v>1</v>
      </c>
      <c r="M614" s="47">
        <f>INT((50+K614*R614)*(10+L614))</f>
        <v>825</v>
      </c>
      <c r="N614" s="72">
        <f>INT((H614+S614)*(10+L614))</f>
        <v>363</v>
      </c>
      <c r="O614" s="48">
        <f>INT((H614+T614)*(10+L614))</f>
        <v>88</v>
      </c>
      <c r="P614" s="48">
        <f>INT((I614+U614)*(10+L614))</f>
        <v>187</v>
      </c>
      <c r="Q614" s="48">
        <f>INT((I614+V614)*(10+L614))</f>
        <v>187</v>
      </c>
      <c r="R614" s="104">
        <f>VLOOKUP(C614,职业!B:I,4,0)</f>
        <v>25</v>
      </c>
      <c r="S614" s="104">
        <f>VLOOKUP(C614,职业!B:I,5,0)</f>
        <v>30</v>
      </c>
      <c r="T614" s="104">
        <f>VLOOKUP(C614,职业!B:I,6,0)</f>
        <v>5</v>
      </c>
      <c r="U614" s="104">
        <f>VLOOKUP(C614,职业!B:I,7,0)</f>
        <v>0</v>
      </c>
      <c r="V614" s="104">
        <f>VLOOKUP(C614,职业!B:I,8,0)</f>
        <v>0</v>
      </c>
    </row>
    <row r="615" spans="1:22">
      <c r="A615" s="45">
        <f>ROW()-2</f>
        <v>613</v>
      </c>
      <c r="B615" s="45">
        <v>256</v>
      </c>
      <c r="C615" s="41">
        <v>1</v>
      </c>
      <c r="D615" s="41">
        <v>0</v>
      </c>
      <c r="E615" s="46" t="s">
        <v>382</v>
      </c>
      <c r="F615" s="46" t="str">
        <f>VLOOKUP(C615,职业!B:C,2,0)</f>
        <v>将军·攻击型</v>
      </c>
      <c r="G615" s="46" t="str">
        <f>VLOOKUP(D615,绝技!B:C,2,0)</f>
        <v>无</v>
      </c>
      <c r="H615" s="50">
        <v>3</v>
      </c>
      <c r="I615" s="50">
        <v>17</v>
      </c>
      <c r="J615" s="45">
        <f>H615+I615</f>
        <v>20</v>
      </c>
      <c r="K615" s="41">
        <v>1</v>
      </c>
      <c r="L615" s="42">
        <v>1</v>
      </c>
      <c r="M615" s="47">
        <f>INT((50+K615*R615)*(10+L615))</f>
        <v>825</v>
      </c>
      <c r="N615" s="72">
        <f>INT((H615+S615)*(10+L615))</f>
        <v>363</v>
      </c>
      <c r="O615" s="48">
        <f>INT((H615+T615)*(10+L615))</f>
        <v>88</v>
      </c>
      <c r="P615" s="48">
        <f>INT((I615+U615)*(10+L615))</f>
        <v>187</v>
      </c>
      <c r="Q615" s="48">
        <f>INT((I615+V615)*(10+L615))</f>
        <v>187</v>
      </c>
      <c r="R615" s="104">
        <f>VLOOKUP(C615,职业!B:I,4,0)</f>
        <v>25</v>
      </c>
      <c r="S615" s="104">
        <f>VLOOKUP(C615,职业!B:I,5,0)</f>
        <v>30</v>
      </c>
      <c r="T615" s="104">
        <f>VLOOKUP(C615,职业!B:I,6,0)</f>
        <v>5</v>
      </c>
      <c r="U615" s="104">
        <f>VLOOKUP(C615,职业!B:I,7,0)</f>
        <v>0</v>
      </c>
      <c r="V615" s="104">
        <f>VLOOKUP(C615,职业!B:I,8,0)</f>
        <v>0</v>
      </c>
    </row>
    <row r="616" spans="1:22">
      <c r="A616" s="45">
        <f>ROW()-2</f>
        <v>614</v>
      </c>
      <c r="B616" s="45">
        <v>261</v>
      </c>
      <c r="C616" s="41">
        <v>1</v>
      </c>
      <c r="D616" s="41">
        <v>0</v>
      </c>
      <c r="E616" s="46" t="s">
        <v>387</v>
      </c>
      <c r="F616" s="46" t="str">
        <f>VLOOKUP(C616,职业!B:C,2,0)</f>
        <v>将军·攻击型</v>
      </c>
      <c r="G616" s="46" t="str">
        <f>VLOOKUP(D616,绝技!B:C,2,0)</f>
        <v>无</v>
      </c>
      <c r="H616" s="50">
        <v>3</v>
      </c>
      <c r="I616" s="50">
        <v>17</v>
      </c>
      <c r="J616" s="45">
        <f>H616+I616</f>
        <v>20</v>
      </c>
      <c r="K616" s="41">
        <v>1</v>
      </c>
      <c r="L616" s="42">
        <v>1</v>
      </c>
      <c r="M616" s="47">
        <f>INT((50+K616*R616)*(10+L616))</f>
        <v>825</v>
      </c>
      <c r="N616" s="72">
        <f>INT((H616+S616)*(10+L616))</f>
        <v>363</v>
      </c>
      <c r="O616" s="48">
        <f>INT((H616+T616)*(10+L616))</f>
        <v>88</v>
      </c>
      <c r="P616" s="48">
        <f>INT((I616+U616)*(10+L616))</f>
        <v>187</v>
      </c>
      <c r="Q616" s="48">
        <f>INT((I616+V616)*(10+L616))</f>
        <v>187</v>
      </c>
      <c r="R616" s="104">
        <f>VLOOKUP(C616,职业!B:I,4,0)</f>
        <v>25</v>
      </c>
      <c r="S616" s="104">
        <f>VLOOKUP(C616,职业!B:I,5,0)</f>
        <v>30</v>
      </c>
      <c r="T616" s="104">
        <f>VLOOKUP(C616,职业!B:I,6,0)</f>
        <v>5</v>
      </c>
      <c r="U616" s="104">
        <f>VLOOKUP(C616,职业!B:I,7,0)</f>
        <v>0</v>
      </c>
      <c r="V616" s="104">
        <f>VLOOKUP(C616,职业!B:I,8,0)</f>
        <v>0</v>
      </c>
    </row>
    <row r="617" spans="1:22">
      <c r="A617" s="45">
        <f>ROW()-2</f>
        <v>615</v>
      </c>
      <c r="B617" s="45">
        <v>318</v>
      </c>
      <c r="C617" s="41">
        <v>1</v>
      </c>
      <c r="D617" s="41">
        <v>0</v>
      </c>
      <c r="E617" s="46" t="s">
        <v>443</v>
      </c>
      <c r="F617" s="46" t="str">
        <f>VLOOKUP(C617,职业!B:C,2,0)</f>
        <v>将军·攻击型</v>
      </c>
      <c r="G617" s="46" t="str">
        <f>VLOOKUP(D617,绝技!B:C,2,0)</f>
        <v>无</v>
      </c>
      <c r="H617" s="50">
        <v>3</v>
      </c>
      <c r="I617" s="50">
        <v>17</v>
      </c>
      <c r="J617" s="45">
        <f>H617+I617</f>
        <v>20</v>
      </c>
      <c r="K617" s="41">
        <v>1</v>
      </c>
      <c r="L617" s="42">
        <v>1</v>
      </c>
      <c r="M617" s="47">
        <f>INT((50+K617*R617)*(10+L617))</f>
        <v>825</v>
      </c>
      <c r="N617" s="72">
        <f>INT((H617+S617)*(10+L617))</f>
        <v>363</v>
      </c>
      <c r="O617" s="48">
        <f>INT((H617+T617)*(10+L617))</f>
        <v>88</v>
      </c>
      <c r="P617" s="48">
        <f>INT((I617+U617)*(10+L617))</f>
        <v>187</v>
      </c>
      <c r="Q617" s="48">
        <f>INT((I617+V617)*(10+L617))</f>
        <v>187</v>
      </c>
      <c r="R617" s="104">
        <f>VLOOKUP(C617,职业!B:I,4,0)</f>
        <v>25</v>
      </c>
      <c r="S617" s="104">
        <f>VLOOKUP(C617,职业!B:I,5,0)</f>
        <v>30</v>
      </c>
      <c r="T617" s="104">
        <f>VLOOKUP(C617,职业!B:I,6,0)</f>
        <v>5</v>
      </c>
      <c r="U617" s="104">
        <f>VLOOKUP(C617,职业!B:I,7,0)</f>
        <v>0</v>
      </c>
      <c r="V617" s="104">
        <f>VLOOKUP(C617,职业!B:I,8,0)</f>
        <v>0</v>
      </c>
    </row>
    <row r="618" spans="1:22">
      <c r="A618" s="45">
        <f>ROW()-2</f>
        <v>616</v>
      </c>
      <c r="B618" s="45">
        <v>468</v>
      </c>
      <c r="C618" s="41">
        <v>1</v>
      </c>
      <c r="D618" s="41">
        <v>0</v>
      </c>
      <c r="E618" s="46" t="s">
        <v>592</v>
      </c>
      <c r="F618" s="46" t="str">
        <f>VLOOKUP(C618,职业!B:C,2,0)</f>
        <v>将军·攻击型</v>
      </c>
      <c r="G618" s="46" t="str">
        <f>VLOOKUP(D618,绝技!B:C,2,0)</f>
        <v>无</v>
      </c>
      <c r="H618" s="50">
        <v>3</v>
      </c>
      <c r="I618" s="50">
        <v>17</v>
      </c>
      <c r="J618" s="45">
        <f>H618+I618</f>
        <v>20</v>
      </c>
      <c r="K618" s="41">
        <v>1</v>
      </c>
      <c r="L618" s="42">
        <v>1</v>
      </c>
      <c r="M618" s="47">
        <f>INT((50+K618*R618)*(10+L618))</f>
        <v>825</v>
      </c>
      <c r="N618" s="72">
        <f>INT((H618+S618)*(10+L618))</f>
        <v>363</v>
      </c>
      <c r="O618" s="48">
        <f>INT((H618+T618)*(10+L618))</f>
        <v>88</v>
      </c>
      <c r="P618" s="48">
        <f>INT((I618+U618)*(10+L618))</f>
        <v>187</v>
      </c>
      <c r="Q618" s="48">
        <f>INT((I618+V618)*(10+L618))</f>
        <v>187</v>
      </c>
      <c r="R618" s="104">
        <f>VLOOKUP(C618,职业!B:I,4,0)</f>
        <v>25</v>
      </c>
      <c r="S618" s="104">
        <f>VLOOKUP(C618,职业!B:I,5,0)</f>
        <v>30</v>
      </c>
      <c r="T618" s="104">
        <f>VLOOKUP(C618,职业!B:I,6,0)</f>
        <v>5</v>
      </c>
      <c r="U618" s="104">
        <f>VLOOKUP(C618,职业!B:I,7,0)</f>
        <v>0</v>
      </c>
      <c r="V618" s="104">
        <f>VLOOKUP(C618,职业!B:I,8,0)</f>
        <v>0</v>
      </c>
    </row>
    <row r="619" spans="1:22">
      <c r="A619" s="45">
        <f>ROW()-2</f>
        <v>617</v>
      </c>
      <c r="B619" s="45">
        <v>540</v>
      </c>
      <c r="C619" s="41">
        <v>1</v>
      </c>
      <c r="D619" s="41">
        <v>0</v>
      </c>
      <c r="E619" s="46" t="s">
        <v>661</v>
      </c>
      <c r="F619" s="46" t="str">
        <f>VLOOKUP(C619,职业!B:C,2,0)</f>
        <v>将军·攻击型</v>
      </c>
      <c r="G619" s="46" t="str">
        <f>VLOOKUP(D619,绝技!B:C,2,0)</f>
        <v>无</v>
      </c>
      <c r="H619" s="50">
        <v>3</v>
      </c>
      <c r="I619" s="50">
        <v>17</v>
      </c>
      <c r="J619" s="45">
        <f>H619+I619</f>
        <v>20</v>
      </c>
      <c r="K619" s="41">
        <v>1</v>
      </c>
      <c r="L619" s="42">
        <v>1</v>
      </c>
      <c r="M619" s="47">
        <f>INT((50+K619*R619)*(10+L619))</f>
        <v>825</v>
      </c>
      <c r="N619" s="72">
        <f>INT((H619+S619)*(10+L619))</f>
        <v>363</v>
      </c>
      <c r="O619" s="48">
        <f>INT((H619+T619)*(10+L619))</f>
        <v>88</v>
      </c>
      <c r="P619" s="48">
        <f>INT((I619+U619)*(10+L619))</f>
        <v>187</v>
      </c>
      <c r="Q619" s="48">
        <f>INT((I619+V619)*(10+L619))</f>
        <v>187</v>
      </c>
      <c r="R619" s="104">
        <f>VLOOKUP(C619,职业!B:I,4,0)</f>
        <v>25</v>
      </c>
      <c r="S619" s="104">
        <f>VLOOKUP(C619,职业!B:I,5,0)</f>
        <v>30</v>
      </c>
      <c r="T619" s="104">
        <f>VLOOKUP(C619,职业!B:I,6,0)</f>
        <v>5</v>
      </c>
      <c r="U619" s="104">
        <f>VLOOKUP(C619,职业!B:I,7,0)</f>
        <v>0</v>
      </c>
      <c r="V619" s="104">
        <f>VLOOKUP(C619,职业!B:I,8,0)</f>
        <v>0</v>
      </c>
    </row>
    <row r="620" spans="1:22">
      <c r="A620" s="45">
        <f>ROW()-2</f>
        <v>618</v>
      </c>
      <c r="B620" s="45">
        <v>652</v>
      </c>
      <c r="C620" s="41">
        <v>1</v>
      </c>
      <c r="D620" s="41">
        <v>0</v>
      </c>
      <c r="E620" s="46" t="s">
        <v>771</v>
      </c>
      <c r="F620" s="46" t="str">
        <f>VLOOKUP(C620,职业!B:C,2,0)</f>
        <v>将军·攻击型</v>
      </c>
      <c r="G620" s="46" t="str">
        <f>VLOOKUP(D620,绝技!B:C,2,0)</f>
        <v>无</v>
      </c>
      <c r="H620" s="50">
        <v>3</v>
      </c>
      <c r="I620" s="50">
        <v>17</v>
      </c>
      <c r="J620" s="45">
        <f>H620+I620</f>
        <v>20</v>
      </c>
      <c r="K620" s="41">
        <v>1</v>
      </c>
      <c r="L620" s="42">
        <v>1</v>
      </c>
      <c r="M620" s="47">
        <f>INT((50+K620*R620)*(10+L620))</f>
        <v>825</v>
      </c>
      <c r="N620" s="72">
        <f>INT((H620+S620)*(10+L620))</f>
        <v>363</v>
      </c>
      <c r="O620" s="48">
        <f>INT((H620+T620)*(10+L620))</f>
        <v>88</v>
      </c>
      <c r="P620" s="48">
        <f>INT((I620+U620)*(10+L620))</f>
        <v>187</v>
      </c>
      <c r="Q620" s="48">
        <f>INT((I620+V620)*(10+L620))</f>
        <v>187</v>
      </c>
      <c r="R620" s="104">
        <f>VLOOKUP(C620,职业!B:I,4,0)</f>
        <v>25</v>
      </c>
      <c r="S620" s="104">
        <f>VLOOKUP(C620,职业!B:I,5,0)</f>
        <v>30</v>
      </c>
      <c r="T620" s="104">
        <f>VLOOKUP(C620,职业!B:I,6,0)</f>
        <v>5</v>
      </c>
      <c r="U620" s="104">
        <f>VLOOKUP(C620,职业!B:I,7,0)</f>
        <v>0</v>
      </c>
      <c r="V620" s="104">
        <f>VLOOKUP(C620,职业!B:I,8,0)</f>
        <v>0</v>
      </c>
    </row>
    <row r="621" spans="1:22">
      <c r="A621" s="45">
        <f>ROW()-2</f>
        <v>619</v>
      </c>
      <c r="B621" s="45">
        <v>5</v>
      </c>
      <c r="C621" s="41">
        <v>1</v>
      </c>
      <c r="D621" s="41">
        <v>0</v>
      </c>
      <c r="E621" s="46" t="s">
        <v>131</v>
      </c>
      <c r="F621" s="46" t="str">
        <f>VLOOKUP(C621,职业!B:C,2,0)</f>
        <v>将军·攻击型</v>
      </c>
      <c r="G621" s="46" t="str">
        <f>VLOOKUP(D621,绝技!B:C,2,0)</f>
        <v>无</v>
      </c>
      <c r="H621" s="50">
        <v>3</v>
      </c>
      <c r="I621" s="50">
        <v>16</v>
      </c>
      <c r="J621" s="45">
        <f>H621+I621</f>
        <v>19</v>
      </c>
      <c r="K621" s="41">
        <v>1</v>
      </c>
      <c r="L621" s="42">
        <v>1</v>
      </c>
      <c r="M621" s="47">
        <f>INT((50+K621*R621)*(10+L621))</f>
        <v>825</v>
      </c>
      <c r="N621" s="72">
        <f>INT((H621+S621)*(10+L621))</f>
        <v>363</v>
      </c>
      <c r="O621" s="48">
        <f>INT((H621+T621)*(10+L621))</f>
        <v>88</v>
      </c>
      <c r="P621" s="48">
        <f>INT((I621+U621)*(10+L621))</f>
        <v>176</v>
      </c>
      <c r="Q621" s="48">
        <f>INT((I621+V621)*(10+L621))</f>
        <v>176</v>
      </c>
      <c r="R621" s="104">
        <f>VLOOKUP(C621,职业!B:I,4,0)</f>
        <v>25</v>
      </c>
      <c r="S621" s="104">
        <f>VLOOKUP(C621,职业!B:I,5,0)</f>
        <v>30</v>
      </c>
      <c r="T621" s="104">
        <f>VLOOKUP(C621,职业!B:I,6,0)</f>
        <v>5</v>
      </c>
      <c r="U621" s="104">
        <f>VLOOKUP(C621,职业!B:I,7,0)</f>
        <v>0</v>
      </c>
      <c r="V621" s="104">
        <f>VLOOKUP(C621,职业!B:I,8,0)</f>
        <v>0</v>
      </c>
    </row>
    <row r="622" spans="1:22">
      <c r="A622" s="45">
        <f>ROW()-2</f>
        <v>620</v>
      </c>
      <c r="B622" s="45">
        <v>617</v>
      </c>
      <c r="C622" s="41">
        <v>1</v>
      </c>
      <c r="D622" s="41">
        <v>0</v>
      </c>
      <c r="E622" s="46" t="s">
        <v>736</v>
      </c>
      <c r="F622" s="46" t="str">
        <f>VLOOKUP(C622,职业!B:C,2,0)</f>
        <v>将军·攻击型</v>
      </c>
      <c r="G622" s="46" t="str">
        <f>VLOOKUP(D622,绝技!B:C,2,0)</f>
        <v>无</v>
      </c>
      <c r="H622" s="50">
        <v>3</v>
      </c>
      <c r="I622" s="50">
        <v>15</v>
      </c>
      <c r="J622" s="45">
        <f>H622+I622</f>
        <v>18</v>
      </c>
      <c r="K622" s="41">
        <v>1</v>
      </c>
      <c r="L622" s="42">
        <v>1</v>
      </c>
      <c r="M622" s="47">
        <f>INT((50+K622*R622)*(10+L622))</f>
        <v>825</v>
      </c>
      <c r="N622" s="72">
        <f>INT((H622+S622)*(10+L622))</f>
        <v>363</v>
      </c>
      <c r="O622" s="48">
        <f>INT((H622+T622)*(10+L622))</f>
        <v>88</v>
      </c>
      <c r="P622" s="48">
        <f>INT((I622+U622)*(10+L622))</f>
        <v>165</v>
      </c>
      <c r="Q622" s="48">
        <f>INT((I622+V622)*(10+L622))</f>
        <v>165</v>
      </c>
      <c r="R622" s="104">
        <f>VLOOKUP(C622,职业!B:I,4,0)</f>
        <v>25</v>
      </c>
      <c r="S622" s="104">
        <f>VLOOKUP(C622,职业!B:I,5,0)</f>
        <v>30</v>
      </c>
      <c r="T622" s="104">
        <f>VLOOKUP(C622,职业!B:I,6,0)</f>
        <v>5</v>
      </c>
      <c r="U622" s="104">
        <f>VLOOKUP(C622,职业!B:I,7,0)</f>
        <v>0</v>
      </c>
      <c r="V622" s="104">
        <f>VLOOKUP(C622,职业!B:I,8,0)</f>
        <v>0</v>
      </c>
    </row>
    <row r="623" spans="1:22">
      <c r="A623" s="45">
        <f>ROW()-2</f>
        <v>621</v>
      </c>
      <c r="B623" s="45">
        <v>495</v>
      </c>
      <c r="C623" s="41">
        <v>1</v>
      </c>
      <c r="D623" s="41">
        <v>0</v>
      </c>
      <c r="E623" s="46" t="s">
        <v>618</v>
      </c>
      <c r="F623" s="46" t="str">
        <f>VLOOKUP(C623,职业!B:C,2,0)</f>
        <v>将军·攻击型</v>
      </c>
      <c r="G623" s="46" t="str">
        <f>VLOOKUP(D623,绝技!B:C,2,0)</f>
        <v>无</v>
      </c>
      <c r="H623" s="50">
        <v>3</v>
      </c>
      <c r="I623" s="50">
        <v>14</v>
      </c>
      <c r="J623" s="45">
        <f>H623+I623</f>
        <v>17</v>
      </c>
      <c r="K623" s="41">
        <v>1</v>
      </c>
      <c r="L623" s="42">
        <v>1</v>
      </c>
      <c r="M623" s="47">
        <f>INT((50+K623*R623)*(10+L623))</f>
        <v>825</v>
      </c>
      <c r="N623" s="72">
        <f>INT((H623+S623)*(10+L623))</f>
        <v>363</v>
      </c>
      <c r="O623" s="48">
        <f>INT((H623+T623)*(10+L623))</f>
        <v>88</v>
      </c>
      <c r="P623" s="48">
        <f>INT((I623+U623)*(10+L623))</f>
        <v>154</v>
      </c>
      <c r="Q623" s="48">
        <f>INT((I623+V623)*(10+L623))</f>
        <v>154</v>
      </c>
      <c r="R623" s="104">
        <f>VLOOKUP(C623,职业!B:I,4,0)</f>
        <v>25</v>
      </c>
      <c r="S623" s="104">
        <f>VLOOKUP(C623,职业!B:I,5,0)</f>
        <v>30</v>
      </c>
      <c r="T623" s="104">
        <f>VLOOKUP(C623,职业!B:I,6,0)</f>
        <v>5</v>
      </c>
      <c r="U623" s="104">
        <f>VLOOKUP(C623,职业!B:I,7,0)</f>
        <v>0</v>
      </c>
      <c r="V623" s="104">
        <f>VLOOKUP(C623,职业!B:I,8,0)</f>
        <v>0</v>
      </c>
    </row>
    <row r="624" spans="1:22">
      <c r="A624" s="45">
        <f>ROW()-2</f>
        <v>622</v>
      </c>
      <c r="B624" s="45">
        <v>10</v>
      </c>
      <c r="C624" s="41">
        <v>1</v>
      </c>
      <c r="D624" s="41">
        <v>0</v>
      </c>
      <c r="E624" s="46" t="s">
        <v>136</v>
      </c>
      <c r="F624" s="46" t="str">
        <f>VLOOKUP(C624,职业!B:C,2,0)</f>
        <v>将军·攻击型</v>
      </c>
      <c r="G624" s="46" t="str">
        <f>VLOOKUP(D624,绝技!B:C,2,0)</f>
        <v>无</v>
      </c>
      <c r="H624" s="50">
        <v>3</v>
      </c>
      <c r="I624" s="50">
        <v>9</v>
      </c>
      <c r="J624" s="45">
        <f>H624+I624</f>
        <v>12</v>
      </c>
      <c r="K624" s="41">
        <v>1</v>
      </c>
      <c r="L624" s="42">
        <v>1</v>
      </c>
      <c r="M624" s="47">
        <f>INT((50+K624*R624)*(10+L624))</f>
        <v>825</v>
      </c>
      <c r="N624" s="72">
        <f>INT((H624+S624)*(10+L624))</f>
        <v>363</v>
      </c>
      <c r="O624" s="48">
        <f>INT((H624+T624)*(10+L624))</f>
        <v>88</v>
      </c>
      <c r="P624" s="48">
        <f>INT((I624+U624)*(10+L624))</f>
        <v>99</v>
      </c>
      <c r="Q624" s="48">
        <f>INT((I624+V624)*(10+L624))</f>
        <v>99</v>
      </c>
      <c r="R624" s="104">
        <f>VLOOKUP(C624,职业!B:I,4,0)</f>
        <v>25</v>
      </c>
      <c r="S624" s="104">
        <f>VLOOKUP(C624,职业!B:I,5,0)</f>
        <v>30</v>
      </c>
      <c r="T624" s="104">
        <f>VLOOKUP(C624,职业!B:I,6,0)</f>
        <v>5</v>
      </c>
      <c r="U624" s="104">
        <f>VLOOKUP(C624,职业!B:I,7,0)</f>
        <v>0</v>
      </c>
      <c r="V624" s="104">
        <f>VLOOKUP(C624,职业!B:I,8,0)</f>
        <v>0</v>
      </c>
    </row>
    <row r="625" spans="1:22">
      <c r="A625" s="45">
        <f>ROW()-2</f>
        <v>623</v>
      </c>
      <c r="B625" s="45">
        <v>329</v>
      </c>
      <c r="C625" s="41">
        <v>1</v>
      </c>
      <c r="D625" s="41">
        <v>0</v>
      </c>
      <c r="E625" s="46" t="s">
        <v>454</v>
      </c>
      <c r="F625" s="46" t="str">
        <f>VLOOKUP(C625,职业!B:C,2,0)</f>
        <v>将军·攻击型</v>
      </c>
      <c r="G625" s="46" t="str">
        <f>VLOOKUP(D625,绝技!B:C,2,0)</f>
        <v>无</v>
      </c>
      <c r="H625" s="50">
        <v>3</v>
      </c>
      <c r="I625" s="50">
        <v>7</v>
      </c>
      <c r="J625" s="45">
        <f>H625+I625</f>
        <v>10</v>
      </c>
      <c r="K625" s="41">
        <v>1</v>
      </c>
      <c r="L625" s="42">
        <v>1</v>
      </c>
      <c r="M625" s="47">
        <f>INT((50+K625*R625)*(10+L625))</f>
        <v>825</v>
      </c>
      <c r="N625" s="72">
        <f>INT((H625+S625)*(10+L625))</f>
        <v>363</v>
      </c>
      <c r="O625" s="48">
        <f>INT((H625+T625)*(10+L625))</f>
        <v>88</v>
      </c>
      <c r="P625" s="48">
        <f>INT((I625+U625)*(10+L625))</f>
        <v>77</v>
      </c>
      <c r="Q625" s="48">
        <f>INT((I625+V625)*(10+L625))</f>
        <v>77</v>
      </c>
      <c r="R625" s="104">
        <f>VLOOKUP(C625,职业!B:I,4,0)</f>
        <v>25</v>
      </c>
      <c r="S625" s="104">
        <f>VLOOKUP(C625,职业!B:I,5,0)</f>
        <v>30</v>
      </c>
      <c r="T625" s="104">
        <f>VLOOKUP(C625,职业!B:I,6,0)</f>
        <v>5</v>
      </c>
      <c r="U625" s="104">
        <f>VLOOKUP(C625,职业!B:I,7,0)</f>
        <v>0</v>
      </c>
      <c r="V625" s="104">
        <f>VLOOKUP(C625,职业!B:I,8,0)</f>
        <v>0</v>
      </c>
    </row>
    <row r="626" spans="1:22">
      <c r="A626" s="45">
        <f>ROW()-2</f>
        <v>624</v>
      </c>
      <c r="B626" s="45">
        <v>421</v>
      </c>
      <c r="C626" s="41">
        <v>1</v>
      </c>
      <c r="D626" s="41">
        <v>0</v>
      </c>
      <c r="E626" s="46" t="s">
        <v>546</v>
      </c>
      <c r="F626" s="46" t="str">
        <f>VLOOKUP(C626,职业!B:C,2,0)</f>
        <v>将军·攻击型</v>
      </c>
      <c r="G626" s="46" t="str">
        <f>VLOOKUP(D626,绝技!B:C,2,0)</f>
        <v>无</v>
      </c>
      <c r="H626" s="50">
        <v>3</v>
      </c>
      <c r="I626" s="50">
        <v>7</v>
      </c>
      <c r="J626" s="45">
        <f>H626+I626</f>
        <v>10</v>
      </c>
      <c r="K626" s="41">
        <v>1</v>
      </c>
      <c r="L626" s="42">
        <v>1</v>
      </c>
      <c r="M626" s="47">
        <f>INT((50+K626*R626)*(10+L626))</f>
        <v>825</v>
      </c>
      <c r="N626" s="72">
        <f>INT((H626+S626)*(10+L626))</f>
        <v>363</v>
      </c>
      <c r="O626" s="48">
        <f>INT((H626+T626)*(10+L626))</f>
        <v>88</v>
      </c>
      <c r="P626" s="48">
        <f>INT((I626+U626)*(10+L626))</f>
        <v>77</v>
      </c>
      <c r="Q626" s="48">
        <f>INT((I626+V626)*(10+L626))</f>
        <v>77</v>
      </c>
      <c r="R626" s="104">
        <f>VLOOKUP(C626,职业!B:I,4,0)</f>
        <v>25</v>
      </c>
      <c r="S626" s="104">
        <f>VLOOKUP(C626,职业!B:I,5,0)</f>
        <v>30</v>
      </c>
      <c r="T626" s="104">
        <f>VLOOKUP(C626,职业!B:I,6,0)</f>
        <v>5</v>
      </c>
      <c r="U626" s="104">
        <f>VLOOKUP(C626,职业!B:I,7,0)</f>
        <v>0</v>
      </c>
      <c r="V626" s="104">
        <f>VLOOKUP(C626,职业!B:I,8,0)</f>
        <v>0</v>
      </c>
    </row>
    <row r="627" spans="1:22">
      <c r="A627" s="45">
        <f>ROW()-2</f>
        <v>625</v>
      </c>
      <c r="B627" s="45">
        <v>518</v>
      </c>
      <c r="C627" s="41">
        <v>1</v>
      </c>
      <c r="D627" s="41">
        <v>0</v>
      </c>
      <c r="E627" s="46" t="s">
        <v>639</v>
      </c>
      <c r="F627" s="46" t="str">
        <f>VLOOKUP(C627,职业!B:C,2,0)</f>
        <v>将军·攻击型</v>
      </c>
      <c r="G627" s="46" t="str">
        <f>VLOOKUP(D627,绝技!B:C,2,0)</f>
        <v>无</v>
      </c>
      <c r="H627" s="50">
        <v>3</v>
      </c>
      <c r="I627" s="50">
        <v>1</v>
      </c>
      <c r="J627" s="45">
        <f>H627+I627</f>
        <v>4</v>
      </c>
      <c r="K627" s="41">
        <v>1</v>
      </c>
      <c r="L627" s="42">
        <v>1</v>
      </c>
      <c r="M627" s="47">
        <f>INT((50+K627*R627)*(10+L627))</f>
        <v>825</v>
      </c>
      <c r="N627" s="72">
        <f>INT((H627+S627)*(10+L627))</f>
        <v>363</v>
      </c>
      <c r="O627" s="48">
        <f>INT((H627+T627)*(10+L627))</f>
        <v>88</v>
      </c>
      <c r="P627" s="48">
        <f>INT((I627+U627)*(10+L627))</f>
        <v>11</v>
      </c>
      <c r="Q627" s="48">
        <f>INT((I627+V627)*(10+L627))</f>
        <v>11</v>
      </c>
      <c r="R627" s="104">
        <f>VLOOKUP(C627,职业!B:I,4,0)</f>
        <v>25</v>
      </c>
      <c r="S627" s="104">
        <f>VLOOKUP(C627,职业!B:I,5,0)</f>
        <v>30</v>
      </c>
      <c r="T627" s="104">
        <f>VLOOKUP(C627,职业!B:I,6,0)</f>
        <v>5</v>
      </c>
      <c r="U627" s="104">
        <f>VLOOKUP(C627,职业!B:I,7,0)</f>
        <v>0</v>
      </c>
      <c r="V627" s="104">
        <f>VLOOKUP(C627,职业!B:I,8,0)</f>
        <v>0</v>
      </c>
    </row>
    <row r="628" spans="1:22">
      <c r="A628" s="45">
        <f>ROW()-2</f>
        <v>626</v>
      </c>
      <c r="B628" s="45">
        <v>254</v>
      </c>
      <c r="C628" s="41">
        <v>6</v>
      </c>
      <c r="D628" s="41">
        <v>0</v>
      </c>
      <c r="E628" s="46" t="s">
        <v>380</v>
      </c>
      <c r="F628" s="46" t="str">
        <f>VLOOKUP(C628,职业!B:C,2,0)</f>
        <v>军师·防御型</v>
      </c>
      <c r="G628" s="46" t="str">
        <f>VLOOKUP(D628,绝技!B:C,2,0)</f>
        <v>无</v>
      </c>
      <c r="H628" s="50">
        <v>3</v>
      </c>
      <c r="I628" s="50">
        <v>26</v>
      </c>
      <c r="J628" s="45">
        <f>H628+I628</f>
        <v>29</v>
      </c>
      <c r="K628" s="41">
        <v>4</v>
      </c>
      <c r="L628" s="42">
        <v>1</v>
      </c>
      <c r="M628" s="47">
        <f>INT((50+K628*R628)*(10+L628))</f>
        <v>1870</v>
      </c>
      <c r="N628" s="72">
        <f>INT((H628+S628)*(10+L628))</f>
        <v>33</v>
      </c>
      <c r="O628" s="48">
        <f>INT((H628+T628)*(10+L628))</f>
        <v>33</v>
      </c>
      <c r="P628" s="48">
        <f>INT((I628+U628)*(10+L628))</f>
        <v>561</v>
      </c>
      <c r="Q628" s="48">
        <f>INT((I628+V628)*(10+L628))</f>
        <v>396</v>
      </c>
      <c r="R628" s="104">
        <f>VLOOKUP(C628,职业!B:I,4,0)</f>
        <v>30</v>
      </c>
      <c r="S628" s="104">
        <f>VLOOKUP(C628,职业!B:I,5,0)</f>
        <v>0</v>
      </c>
      <c r="T628" s="104">
        <f>VLOOKUP(C628,职业!B:I,6,0)</f>
        <v>0</v>
      </c>
      <c r="U628" s="104">
        <f>VLOOKUP(C628,职业!B:I,7,0)</f>
        <v>25</v>
      </c>
      <c r="V628" s="104">
        <f>VLOOKUP(C628,职业!B:I,8,0)</f>
        <v>10</v>
      </c>
    </row>
    <row r="629" spans="1:22">
      <c r="A629" s="45">
        <f>ROW()-2</f>
        <v>627</v>
      </c>
      <c r="B629" s="45">
        <v>678</v>
      </c>
      <c r="C629" s="41">
        <v>1</v>
      </c>
      <c r="D629" s="41">
        <v>0</v>
      </c>
      <c r="E629" s="46" t="s">
        <v>796</v>
      </c>
      <c r="F629" s="46" t="str">
        <f>VLOOKUP(C629,职业!B:C,2,0)</f>
        <v>将军·攻击型</v>
      </c>
      <c r="G629" s="46" t="str">
        <f>VLOOKUP(D629,绝技!B:C,2,0)</f>
        <v>无</v>
      </c>
      <c r="H629" s="50">
        <v>2</v>
      </c>
      <c r="I629" s="50">
        <v>20</v>
      </c>
      <c r="J629" s="45">
        <f>H629+I629</f>
        <v>22</v>
      </c>
      <c r="K629" s="41">
        <v>1</v>
      </c>
      <c r="L629" s="42">
        <v>1</v>
      </c>
      <c r="M629" s="47">
        <f>INT((50+K629*R629)*(10+L629))</f>
        <v>825</v>
      </c>
      <c r="N629" s="72">
        <f>INT((H629+S629)*(10+L629))</f>
        <v>352</v>
      </c>
      <c r="O629" s="48">
        <f>INT((H629+T629)*(10+L629))</f>
        <v>77</v>
      </c>
      <c r="P629" s="48">
        <f>INT((I629+U629)*(10+L629))</f>
        <v>220</v>
      </c>
      <c r="Q629" s="48">
        <f>INT((I629+V629)*(10+L629))</f>
        <v>220</v>
      </c>
      <c r="R629" s="104">
        <f>VLOOKUP(C629,职业!B:I,4,0)</f>
        <v>25</v>
      </c>
      <c r="S629" s="104">
        <f>VLOOKUP(C629,职业!B:I,5,0)</f>
        <v>30</v>
      </c>
      <c r="T629" s="104">
        <f>VLOOKUP(C629,职业!B:I,6,0)</f>
        <v>5</v>
      </c>
      <c r="U629" s="104">
        <f>VLOOKUP(C629,职业!B:I,7,0)</f>
        <v>0</v>
      </c>
      <c r="V629" s="104">
        <f>VLOOKUP(C629,职业!B:I,8,0)</f>
        <v>0</v>
      </c>
    </row>
    <row r="630" spans="1:22">
      <c r="A630" s="45">
        <f>ROW()-2</f>
        <v>628</v>
      </c>
      <c r="B630" s="45">
        <v>679</v>
      </c>
      <c r="C630" s="41">
        <v>1</v>
      </c>
      <c r="D630" s="41">
        <v>0</v>
      </c>
      <c r="E630" s="46" t="s">
        <v>797</v>
      </c>
      <c r="F630" s="46" t="str">
        <f>VLOOKUP(C630,职业!B:C,2,0)</f>
        <v>将军·攻击型</v>
      </c>
      <c r="G630" s="46" t="str">
        <f>VLOOKUP(D630,绝技!B:C,2,0)</f>
        <v>无</v>
      </c>
      <c r="H630" s="50">
        <v>2</v>
      </c>
      <c r="I630" s="50">
        <v>20</v>
      </c>
      <c r="J630" s="45">
        <f>H630+I630</f>
        <v>22</v>
      </c>
      <c r="K630" s="41">
        <v>1</v>
      </c>
      <c r="L630" s="42">
        <v>1</v>
      </c>
      <c r="M630" s="47">
        <f>INT((50+K630*R630)*(10+L630))</f>
        <v>825</v>
      </c>
      <c r="N630" s="72">
        <f>INT((H630+S630)*(10+L630))</f>
        <v>352</v>
      </c>
      <c r="O630" s="48">
        <f>INT((H630+T630)*(10+L630))</f>
        <v>77</v>
      </c>
      <c r="P630" s="48">
        <f>INT((I630+U630)*(10+L630))</f>
        <v>220</v>
      </c>
      <c r="Q630" s="48">
        <f>INT((I630+V630)*(10+L630))</f>
        <v>220</v>
      </c>
      <c r="R630" s="104">
        <f>VLOOKUP(C630,职业!B:I,4,0)</f>
        <v>25</v>
      </c>
      <c r="S630" s="104">
        <f>VLOOKUP(C630,职业!B:I,5,0)</f>
        <v>30</v>
      </c>
      <c r="T630" s="104">
        <f>VLOOKUP(C630,职业!B:I,6,0)</f>
        <v>5</v>
      </c>
      <c r="U630" s="104">
        <f>VLOOKUP(C630,职业!B:I,7,0)</f>
        <v>0</v>
      </c>
      <c r="V630" s="104">
        <f>VLOOKUP(C630,职业!B:I,8,0)</f>
        <v>0</v>
      </c>
    </row>
    <row r="631" spans="1:22">
      <c r="A631" s="45">
        <f>ROW()-2</f>
        <v>629</v>
      </c>
      <c r="B631" s="45">
        <v>119</v>
      </c>
      <c r="C631" s="41">
        <v>1</v>
      </c>
      <c r="D631" s="41">
        <v>0</v>
      </c>
      <c r="E631" s="46" t="s">
        <v>245</v>
      </c>
      <c r="F631" s="46" t="str">
        <f>VLOOKUP(C631,职业!B:C,2,0)</f>
        <v>将军·攻击型</v>
      </c>
      <c r="G631" s="46" t="str">
        <f>VLOOKUP(D631,绝技!B:C,2,0)</f>
        <v>无</v>
      </c>
      <c r="H631" s="50">
        <v>2</v>
      </c>
      <c r="I631" s="50">
        <v>19</v>
      </c>
      <c r="J631" s="45">
        <f>H631+I631</f>
        <v>21</v>
      </c>
      <c r="K631" s="41">
        <v>1</v>
      </c>
      <c r="L631" s="42">
        <v>1</v>
      </c>
      <c r="M631" s="47">
        <f>INT((50+K631*R631)*(10+L631))</f>
        <v>825</v>
      </c>
      <c r="N631" s="72">
        <f>INT((H631+S631)*(10+L631))</f>
        <v>352</v>
      </c>
      <c r="O631" s="48">
        <f>INT((H631+T631)*(10+L631))</f>
        <v>77</v>
      </c>
      <c r="P631" s="48">
        <f>INT((I631+U631)*(10+L631))</f>
        <v>209</v>
      </c>
      <c r="Q631" s="48">
        <f>INT((I631+V631)*(10+L631))</f>
        <v>209</v>
      </c>
      <c r="R631" s="104">
        <f>VLOOKUP(C631,职业!B:I,4,0)</f>
        <v>25</v>
      </c>
      <c r="S631" s="104">
        <f>VLOOKUP(C631,职业!B:I,5,0)</f>
        <v>30</v>
      </c>
      <c r="T631" s="104">
        <f>VLOOKUP(C631,职业!B:I,6,0)</f>
        <v>5</v>
      </c>
      <c r="U631" s="104">
        <f>VLOOKUP(C631,职业!B:I,7,0)</f>
        <v>0</v>
      </c>
      <c r="V631" s="104">
        <f>VLOOKUP(C631,职业!B:I,8,0)</f>
        <v>0</v>
      </c>
    </row>
    <row r="632" spans="1:22">
      <c r="A632" s="45">
        <f>ROW()-2</f>
        <v>630</v>
      </c>
      <c r="B632" s="45">
        <v>215</v>
      </c>
      <c r="C632" s="41">
        <v>1</v>
      </c>
      <c r="D632" s="41">
        <v>0</v>
      </c>
      <c r="E632" s="46" t="s">
        <v>341</v>
      </c>
      <c r="F632" s="46" t="str">
        <f>VLOOKUP(C632,职业!B:C,2,0)</f>
        <v>将军·攻击型</v>
      </c>
      <c r="G632" s="46" t="str">
        <f>VLOOKUP(D632,绝技!B:C,2,0)</f>
        <v>无</v>
      </c>
      <c r="H632" s="50">
        <v>2</v>
      </c>
      <c r="I632" s="50">
        <v>19</v>
      </c>
      <c r="J632" s="45">
        <f>H632+I632</f>
        <v>21</v>
      </c>
      <c r="K632" s="41">
        <v>1</v>
      </c>
      <c r="L632" s="42">
        <v>1</v>
      </c>
      <c r="M632" s="47">
        <f>INT((50+K632*R632)*(10+L632))</f>
        <v>825</v>
      </c>
      <c r="N632" s="72">
        <f>INT((H632+S632)*(10+L632))</f>
        <v>352</v>
      </c>
      <c r="O632" s="48">
        <f>INT((H632+T632)*(10+L632))</f>
        <v>77</v>
      </c>
      <c r="P632" s="48">
        <f>INT((I632+U632)*(10+L632))</f>
        <v>209</v>
      </c>
      <c r="Q632" s="48">
        <f>INT((I632+V632)*(10+L632))</f>
        <v>209</v>
      </c>
      <c r="R632" s="104">
        <f>VLOOKUP(C632,职业!B:I,4,0)</f>
        <v>25</v>
      </c>
      <c r="S632" s="104">
        <f>VLOOKUP(C632,职业!B:I,5,0)</f>
        <v>30</v>
      </c>
      <c r="T632" s="104">
        <f>VLOOKUP(C632,职业!B:I,6,0)</f>
        <v>5</v>
      </c>
      <c r="U632" s="104">
        <f>VLOOKUP(C632,职业!B:I,7,0)</f>
        <v>0</v>
      </c>
      <c r="V632" s="104">
        <f>VLOOKUP(C632,职业!B:I,8,0)</f>
        <v>0</v>
      </c>
    </row>
    <row r="633" spans="1:22">
      <c r="A633" s="45">
        <f>ROW()-2</f>
        <v>631</v>
      </c>
      <c r="B633" s="45">
        <v>418</v>
      </c>
      <c r="C633" s="41">
        <v>1</v>
      </c>
      <c r="D633" s="41">
        <v>0</v>
      </c>
      <c r="E633" s="46" t="s">
        <v>543</v>
      </c>
      <c r="F633" s="46" t="str">
        <f>VLOOKUP(C633,职业!B:C,2,0)</f>
        <v>将军·攻击型</v>
      </c>
      <c r="G633" s="46" t="str">
        <f>VLOOKUP(D633,绝技!B:C,2,0)</f>
        <v>无</v>
      </c>
      <c r="H633" s="50">
        <v>2</v>
      </c>
      <c r="I633" s="50">
        <v>19</v>
      </c>
      <c r="J633" s="45">
        <f>H633+I633</f>
        <v>21</v>
      </c>
      <c r="K633" s="41">
        <v>1</v>
      </c>
      <c r="L633" s="42">
        <v>1</v>
      </c>
      <c r="M633" s="47">
        <f>INT((50+K633*R633)*(10+L633))</f>
        <v>825</v>
      </c>
      <c r="N633" s="72">
        <f>INT((H633+S633)*(10+L633))</f>
        <v>352</v>
      </c>
      <c r="O633" s="48">
        <f>INT((H633+T633)*(10+L633))</f>
        <v>77</v>
      </c>
      <c r="P633" s="48">
        <f>INT((I633+U633)*(10+L633))</f>
        <v>209</v>
      </c>
      <c r="Q633" s="48">
        <f>INT((I633+V633)*(10+L633))</f>
        <v>209</v>
      </c>
      <c r="R633" s="104">
        <f>VLOOKUP(C633,职业!B:I,4,0)</f>
        <v>25</v>
      </c>
      <c r="S633" s="104">
        <f>VLOOKUP(C633,职业!B:I,5,0)</f>
        <v>30</v>
      </c>
      <c r="T633" s="104">
        <f>VLOOKUP(C633,职业!B:I,6,0)</f>
        <v>5</v>
      </c>
      <c r="U633" s="104">
        <f>VLOOKUP(C633,职业!B:I,7,0)</f>
        <v>0</v>
      </c>
      <c r="V633" s="104">
        <f>VLOOKUP(C633,职业!B:I,8,0)</f>
        <v>0</v>
      </c>
    </row>
    <row r="634" spans="1:22">
      <c r="A634" s="45">
        <f>ROW()-2</f>
        <v>632</v>
      </c>
      <c r="B634" s="45">
        <v>88</v>
      </c>
      <c r="C634" s="41">
        <v>1</v>
      </c>
      <c r="D634" s="41">
        <v>0</v>
      </c>
      <c r="E634" s="46" t="s">
        <v>214</v>
      </c>
      <c r="F634" s="46" t="str">
        <f>VLOOKUP(C634,职业!B:C,2,0)</f>
        <v>将军·攻击型</v>
      </c>
      <c r="G634" s="46" t="str">
        <f>VLOOKUP(D634,绝技!B:C,2,0)</f>
        <v>无</v>
      </c>
      <c r="H634" s="50">
        <v>2</v>
      </c>
      <c r="I634" s="50">
        <v>18</v>
      </c>
      <c r="J634" s="45">
        <f>H634+I634</f>
        <v>20</v>
      </c>
      <c r="K634" s="41">
        <v>1</v>
      </c>
      <c r="L634" s="42">
        <v>1</v>
      </c>
      <c r="M634" s="47">
        <f>INT((50+K634*R634)*(10+L634))</f>
        <v>825</v>
      </c>
      <c r="N634" s="72">
        <f>INT((H634+S634)*(10+L634))</f>
        <v>352</v>
      </c>
      <c r="O634" s="48">
        <f>INT((H634+T634)*(10+L634))</f>
        <v>77</v>
      </c>
      <c r="P634" s="48">
        <f>INT((I634+U634)*(10+L634))</f>
        <v>198</v>
      </c>
      <c r="Q634" s="48">
        <f>INT((I634+V634)*(10+L634))</f>
        <v>198</v>
      </c>
      <c r="R634" s="104">
        <f>VLOOKUP(C634,职业!B:I,4,0)</f>
        <v>25</v>
      </c>
      <c r="S634" s="104">
        <f>VLOOKUP(C634,职业!B:I,5,0)</f>
        <v>30</v>
      </c>
      <c r="T634" s="104">
        <f>VLOOKUP(C634,职业!B:I,6,0)</f>
        <v>5</v>
      </c>
      <c r="U634" s="104">
        <f>VLOOKUP(C634,职业!B:I,7,0)</f>
        <v>0</v>
      </c>
      <c r="V634" s="104">
        <f>VLOOKUP(C634,职业!B:I,8,0)</f>
        <v>0</v>
      </c>
    </row>
    <row r="635" spans="1:22">
      <c r="A635" s="45">
        <f>ROW()-2</f>
        <v>633</v>
      </c>
      <c r="B635" s="45">
        <v>387</v>
      </c>
      <c r="C635" s="41">
        <v>1</v>
      </c>
      <c r="D635" s="41">
        <v>0</v>
      </c>
      <c r="E635" s="46" t="s">
        <v>512</v>
      </c>
      <c r="F635" s="46" t="str">
        <f>VLOOKUP(C635,职业!B:C,2,0)</f>
        <v>将军·攻击型</v>
      </c>
      <c r="G635" s="46" t="str">
        <f>VLOOKUP(D635,绝技!B:C,2,0)</f>
        <v>无</v>
      </c>
      <c r="H635" s="50">
        <v>2</v>
      </c>
      <c r="I635" s="50">
        <v>18</v>
      </c>
      <c r="J635" s="45">
        <f>H635+I635</f>
        <v>20</v>
      </c>
      <c r="K635" s="41">
        <v>1</v>
      </c>
      <c r="L635" s="42">
        <v>1</v>
      </c>
      <c r="M635" s="47">
        <f>INT((50+K635*R635)*(10+L635))</f>
        <v>825</v>
      </c>
      <c r="N635" s="72">
        <f>INT((H635+S635)*(10+L635))</f>
        <v>352</v>
      </c>
      <c r="O635" s="48">
        <f>INT((H635+T635)*(10+L635))</f>
        <v>77</v>
      </c>
      <c r="P635" s="48">
        <f>INT((I635+U635)*(10+L635))</f>
        <v>198</v>
      </c>
      <c r="Q635" s="48">
        <f>INT((I635+V635)*(10+L635))</f>
        <v>198</v>
      </c>
      <c r="R635" s="104">
        <f>VLOOKUP(C635,职业!B:I,4,0)</f>
        <v>25</v>
      </c>
      <c r="S635" s="104">
        <f>VLOOKUP(C635,职业!B:I,5,0)</f>
        <v>30</v>
      </c>
      <c r="T635" s="104">
        <f>VLOOKUP(C635,职业!B:I,6,0)</f>
        <v>5</v>
      </c>
      <c r="U635" s="104">
        <f>VLOOKUP(C635,职业!B:I,7,0)</f>
        <v>0</v>
      </c>
      <c r="V635" s="104">
        <f>VLOOKUP(C635,职业!B:I,8,0)</f>
        <v>0</v>
      </c>
    </row>
    <row r="636" spans="1:22">
      <c r="A636" s="45">
        <f>ROW()-2</f>
        <v>634</v>
      </c>
      <c r="B636" s="45">
        <v>460</v>
      </c>
      <c r="C636" s="41">
        <v>1</v>
      </c>
      <c r="D636" s="41">
        <v>0</v>
      </c>
      <c r="E636" s="46" t="s">
        <v>584</v>
      </c>
      <c r="F636" s="46" t="str">
        <f>VLOOKUP(C636,职业!B:C,2,0)</f>
        <v>将军·攻击型</v>
      </c>
      <c r="G636" s="46" t="str">
        <f>VLOOKUP(D636,绝技!B:C,2,0)</f>
        <v>无</v>
      </c>
      <c r="H636" s="50">
        <v>2</v>
      </c>
      <c r="I636" s="50">
        <v>18</v>
      </c>
      <c r="J636" s="45">
        <f>H636+I636</f>
        <v>20</v>
      </c>
      <c r="K636" s="41">
        <v>1</v>
      </c>
      <c r="L636" s="42">
        <v>1</v>
      </c>
      <c r="M636" s="47">
        <f>INT((50+K636*R636)*(10+L636))</f>
        <v>825</v>
      </c>
      <c r="N636" s="72">
        <f>INT((H636+S636)*(10+L636))</f>
        <v>352</v>
      </c>
      <c r="O636" s="48">
        <f>INT((H636+T636)*(10+L636))</f>
        <v>77</v>
      </c>
      <c r="P636" s="48">
        <f>INT((I636+U636)*(10+L636))</f>
        <v>198</v>
      </c>
      <c r="Q636" s="48">
        <f>INT((I636+V636)*(10+L636))</f>
        <v>198</v>
      </c>
      <c r="R636" s="104">
        <f>VLOOKUP(C636,职业!B:I,4,0)</f>
        <v>25</v>
      </c>
      <c r="S636" s="104">
        <f>VLOOKUP(C636,职业!B:I,5,0)</f>
        <v>30</v>
      </c>
      <c r="T636" s="104">
        <f>VLOOKUP(C636,职业!B:I,6,0)</f>
        <v>5</v>
      </c>
      <c r="U636" s="104">
        <f>VLOOKUP(C636,职业!B:I,7,0)</f>
        <v>0</v>
      </c>
      <c r="V636" s="104">
        <f>VLOOKUP(C636,职业!B:I,8,0)</f>
        <v>0</v>
      </c>
    </row>
    <row r="637" spans="1:22">
      <c r="A637" s="45">
        <f>ROW()-2</f>
        <v>635</v>
      </c>
      <c r="B637" s="45">
        <v>676</v>
      </c>
      <c r="C637" s="41">
        <v>1</v>
      </c>
      <c r="D637" s="41">
        <v>0</v>
      </c>
      <c r="E637" s="46" t="s">
        <v>794</v>
      </c>
      <c r="F637" s="46" t="str">
        <f>VLOOKUP(C637,职业!B:C,2,0)</f>
        <v>将军·攻击型</v>
      </c>
      <c r="G637" s="46" t="str">
        <f>VLOOKUP(D637,绝技!B:C,2,0)</f>
        <v>无</v>
      </c>
      <c r="H637" s="50">
        <v>2</v>
      </c>
      <c r="I637" s="50">
        <v>18</v>
      </c>
      <c r="J637" s="45">
        <f>H637+I637</f>
        <v>20</v>
      </c>
      <c r="K637" s="41">
        <v>1</v>
      </c>
      <c r="L637" s="42">
        <v>1</v>
      </c>
      <c r="M637" s="47">
        <f>INT((50+K637*R637)*(10+L637))</f>
        <v>825</v>
      </c>
      <c r="N637" s="72">
        <f>INT((H637+S637)*(10+L637))</f>
        <v>352</v>
      </c>
      <c r="O637" s="48">
        <f>INT((H637+T637)*(10+L637))</f>
        <v>77</v>
      </c>
      <c r="P637" s="48">
        <f>INT((I637+U637)*(10+L637))</f>
        <v>198</v>
      </c>
      <c r="Q637" s="48">
        <f>INT((I637+V637)*(10+L637))</f>
        <v>198</v>
      </c>
      <c r="R637" s="104">
        <f>VLOOKUP(C637,职业!B:I,4,0)</f>
        <v>25</v>
      </c>
      <c r="S637" s="104">
        <f>VLOOKUP(C637,职业!B:I,5,0)</f>
        <v>30</v>
      </c>
      <c r="T637" s="104">
        <f>VLOOKUP(C637,职业!B:I,6,0)</f>
        <v>5</v>
      </c>
      <c r="U637" s="104">
        <f>VLOOKUP(C637,职业!B:I,7,0)</f>
        <v>0</v>
      </c>
      <c r="V637" s="104">
        <f>VLOOKUP(C637,职业!B:I,8,0)</f>
        <v>0</v>
      </c>
    </row>
    <row r="638" spans="1:22">
      <c r="A638" s="45">
        <f>ROW()-2</f>
        <v>636</v>
      </c>
      <c r="B638" s="45">
        <v>677</v>
      </c>
      <c r="C638" s="41">
        <v>1</v>
      </c>
      <c r="D638" s="41">
        <v>0</v>
      </c>
      <c r="E638" s="46" t="s">
        <v>795</v>
      </c>
      <c r="F638" s="46" t="str">
        <f>VLOOKUP(C638,职业!B:C,2,0)</f>
        <v>将军·攻击型</v>
      </c>
      <c r="G638" s="46" t="str">
        <f>VLOOKUP(D638,绝技!B:C,2,0)</f>
        <v>无</v>
      </c>
      <c r="H638" s="50">
        <v>2</v>
      </c>
      <c r="I638" s="50">
        <v>18</v>
      </c>
      <c r="J638" s="45">
        <f>H638+I638</f>
        <v>20</v>
      </c>
      <c r="K638" s="41">
        <v>1</v>
      </c>
      <c r="L638" s="42">
        <v>1</v>
      </c>
      <c r="M638" s="47">
        <f>INT((50+K638*R638)*(10+L638))</f>
        <v>825</v>
      </c>
      <c r="N638" s="72">
        <f>INT((H638+S638)*(10+L638))</f>
        <v>352</v>
      </c>
      <c r="O638" s="48">
        <f>INT((H638+T638)*(10+L638))</f>
        <v>77</v>
      </c>
      <c r="P638" s="48">
        <f>INT((I638+U638)*(10+L638))</f>
        <v>198</v>
      </c>
      <c r="Q638" s="48">
        <f>INT((I638+V638)*(10+L638))</f>
        <v>198</v>
      </c>
      <c r="R638" s="104">
        <f>VLOOKUP(C638,职业!B:I,4,0)</f>
        <v>25</v>
      </c>
      <c r="S638" s="104">
        <f>VLOOKUP(C638,职业!B:I,5,0)</f>
        <v>30</v>
      </c>
      <c r="T638" s="104">
        <f>VLOOKUP(C638,职业!B:I,6,0)</f>
        <v>5</v>
      </c>
      <c r="U638" s="104">
        <f>VLOOKUP(C638,职业!B:I,7,0)</f>
        <v>0</v>
      </c>
      <c r="V638" s="104">
        <f>VLOOKUP(C638,职业!B:I,8,0)</f>
        <v>0</v>
      </c>
    </row>
    <row r="639" spans="1:22">
      <c r="A639" s="45">
        <f>ROW()-2</f>
        <v>637</v>
      </c>
      <c r="B639" s="45">
        <v>74</v>
      </c>
      <c r="C639" s="41">
        <v>1</v>
      </c>
      <c r="D639" s="41">
        <v>0</v>
      </c>
      <c r="E639" s="46" t="s">
        <v>200</v>
      </c>
      <c r="F639" s="46" t="str">
        <f>VLOOKUP(C639,职业!B:C,2,0)</f>
        <v>将军·攻击型</v>
      </c>
      <c r="G639" s="46" t="str">
        <f>VLOOKUP(D639,绝技!B:C,2,0)</f>
        <v>无</v>
      </c>
      <c r="H639" s="50">
        <v>2</v>
      </c>
      <c r="I639" s="50">
        <v>17</v>
      </c>
      <c r="J639" s="45">
        <f>H639+I639</f>
        <v>19</v>
      </c>
      <c r="K639" s="41">
        <v>1</v>
      </c>
      <c r="L639" s="42">
        <v>1</v>
      </c>
      <c r="M639" s="47">
        <f>INT((50+K639*R639)*(10+L639))</f>
        <v>825</v>
      </c>
      <c r="N639" s="72">
        <f>INT((H639+S639)*(10+L639))</f>
        <v>352</v>
      </c>
      <c r="O639" s="48">
        <f>INT((H639+T639)*(10+L639))</f>
        <v>77</v>
      </c>
      <c r="P639" s="48">
        <f>INT((I639+U639)*(10+L639))</f>
        <v>187</v>
      </c>
      <c r="Q639" s="48">
        <f>INT((I639+V639)*(10+L639))</f>
        <v>187</v>
      </c>
      <c r="R639" s="104">
        <f>VLOOKUP(C639,职业!B:I,4,0)</f>
        <v>25</v>
      </c>
      <c r="S639" s="104">
        <f>VLOOKUP(C639,职业!B:I,5,0)</f>
        <v>30</v>
      </c>
      <c r="T639" s="104">
        <f>VLOOKUP(C639,职业!B:I,6,0)</f>
        <v>5</v>
      </c>
      <c r="U639" s="104">
        <f>VLOOKUP(C639,职业!B:I,7,0)</f>
        <v>0</v>
      </c>
      <c r="V639" s="104">
        <f>VLOOKUP(C639,职业!B:I,8,0)</f>
        <v>0</v>
      </c>
    </row>
    <row r="640" spans="1:22">
      <c r="A640" s="45">
        <f>ROW()-2</f>
        <v>638</v>
      </c>
      <c r="B640" s="45">
        <v>400</v>
      </c>
      <c r="C640" s="41">
        <v>1</v>
      </c>
      <c r="D640" s="41">
        <v>0</v>
      </c>
      <c r="E640" s="46" t="s">
        <v>525</v>
      </c>
      <c r="F640" s="46" t="str">
        <f>VLOOKUP(C640,职业!B:C,2,0)</f>
        <v>将军·攻击型</v>
      </c>
      <c r="G640" s="46" t="str">
        <f>VLOOKUP(D640,绝技!B:C,2,0)</f>
        <v>无</v>
      </c>
      <c r="H640" s="50">
        <v>2</v>
      </c>
      <c r="I640" s="50">
        <v>17</v>
      </c>
      <c r="J640" s="45">
        <f>H640+I640</f>
        <v>19</v>
      </c>
      <c r="K640" s="41">
        <v>1</v>
      </c>
      <c r="L640" s="42">
        <v>1</v>
      </c>
      <c r="M640" s="47">
        <f>INT((50+K640*R640)*(10+L640))</f>
        <v>825</v>
      </c>
      <c r="N640" s="72">
        <f>INT((H640+S640)*(10+L640))</f>
        <v>352</v>
      </c>
      <c r="O640" s="48">
        <f>INT((H640+T640)*(10+L640))</f>
        <v>77</v>
      </c>
      <c r="P640" s="48">
        <f>INT((I640+U640)*(10+L640))</f>
        <v>187</v>
      </c>
      <c r="Q640" s="48">
        <f>INT((I640+V640)*(10+L640))</f>
        <v>187</v>
      </c>
      <c r="R640" s="104">
        <f>VLOOKUP(C640,职业!B:I,4,0)</f>
        <v>25</v>
      </c>
      <c r="S640" s="104">
        <f>VLOOKUP(C640,职业!B:I,5,0)</f>
        <v>30</v>
      </c>
      <c r="T640" s="104">
        <f>VLOOKUP(C640,职业!B:I,6,0)</f>
        <v>5</v>
      </c>
      <c r="U640" s="104">
        <f>VLOOKUP(C640,职业!B:I,7,0)</f>
        <v>0</v>
      </c>
      <c r="V640" s="104">
        <f>VLOOKUP(C640,职业!B:I,8,0)</f>
        <v>0</v>
      </c>
    </row>
    <row r="641" spans="1:22">
      <c r="A641" s="45">
        <f>ROW()-2</f>
        <v>639</v>
      </c>
      <c r="B641" s="45">
        <v>504</v>
      </c>
      <c r="C641" s="41">
        <v>1</v>
      </c>
      <c r="D641" s="41">
        <v>0</v>
      </c>
      <c r="E641" s="46" t="s">
        <v>627</v>
      </c>
      <c r="F641" s="46" t="str">
        <f>VLOOKUP(C641,职业!B:C,2,0)</f>
        <v>将军·攻击型</v>
      </c>
      <c r="G641" s="46" t="str">
        <f>VLOOKUP(D641,绝技!B:C,2,0)</f>
        <v>无</v>
      </c>
      <c r="H641" s="50">
        <v>2</v>
      </c>
      <c r="I641" s="50">
        <v>17</v>
      </c>
      <c r="J641" s="45">
        <f>H641+I641</f>
        <v>19</v>
      </c>
      <c r="K641" s="41">
        <v>1</v>
      </c>
      <c r="L641" s="42">
        <v>1</v>
      </c>
      <c r="M641" s="47">
        <f>INT((50+K641*R641)*(10+L641))</f>
        <v>825</v>
      </c>
      <c r="N641" s="72">
        <f>INT((H641+S641)*(10+L641))</f>
        <v>352</v>
      </c>
      <c r="O641" s="48">
        <f>INT((H641+T641)*(10+L641))</f>
        <v>77</v>
      </c>
      <c r="P641" s="48">
        <f>INT((I641+U641)*(10+L641))</f>
        <v>187</v>
      </c>
      <c r="Q641" s="48">
        <f>INT((I641+V641)*(10+L641))</f>
        <v>187</v>
      </c>
      <c r="R641" s="104">
        <f>VLOOKUP(C641,职业!B:I,4,0)</f>
        <v>25</v>
      </c>
      <c r="S641" s="104">
        <f>VLOOKUP(C641,职业!B:I,5,0)</f>
        <v>30</v>
      </c>
      <c r="T641" s="104">
        <f>VLOOKUP(C641,职业!B:I,6,0)</f>
        <v>5</v>
      </c>
      <c r="U641" s="104">
        <f>VLOOKUP(C641,职业!B:I,7,0)</f>
        <v>0</v>
      </c>
      <c r="V641" s="104">
        <f>VLOOKUP(C641,职业!B:I,8,0)</f>
        <v>0</v>
      </c>
    </row>
    <row r="642" spans="1:22">
      <c r="A642" s="45">
        <f>ROW()-2</f>
        <v>640</v>
      </c>
      <c r="B642" s="45">
        <v>622</v>
      </c>
      <c r="C642" s="41">
        <v>1</v>
      </c>
      <c r="D642" s="41">
        <v>0</v>
      </c>
      <c r="E642" s="46" t="s">
        <v>741</v>
      </c>
      <c r="F642" s="46" t="str">
        <f>VLOOKUP(C642,职业!B:C,2,0)</f>
        <v>将军·攻击型</v>
      </c>
      <c r="G642" s="46" t="str">
        <f>VLOOKUP(D642,绝技!B:C,2,0)</f>
        <v>无</v>
      </c>
      <c r="H642" s="50">
        <v>2</v>
      </c>
      <c r="I642" s="50">
        <v>16</v>
      </c>
      <c r="J642" s="45">
        <f>H642+I642</f>
        <v>18</v>
      </c>
      <c r="K642" s="41">
        <v>1</v>
      </c>
      <c r="L642" s="42">
        <v>1</v>
      </c>
      <c r="M642" s="47">
        <f>INT((50+K642*R642)*(10+L642))</f>
        <v>825</v>
      </c>
      <c r="N642" s="72">
        <f>INT((H642+S642)*(10+L642))</f>
        <v>352</v>
      </c>
      <c r="O642" s="48">
        <f>INT((H642+T642)*(10+L642))</f>
        <v>77</v>
      </c>
      <c r="P642" s="48">
        <f>INT((I642+U642)*(10+L642))</f>
        <v>176</v>
      </c>
      <c r="Q642" s="48">
        <f>INT((I642+V642)*(10+L642))</f>
        <v>176</v>
      </c>
      <c r="R642" s="104">
        <f>VLOOKUP(C642,职业!B:I,4,0)</f>
        <v>25</v>
      </c>
      <c r="S642" s="104">
        <f>VLOOKUP(C642,职业!B:I,5,0)</f>
        <v>30</v>
      </c>
      <c r="T642" s="104">
        <f>VLOOKUP(C642,职业!B:I,6,0)</f>
        <v>5</v>
      </c>
      <c r="U642" s="104">
        <f>VLOOKUP(C642,职业!B:I,7,0)</f>
        <v>0</v>
      </c>
      <c r="V642" s="104">
        <f>VLOOKUP(C642,职业!B:I,8,0)</f>
        <v>0</v>
      </c>
    </row>
    <row r="643" spans="1:22">
      <c r="A643" s="45">
        <f>ROW()-2</f>
        <v>641</v>
      </c>
      <c r="B643" s="45">
        <v>681</v>
      </c>
      <c r="C643" s="41">
        <v>1</v>
      </c>
      <c r="D643" s="41">
        <v>0</v>
      </c>
      <c r="E643" s="46" t="s">
        <v>799</v>
      </c>
      <c r="F643" s="46" t="str">
        <f>VLOOKUP(C643,职业!B:C,2,0)</f>
        <v>将军·攻击型</v>
      </c>
      <c r="G643" s="46" t="str">
        <f>VLOOKUP(D643,绝技!B:C,2,0)</f>
        <v>无</v>
      </c>
      <c r="H643" s="50">
        <v>2</v>
      </c>
      <c r="I643" s="50">
        <v>16</v>
      </c>
      <c r="J643" s="45">
        <f>H643+I643</f>
        <v>18</v>
      </c>
      <c r="K643" s="41">
        <v>1</v>
      </c>
      <c r="L643" s="42">
        <v>1</v>
      </c>
      <c r="M643" s="47">
        <f>INT((50+K643*R643)*(10+L643))</f>
        <v>825</v>
      </c>
      <c r="N643" s="72">
        <f>INT((H643+S643)*(10+L643))</f>
        <v>352</v>
      </c>
      <c r="O643" s="48">
        <f>INT((H643+T643)*(10+L643))</f>
        <v>77</v>
      </c>
      <c r="P643" s="48">
        <f>INT((I643+U643)*(10+L643))</f>
        <v>176</v>
      </c>
      <c r="Q643" s="48">
        <f>INT((I643+V643)*(10+L643))</f>
        <v>176</v>
      </c>
      <c r="R643" s="104">
        <f>VLOOKUP(C643,职业!B:I,4,0)</f>
        <v>25</v>
      </c>
      <c r="S643" s="104">
        <f>VLOOKUP(C643,职业!B:I,5,0)</f>
        <v>30</v>
      </c>
      <c r="T643" s="104">
        <f>VLOOKUP(C643,职业!B:I,6,0)</f>
        <v>5</v>
      </c>
      <c r="U643" s="104">
        <f>VLOOKUP(C643,职业!B:I,7,0)</f>
        <v>0</v>
      </c>
      <c r="V643" s="104">
        <f>VLOOKUP(C643,职业!B:I,8,0)</f>
        <v>0</v>
      </c>
    </row>
    <row r="644" spans="1:22">
      <c r="A644" s="45">
        <f>ROW()-2</f>
        <v>642</v>
      </c>
      <c r="B644" s="45">
        <v>4</v>
      </c>
      <c r="C644" s="41">
        <v>1</v>
      </c>
      <c r="D644" s="41">
        <v>0</v>
      </c>
      <c r="E644" s="46" t="s">
        <v>130</v>
      </c>
      <c r="F644" s="46" t="str">
        <f>VLOOKUP(C644,职业!B:C,2,0)</f>
        <v>将军·攻击型</v>
      </c>
      <c r="G644" s="46" t="str">
        <f>VLOOKUP(D644,绝技!B:C,2,0)</f>
        <v>无</v>
      </c>
      <c r="H644" s="50">
        <v>2</v>
      </c>
      <c r="I644" s="50">
        <v>8</v>
      </c>
      <c r="J644" s="45">
        <f>H644+I644</f>
        <v>10</v>
      </c>
      <c r="K644" s="41">
        <v>1</v>
      </c>
      <c r="L644" s="42">
        <v>1</v>
      </c>
      <c r="M644" s="47">
        <f>INT((50+K644*R644)*(10+L644))</f>
        <v>825</v>
      </c>
      <c r="N644" s="72">
        <f>INT((H644+S644)*(10+L644))</f>
        <v>352</v>
      </c>
      <c r="O644" s="48">
        <f>INT((H644+T644)*(10+L644))</f>
        <v>77</v>
      </c>
      <c r="P644" s="48">
        <f>INT((I644+U644)*(10+L644))</f>
        <v>88</v>
      </c>
      <c r="Q644" s="48">
        <f>INT((I644+V644)*(10+L644))</f>
        <v>88</v>
      </c>
      <c r="R644" s="104">
        <f>VLOOKUP(C644,职业!B:I,4,0)</f>
        <v>25</v>
      </c>
      <c r="S644" s="104">
        <f>VLOOKUP(C644,职业!B:I,5,0)</f>
        <v>30</v>
      </c>
      <c r="T644" s="104">
        <f>VLOOKUP(C644,职业!B:I,6,0)</f>
        <v>5</v>
      </c>
      <c r="U644" s="104">
        <f>VLOOKUP(C644,职业!B:I,7,0)</f>
        <v>0</v>
      </c>
      <c r="V644" s="104">
        <f>VLOOKUP(C644,职业!B:I,8,0)</f>
        <v>0</v>
      </c>
    </row>
    <row r="645" spans="1:22">
      <c r="A645" s="45">
        <f>ROW()-2</f>
        <v>643</v>
      </c>
      <c r="B645" s="45">
        <v>673</v>
      </c>
      <c r="C645" s="41">
        <v>1</v>
      </c>
      <c r="D645" s="41">
        <v>0</v>
      </c>
      <c r="E645" s="46" t="s">
        <v>791</v>
      </c>
      <c r="F645" s="46" t="str">
        <f>VLOOKUP(C645,职业!B:C,2,0)</f>
        <v>将军·攻击型</v>
      </c>
      <c r="G645" s="46" t="str">
        <f>VLOOKUP(D645,绝技!B:C,2,0)</f>
        <v>无</v>
      </c>
      <c r="H645" s="50">
        <v>2</v>
      </c>
      <c r="I645" s="50">
        <v>6</v>
      </c>
      <c r="J645" s="45">
        <f>H645+I645</f>
        <v>8</v>
      </c>
      <c r="K645" s="41">
        <v>1</v>
      </c>
      <c r="L645" s="42">
        <v>1</v>
      </c>
      <c r="M645" s="47">
        <f>INT((50+K645*R645)*(10+L645))</f>
        <v>825</v>
      </c>
      <c r="N645" s="72">
        <f>INT((H645+S645)*(10+L645))</f>
        <v>352</v>
      </c>
      <c r="O645" s="48">
        <f>INT((H645+T645)*(10+L645))</f>
        <v>77</v>
      </c>
      <c r="P645" s="48">
        <f>INT((I645+U645)*(10+L645))</f>
        <v>66</v>
      </c>
      <c r="Q645" s="48">
        <f>INT((I645+V645)*(10+L645))</f>
        <v>66</v>
      </c>
      <c r="R645" s="104">
        <f>VLOOKUP(C645,职业!B:I,4,0)</f>
        <v>25</v>
      </c>
      <c r="S645" s="104">
        <f>VLOOKUP(C645,职业!B:I,5,0)</f>
        <v>30</v>
      </c>
      <c r="T645" s="104">
        <f>VLOOKUP(C645,职业!B:I,6,0)</f>
        <v>5</v>
      </c>
      <c r="U645" s="104">
        <f>VLOOKUP(C645,职业!B:I,7,0)</f>
        <v>0</v>
      </c>
      <c r="V645" s="104">
        <f>VLOOKUP(C645,职业!B:I,8,0)</f>
        <v>0</v>
      </c>
    </row>
    <row r="646" spans="1:22">
      <c r="A646" s="45">
        <f>ROW()-2</f>
        <v>644</v>
      </c>
      <c r="B646" s="45">
        <v>126</v>
      </c>
      <c r="C646" s="41">
        <v>1</v>
      </c>
      <c r="D646" s="41">
        <v>0</v>
      </c>
      <c r="E646" s="46" t="s">
        <v>252</v>
      </c>
      <c r="F646" s="46" t="str">
        <f>VLOOKUP(C646,职业!B:C,2,0)</f>
        <v>将军·攻击型</v>
      </c>
      <c r="G646" s="46" t="str">
        <f>VLOOKUP(D646,绝技!B:C,2,0)</f>
        <v>无</v>
      </c>
      <c r="H646" s="50">
        <v>1</v>
      </c>
      <c r="I646" s="50">
        <v>22</v>
      </c>
      <c r="J646" s="45">
        <f>H646+I646</f>
        <v>23</v>
      </c>
      <c r="K646" s="41">
        <v>1</v>
      </c>
      <c r="L646" s="42">
        <v>1</v>
      </c>
      <c r="M646" s="47">
        <f>INT((50+K646*R646)*(10+L646))</f>
        <v>825</v>
      </c>
      <c r="N646" s="72">
        <f>INT((H646+S646)*(10+L646))</f>
        <v>341</v>
      </c>
      <c r="O646" s="48">
        <f>INT((H646+T646)*(10+L646))</f>
        <v>66</v>
      </c>
      <c r="P646" s="48">
        <f>INT((I646+U646)*(10+L646))</f>
        <v>242</v>
      </c>
      <c r="Q646" s="48">
        <f>INT((I646+V646)*(10+L646))</f>
        <v>242</v>
      </c>
      <c r="R646" s="104">
        <f>VLOOKUP(C646,职业!B:I,4,0)</f>
        <v>25</v>
      </c>
      <c r="S646" s="104">
        <f>VLOOKUP(C646,职业!B:I,5,0)</f>
        <v>30</v>
      </c>
      <c r="T646" s="104">
        <f>VLOOKUP(C646,职业!B:I,6,0)</f>
        <v>5</v>
      </c>
      <c r="U646" s="104">
        <f>VLOOKUP(C646,职业!B:I,7,0)</f>
        <v>0</v>
      </c>
      <c r="V646" s="104">
        <f>VLOOKUP(C646,职业!B:I,8,0)</f>
        <v>0</v>
      </c>
    </row>
    <row r="647" spans="1:22">
      <c r="A647" s="45">
        <f>ROW()-2</f>
        <v>645</v>
      </c>
      <c r="B647" s="45">
        <v>420</v>
      </c>
      <c r="C647" s="41">
        <v>1</v>
      </c>
      <c r="D647" s="41">
        <v>0</v>
      </c>
      <c r="E647" s="46" t="s">
        <v>545</v>
      </c>
      <c r="F647" s="46" t="str">
        <f>VLOOKUP(C647,职业!B:C,2,0)</f>
        <v>将军·攻击型</v>
      </c>
      <c r="G647" s="46" t="str">
        <f>VLOOKUP(D647,绝技!B:C,2,0)</f>
        <v>无</v>
      </c>
      <c r="H647" s="50">
        <v>1</v>
      </c>
      <c r="I647" s="50">
        <v>22</v>
      </c>
      <c r="J647" s="45">
        <f>H647+I647</f>
        <v>23</v>
      </c>
      <c r="K647" s="41">
        <v>1</v>
      </c>
      <c r="L647" s="42">
        <v>1</v>
      </c>
      <c r="M647" s="47">
        <f>INT((50+K647*R647)*(10+L647))</f>
        <v>825</v>
      </c>
      <c r="N647" s="72">
        <f>INT((H647+S647)*(10+L647))</f>
        <v>341</v>
      </c>
      <c r="O647" s="48">
        <f>INT((H647+T647)*(10+L647))</f>
        <v>66</v>
      </c>
      <c r="P647" s="48">
        <f>INT((I647+U647)*(10+L647))</f>
        <v>242</v>
      </c>
      <c r="Q647" s="48">
        <f>INT((I647+V647)*(10+L647))</f>
        <v>242</v>
      </c>
      <c r="R647" s="104">
        <f>VLOOKUP(C647,职业!B:I,4,0)</f>
        <v>25</v>
      </c>
      <c r="S647" s="104">
        <f>VLOOKUP(C647,职业!B:I,5,0)</f>
        <v>30</v>
      </c>
      <c r="T647" s="104">
        <f>VLOOKUP(C647,职业!B:I,6,0)</f>
        <v>5</v>
      </c>
      <c r="U647" s="104">
        <f>VLOOKUP(C647,职业!B:I,7,0)</f>
        <v>0</v>
      </c>
      <c r="V647" s="104">
        <f>VLOOKUP(C647,职业!B:I,8,0)</f>
        <v>0</v>
      </c>
    </row>
    <row r="648" spans="1:22">
      <c r="A648" s="45">
        <f>ROW()-2</f>
        <v>646</v>
      </c>
      <c r="B648" s="45">
        <v>449</v>
      </c>
      <c r="C648" s="41">
        <v>1</v>
      </c>
      <c r="D648" s="41">
        <v>0</v>
      </c>
      <c r="E648" s="46" t="s">
        <v>573</v>
      </c>
      <c r="F648" s="46" t="str">
        <f>VLOOKUP(C648,职业!B:C,2,0)</f>
        <v>将军·攻击型</v>
      </c>
      <c r="G648" s="46" t="str">
        <f>VLOOKUP(D648,绝技!B:C,2,0)</f>
        <v>无</v>
      </c>
      <c r="H648" s="50">
        <v>1</v>
      </c>
      <c r="I648" s="50">
        <v>20</v>
      </c>
      <c r="J648" s="45">
        <f>H648+I648</f>
        <v>21</v>
      </c>
      <c r="K648" s="41">
        <v>1</v>
      </c>
      <c r="L648" s="42">
        <v>1</v>
      </c>
      <c r="M648" s="47">
        <f>INT((50+K648*R648)*(10+L648))</f>
        <v>825</v>
      </c>
      <c r="N648" s="72">
        <f>INT((H648+S648)*(10+L648))</f>
        <v>341</v>
      </c>
      <c r="O648" s="48">
        <f>INT((H648+T648)*(10+L648))</f>
        <v>66</v>
      </c>
      <c r="P648" s="48">
        <f>INT((I648+U648)*(10+L648))</f>
        <v>220</v>
      </c>
      <c r="Q648" s="48">
        <f>INT((I648+V648)*(10+L648))</f>
        <v>220</v>
      </c>
      <c r="R648" s="104">
        <f>VLOOKUP(C648,职业!B:I,4,0)</f>
        <v>25</v>
      </c>
      <c r="S648" s="104">
        <f>VLOOKUP(C648,职业!B:I,5,0)</f>
        <v>30</v>
      </c>
      <c r="T648" s="104">
        <f>VLOOKUP(C648,职业!B:I,6,0)</f>
        <v>5</v>
      </c>
      <c r="U648" s="104">
        <f>VLOOKUP(C648,职业!B:I,7,0)</f>
        <v>0</v>
      </c>
      <c r="V648" s="104">
        <f>VLOOKUP(C648,职业!B:I,8,0)</f>
        <v>0</v>
      </c>
    </row>
    <row r="649" spans="1:22">
      <c r="A649" s="45">
        <f>ROW()-2</f>
        <v>647</v>
      </c>
      <c r="B649" s="45">
        <v>582</v>
      </c>
      <c r="C649" s="41">
        <v>1</v>
      </c>
      <c r="D649" s="41">
        <v>0</v>
      </c>
      <c r="E649" s="46" t="s">
        <v>702</v>
      </c>
      <c r="F649" s="46" t="str">
        <f>VLOOKUP(C649,职业!B:C,2,0)</f>
        <v>将军·攻击型</v>
      </c>
      <c r="G649" s="46" t="str">
        <f>VLOOKUP(D649,绝技!B:C,2,0)</f>
        <v>无</v>
      </c>
      <c r="H649" s="50">
        <v>1</v>
      </c>
      <c r="I649" s="50">
        <v>20</v>
      </c>
      <c r="J649" s="45">
        <f>H649+I649</f>
        <v>21</v>
      </c>
      <c r="K649" s="41">
        <v>1</v>
      </c>
      <c r="L649" s="42">
        <v>1</v>
      </c>
      <c r="M649" s="47">
        <f>INT((50+K649*R649)*(10+L649))</f>
        <v>825</v>
      </c>
      <c r="N649" s="72">
        <f>INT((H649+S649)*(10+L649))</f>
        <v>341</v>
      </c>
      <c r="O649" s="48">
        <f>INT((H649+T649)*(10+L649))</f>
        <v>66</v>
      </c>
      <c r="P649" s="48">
        <f>INT((I649+U649)*(10+L649))</f>
        <v>220</v>
      </c>
      <c r="Q649" s="48">
        <f>INT((I649+V649)*(10+L649))</f>
        <v>220</v>
      </c>
      <c r="R649" s="104">
        <f>VLOOKUP(C649,职业!B:I,4,0)</f>
        <v>25</v>
      </c>
      <c r="S649" s="104">
        <f>VLOOKUP(C649,职业!B:I,5,0)</f>
        <v>30</v>
      </c>
      <c r="T649" s="104">
        <f>VLOOKUP(C649,职业!B:I,6,0)</f>
        <v>5</v>
      </c>
      <c r="U649" s="104">
        <f>VLOOKUP(C649,职业!B:I,7,0)</f>
        <v>0</v>
      </c>
      <c r="V649" s="104">
        <f>VLOOKUP(C649,职业!B:I,8,0)</f>
        <v>0</v>
      </c>
    </row>
    <row r="650" spans="1:22">
      <c r="A650" s="45">
        <f>ROW()-2</f>
        <v>648</v>
      </c>
      <c r="B650" s="45">
        <v>680</v>
      </c>
      <c r="C650" s="41">
        <v>1</v>
      </c>
      <c r="D650" s="41">
        <v>0</v>
      </c>
      <c r="E650" s="46" t="s">
        <v>798</v>
      </c>
      <c r="F650" s="46" t="str">
        <f>VLOOKUP(C650,职业!B:C,2,0)</f>
        <v>将军·攻击型</v>
      </c>
      <c r="G650" s="46" t="str">
        <f>VLOOKUP(D650,绝技!B:C,2,0)</f>
        <v>无</v>
      </c>
      <c r="H650" s="50">
        <v>1</v>
      </c>
      <c r="I650" s="50">
        <v>20</v>
      </c>
      <c r="J650" s="45">
        <f>H650+I650</f>
        <v>21</v>
      </c>
      <c r="K650" s="41">
        <v>1</v>
      </c>
      <c r="L650" s="42">
        <v>1</v>
      </c>
      <c r="M650" s="47">
        <f>INT((50+K650*R650)*(10+L650))</f>
        <v>825</v>
      </c>
      <c r="N650" s="72">
        <f>INT((H650+S650)*(10+L650))</f>
        <v>341</v>
      </c>
      <c r="O650" s="48">
        <f>INT((H650+T650)*(10+L650))</f>
        <v>66</v>
      </c>
      <c r="P650" s="48">
        <f>INT((I650+U650)*(10+L650))</f>
        <v>220</v>
      </c>
      <c r="Q650" s="48">
        <f>INT((I650+V650)*(10+L650))</f>
        <v>220</v>
      </c>
      <c r="R650" s="104">
        <f>VLOOKUP(C650,职业!B:I,4,0)</f>
        <v>25</v>
      </c>
      <c r="S650" s="104">
        <f>VLOOKUP(C650,职业!B:I,5,0)</f>
        <v>30</v>
      </c>
      <c r="T650" s="104">
        <f>VLOOKUP(C650,职业!B:I,6,0)</f>
        <v>5</v>
      </c>
      <c r="U650" s="104">
        <f>VLOOKUP(C650,职业!B:I,7,0)</f>
        <v>0</v>
      </c>
      <c r="V650" s="104">
        <f>VLOOKUP(C650,职业!B:I,8,0)</f>
        <v>0</v>
      </c>
    </row>
    <row r="651" spans="1:22">
      <c r="A651" s="45">
        <f>ROW()-2</f>
        <v>649</v>
      </c>
      <c r="B651" s="45">
        <v>190</v>
      </c>
      <c r="C651" s="41">
        <v>1</v>
      </c>
      <c r="D651" s="41">
        <v>0</v>
      </c>
      <c r="E651" s="46" t="s">
        <v>316</v>
      </c>
      <c r="F651" s="46" t="str">
        <f>VLOOKUP(C651,职业!B:C,2,0)</f>
        <v>将军·攻击型</v>
      </c>
      <c r="G651" s="46" t="str">
        <f>VLOOKUP(D651,绝技!B:C,2,0)</f>
        <v>无</v>
      </c>
      <c r="H651" s="50">
        <v>1</v>
      </c>
      <c r="I651" s="50">
        <v>18</v>
      </c>
      <c r="J651" s="45">
        <f>H651+I651</f>
        <v>19</v>
      </c>
      <c r="K651" s="41">
        <v>1</v>
      </c>
      <c r="L651" s="42">
        <v>1</v>
      </c>
      <c r="M651" s="47">
        <f>INT((50+K651*R651)*(10+L651))</f>
        <v>825</v>
      </c>
      <c r="N651" s="72">
        <f>INT((H651+S651)*(10+L651))</f>
        <v>341</v>
      </c>
      <c r="O651" s="48">
        <f>INT((H651+T651)*(10+L651))</f>
        <v>66</v>
      </c>
      <c r="P651" s="48">
        <f>INT((I651+U651)*(10+L651))</f>
        <v>198</v>
      </c>
      <c r="Q651" s="48">
        <f>INT((I651+V651)*(10+L651))</f>
        <v>198</v>
      </c>
      <c r="R651" s="104">
        <f>VLOOKUP(C651,职业!B:I,4,0)</f>
        <v>25</v>
      </c>
      <c r="S651" s="104">
        <f>VLOOKUP(C651,职业!B:I,5,0)</f>
        <v>30</v>
      </c>
      <c r="T651" s="104">
        <f>VLOOKUP(C651,职业!B:I,6,0)</f>
        <v>5</v>
      </c>
      <c r="U651" s="104">
        <f>VLOOKUP(C651,职业!B:I,7,0)</f>
        <v>0</v>
      </c>
      <c r="V651" s="104">
        <f>VLOOKUP(C651,职业!B:I,8,0)</f>
        <v>0</v>
      </c>
    </row>
    <row r="652" spans="1:22">
      <c r="A652" s="45">
        <f>ROW()-2</f>
        <v>650</v>
      </c>
      <c r="B652" s="45">
        <v>306</v>
      </c>
      <c r="C652" s="41">
        <v>1</v>
      </c>
      <c r="D652" s="41">
        <v>0</v>
      </c>
      <c r="E652" s="46" t="s">
        <v>431</v>
      </c>
      <c r="F652" s="46" t="str">
        <f>VLOOKUP(C652,职业!B:C,2,0)</f>
        <v>将军·攻击型</v>
      </c>
      <c r="G652" s="46" t="str">
        <f>VLOOKUP(D652,绝技!B:C,2,0)</f>
        <v>无</v>
      </c>
      <c r="H652" s="50">
        <v>1</v>
      </c>
      <c r="I652" s="50">
        <v>18</v>
      </c>
      <c r="J652" s="45">
        <f>H652+I652</f>
        <v>19</v>
      </c>
      <c r="K652" s="41">
        <v>1</v>
      </c>
      <c r="L652" s="42">
        <v>1</v>
      </c>
      <c r="M652" s="47">
        <f>INT((50+K652*R652)*(10+L652))</f>
        <v>825</v>
      </c>
      <c r="N652" s="72">
        <f>INT((H652+S652)*(10+L652))</f>
        <v>341</v>
      </c>
      <c r="O652" s="48">
        <f>INT((H652+T652)*(10+L652))</f>
        <v>66</v>
      </c>
      <c r="P652" s="48">
        <f>INT((I652+U652)*(10+L652))</f>
        <v>198</v>
      </c>
      <c r="Q652" s="48">
        <f>INT((I652+V652)*(10+L652))</f>
        <v>198</v>
      </c>
      <c r="R652" s="104">
        <f>VLOOKUP(C652,职业!B:I,4,0)</f>
        <v>25</v>
      </c>
      <c r="S652" s="104">
        <f>VLOOKUP(C652,职业!B:I,5,0)</f>
        <v>30</v>
      </c>
      <c r="T652" s="104">
        <f>VLOOKUP(C652,职业!B:I,6,0)</f>
        <v>5</v>
      </c>
      <c r="U652" s="104">
        <f>VLOOKUP(C652,职业!B:I,7,0)</f>
        <v>0</v>
      </c>
      <c r="V652" s="104">
        <f>VLOOKUP(C652,职业!B:I,8,0)</f>
        <v>0</v>
      </c>
    </row>
    <row r="653" spans="1:22">
      <c r="A653" s="45">
        <f>ROW()-2</f>
        <v>651</v>
      </c>
      <c r="B653" s="45">
        <v>217</v>
      </c>
      <c r="C653" s="41">
        <v>1</v>
      </c>
      <c r="D653" s="41">
        <v>0</v>
      </c>
      <c r="E653" s="46" t="s">
        <v>343</v>
      </c>
      <c r="F653" s="46" t="str">
        <f>VLOOKUP(C653,职业!B:C,2,0)</f>
        <v>将军·攻击型</v>
      </c>
      <c r="G653" s="46" t="str">
        <f>VLOOKUP(D653,绝技!B:C,2,0)</f>
        <v>无</v>
      </c>
      <c r="H653" s="50">
        <v>1</v>
      </c>
      <c r="I653" s="50">
        <v>17</v>
      </c>
      <c r="J653" s="45">
        <f>H653+I653</f>
        <v>18</v>
      </c>
      <c r="K653" s="41">
        <v>1</v>
      </c>
      <c r="L653" s="42">
        <v>1</v>
      </c>
      <c r="M653" s="47">
        <f>INT((50+K653*R653)*(10+L653))</f>
        <v>825</v>
      </c>
      <c r="N653" s="72">
        <f>INT((H653+S653)*(10+L653))</f>
        <v>341</v>
      </c>
      <c r="O653" s="48">
        <f>INT((H653+T653)*(10+L653))</f>
        <v>66</v>
      </c>
      <c r="P653" s="48">
        <f>INT((I653+U653)*(10+L653))</f>
        <v>187</v>
      </c>
      <c r="Q653" s="48">
        <f>INT((I653+V653)*(10+L653))</f>
        <v>187</v>
      </c>
      <c r="R653" s="104">
        <f>VLOOKUP(C653,职业!B:I,4,0)</f>
        <v>25</v>
      </c>
      <c r="S653" s="104">
        <f>VLOOKUP(C653,职业!B:I,5,0)</f>
        <v>30</v>
      </c>
      <c r="T653" s="104">
        <f>VLOOKUP(C653,职业!B:I,6,0)</f>
        <v>5</v>
      </c>
      <c r="U653" s="104">
        <f>VLOOKUP(C653,职业!B:I,7,0)</f>
        <v>0</v>
      </c>
      <c r="V653" s="104">
        <f>VLOOKUP(C653,职业!B:I,8,0)</f>
        <v>0</v>
      </c>
    </row>
    <row r="654" spans="1:22">
      <c r="A654" s="45">
        <f>ROW()-2</f>
        <v>652</v>
      </c>
      <c r="B654" s="45">
        <v>300</v>
      </c>
      <c r="C654" s="41">
        <v>1</v>
      </c>
      <c r="D654" s="41">
        <v>0</v>
      </c>
      <c r="E654" s="58" t="s">
        <v>826</v>
      </c>
      <c r="F654" s="46" t="str">
        <f>VLOOKUP(C654,职业!B:C,2,0)</f>
        <v>将军·攻击型</v>
      </c>
      <c r="G654" s="46" t="str">
        <f>VLOOKUP(D654,绝技!B:C,2,0)</f>
        <v>无</v>
      </c>
      <c r="H654" s="50">
        <v>1</v>
      </c>
      <c r="I654" s="50">
        <v>17</v>
      </c>
      <c r="J654" s="45">
        <f>H654+I654</f>
        <v>18</v>
      </c>
      <c r="K654" s="41">
        <v>1</v>
      </c>
      <c r="L654" s="42">
        <v>1</v>
      </c>
      <c r="M654" s="47">
        <f>INT((50+K654*R654)*(10+L654))</f>
        <v>825</v>
      </c>
      <c r="N654" s="72">
        <f>INT((H654+S654)*(10+L654))</f>
        <v>341</v>
      </c>
      <c r="O654" s="48">
        <f>INT((H654+T654)*(10+L654))</f>
        <v>66</v>
      </c>
      <c r="P654" s="48">
        <f>INT((I654+U654)*(10+L654))</f>
        <v>187</v>
      </c>
      <c r="Q654" s="48">
        <f>INT((I654+V654)*(10+L654))</f>
        <v>187</v>
      </c>
      <c r="R654" s="104">
        <f>VLOOKUP(C654,职业!B:I,4,0)</f>
        <v>25</v>
      </c>
      <c r="S654" s="104">
        <f>VLOOKUP(C654,职业!B:I,5,0)</f>
        <v>30</v>
      </c>
      <c r="T654" s="104">
        <f>VLOOKUP(C654,职业!B:I,6,0)</f>
        <v>5</v>
      </c>
      <c r="U654" s="104">
        <f>VLOOKUP(C654,职业!B:I,7,0)</f>
        <v>0</v>
      </c>
      <c r="V654" s="104">
        <f>VLOOKUP(C654,职业!B:I,8,0)</f>
        <v>0</v>
      </c>
    </row>
    <row r="655" spans="1:22">
      <c r="A655" s="45">
        <f>ROW()-2</f>
        <v>653</v>
      </c>
      <c r="B655" s="45">
        <v>383</v>
      </c>
      <c r="C655" s="41">
        <v>1</v>
      </c>
      <c r="D655" s="41">
        <v>0</v>
      </c>
      <c r="E655" s="46" t="s">
        <v>508</v>
      </c>
      <c r="F655" s="46" t="str">
        <f>VLOOKUP(C655,职业!B:C,2,0)</f>
        <v>将军·攻击型</v>
      </c>
      <c r="G655" s="46" t="str">
        <f>VLOOKUP(D655,绝技!B:C,2,0)</f>
        <v>无</v>
      </c>
      <c r="H655" s="50">
        <v>1</v>
      </c>
      <c r="I655" s="50">
        <v>17</v>
      </c>
      <c r="J655" s="45">
        <f>H655+I655</f>
        <v>18</v>
      </c>
      <c r="K655" s="41">
        <v>1</v>
      </c>
      <c r="L655" s="42">
        <v>1</v>
      </c>
      <c r="M655" s="47">
        <f>INT((50+K655*R655)*(10+L655))</f>
        <v>825</v>
      </c>
      <c r="N655" s="72">
        <f>INT((H655+S655)*(10+L655))</f>
        <v>341</v>
      </c>
      <c r="O655" s="48">
        <f>INT((H655+T655)*(10+L655))</f>
        <v>66</v>
      </c>
      <c r="P655" s="48">
        <f>INT((I655+U655)*(10+L655))</f>
        <v>187</v>
      </c>
      <c r="Q655" s="48">
        <f>INT((I655+V655)*(10+L655))</f>
        <v>187</v>
      </c>
      <c r="R655" s="104">
        <f>VLOOKUP(C655,职业!B:I,4,0)</f>
        <v>25</v>
      </c>
      <c r="S655" s="104">
        <f>VLOOKUP(C655,职业!B:I,5,0)</f>
        <v>30</v>
      </c>
      <c r="T655" s="104">
        <f>VLOOKUP(C655,职业!B:I,6,0)</f>
        <v>5</v>
      </c>
      <c r="U655" s="104">
        <f>VLOOKUP(C655,职业!B:I,7,0)</f>
        <v>0</v>
      </c>
      <c r="V655" s="104">
        <f>VLOOKUP(C655,职业!B:I,8,0)</f>
        <v>0</v>
      </c>
    </row>
    <row r="656" spans="1:22">
      <c r="A656" s="45">
        <f>ROW()-2</f>
        <v>654</v>
      </c>
      <c r="B656" s="45">
        <v>601</v>
      </c>
      <c r="C656" s="41">
        <v>1</v>
      </c>
      <c r="D656" s="41">
        <v>0</v>
      </c>
      <c r="E656" s="46" t="s">
        <v>721</v>
      </c>
      <c r="F656" s="46" t="str">
        <f>VLOOKUP(C656,职业!B:C,2,0)</f>
        <v>将军·攻击型</v>
      </c>
      <c r="G656" s="46" t="str">
        <f>VLOOKUP(D656,绝技!B:C,2,0)</f>
        <v>无</v>
      </c>
      <c r="H656" s="50">
        <v>1</v>
      </c>
      <c r="I656" s="50">
        <v>17</v>
      </c>
      <c r="J656" s="45">
        <f>H656+I656</f>
        <v>18</v>
      </c>
      <c r="K656" s="41">
        <v>1</v>
      </c>
      <c r="L656" s="42">
        <v>1</v>
      </c>
      <c r="M656" s="47">
        <f>INT((50+K656*R656)*(10+L656))</f>
        <v>825</v>
      </c>
      <c r="N656" s="72">
        <f>INT((H656+S656)*(10+L656))</f>
        <v>341</v>
      </c>
      <c r="O656" s="48">
        <f>INT((H656+T656)*(10+L656))</f>
        <v>66</v>
      </c>
      <c r="P656" s="48">
        <f>INT((I656+U656)*(10+L656))</f>
        <v>187</v>
      </c>
      <c r="Q656" s="48">
        <f>INT((I656+V656)*(10+L656))</f>
        <v>187</v>
      </c>
      <c r="R656" s="104">
        <f>VLOOKUP(C656,职业!B:I,4,0)</f>
        <v>25</v>
      </c>
      <c r="S656" s="104">
        <f>VLOOKUP(C656,职业!B:I,5,0)</f>
        <v>30</v>
      </c>
      <c r="T656" s="104">
        <f>VLOOKUP(C656,职业!B:I,6,0)</f>
        <v>5</v>
      </c>
      <c r="U656" s="104">
        <f>VLOOKUP(C656,职业!B:I,7,0)</f>
        <v>0</v>
      </c>
      <c r="V656" s="104">
        <f>VLOOKUP(C656,职业!B:I,8,0)</f>
        <v>0</v>
      </c>
    </row>
    <row r="657" spans="1:22">
      <c r="A657" s="45">
        <f>ROW()-2</f>
        <v>655</v>
      </c>
      <c r="B657" s="45">
        <v>675</v>
      </c>
      <c r="C657" s="41">
        <v>1</v>
      </c>
      <c r="D657" s="41">
        <v>0</v>
      </c>
      <c r="E657" s="46" t="s">
        <v>793</v>
      </c>
      <c r="F657" s="46" t="str">
        <f>VLOOKUP(C657,职业!B:C,2,0)</f>
        <v>将军·攻击型</v>
      </c>
      <c r="G657" s="46" t="str">
        <f>VLOOKUP(D657,绝技!B:C,2,0)</f>
        <v>无</v>
      </c>
      <c r="H657" s="50">
        <v>1</v>
      </c>
      <c r="I657" s="50">
        <v>17</v>
      </c>
      <c r="J657" s="45">
        <f>H657+I657</f>
        <v>18</v>
      </c>
      <c r="K657" s="41">
        <v>1</v>
      </c>
      <c r="L657" s="42">
        <v>1</v>
      </c>
      <c r="M657" s="47">
        <f>INT((50+K657*R657)*(10+L657))</f>
        <v>825</v>
      </c>
      <c r="N657" s="72">
        <f>INT((H657+S657)*(10+L657))</f>
        <v>341</v>
      </c>
      <c r="O657" s="48">
        <f>INT((H657+T657)*(10+L657))</f>
        <v>66</v>
      </c>
      <c r="P657" s="48">
        <f>INT((I657+U657)*(10+L657))</f>
        <v>187</v>
      </c>
      <c r="Q657" s="48">
        <f>INT((I657+V657)*(10+L657))</f>
        <v>187</v>
      </c>
      <c r="R657" s="104">
        <f>VLOOKUP(C657,职业!B:I,4,0)</f>
        <v>25</v>
      </c>
      <c r="S657" s="104">
        <f>VLOOKUP(C657,职业!B:I,5,0)</f>
        <v>30</v>
      </c>
      <c r="T657" s="104">
        <f>VLOOKUP(C657,职业!B:I,6,0)</f>
        <v>5</v>
      </c>
      <c r="U657" s="104">
        <f>VLOOKUP(C657,职业!B:I,7,0)</f>
        <v>0</v>
      </c>
      <c r="V657" s="104">
        <f>VLOOKUP(C657,职业!B:I,8,0)</f>
        <v>0</v>
      </c>
    </row>
    <row r="658" spans="1:22">
      <c r="A658" s="45">
        <f>ROW()-2</f>
        <v>656</v>
      </c>
      <c r="B658" s="45">
        <v>25</v>
      </c>
      <c r="C658" s="41">
        <v>1</v>
      </c>
      <c r="D658" s="41">
        <v>0</v>
      </c>
      <c r="E658" s="46" t="s">
        <v>151</v>
      </c>
      <c r="F658" s="46" t="str">
        <f>VLOOKUP(C658,职业!B:C,2,0)</f>
        <v>将军·攻击型</v>
      </c>
      <c r="G658" s="46" t="str">
        <f>VLOOKUP(D658,绝技!B:C,2,0)</f>
        <v>无</v>
      </c>
      <c r="H658" s="50">
        <v>1</v>
      </c>
      <c r="I658" s="50">
        <v>16</v>
      </c>
      <c r="J658" s="45">
        <f>H658+I658</f>
        <v>17</v>
      </c>
      <c r="K658" s="41">
        <v>1</v>
      </c>
      <c r="L658" s="42">
        <v>1</v>
      </c>
      <c r="M658" s="47">
        <f>INT((50+K658*R658)*(10+L658))</f>
        <v>825</v>
      </c>
      <c r="N658" s="72">
        <f>INT((H658+S658)*(10+L658))</f>
        <v>341</v>
      </c>
      <c r="O658" s="48">
        <f>INT((H658+T658)*(10+L658))</f>
        <v>66</v>
      </c>
      <c r="P658" s="48">
        <f>INT((I658+U658)*(10+L658))</f>
        <v>176</v>
      </c>
      <c r="Q658" s="48">
        <f>INT((I658+V658)*(10+L658))</f>
        <v>176</v>
      </c>
      <c r="R658" s="104">
        <f>VLOOKUP(C658,职业!B:I,4,0)</f>
        <v>25</v>
      </c>
      <c r="S658" s="104">
        <f>VLOOKUP(C658,职业!B:I,5,0)</f>
        <v>30</v>
      </c>
      <c r="T658" s="104">
        <f>VLOOKUP(C658,职业!B:I,6,0)</f>
        <v>5</v>
      </c>
      <c r="U658" s="104">
        <f>VLOOKUP(C658,职业!B:I,7,0)</f>
        <v>0</v>
      </c>
      <c r="V658" s="104">
        <f>VLOOKUP(C658,职业!B:I,8,0)</f>
        <v>0</v>
      </c>
    </row>
    <row r="659" spans="1:22">
      <c r="A659" s="45">
        <f>ROW()-2</f>
        <v>657</v>
      </c>
      <c r="B659" s="45">
        <v>143</v>
      </c>
      <c r="C659" s="41">
        <v>1</v>
      </c>
      <c r="D659" s="41">
        <v>0</v>
      </c>
      <c r="E659" s="46" t="s">
        <v>269</v>
      </c>
      <c r="F659" s="46" t="str">
        <f>VLOOKUP(C659,职业!B:C,2,0)</f>
        <v>将军·攻击型</v>
      </c>
      <c r="G659" s="46" t="str">
        <f>VLOOKUP(D659,绝技!B:C,2,0)</f>
        <v>无</v>
      </c>
      <c r="H659" s="50">
        <v>1</v>
      </c>
      <c r="I659" s="50">
        <v>16</v>
      </c>
      <c r="J659" s="45">
        <f>H659+I659</f>
        <v>17</v>
      </c>
      <c r="K659" s="41">
        <v>1</v>
      </c>
      <c r="L659" s="42">
        <v>1</v>
      </c>
      <c r="M659" s="47">
        <f>INT((50+K659*R659)*(10+L659))</f>
        <v>825</v>
      </c>
      <c r="N659" s="72">
        <f>INT((H659+S659)*(10+L659))</f>
        <v>341</v>
      </c>
      <c r="O659" s="48">
        <f>INT((H659+T659)*(10+L659))</f>
        <v>66</v>
      </c>
      <c r="P659" s="48">
        <f>INT((I659+U659)*(10+L659))</f>
        <v>176</v>
      </c>
      <c r="Q659" s="48">
        <f>INT((I659+V659)*(10+L659))</f>
        <v>176</v>
      </c>
      <c r="R659" s="104">
        <f>VLOOKUP(C659,职业!B:I,4,0)</f>
        <v>25</v>
      </c>
      <c r="S659" s="104">
        <f>VLOOKUP(C659,职业!B:I,5,0)</f>
        <v>30</v>
      </c>
      <c r="T659" s="104">
        <f>VLOOKUP(C659,职业!B:I,6,0)</f>
        <v>5</v>
      </c>
      <c r="U659" s="104">
        <f>VLOOKUP(C659,职业!B:I,7,0)</f>
        <v>0</v>
      </c>
      <c r="V659" s="104">
        <f>VLOOKUP(C659,职业!B:I,8,0)</f>
        <v>0</v>
      </c>
    </row>
    <row r="660" spans="1:22">
      <c r="A660" s="45">
        <f>ROW()-2</f>
        <v>658</v>
      </c>
      <c r="B660" s="45">
        <v>264</v>
      </c>
      <c r="C660" s="41">
        <v>1</v>
      </c>
      <c r="D660" s="41">
        <v>0</v>
      </c>
      <c r="E660" s="46" t="s">
        <v>390</v>
      </c>
      <c r="F660" s="46" t="str">
        <f>VLOOKUP(C660,职业!B:C,2,0)</f>
        <v>将军·攻击型</v>
      </c>
      <c r="G660" s="46" t="str">
        <f>VLOOKUP(D660,绝技!B:C,2,0)</f>
        <v>无</v>
      </c>
      <c r="H660" s="50">
        <v>1</v>
      </c>
      <c r="I660" s="50">
        <v>16</v>
      </c>
      <c r="J660" s="45">
        <f>H660+I660</f>
        <v>17</v>
      </c>
      <c r="K660" s="41">
        <v>1</v>
      </c>
      <c r="L660" s="42">
        <v>1</v>
      </c>
      <c r="M660" s="47">
        <f>INT((50+K660*R660)*(10+L660))</f>
        <v>825</v>
      </c>
      <c r="N660" s="72">
        <f>INT((H660+S660)*(10+L660))</f>
        <v>341</v>
      </c>
      <c r="O660" s="48">
        <f>INT((H660+T660)*(10+L660))</f>
        <v>66</v>
      </c>
      <c r="P660" s="48">
        <f>INT((I660+U660)*(10+L660))</f>
        <v>176</v>
      </c>
      <c r="Q660" s="48">
        <f>INT((I660+V660)*(10+L660))</f>
        <v>176</v>
      </c>
      <c r="R660" s="104">
        <f>VLOOKUP(C660,职业!B:I,4,0)</f>
        <v>25</v>
      </c>
      <c r="S660" s="104">
        <f>VLOOKUP(C660,职业!B:I,5,0)</f>
        <v>30</v>
      </c>
      <c r="T660" s="104">
        <f>VLOOKUP(C660,职业!B:I,6,0)</f>
        <v>5</v>
      </c>
      <c r="U660" s="104">
        <f>VLOOKUP(C660,职业!B:I,7,0)</f>
        <v>0</v>
      </c>
      <c r="V660" s="104">
        <f>VLOOKUP(C660,职业!B:I,8,0)</f>
        <v>0</v>
      </c>
    </row>
    <row r="661" spans="1:22">
      <c r="A661" s="45">
        <f>ROW()-2</f>
        <v>659</v>
      </c>
      <c r="B661" s="45">
        <v>463</v>
      </c>
      <c r="C661" s="41">
        <v>1</v>
      </c>
      <c r="D661" s="41">
        <v>0</v>
      </c>
      <c r="E661" s="46" t="s">
        <v>587</v>
      </c>
      <c r="F661" s="46" t="str">
        <f>VLOOKUP(C661,职业!B:C,2,0)</f>
        <v>将军·攻击型</v>
      </c>
      <c r="G661" s="46" t="str">
        <f>VLOOKUP(D661,绝技!B:C,2,0)</f>
        <v>无</v>
      </c>
      <c r="H661" s="50">
        <v>1</v>
      </c>
      <c r="I661" s="50">
        <v>16</v>
      </c>
      <c r="J661" s="45">
        <f>H661+I661</f>
        <v>17</v>
      </c>
      <c r="K661" s="41">
        <v>1</v>
      </c>
      <c r="L661" s="42">
        <v>1</v>
      </c>
      <c r="M661" s="47">
        <f>INT((50+K661*R661)*(10+L661))</f>
        <v>825</v>
      </c>
      <c r="N661" s="72">
        <f>INT((H661+S661)*(10+L661))</f>
        <v>341</v>
      </c>
      <c r="O661" s="48">
        <f>INT((H661+T661)*(10+L661))</f>
        <v>66</v>
      </c>
      <c r="P661" s="48">
        <f>INT((I661+U661)*(10+L661))</f>
        <v>176</v>
      </c>
      <c r="Q661" s="48">
        <f>INT((I661+V661)*(10+L661))</f>
        <v>176</v>
      </c>
      <c r="R661" s="104">
        <f>VLOOKUP(C661,职业!B:I,4,0)</f>
        <v>25</v>
      </c>
      <c r="S661" s="104">
        <f>VLOOKUP(C661,职业!B:I,5,0)</f>
        <v>30</v>
      </c>
      <c r="T661" s="104">
        <f>VLOOKUP(C661,职业!B:I,6,0)</f>
        <v>5</v>
      </c>
      <c r="U661" s="104">
        <f>VLOOKUP(C661,职业!B:I,7,0)</f>
        <v>0</v>
      </c>
      <c r="V661" s="104">
        <f>VLOOKUP(C661,职业!B:I,8,0)</f>
        <v>0</v>
      </c>
    </row>
    <row r="662" spans="1:22">
      <c r="A662" s="45">
        <f>ROW()-2</f>
        <v>660</v>
      </c>
      <c r="B662" s="45">
        <v>531</v>
      </c>
      <c r="C662" s="41">
        <v>1</v>
      </c>
      <c r="D662" s="41">
        <v>0</v>
      </c>
      <c r="E662" s="46" t="s">
        <v>652</v>
      </c>
      <c r="F662" s="46" t="str">
        <f>VLOOKUP(C662,职业!B:C,2,0)</f>
        <v>将军·攻击型</v>
      </c>
      <c r="G662" s="46" t="str">
        <f>VLOOKUP(D662,绝技!B:C,2,0)</f>
        <v>无</v>
      </c>
      <c r="H662" s="50">
        <v>1</v>
      </c>
      <c r="I662" s="50">
        <v>16</v>
      </c>
      <c r="J662" s="45">
        <f>H662+I662</f>
        <v>17</v>
      </c>
      <c r="K662" s="41">
        <v>1</v>
      </c>
      <c r="L662" s="42">
        <v>1</v>
      </c>
      <c r="M662" s="47">
        <f>INT((50+K662*R662)*(10+L662))</f>
        <v>825</v>
      </c>
      <c r="N662" s="72">
        <f>INT((H662+S662)*(10+L662))</f>
        <v>341</v>
      </c>
      <c r="O662" s="48">
        <f>INT((H662+T662)*(10+L662))</f>
        <v>66</v>
      </c>
      <c r="P662" s="48">
        <f>INT((I662+U662)*(10+L662))</f>
        <v>176</v>
      </c>
      <c r="Q662" s="48">
        <f>INT((I662+V662)*(10+L662))</f>
        <v>176</v>
      </c>
      <c r="R662" s="104">
        <f>VLOOKUP(C662,职业!B:I,4,0)</f>
        <v>25</v>
      </c>
      <c r="S662" s="104">
        <f>VLOOKUP(C662,职业!B:I,5,0)</f>
        <v>30</v>
      </c>
      <c r="T662" s="104">
        <f>VLOOKUP(C662,职业!B:I,6,0)</f>
        <v>5</v>
      </c>
      <c r="U662" s="104">
        <f>VLOOKUP(C662,职业!B:I,7,0)</f>
        <v>0</v>
      </c>
      <c r="V662" s="104">
        <f>VLOOKUP(C662,职业!B:I,8,0)</f>
        <v>0</v>
      </c>
    </row>
    <row r="663" spans="1:22">
      <c r="A663" s="45">
        <f>ROW()-2</f>
        <v>661</v>
      </c>
      <c r="B663" s="45">
        <v>674</v>
      </c>
      <c r="C663" s="41">
        <v>1</v>
      </c>
      <c r="D663" s="41">
        <v>0</v>
      </c>
      <c r="E663" s="46" t="s">
        <v>792</v>
      </c>
      <c r="F663" s="46" t="str">
        <f>VLOOKUP(C663,职业!B:C,2,0)</f>
        <v>将军·攻击型</v>
      </c>
      <c r="G663" s="46" t="str">
        <f>VLOOKUP(D663,绝技!B:C,2,0)</f>
        <v>无</v>
      </c>
      <c r="H663" s="50">
        <v>1</v>
      </c>
      <c r="I663" s="50">
        <v>16</v>
      </c>
      <c r="J663" s="45">
        <f>H663+I663</f>
        <v>17</v>
      </c>
      <c r="K663" s="41">
        <v>1</v>
      </c>
      <c r="L663" s="42">
        <v>1</v>
      </c>
      <c r="M663" s="47">
        <f>INT((50+K663*R663)*(10+L663))</f>
        <v>825</v>
      </c>
      <c r="N663" s="72">
        <f>INT((H663+S663)*(10+L663))</f>
        <v>341</v>
      </c>
      <c r="O663" s="48">
        <f>INT((H663+T663)*(10+L663))</f>
        <v>66</v>
      </c>
      <c r="P663" s="48">
        <f>INT((I663+U663)*(10+L663))</f>
        <v>176</v>
      </c>
      <c r="Q663" s="48">
        <f>INT((I663+V663)*(10+L663))</f>
        <v>176</v>
      </c>
      <c r="R663" s="104">
        <f>VLOOKUP(C663,职业!B:I,4,0)</f>
        <v>25</v>
      </c>
      <c r="S663" s="104">
        <f>VLOOKUP(C663,职业!B:I,5,0)</f>
        <v>30</v>
      </c>
      <c r="T663" s="104">
        <f>VLOOKUP(C663,职业!B:I,6,0)</f>
        <v>5</v>
      </c>
      <c r="U663" s="104">
        <f>VLOOKUP(C663,职业!B:I,7,0)</f>
        <v>0</v>
      </c>
      <c r="V663" s="104">
        <f>VLOOKUP(C663,职业!B:I,8,0)</f>
        <v>0</v>
      </c>
    </row>
    <row r="664" spans="1:22">
      <c r="A664" s="45">
        <f>ROW()-2</f>
        <v>662</v>
      </c>
      <c r="B664" s="45">
        <v>682</v>
      </c>
      <c r="C664" s="41">
        <v>1</v>
      </c>
      <c r="D664" s="41">
        <v>0</v>
      </c>
      <c r="E664" s="46" t="s">
        <v>800</v>
      </c>
      <c r="F664" s="46" t="str">
        <f>VLOOKUP(C664,职业!B:C,2,0)</f>
        <v>将军·攻击型</v>
      </c>
      <c r="G664" s="46" t="str">
        <f>VLOOKUP(D664,绝技!B:C,2,0)</f>
        <v>无</v>
      </c>
      <c r="H664" s="50">
        <v>1</v>
      </c>
      <c r="I664" s="50">
        <v>16</v>
      </c>
      <c r="J664" s="45">
        <f>H664+I664</f>
        <v>17</v>
      </c>
      <c r="K664" s="41">
        <v>1</v>
      </c>
      <c r="L664" s="42">
        <v>1</v>
      </c>
      <c r="M664" s="47">
        <f>INT((50+K664*R664)*(10+L664))</f>
        <v>825</v>
      </c>
      <c r="N664" s="72">
        <f>INT((H664+S664)*(10+L664))</f>
        <v>341</v>
      </c>
      <c r="O664" s="48">
        <f>INT((H664+T664)*(10+L664))</f>
        <v>66</v>
      </c>
      <c r="P664" s="48">
        <f>INT((I664+U664)*(10+L664))</f>
        <v>176</v>
      </c>
      <c r="Q664" s="48">
        <f>INT((I664+V664)*(10+L664))</f>
        <v>176</v>
      </c>
      <c r="R664" s="104">
        <f>VLOOKUP(C664,职业!B:I,4,0)</f>
        <v>25</v>
      </c>
      <c r="S664" s="104">
        <f>VLOOKUP(C664,职业!B:I,5,0)</f>
        <v>30</v>
      </c>
      <c r="T664" s="104">
        <f>VLOOKUP(C664,职业!B:I,6,0)</f>
        <v>5</v>
      </c>
      <c r="U664" s="104">
        <f>VLOOKUP(C664,职业!B:I,7,0)</f>
        <v>0</v>
      </c>
      <c r="V664" s="104">
        <f>VLOOKUP(C664,职业!B:I,8,0)</f>
        <v>0</v>
      </c>
    </row>
    <row r="665" spans="1:22">
      <c r="A665" s="45">
        <f>ROW()-2</f>
        <v>663</v>
      </c>
      <c r="B665" s="45">
        <v>153</v>
      </c>
      <c r="C665" s="41">
        <v>1</v>
      </c>
      <c r="D665" s="41">
        <v>0</v>
      </c>
      <c r="E665" s="46" t="s">
        <v>279</v>
      </c>
      <c r="F665" s="46" t="str">
        <f>VLOOKUP(C665,职业!B:C,2,0)</f>
        <v>将军·攻击型</v>
      </c>
      <c r="G665" s="46" t="str">
        <f>VLOOKUP(D665,绝技!B:C,2,0)</f>
        <v>无</v>
      </c>
      <c r="H665" s="50">
        <v>1</v>
      </c>
      <c r="I665" s="50">
        <v>15</v>
      </c>
      <c r="J665" s="45">
        <f>H665+I665</f>
        <v>16</v>
      </c>
      <c r="K665" s="41">
        <v>1</v>
      </c>
      <c r="L665" s="42">
        <v>1</v>
      </c>
      <c r="M665" s="47">
        <f>INT((50+K665*R665)*(10+L665))</f>
        <v>825</v>
      </c>
      <c r="N665" s="72">
        <f>INT((H665+S665)*(10+L665))</f>
        <v>341</v>
      </c>
      <c r="O665" s="48">
        <f>INT((H665+T665)*(10+L665))</f>
        <v>66</v>
      </c>
      <c r="P665" s="48">
        <f>INT((I665+U665)*(10+L665))</f>
        <v>165</v>
      </c>
      <c r="Q665" s="48">
        <f>INT((I665+V665)*(10+L665))</f>
        <v>165</v>
      </c>
      <c r="R665" s="104">
        <f>VLOOKUP(C665,职业!B:I,4,0)</f>
        <v>25</v>
      </c>
      <c r="S665" s="104">
        <f>VLOOKUP(C665,职业!B:I,5,0)</f>
        <v>30</v>
      </c>
      <c r="T665" s="104">
        <f>VLOOKUP(C665,职业!B:I,6,0)</f>
        <v>5</v>
      </c>
      <c r="U665" s="104">
        <f>VLOOKUP(C665,职业!B:I,7,0)</f>
        <v>0</v>
      </c>
      <c r="V665" s="104">
        <f>VLOOKUP(C665,职业!B:I,8,0)</f>
        <v>0</v>
      </c>
    </row>
    <row r="666" spans="1:22">
      <c r="A666" s="45">
        <f>ROW()-2</f>
        <v>664</v>
      </c>
      <c r="B666" s="45">
        <v>508</v>
      </c>
      <c r="C666" s="41">
        <v>1</v>
      </c>
      <c r="D666" s="41">
        <v>0</v>
      </c>
      <c r="E666" s="46" t="s">
        <v>630</v>
      </c>
      <c r="F666" s="46" t="str">
        <f>VLOOKUP(C666,职业!B:C,2,0)</f>
        <v>将军·攻击型</v>
      </c>
      <c r="G666" s="46" t="str">
        <f>VLOOKUP(D666,绝技!B:C,2,0)</f>
        <v>无</v>
      </c>
      <c r="H666" s="50">
        <v>1</v>
      </c>
      <c r="I666" s="50">
        <v>15</v>
      </c>
      <c r="J666" s="45">
        <f>H666+I666</f>
        <v>16</v>
      </c>
      <c r="K666" s="41">
        <v>1</v>
      </c>
      <c r="L666" s="42">
        <v>1</v>
      </c>
      <c r="M666" s="47">
        <f>INT((50+K666*R666)*(10+L666))</f>
        <v>825</v>
      </c>
      <c r="N666" s="72">
        <f>INT((H666+S666)*(10+L666))</f>
        <v>341</v>
      </c>
      <c r="O666" s="48">
        <f>INT((H666+T666)*(10+L666))</f>
        <v>66</v>
      </c>
      <c r="P666" s="48">
        <f>INT((I666+U666)*(10+L666))</f>
        <v>165</v>
      </c>
      <c r="Q666" s="48">
        <f>INT((I666+V666)*(10+L666))</f>
        <v>165</v>
      </c>
      <c r="R666" s="104">
        <f>VLOOKUP(C666,职业!B:I,4,0)</f>
        <v>25</v>
      </c>
      <c r="S666" s="104">
        <f>VLOOKUP(C666,职业!B:I,5,0)</f>
        <v>30</v>
      </c>
      <c r="T666" s="104">
        <f>VLOOKUP(C666,职业!B:I,6,0)</f>
        <v>5</v>
      </c>
      <c r="U666" s="104">
        <f>VLOOKUP(C666,职业!B:I,7,0)</f>
        <v>0</v>
      </c>
      <c r="V666" s="104">
        <f>VLOOKUP(C666,职业!B:I,8,0)</f>
        <v>0</v>
      </c>
    </row>
    <row r="667" spans="1:22">
      <c r="A667" s="45">
        <f>ROW()-2</f>
        <v>665</v>
      </c>
      <c r="B667" s="45">
        <v>351</v>
      </c>
      <c r="C667" s="41">
        <v>1</v>
      </c>
      <c r="D667" s="41">
        <v>0</v>
      </c>
      <c r="E667" s="46" t="s">
        <v>476</v>
      </c>
      <c r="F667" s="46" t="str">
        <f>VLOOKUP(C667,职业!B:C,2,0)</f>
        <v>将军·攻击型</v>
      </c>
      <c r="G667" s="46" t="str">
        <f>VLOOKUP(D667,绝技!B:C,2,0)</f>
        <v>无</v>
      </c>
      <c r="H667" s="50">
        <v>1</v>
      </c>
      <c r="I667" s="50">
        <v>13</v>
      </c>
      <c r="J667" s="45">
        <f>H667+I667</f>
        <v>14</v>
      </c>
      <c r="K667" s="41">
        <v>1</v>
      </c>
      <c r="L667" s="42">
        <v>1</v>
      </c>
      <c r="M667" s="47">
        <f>INT((50+K667*R667)*(10+L667))</f>
        <v>825</v>
      </c>
      <c r="N667" s="72">
        <f>INT((H667+S667)*(10+L667))</f>
        <v>341</v>
      </c>
      <c r="O667" s="48">
        <f>INT((H667+T667)*(10+L667))</f>
        <v>66</v>
      </c>
      <c r="P667" s="48">
        <f>INT((I667+U667)*(10+L667))</f>
        <v>143</v>
      </c>
      <c r="Q667" s="48">
        <f>INT((I667+V667)*(10+L667))</f>
        <v>143</v>
      </c>
      <c r="R667" s="104">
        <f>VLOOKUP(C667,职业!B:I,4,0)</f>
        <v>25</v>
      </c>
      <c r="S667" s="104">
        <f>VLOOKUP(C667,职业!B:I,5,0)</f>
        <v>30</v>
      </c>
      <c r="T667" s="104">
        <f>VLOOKUP(C667,职业!B:I,6,0)</f>
        <v>5</v>
      </c>
      <c r="U667" s="104">
        <f>VLOOKUP(C667,职业!B:I,7,0)</f>
        <v>0</v>
      </c>
      <c r="V667" s="104">
        <f>VLOOKUP(C667,职业!B:I,8,0)</f>
        <v>0</v>
      </c>
    </row>
    <row r="668" spans="1:22">
      <c r="A668" s="45">
        <f>ROW()-2</f>
        <v>666</v>
      </c>
      <c r="B668" s="45">
        <v>310</v>
      </c>
      <c r="C668" s="41">
        <v>1</v>
      </c>
      <c r="D668" s="41">
        <v>0</v>
      </c>
      <c r="E668" s="46" t="s">
        <v>435</v>
      </c>
      <c r="F668" s="46" t="str">
        <f>VLOOKUP(C668,职业!B:C,2,0)</f>
        <v>将军·攻击型</v>
      </c>
      <c r="G668" s="46" t="str">
        <f>VLOOKUP(D668,绝技!B:C,2,0)</f>
        <v>无</v>
      </c>
      <c r="H668" s="50">
        <v>1</v>
      </c>
      <c r="I668" s="50">
        <v>9</v>
      </c>
      <c r="J668" s="45">
        <f>H668+I668</f>
        <v>10</v>
      </c>
      <c r="K668" s="41">
        <v>1</v>
      </c>
      <c r="L668" s="42">
        <v>1</v>
      </c>
      <c r="M668" s="47">
        <f>INT((50+K668*R668)*(10+L668))</f>
        <v>825</v>
      </c>
      <c r="N668" s="72">
        <f>INT((H668+S668)*(10+L668))</f>
        <v>341</v>
      </c>
      <c r="O668" s="48">
        <f>INT((H668+T668)*(10+L668))</f>
        <v>66</v>
      </c>
      <c r="P668" s="48">
        <f>INT((I668+U668)*(10+L668))</f>
        <v>99</v>
      </c>
      <c r="Q668" s="48">
        <f>INT((I668+V668)*(10+L668))</f>
        <v>99</v>
      </c>
      <c r="R668" s="104">
        <f>VLOOKUP(C668,职业!B:I,4,0)</f>
        <v>25</v>
      </c>
      <c r="S668" s="104">
        <f>VLOOKUP(C668,职业!B:I,5,0)</f>
        <v>30</v>
      </c>
      <c r="T668" s="104">
        <f>VLOOKUP(C668,职业!B:I,6,0)</f>
        <v>5</v>
      </c>
      <c r="U668" s="104">
        <f>VLOOKUP(C668,职业!B:I,7,0)</f>
        <v>0</v>
      </c>
      <c r="V668" s="104">
        <f>VLOOKUP(C668,职业!B:I,8,0)</f>
        <v>0</v>
      </c>
    </row>
    <row r="669" spans="1:22">
      <c r="A669" s="45">
        <f>ROW()-2</f>
        <v>667</v>
      </c>
      <c r="B669" s="45">
        <v>29</v>
      </c>
      <c r="C669" s="41">
        <v>1</v>
      </c>
      <c r="D669" s="41">
        <v>0</v>
      </c>
      <c r="E669" s="46" t="s">
        <v>155</v>
      </c>
      <c r="F669" s="46" t="str">
        <f>VLOOKUP(C669,职业!B:C,2,0)</f>
        <v>将军·攻击型</v>
      </c>
      <c r="G669" s="46" t="str">
        <f>VLOOKUP(D669,绝技!B:C,2,0)</f>
        <v>无</v>
      </c>
      <c r="H669" s="50">
        <v>1</v>
      </c>
      <c r="I669" s="50">
        <v>8</v>
      </c>
      <c r="J669" s="45">
        <f>H669+I669</f>
        <v>9</v>
      </c>
      <c r="K669" s="41">
        <v>1</v>
      </c>
      <c r="L669" s="42">
        <v>1</v>
      </c>
      <c r="M669" s="47">
        <f>INT((50+K669*R669)*(10+L669))</f>
        <v>825</v>
      </c>
      <c r="N669" s="72">
        <f>INT((H669+S669)*(10+L669))</f>
        <v>341</v>
      </c>
      <c r="O669" s="48">
        <f>INT((H669+T669)*(10+L669))</f>
        <v>66</v>
      </c>
      <c r="P669" s="48">
        <f>INT((I669+U669)*(10+L669))</f>
        <v>88</v>
      </c>
      <c r="Q669" s="48">
        <f>INT((I669+V669)*(10+L669))</f>
        <v>88</v>
      </c>
      <c r="R669" s="104">
        <f>VLOOKUP(C669,职业!B:I,4,0)</f>
        <v>25</v>
      </c>
      <c r="S669" s="104">
        <f>VLOOKUP(C669,职业!B:I,5,0)</f>
        <v>30</v>
      </c>
      <c r="T669" s="104">
        <f>VLOOKUP(C669,职业!B:I,6,0)</f>
        <v>5</v>
      </c>
      <c r="U669" s="104">
        <f>VLOOKUP(C669,职业!B:I,7,0)</f>
        <v>0</v>
      </c>
      <c r="V669" s="104">
        <f>VLOOKUP(C669,职业!B:I,8,0)</f>
        <v>0</v>
      </c>
    </row>
    <row r="670" spans="1:22">
      <c r="A670" s="45">
        <f>ROW()-2</f>
        <v>668</v>
      </c>
      <c r="B670" s="45">
        <v>584</v>
      </c>
      <c r="C670" s="41">
        <v>1</v>
      </c>
      <c r="D670" s="41">
        <v>0</v>
      </c>
      <c r="E670" s="46" t="s">
        <v>704</v>
      </c>
      <c r="F670" s="46" t="str">
        <f>VLOOKUP(C670,职业!B:C,2,0)</f>
        <v>将军·攻击型</v>
      </c>
      <c r="G670" s="46" t="str">
        <f>VLOOKUP(D670,绝技!B:C,2,0)</f>
        <v>无</v>
      </c>
      <c r="H670" s="50">
        <v>1</v>
      </c>
      <c r="I670" s="50">
        <v>7</v>
      </c>
      <c r="J670" s="45">
        <f>H670+I670</f>
        <v>8</v>
      </c>
      <c r="K670" s="41">
        <v>1</v>
      </c>
      <c r="L670" s="42">
        <v>1</v>
      </c>
      <c r="M670" s="47">
        <f>INT((50+K670*R670)*(10+L670))</f>
        <v>825</v>
      </c>
      <c r="N670" s="72">
        <f>INT((H670+S670)*(10+L670))</f>
        <v>341</v>
      </c>
      <c r="O670" s="48">
        <f>INT((H670+T670)*(10+L670))</f>
        <v>66</v>
      </c>
      <c r="P670" s="48">
        <f>INT((I670+U670)*(10+L670))</f>
        <v>77</v>
      </c>
      <c r="Q670" s="48">
        <f>INT((I670+V670)*(10+L670))</f>
        <v>77</v>
      </c>
      <c r="R670" s="104">
        <f>VLOOKUP(C670,职业!B:I,4,0)</f>
        <v>25</v>
      </c>
      <c r="S670" s="104">
        <f>VLOOKUP(C670,职业!B:I,5,0)</f>
        <v>30</v>
      </c>
      <c r="T670" s="104">
        <f>VLOOKUP(C670,职业!B:I,6,0)</f>
        <v>5</v>
      </c>
      <c r="U670" s="104">
        <f>VLOOKUP(C670,职业!B:I,7,0)</f>
        <v>0</v>
      </c>
      <c r="V670" s="104">
        <f>VLOOKUP(C670,职业!B:I,8,0)</f>
        <v>0</v>
      </c>
    </row>
    <row r="671" spans="1:22">
      <c r="A671" s="45">
        <f>ROW()-2</f>
        <v>669</v>
      </c>
      <c r="B671" s="45">
        <v>324</v>
      </c>
      <c r="C671" s="41">
        <v>1</v>
      </c>
      <c r="D671" s="41">
        <v>0</v>
      </c>
      <c r="E671" s="46" t="s">
        <v>449</v>
      </c>
      <c r="F671" s="46" t="str">
        <f>VLOOKUP(C671,职业!B:C,2,0)</f>
        <v>将军·攻击型</v>
      </c>
      <c r="G671" s="46" t="str">
        <f>VLOOKUP(D671,绝技!B:C,2,0)</f>
        <v>无</v>
      </c>
      <c r="H671" s="50">
        <v>1</v>
      </c>
      <c r="I671" s="50">
        <v>3</v>
      </c>
      <c r="J671" s="45">
        <f>H671+I671</f>
        <v>4</v>
      </c>
      <c r="K671" s="41">
        <v>1</v>
      </c>
      <c r="L671" s="42">
        <v>1</v>
      </c>
      <c r="M671" s="47">
        <f>INT((50+K671*R671)*(10+L671))</f>
        <v>825</v>
      </c>
      <c r="N671" s="72">
        <f>INT((H671+S671)*(10+L671))</f>
        <v>341</v>
      </c>
      <c r="O671" s="48">
        <f>INT((H671+T671)*(10+L671))</f>
        <v>66</v>
      </c>
      <c r="P671" s="48">
        <f>INT((I671+U671)*(10+L671))</f>
        <v>33</v>
      </c>
      <c r="Q671" s="48">
        <f>INT((I671+V671)*(10+L671))</f>
        <v>33</v>
      </c>
      <c r="R671" s="104">
        <f>VLOOKUP(C671,职业!B:I,4,0)</f>
        <v>25</v>
      </c>
      <c r="S671" s="104">
        <f>VLOOKUP(C671,职业!B:I,5,0)</f>
        <v>30</v>
      </c>
      <c r="T671" s="104">
        <f>VLOOKUP(C671,职业!B:I,6,0)</f>
        <v>5</v>
      </c>
      <c r="U671" s="104">
        <f>VLOOKUP(C671,职业!B:I,7,0)</f>
        <v>0</v>
      </c>
      <c r="V671" s="104">
        <f>VLOOKUP(C671,职业!B:I,8,0)</f>
        <v>0</v>
      </c>
    </row>
    <row r="672" spans="1:22">
      <c r="A672" s="45">
        <f>ROW()-2</f>
        <v>670</v>
      </c>
      <c r="B672" s="45">
        <v>671</v>
      </c>
      <c r="C672" s="41">
        <v>1</v>
      </c>
      <c r="D672" s="41">
        <v>0</v>
      </c>
      <c r="E672" s="46" t="s">
        <v>789</v>
      </c>
      <c r="F672" s="46" t="str">
        <f>VLOOKUP(C672,职业!B:C,2,0)</f>
        <v>将军·攻击型</v>
      </c>
      <c r="G672" s="46" t="str">
        <f>VLOOKUP(D672,绝技!B:C,2,0)</f>
        <v>无</v>
      </c>
      <c r="H672" s="50">
        <v>1</v>
      </c>
      <c r="I672" s="50">
        <v>3</v>
      </c>
      <c r="J672" s="45">
        <f>H672+I672</f>
        <v>4</v>
      </c>
      <c r="K672" s="41">
        <v>1</v>
      </c>
      <c r="L672" s="42">
        <v>1</v>
      </c>
      <c r="M672" s="47">
        <f>INT((50+K672*R672)*(10+L672))</f>
        <v>825</v>
      </c>
      <c r="N672" s="72">
        <f>INT((H672+S672)*(10+L672))</f>
        <v>341</v>
      </c>
      <c r="O672" s="48">
        <f>INT((H672+T672)*(10+L672))</f>
        <v>66</v>
      </c>
      <c r="P672" s="48">
        <f>INT((I672+U672)*(10+L672))</f>
        <v>33</v>
      </c>
      <c r="Q672" s="48">
        <f>INT((I672+V672)*(10+L672))</f>
        <v>33</v>
      </c>
      <c r="R672" s="104">
        <f>VLOOKUP(C672,职业!B:I,4,0)</f>
        <v>25</v>
      </c>
      <c r="S672" s="104">
        <f>VLOOKUP(C672,职业!B:I,5,0)</f>
        <v>30</v>
      </c>
      <c r="T672" s="104">
        <f>VLOOKUP(C672,职业!B:I,6,0)</f>
        <v>5</v>
      </c>
      <c r="U672" s="104">
        <f>VLOOKUP(C672,职业!B:I,7,0)</f>
        <v>0</v>
      </c>
      <c r="V672" s="104">
        <f>VLOOKUP(C672,职业!B:I,8,0)</f>
        <v>0</v>
      </c>
    </row>
    <row r="673" spans="1:22">
      <c r="A673" s="45">
        <f>ROW()-2</f>
        <v>671</v>
      </c>
      <c r="B673" s="45">
        <v>624</v>
      </c>
      <c r="C673" s="41">
        <v>1</v>
      </c>
      <c r="D673" s="41">
        <v>0</v>
      </c>
      <c r="E673" s="46" t="s">
        <v>743</v>
      </c>
      <c r="F673" s="46" t="str">
        <f>VLOOKUP(C673,职业!B:C,2,0)</f>
        <v>将军·攻击型</v>
      </c>
      <c r="G673" s="46" t="str">
        <f>VLOOKUP(D673,绝技!B:C,2,0)</f>
        <v>无</v>
      </c>
      <c r="H673" s="50">
        <v>1</v>
      </c>
      <c r="I673" s="50">
        <v>2</v>
      </c>
      <c r="J673" s="45">
        <f>H673+I673</f>
        <v>3</v>
      </c>
      <c r="K673" s="41">
        <v>1</v>
      </c>
      <c r="L673" s="42">
        <v>1</v>
      </c>
      <c r="M673" s="47">
        <f>INT((50+K673*R673)*(10+L673))</f>
        <v>825</v>
      </c>
      <c r="N673" s="72">
        <f>INT((H673+S673)*(10+L673))</f>
        <v>341</v>
      </c>
      <c r="O673" s="48">
        <f>INT((H673+T673)*(10+L673))</f>
        <v>66</v>
      </c>
      <c r="P673" s="48">
        <f>INT((I673+U673)*(10+L673))</f>
        <v>22</v>
      </c>
      <c r="Q673" s="48">
        <f>INT((I673+V673)*(10+L673))</f>
        <v>22</v>
      </c>
      <c r="R673" s="104">
        <f>VLOOKUP(C673,职业!B:I,4,0)</f>
        <v>25</v>
      </c>
      <c r="S673" s="104">
        <f>VLOOKUP(C673,职业!B:I,5,0)</f>
        <v>30</v>
      </c>
      <c r="T673" s="104">
        <f>VLOOKUP(C673,职业!B:I,6,0)</f>
        <v>5</v>
      </c>
      <c r="U673" s="104">
        <f>VLOOKUP(C673,职业!B:I,7,0)</f>
        <v>0</v>
      </c>
      <c r="V673" s="104">
        <f>VLOOKUP(C673,职业!B:I,8,0)</f>
        <v>0</v>
      </c>
    </row>
    <row r="674" spans="1:22">
      <c r="A674" s="45">
        <f>ROW()-2</f>
        <v>672</v>
      </c>
      <c r="B674" s="45">
        <v>629</v>
      </c>
      <c r="C674" s="41">
        <v>1</v>
      </c>
      <c r="D674" s="41">
        <v>0</v>
      </c>
      <c r="E674" s="46" t="s">
        <v>748</v>
      </c>
      <c r="F674" s="46" t="str">
        <f>VLOOKUP(C674,职业!B:C,2,0)</f>
        <v>将军·攻击型</v>
      </c>
      <c r="G674" s="46" t="str">
        <f>VLOOKUP(D674,绝技!B:C,2,0)</f>
        <v>无</v>
      </c>
      <c r="H674" s="50">
        <v>1</v>
      </c>
      <c r="I674" s="50">
        <v>2</v>
      </c>
      <c r="J674" s="45">
        <f>H674+I674</f>
        <v>3</v>
      </c>
      <c r="K674" s="41">
        <v>1</v>
      </c>
      <c r="L674" s="42">
        <v>1</v>
      </c>
      <c r="M674" s="47">
        <f>INT((50+K674*R674)*(10+L674))</f>
        <v>825</v>
      </c>
      <c r="N674" s="72">
        <f>INT((H674+S674)*(10+L674))</f>
        <v>341</v>
      </c>
      <c r="O674" s="48">
        <f>INT((H674+T674)*(10+L674))</f>
        <v>66</v>
      </c>
      <c r="P674" s="48">
        <f>INT((I674+U674)*(10+L674))</f>
        <v>22</v>
      </c>
      <c r="Q674" s="48">
        <f>INT((I674+V674)*(10+L674))</f>
        <v>22</v>
      </c>
      <c r="R674" s="104">
        <f>VLOOKUP(C674,职业!B:I,4,0)</f>
        <v>25</v>
      </c>
      <c r="S674" s="104">
        <f>VLOOKUP(C674,职业!B:I,5,0)</f>
        <v>30</v>
      </c>
      <c r="T674" s="104">
        <f>VLOOKUP(C674,职业!B:I,6,0)</f>
        <v>5</v>
      </c>
      <c r="U674" s="104">
        <f>VLOOKUP(C674,职业!B:I,7,0)</f>
        <v>0</v>
      </c>
      <c r="V674" s="104">
        <f>VLOOKUP(C674,职业!B:I,8,0)</f>
        <v>0</v>
      </c>
    </row>
    <row r="675" spans="1:22">
      <c r="A675" s="45">
        <f>ROW()-2</f>
        <v>673</v>
      </c>
      <c r="B675" s="45">
        <v>672</v>
      </c>
      <c r="C675" s="41">
        <v>1</v>
      </c>
      <c r="D675" s="41">
        <v>0</v>
      </c>
      <c r="E675" s="46" t="s">
        <v>790</v>
      </c>
      <c r="F675" s="46" t="str">
        <f>VLOOKUP(C675,职业!B:C,2,0)</f>
        <v>将军·攻击型</v>
      </c>
      <c r="G675" s="46" t="str">
        <f>VLOOKUP(D675,绝技!B:C,2,0)</f>
        <v>无</v>
      </c>
      <c r="H675" s="50">
        <v>1</v>
      </c>
      <c r="I675" s="50">
        <v>2</v>
      </c>
      <c r="J675" s="45">
        <f>H675+I675</f>
        <v>3</v>
      </c>
      <c r="K675" s="41">
        <v>1</v>
      </c>
      <c r="L675" s="42">
        <v>1</v>
      </c>
      <c r="M675" s="47">
        <f>INT((50+K675*R675)*(10+L675))</f>
        <v>825</v>
      </c>
      <c r="N675" s="72">
        <f>INT((H675+S675)*(10+L675))</f>
        <v>341</v>
      </c>
      <c r="O675" s="48">
        <f>INT((H675+T675)*(10+L675))</f>
        <v>66</v>
      </c>
      <c r="P675" s="48">
        <f>INT((I675+U675)*(10+L675))</f>
        <v>22</v>
      </c>
      <c r="Q675" s="48">
        <f>INT((I675+V675)*(10+L675))</f>
        <v>22</v>
      </c>
      <c r="R675" s="104">
        <f>VLOOKUP(C675,职业!B:I,4,0)</f>
        <v>25</v>
      </c>
      <c r="S675" s="104">
        <f>VLOOKUP(C675,职业!B:I,5,0)</f>
        <v>30</v>
      </c>
      <c r="T675" s="104">
        <f>VLOOKUP(C675,职业!B:I,6,0)</f>
        <v>5</v>
      </c>
      <c r="U675" s="104">
        <f>VLOOKUP(C675,职业!B:I,7,0)</f>
        <v>0</v>
      </c>
      <c r="V675" s="104">
        <f>VLOOKUP(C675,职业!B:I,8,0)</f>
        <v>0</v>
      </c>
    </row>
    <row r="676" spans="1:22">
      <c r="A676" s="45">
        <f>ROW()-2</f>
        <v>674</v>
      </c>
      <c r="B676" s="45">
        <v>87</v>
      </c>
      <c r="C676" s="41">
        <v>1</v>
      </c>
      <c r="D676" s="41">
        <v>0</v>
      </c>
      <c r="E676" s="46" t="s">
        <v>213</v>
      </c>
      <c r="F676" s="46" t="str">
        <f>VLOOKUP(C676,职业!B:C,2,0)</f>
        <v>将军·攻击型</v>
      </c>
      <c r="G676" s="46" t="str">
        <f>VLOOKUP(D676,绝技!B:C,2,0)</f>
        <v>无</v>
      </c>
      <c r="H676" s="50">
        <v>1</v>
      </c>
      <c r="I676" s="50">
        <v>1</v>
      </c>
      <c r="J676" s="45">
        <f>H676+I676</f>
        <v>2</v>
      </c>
      <c r="K676" s="41">
        <v>1</v>
      </c>
      <c r="L676" s="42">
        <v>1</v>
      </c>
      <c r="M676" s="47">
        <f>INT((50+K676*R676)*(10+L676))</f>
        <v>825</v>
      </c>
      <c r="N676" s="72">
        <f>INT((H676+S676)*(10+L676))</f>
        <v>341</v>
      </c>
      <c r="O676" s="48">
        <f>INT((H676+T676)*(10+L676))</f>
        <v>66</v>
      </c>
      <c r="P676" s="48">
        <f>INT((I676+U676)*(10+L676))</f>
        <v>11</v>
      </c>
      <c r="Q676" s="48">
        <f>INT((I676+V676)*(10+L676))</f>
        <v>11</v>
      </c>
      <c r="R676" s="104">
        <f>VLOOKUP(C676,职业!B:I,4,0)</f>
        <v>25</v>
      </c>
      <c r="S676" s="104">
        <f>VLOOKUP(C676,职业!B:I,5,0)</f>
        <v>30</v>
      </c>
      <c r="T676" s="104">
        <f>VLOOKUP(C676,职业!B:I,6,0)</f>
        <v>5</v>
      </c>
      <c r="U676" s="104">
        <f>VLOOKUP(C676,职业!B:I,7,0)</f>
        <v>0</v>
      </c>
      <c r="V676" s="104">
        <f>VLOOKUP(C676,职业!B:I,8,0)</f>
        <v>0</v>
      </c>
    </row>
    <row r="677" spans="1:22">
      <c r="A677" s="45">
        <f>ROW()-2</f>
        <v>675</v>
      </c>
      <c r="B677" s="45">
        <v>419</v>
      </c>
      <c r="C677" s="41">
        <v>1</v>
      </c>
      <c r="D677" s="41">
        <v>0</v>
      </c>
      <c r="E677" s="46" t="s">
        <v>544</v>
      </c>
      <c r="F677" s="46" t="str">
        <f>VLOOKUP(C677,职业!B:C,2,0)</f>
        <v>将军·攻击型</v>
      </c>
      <c r="G677" s="46" t="str">
        <f>VLOOKUP(D677,绝技!B:C,2,0)</f>
        <v>无</v>
      </c>
      <c r="H677" s="50">
        <v>0</v>
      </c>
      <c r="I677" s="50">
        <v>21</v>
      </c>
      <c r="J677" s="45">
        <f>H677+I677</f>
        <v>21</v>
      </c>
      <c r="K677" s="41">
        <v>1</v>
      </c>
      <c r="L677" s="42">
        <v>1</v>
      </c>
      <c r="M677" s="47">
        <f>INT((50+K677*R677)*(10+L677))</f>
        <v>825</v>
      </c>
      <c r="N677" s="72">
        <f>INT((H677+S677)*(10+L677))</f>
        <v>330</v>
      </c>
      <c r="O677" s="48">
        <f>INT((H677+T677)*(10+L677))</f>
        <v>55</v>
      </c>
      <c r="P677" s="48">
        <f>INT((I677+U677)*(10+L677))</f>
        <v>231</v>
      </c>
      <c r="Q677" s="48">
        <f>INT((I677+V677)*(10+L677))</f>
        <v>231</v>
      </c>
      <c r="R677" s="104">
        <f>VLOOKUP(C677,职业!B:I,4,0)</f>
        <v>25</v>
      </c>
      <c r="S677" s="104">
        <f>VLOOKUP(C677,职业!B:I,5,0)</f>
        <v>30</v>
      </c>
      <c r="T677" s="104">
        <f>VLOOKUP(C677,职业!B:I,6,0)</f>
        <v>5</v>
      </c>
      <c r="U677" s="104">
        <f>VLOOKUP(C677,职业!B:I,7,0)</f>
        <v>0</v>
      </c>
      <c r="V677" s="104">
        <f>VLOOKUP(C677,职业!B:I,8,0)</f>
        <v>0</v>
      </c>
    </row>
    <row r="678" spans="1:22">
      <c r="A678" s="45">
        <f>ROW()-2</f>
        <v>676</v>
      </c>
      <c r="B678" s="45">
        <v>683</v>
      </c>
      <c r="C678" s="41">
        <v>1</v>
      </c>
      <c r="D678" s="41">
        <v>0</v>
      </c>
      <c r="E678" s="46" t="s">
        <v>801</v>
      </c>
      <c r="F678" s="46" t="str">
        <f>VLOOKUP(C678,职业!B:C,2,0)</f>
        <v>将军·攻击型</v>
      </c>
      <c r="G678" s="46" t="str">
        <f>VLOOKUP(D678,绝技!B:C,2,0)</f>
        <v>无</v>
      </c>
      <c r="H678" s="50">
        <v>0</v>
      </c>
      <c r="I678" s="50">
        <v>21</v>
      </c>
      <c r="J678" s="45">
        <f>H678+I678</f>
        <v>21</v>
      </c>
      <c r="K678" s="41">
        <v>1</v>
      </c>
      <c r="L678" s="42">
        <v>1</v>
      </c>
      <c r="M678" s="47">
        <f>INT((50+K678*R678)*(10+L678))</f>
        <v>825</v>
      </c>
      <c r="N678" s="72">
        <f>INT((H678+S678)*(10+L678))</f>
        <v>330</v>
      </c>
      <c r="O678" s="48">
        <f>INT((H678+T678)*(10+L678))</f>
        <v>55</v>
      </c>
      <c r="P678" s="48">
        <f>INT((I678+U678)*(10+L678))</f>
        <v>231</v>
      </c>
      <c r="Q678" s="48">
        <f>INT((I678+V678)*(10+L678))</f>
        <v>231</v>
      </c>
      <c r="R678" s="104">
        <f>VLOOKUP(C678,职业!B:I,4,0)</f>
        <v>25</v>
      </c>
      <c r="S678" s="104">
        <f>VLOOKUP(C678,职业!B:I,5,0)</f>
        <v>30</v>
      </c>
      <c r="T678" s="104">
        <f>VLOOKUP(C678,职业!B:I,6,0)</f>
        <v>5</v>
      </c>
      <c r="U678" s="104">
        <f>VLOOKUP(C678,职业!B:I,7,0)</f>
        <v>0</v>
      </c>
      <c r="V678" s="104">
        <f>VLOOKUP(C678,职业!B:I,8,0)</f>
        <v>0</v>
      </c>
    </row>
    <row r="679" spans="1:22">
      <c r="A679" s="45">
        <f>ROW()-2</f>
        <v>677</v>
      </c>
      <c r="B679" s="45">
        <v>33</v>
      </c>
      <c r="C679" s="41">
        <v>1</v>
      </c>
      <c r="D679" s="41">
        <v>0</v>
      </c>
      <c r="E679" s="46" t="s">
        <v>159</v>
      </c>
      <c r="F679" s="46" t="str">
        <f>VLOOKUP(C679,职业!B:C,2,0)</f>
        <v>将军·攻击型</v>
      </c>
      <c r="G679" s="46" t="str">
        <f>VLOOKUP(D679,绝技!B:C,2,0)</f>
        <v>无</v>
      </c>
      <c r="H679" s="50">
        <v>0</v>
      </c>
      <c r="I679" s="50">
        <v>19</v>
      </c>
      <c r="J679" s="45">
        <f>H679+I679</f>
        <v>19</v>
      </c>
      <c r="K679" s="41">
        <v>1</v>
      </c>
      <c r="L679" s="42">
        <v>1</v>
      </c>
      <c r="M679" s="47">
        <f>INT((50+K679*R679)*(10+L679))</f>
        <v>825</v>
      </c>
      <c r="N679" s="72">
        <f>INT((H679+S679)*(10+L679))</f>
        <v>330</v>
      </c>
      <c r="O679" s="48">
        <f>INT((H679+T679)*(10+L679))</f>
        <v>55</v>
      </c>
      <c r="P679" s="48">
        <f>INT((I679+U679)*(10+L679))</f>
        <v>209</v>
      </c>
      <c r="Q679" s="48">
        <f>INT((I679+V679)*(10+L679))</f>
        <v>209</v>
      </c>
      <c r="R679" s="104">
        <f>VLOOKUP(C679,职业!B:I,4,0)</f>
        <v>25</v>
      </c>
      <c r="S679" s="104">
        <f>VLOOKUP(C679,职业!B:I,5,0)</f>
        <v>30</v>
      </c>
      <c r="T679" s="104">
        <f>VLOOKUP(C679,职业!B:I,6,0)</f>
        <v>5</v>
      </c>
      <c r="U679" s="104">
        <f>VLOOKUP(C679,职业!B:I,7,0)</f>
        <v>0</v>
      </c>
      <c r="V679" s="104">
        <f>VLOOKUP(C679,职业!B:I,8,0)</f>
        <v>0</v>
      </c>
    </row>
    <row r="680" spans="1:22">
      <c r="A680" s="45">
        <f>ROW()-2</f>
        <v>678</v>
      </c>
      <c r="B680" s="45">
        <v>157</v>
      </c>
      <c r="C680" s="41">
        <v>1</v>
      </c>
      <c r="D680" s="41">
        <v>0</v>
      </c>
      <c r="E680" s="46" t="s">
        <v>283</v>
      </c>
      <c r="F680" s="46" t="str">
        <f>VLOOKUP(C680,职业!B:C,2,0)</f>
        <v>将军·攻击型</v>
      </c>
      <c r="G680" s="46" t="str">
        <f>VLOOKUP(D680,绝技!B:C,2,0)</f>
        <v>无</v>
      </c>
      <c r="H680" s="50">
        <v>0</v>
      </c>
      <c r="I680" s="50">
        <v>17</v>
      </c>
      <c r="J680" s="45">
        <f>H680+I680</f>
        <v>17</v>
      </c>
      <c r="K680" s="41">
        <v>1</v>
      </c>
      <c r="L680" s="42">
        <v>1</v>
      </c>
      <c r="M680" s="47">
        <f>INT((50+K680*R680)*(10+L680))</f>
        <v>825</v>
      </c>
      <c r="N680" s="72">
        <f>INT((H680+S680)*(10+L680))</f>
        <v>330</v>
      </c>
      <c r="O680" s="48">
        <f>INT((H680+T680)*(10+L680))</f>
        <v>55</v>
      </c>
      <c r="P680" s="48">
        <f>INT((I680+U680)*(10+L680))</f>
        <v>187</v>
      </c>
      <c r="Q680" s="48">
        <f>INT((I680+V680)*(10+L680))</f>
        <v>187</v>
      </c>
      <c r="R680" s="104">
        <f>VLOOKUP(C680,职业!B:I,4,0)</f>
        <v>25</v>
      </c>
      <c r="S680" s="104">
        <f>VLOOKUP(C680,职业!B:I,5,0)</f>
        <v>30</v>
      </c>
      <c r="T680" s="104">
        <f>VLOOKUP(C680,职业!B:I,6,0)</f>
        <v>5</v>
      </c>
      <c r="U680" s="104">
        <f>VLOOKUP(C680,职业!B:I,7,0)</f>
        <v>0</v>
      </c>
      <c r="V680" s="104">
        <f>VLOOKUP(C680,职业!B:I,8,0)</f>
        <v>0</v>
      </c>
    </row>
    <row r="681" spans="1:22">
      <c r="A681" s="45">
        <f>ROW()-2</f>
        <v>679</v>
      </c>
      <c r="B681" s="45">
        <v>269</v>
      </c>
      <c r="C681" s="41">
        <v>1</v>
      </c>
      <c r="D681" s="41">
        <v>0</v>
      </c>
      <c r="E681" s="46" t="s">
        <v>395</v>
      </c>
      <c r="F681" s="46" t="str">
        <f>VLOOKUP(C681,职业!B:C,2,0)</f>
        <v>将军·攻击型</v>
      </c>
      <c r="G681" s="46" t="str">
        <f>VLOOKUP(D681,绝技!B:C,2,0)</f>
        <v>无</v>
      </c>
      <c r="H681" s="50">
        <v>0</v>
      </c>
      <c r="I681" s="50">
        <v>16</v>
      </c>
      <c r="J681" s="45">
        <f>H681+I681</f>
        <v>16</v>
      </c>
      <c r="K681" s="41">
        <v>1</v>
      </c>
      <c r="L681" s="42">
        <v>1</v>
      </c>
      <c r="M681" s="47">
        <f>INT((50+K681*R681)*(10+L681))</f>
        <v>825</v>
      </c>
      <c r="N681" s="72">
        <f>INT((H681+S681)*(10+L681))</f>
        <v>330</v>
      </c>
      <c r="O681" s="48">
        <f>INT((H681+T681)*(10+L681))</f>
        <v>55</v>
      </c>
      <c r="P681" s="48">
        <f>INT((I681+U681)*(10+L681))</f>
        <v>176</v>
      </c>
      <c r="Q681" s="48">
        <f>INT((I681+V681)*(10+L681))</f>
        <v>176</v>
      </c>
      <c r="R681" s="104">
        <f>VLOOKUP(C681,职业!B:I,4,0)</f>
        <v>25</v>
      </c>
      <c r="S681" s="104">
        <f>VLOOKUP(C681,职业!B:I,5,0)</f>
        <v>30</v>
      </c>
      <c r="T681" s="104">
        <f>VLOOKUP(C681,职业!B:I,6,0)</f>
        <v>5</v>
      </c>
      <c r="U681" s="104">
        <f>VLOOKUP(C681,职业!B:I,7,0)</f>
        <v>0</v>
      </c>
      <c r="V681" s="104">
        <f>VLOOKUP(C681,职业!B:I,8,0)</f>
        <v>0</v>
      </c>
    </row>
    <row r="682" spans="1:22">
      <c r="A682" s="45">
        <f>ROW()-2</f>
        <v>680</v>
      </c>
      <c r="B682" s="45">
        <v>299</v>
      </c>
      <c r="C682" s="41">
        <v>1</v>
      </c>
      <c r="D682" s="41">
        <v>0</v>
      </c>
      <c r="E682" s="46" t="s">
        <v>425</v>
      </c>
      <c r="F682" s="46" t="str">
        <f>VLOOKUP(C682,职业!B:C,2,0)</f>
        <v>将军·攻击型</v>
      </c>
      <c r="G682" s="46" t="str">
        <f>VLOOKUP(D682,绝技!B:C,2,0)</f>
        <v>无</v>
      </c>
      <c r="H682" s="50">
        <v>0</v>
      </c>
      <c r="I682" s="50">
        <v>8</v>
      </c>
      <c r="J682" s="45">
        <f>H682+I682</f>
        <v>8</v>
      </c>
      <c r="K682" s="41">
        <v>1</v>
      </c>
      <c r="L682" s="42">
        <v>1</v>
      </c>
      <c r="M682" s="47">
        <f>INT((50+K682*R682)*(10+L682))</f>
        <v>825</v>
      </c>
      <c r="N682" s="72">
        <f>INT((H682+S682)*(10+L682))</f>
        <v>330</v>
      </c>
      <c r="O682" s="48">
        <f>INT((H682+T682)*(10+L682))</f>
        <v>55</v>
      </c>
      <c r="P682" s="48">
        <f>INT((I682+U682)*(10+L682))</f>
        <v>88</v>
      </c>
      <c r="Q682" s="48">
        <f>INT((I682+V682)*(10+L682))</f>
        <v>88</v>
      </c>
      <c r="R682" s="104">
        <f>VLOOKUP(C682,职业!B:I,4,0)</f>
        <v>25</v>
      </c>
      <c r="S682" s="104">
        <f>VLOOKUP(C682,职业!B:I,5,0)</f>
        <v>30</v>
      </c>
      <c r="T682" s="104">
        <f>VLOOKUP(C682,职业!B:I,6,0)</f>
        <v>5</v>
      </c>
      <c r="U682" s="104">
        <f>VLOOKUP(C682,职业!B:I,7,0)</f>
        <v>0</v>
      </c>
      <c r="V682" s="104">
        <f>VLOOKUP(C682,职业!B:I,8,0)</f>
        <v>0</v>
      </c>
    </row>
    <row r="683" spans="1:22">
      <c r="A683" s="45">
        <f>ROW()-2</f>
        <v>681</v>
      </c>
      <c r="B683" s="45">
        <v>167</v>
      </c>
      <c r="C683" s="41">
        <v>1</v>
      </c>
      <c r="D683" s="41">
        <v>0</v>
      </c>
      <c r="E683" s="46" t="s">
        <v>293</v>
      </c>
      <c r="F683" s="46" t="str">
        <f>VLOOKUP(C683,职业!B:C,2,0)</f>
        <v>将军·攻击型</v>
      </c>
      <c r="G683" s="46" t="str">
        <f>VLOOKUP(D683,绝技!B:C,2,0)</f>
        <v>无</v>
      </c>
      <c r="H683" s="50">
        <v>0</v>
      </c>
      <c r="I683" s="50">
        <v>7</v>
      </c>
      <c r="J683" s="45">
        <f>H683+I683</f>
        <v>7</v>
      </c>
      <c r="K683" s="41">
        <v>1</v>
      </c>
      <c r="L683" s="42">
        <v>1</v>
      </c>
      <c r="M683" s="47">
        <f>INT((50+K683*R683)*(10+L683))</f>
        <v>825</v>
      </c>
      <c r="N683" s="72">
        <f>INT((H683+S683)*(10+L683))</f>
        <v>330</v>
      </c>
      <c r="O683" s="48">
        <f>INT((H683+T683)*(10+L683))</f>
        <v>55</v>
      </c>
      <c r="P683" s="48">
        <f>INT((I683+U683)*(10+L683))</f>
        <v>77</v>
      </c>
      <c r="Q683" s="48">
        <f>INT((I683+V683)*(10+L683))</f>
        <v>77</v>
      </c>
      <c r="R683" s="104">
        <f>VLOOKUP(C683,职业!B:I,4,0)</f>
        <v>25</v>
      </c>
      <c r="S683" s="104">
        <f>VLOOKUP(C683,职业!B:I,5,0)</f>
        <v>30</v>
      </c>
      <c r="T683" s="104">
        <f>VLOOKUP(C683,职业!B:I,6,0)</f>
        <v>5</v>
      </c>
      <c r="U683" s="104">
        <f>VLOOKUP(C683,职业!B:I,7,0)</f>
        <v>0</v>
      </c>
      <c r="V683" s="104">
        <f>VLOOKUP(C683,职业!B:I,8,0)</f>
        <v>0</v>
      </c>
    </row>
    <row r="684" spans="1:22">
      <c r="A684" s="45">
        <f>ROW()-2</f>
        <v>682</v>
      </c>
      <c r="B684" s="45">
        <v>120</v>
      </c>
      <c r="C684" s="41">
        <v>1</v>
      </c>
      <c r="D684" s="41">
        <v>0</v>
      </c>
      <c r="E684" s="46" t="s">
        <v>246</v>
      </c>
      <c r="F684" s="46" t="str">
        <f>VLOOKUP(C684,职业!B:C,2,0)</f>
        <v>将军·攻击型</v>
      </c>
      <c r="G684" s="46" t="str">
        <f>VLOOKUP(D684,绝技!B:C,2,0)</f>
        <v>无</v>
      </c>
      <c r="H684" s="50">
        <v>0</v>
      </c>
      <c r="I684" s="50">
        <v>6</v>
      </c>
      <c r="J684" s="45">
        <f>H684+I684</f>
        <v>6</v>
      </c>
      <c r="K684" s="41">
        <v>1</v>
      </c>
      <c r="L684" s="42">
        <v>1</v>
      </c>
      <c r="M684" s="47">
        <f>INT((50+K684*R684)*(10+L684))</f>
        <v>825</v>
      </c>
      <c r="N684" s="72">
        <f>INT((H684+S684)*(10+L684))</f>
        <v>330</v>
      </c>
      <c r="O684" s="48">
        <f>INT((H684+T684)*(10+L684))</f>
        <v>55</v>
      </c>
      <c r="P684" s="48">
        <f>INT((I684+U684)*(10+L684))</f>
        <v>66</v>
      </c>
      <c r="Q684" s="48">
        <f>INT((I684+V684)*(10+L684))</f>
        <v>66</v>
      </c>
      <c r="R684" s="104">
        <f>VLOOKUP(C684,职业!B:I,4,0)</f>
        <v>25</v>
      </c>
      <c r="S684" s="104">
        <f>VLOOKUP(C684,职业!B:I,5,0)</f>
        <v>30</v>
      </c>
      <c r="T684" s="104">
        <f>VLOOKUP(C684,职业!B:I,6,0)</f>
        <v>5</v>
      </c>
      <c r="U684" s="104">
        <f>VLOOKUP(C684,职业!B:I,7,0)</f>
        <v>0</v>
      </c>
      <c r="V684" s="104">
        <f>VLOOKUP(C684,职业!B:I,8,0)</f>
        <v>0</v>
      </c>
    </row>
    <row r="685" spans="1:22">
      <c r="A685" s="45">
        <f>ROW()-2</f>
        <v>683</v>
      </c>
      <c r="B685" s="45">
        <v>349</v>
      </c>
      <c r="C685" s="41">
        <v>1</v>
      </c>
      <c r="D685" s="41">
        <v>0</v>
      </c>
      <c r="E685" s="46" t="s">
        <v>474</v>
      </c>
      <c r="F685" s="46" t="str">
        <f>VLOOKUP(C685,职业!B:C,2,0)</f>
        <v>将军·攻击型</v>
      </c>
      <c r="G685" s="46" t="str">
        <f>VLOOKUP(D685,绝技!B:C,2,0)</f>
        <v>无</v>
      </c>
      <c r="H685" s="50">
        <v>0</v>
      </c>
      <c r="I685" s="50">
        <v>6</v>
      </c>
      <c r="J685" s="45">
        <f>H685+I685</f>
        <v>6</v>
      </c>
      <c r="K685" s="41">
        <v>1</v>
      </c>
      <c r="L685" s="42">
        <v>1</v>
      </c>
      <c r="M685" s="47">
        <f>INT((50+K685*R685)*(10+L685))</f>
        <v>825</v>
      </c>
      <c r="N685" s="72">
        <f>INT((H685+S685)*(10+L685))</f>
        <v>330</v>
      </c>
      <c r="O685" s="48">
        <f>INT((H685+T685)*(10+L685))</f>
        <v>55</v>
      </c>
      <c r="P685" s="48">
        <f>INT((I685+U685)*(10+L685))</f>
        <v>66</v>
      </c>
      <c r="Q685" s="48">
        <f>INT((I685+V685)*(10+L685))</f>
        <v>66</v>
      </c>
      <c r="R685" s="104">
        <f>VLOOKUP(C685,职业!B:I,4,0)</f>
        <v>25</v>
      </c>
      <c r="S685" s="104">
        <f>VLOOKUP(C685,职业!B:I,5,0)</f>
        <v>30</v>
      </c>
      <c r="T685" s="104">
        <f>VLOOKUP(C685,职业!B:I,6,0)</f>
        <v>5</v>
      </c>
      <c r="U685" s="104">
        <f>VLOOKUP(C685,职业!B:I,7,0)</f>
        <v>0</v>
      </c>
      <c r="V685" s="104">
        <f>VLOOKUP(C685,职业!B:I,8,0)</f>
        <v>0</v>
      </c>
    </row>
  </sheetData>
  <sheetProtection selectLockedCells="1" sort="0" autoFilter="0" pivotTables="0"/>
  <autoFilter ref="A2:T685">
    <sortState ref="A3:T685">
      <sortCondition descending="1" ref="H2:H685"/>
    </sortState>
  </autoFilter>
  <phoneticPr fontId="1" type="noConversion"/>
  <dataValidations count="4">
    <dataValidation type="whole" allowBlank="1" showInputMessage="1" showErrorMessage="1" sqref="L3:L685">
      <formula1>1</formula1>
      <formula2>100</formula2>
    </dataValidation>
    <dataValidation showInputMessage="1" showErrorMessage="1" sqref="F3:G685"/>
    <dataValidation type="whole" showInputMessage="1" showErrorMessage="1" sqref="C3:C685">
      <formula1>0</formula1>
      <formula2>9</formula2>
    </dataValidation>
    <dataValidation type="whole" showInputMessage="1" showErrorMessage="1" sqref="D3:D685">
      <formula1>0</formula1>
      <formula2>100</formula2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P114"/>
  <sheetViews>
    <sheetView workbookViewId="0">
      <selection activeCell="B2" sqref="B2:F9"/>
    </sheetView>
  </sheetViews>
  <sheetFormatPr defaultRowHeight="13.5"/>
  <cols>
    <col min="1" max="1" width="13.125" bestFit="1" customWidth="1"/>
    <col min="11" max="11" width="11" bestFit="1" customWidth="1"/>
    <col min="13" max="13" width="11" bestFit="1" customWidth="1"/>
  </cols>
  <sheetData>
    <row r="2" spans="1:16">
      <c r="A2" s="57" t="s">
        <v>802</v>
      </c>
      <c r="B2" s="55">
        <v>5</v>
      </c>
      <c r="C2" s="56">
        <v>4</v>
      </c>
      <c r="D2" s="54">
        <v>3</v>
      </c>
      <c r="E2" s="53">
        <v>2</v>
      </c>
      <c r="F2" s="52">
        <v>1</v>
      </c>
    </row>
    <row r="3" spans="1:16">
      <c r="A3" s="57" t="s">
        <v>803</v>
      </c>
      <c r="B3" s="62">
        <v>20</v>
      </c>
      <c r="C3" s="63">
        <v>50</v>
      </c>
      <c r="D3" s="64">
        <v>80</v>
      </c>
      <c r="E3" s="65">
        <v>150</v>
      </c>
      <c r="F3" s="66">
        <f>683-SUM(B3:E3)</f>
        <v>383</v>
      </c>
      <c r="G3">
        <f>SUM(B3:F3)</f>
        <v>683</v>
      </c>
    </row>
    <row r="4" spans="1:16">
      <c r="A4" s="8">
        <v>1</v>
      </c>
      <c r="B4" s="68" t="s">
        <v>804</v>
      </c>
      <c r="C4" s="68" t="s">
        <v>831</v>
      </c>
      <c r="D4" s="69"/>
      <c r="E4" s="69"/>
      <c r="F4" s="69"/>
      <c r="H4" s="78">
        <f>SUM(H5:H8)+50</f>
        <v>220</v>
      </c>
      <c r="I4" s="78"/>
      <c r="J4" s="79" t="s">
        <v>896</v>
      </c>
      <c r="K4" s="78" t="s">
        <v>887</v>
      </c>
      <c r="L4" s="78"/>
      <c r="M4" s="78"/>
      <c r="N4" s="78"/>
      <c r="O4" s="78"/>
      <c r="P4" s="78"/>
    </row>
    <row r="5" spans="1:16">
      <c r="A5" s="8">
        <v>2</v>
      </c>
      <c r="B5" s="68" t="s">
        <v>807</v>
      </c>
      <c r="C5" s="68" t="s">
        <v>854</v>
      </c>
      <c r="D5" s="69"/>
      <c r="E5" s="69"/>
      <c r="F5" s="69"/>
      <c r="H5" s="78">
        <v>0</v>
      </c>
      <c r="I5" s="78">
        <v>50</v>
      </c>
      <c r="J5" s="79" t="s">
        <v>914</v>
      </c>
      <c r="K5" s="78"/>
      <c r="L5" s="78"/>
      <c r="M5" s="78"/>
      <c r="N5" s="78"/>
      <c r="O5" s="78"/>
      <c r="P5" s="78"/>
    </row>
    <row r="6" spans="1:16">
      <c r="A6" s="8">
        <v>3</v>
      </c>
      <c r="B6" s="68" t="s">
        <v>808</v>
      </c>
      <c r="C6" s="68" t="s">
        <v>855</v>
      </c>
      <c r="D6" s="69"/>
      <c r="E6" s="69"/>
      <c r="F6" s="69"/>
      <c r="H6" s="78">
        <v>50</v>
      </c>
      <c r="I6" s="78">
        <v>25</v>
      </c>
      <c r="J6" s="79" t="s">
        <v>915</v>
      </c>
      <c r="K6" s="78" t="s">
        <v>888</v>
      </c>
      <c r="L6" s="78" t="s">
        <v>889</v>
      </c>
      <c r="M6" s="78"/>
      <c r="N6" s="78"/>
      <c r="O6" s="78"/>
      <c r="P6" s="78"/>
    </row>
    <row r="7" spans="1:16">
      <c r="A7" s="8">
        <v>4</v>
      </c>
      <c r="B7" s="68" t="s">
        <v>809</v>
      </c>
      <c r="C7" s="68" t="s">
        <v>874</v>
      </c>
      <c r="D7" s="69"/>
      <c r="E7" s="69"/>
      <c r="F7" s="69"/>
      <c r="H7" s="78">
        <v>60</v>
      </c>
      <c r="I7" s="78">
        <v>20</v>
      </c>
      <c r="J7" s="79" t="s">
        <v>916</v>
      </c>
      <c r="K7" s="78" t="s">
        <v>893</v>
      </c>
      <c r="L7" s="78" t="s">
        <v>894</v>
      </c>
      <c r="M7" s="78" t="s">
        <v>895</v>
      </c>
      <c r="N7" s="78"/>
      <c r="O7" s="80"/>
      <c r="P7" s="80"/>
    </row>
    <row r="8" spans="1:16">
      <c r="A8" s="8">
        <v>5</v>
      </c>
      <c r="B8" s="68" t="s">
        <v>810</v>
      </c>
      <c r="C8" s="68" t="s">
        <v>856</v>
      </c>
      <c r="D8" s="69"/>
      <c r="E8" s="69"/>
      <c r="F8" s="69"/>
      <c r="H8" s="78">
        <v>60</v>
      </c>
      <c r="I8" s="78">
        <v>15</v>
      </c>
      <c r="J8" s="79" t="s">
        <v>917</v>
      </c>
      <c r="K8" s="78" t="s">
        <v>889</v>
      </c>
      <c r="L8" s="78" t="s">
        <v>890</v>
      </c>
      <c r="M8" s="78" t="s">
        <v>891</v>
      </c>
      <c r="N8" s="78" t="s">
        <v>892</v>
      </c>
      <c r="O8" s="80"/>
      <c r="P8" s="80"/>
    </row>
    <row r="9" spans="1:16">
      <c r="A9" s="8">
        <v>6</v>
      </c>
      <c r="B9" s="68" t="s">
        <v>817</v>
      </c>
      <c r="C9" s="68" t="s">
        <v>873</v>
      </c>
      <c r="D9" s="69"/>
      <c r="E9" s="69"/>
      <c r="F9" s="69"/>
    </row>
    <row r="10" spans="1:16">
      <c r="A10" s="8">
        <v>7</v>
      </c>
      <c r="B10" s="67" t="s">
        <v>805</v>
      </c>
      <c r="C10" s="68" t="s">
        <v>875</v>
      </c>
      <c r="D10" s="69"/>
      <c r="E10" s="69"/>
      <c r="F10" s="69"/>
      <c r="H10" s="78">
        <f>SUM(H11:H14)+50</f>
        <v>230</v>
      </c>
      <c r="I10" s="78"/>
      <c r="J10" s="79" t="s">
        <v>896</v>
      </c>
      <c r="K10" s="80" t="s">
        <v>889</v>
      </c>
      <c r="L10" s="78"/>
      <c r="M10" s="78"/>
      <c r="N10" s="78"/>
      <c r="O10" s="78"/>
      <c r="P10" s="78"/>
    </row>
    <row r="11" spans="1:16">
      <c r="A11" s="8">
        <v>8</v>
      </c>
      <c r="B11" s="67" t="s">
        <v>811</v>
      </c>
      <c r="C11" s="68" t="s">
        <v>857</v>
      </c>
      <c r="D11" s="69"/>
      <c r="E11" s="69"/>
      <c r="F11" s="69"/>
      <c r="H11" s="78">
        <v>50</v>
      </c>
      <c r="I11" s="78">
        <v>50</v>
      </c>
      <c r="J11" s="79" t="s">
        <v>914</v>
      </c>
      <c r="K11" s="80" t="s">
        <v>897</v>
      </c>
      <c r="L11" s="78"/>
      <c r="M11" s="78"/>
      <c r="N11" s="78"/>
      <c r="O11" s="78"/>
      <c r="P11" s="78"/>
    </row>
    <row r="12" spans="1:16">
      <c r="A12" s="8">
        <v>9</v>
      </c>
      <c r="B12" s="67" t="s">
        <v>824</v>
      </c>
      <c r="C12" s="68" t="s">
        <v>878</v>
      </c>
      <c r="D12" s="69"/>
      <c r="E12" s="69"/>
      <c r="F12" s="69"/>
      <c r="H12" s="78">
        <v>50</v>
      </c>
      <c r="I12" s="78">
        <v>25</v>
      </c>
      <c r="J12" s="79" t="s">
        <v>915</v>
      </c>
      <c r="K12" s="78" t="s">
        <v>888</v>
      </c>
      <c r="L12" s="80" t="s">
        <v>887</v>
      </c>
      <c r="M12" s="78"/>
      <c r="N12" s="78"/>
      <c r="O12" s="78"/>
      <c r="P12" s="78"/>
    </row>
    <row r="13" spans="1:16">
      <c r="A13" s="8">
        <v>10</v>
      </c>
      <c r="B13" s="67" t="s">
        <v>812</v>
      </c>
      <c r="C13" s="68" t="s">
        <v>858</v>
      </c>
      <c r="D13" s="69"/>
      <c r="E13" s="69"/>
      <c r="F13" s="69"/>
      <c r="H13" s="78">
        <v>20</v>
      </c>
      <c r="I13" s="78">
        <v>20</v>
      </c>
      <c r="J13" s="79" t="s">
        <v>916</v>
      </c>
      <c r="K13" s="80" t="s">
        <v>898</v>
      </c>
      <c r="L13" s="78"/>
      <c r="M13" s="78"/>
      <c r="N13" s="78"/>
      <c r="O13" s="80"/>
      <c r="P13" s="80"/>
    </row>
    <row r="14" spans="1:16">
      <c r="A14" s="8">
        <v>11</v>
      </c>
      <c r="B14" s="67" t="s">
        <v>813</v>
      </c>
      <c r="C14" s="68" t="s">
        <v>859</v>
      </c>
      <c r="D14" s="69"/>
      <c r="E14" s="69"/>
      <c r="F14" s="69"/>
      <c r="H14" s="78">
        <v>60</v>
      </c>
      <c r="I14" s="78">
        <v>15</v>
      </c>
      <c r="J14" s="79" t="s">
        <v>917</v>
      </c>
      <c r="K14" s="80" t="s">
        <v>887</v>
      </c>
      <c r="L14" s="78" t="s">
        <v>890</v>
      </c>
      <c r="M14" s="78" t="s">
        <v>891</v>
      </c>
      <c r="N14" s="78" t="s">
        <v>892</v>
      </c>
      <c r="O14" s="80"/>
      <c r="P14" s="80"/>
    </row>
    <row r="15" spans="1:16">
      <c r="A15" s="8">
        <v>12</v>
      </c>
      <c r="B15" s="67" t="s">
        <v>814</v>
      </c>
      <c r="C15" s="68" t="s">
        <v>536</v>
      </c>
      <c r="D15" s="69"/>
      <c r="E15" s="69"/>
      <c r="F15" s="69"/>
    </row>
    <row r="16" spans="1:16">
      <c r="A16" s="8">
        <v>13</v>
      </c>
      <c r="B16" s="70" t="s">
        <v>806</v>
      </c>
      <c r="C16" s="68" t="s">
        <v>860</v>
      </c>
      <c r="D16" s="69"/>
      <c r="E16" s="69"/>
      <c r="F16" s="69"/>
      <c r="H16" s="78">
        <f>SUM(H17:H20)+50</f>
        <v>180</v>
      </c>
      <c r="I16" s="78"/>
      <c r="J16" s="79" t="s">
        <v>896</v>
      </c>
      <c r="K16" s="80" t="s">
        <v>890</v>
      </c>
      <c r="L16" s="78"/>
      <c r="M16" s="78"/>
      <c r="N16" s="78"/>
      <c r="O16" s="78"/>
      <c r="P16" s="78"/>
    </row>
    <row r="17" spans="1:16">
      <c r="A17" s="8">
        <v>14</v>
      </c>
      <c r="B17" s="70" t="s">
        <v>821</v>
      </c>
      <c r="C17" s="68" t="s">
        <v>861</v>
      </c>
      <c r="D17" s="69"/>
      <c r="E17" s="69"/>
      <c r="F17" s="69"/>
      <c r="H17" s="78">
        <v>50</v>
      </c>
      <c r="I17" s="78">
        <v>50</v>
      </c>
      <c r="J17" s="79" t="s">
        <v>914</v>
      </c>
      <c r="K17" s="80" t="s">
        <v>899</v>
      </c>
      <c r="L17" s="78"/>
      <c r="M17" s="78"/>
      <c r="N17" s="78"/>
      <c r="O17" s="78"/>
      <c r="P17" s="78"/>
    </row>
    <row r="18" spans="1:16">
      <c r="A18" s="8">
        <v>15</v>
      </c>
      <c r="B18" s="70" t="s">
        <v>816</v>
      </c>
      <c r="C18" s="68" t="s">
        <v>862</v>
      </c>
      <c r="D18" s="69"/>
      <c r="E18" s="69"/>
      <c r="F18" s="69"/>
      <c r="H18" s="78">
        <v>0</v>
      </c>
      <c r="I18" s="78">
        <v>25</v>
      </c>
      <c r="J18" s="79" t="s">
        <v>915</v>
      </c>
      <c r="K18" s="78"/>
      <c r="L18" s="80"/>
      <c r="M18" s="78"/>
      <c r="N18" s="78"/>
      <c r="O18" s="78"/>
      <c r="P18" s="78"/>
    </row>
    <row r="19" spans="1:16">
      <c r="A19" s="8">
        <v>16</v>
      </c>
      <c r="B19" s="70" t="s">
        <v>815</v>
      </c>
      <c r="C19" s="68" t="s">
        <v>959</v>
      </c>
      <c r="D19" s="69"/>
      <c r="E19" s="69"/>
      <c r="F19" s="69"/>
      <c r="H19" s="78">
        <v>20</v>
      </c>
      <c r="I19" s="78">
        <v>20</v>
      </c>
      <c r="J19" s="79" t="s">
        <v>916</v>
      </c>
      <c r="K19" s="80" t="s">
        <v>900</v>
      </c>
      <c r="L19" s="80" t="s">
        <v>901</v>
      </c>
      <c r="M19" s="78"/>
      <c r="N19" s="78"/>
      <c r="O19" s="80"/>
      <c r="P19" s="80"/>
    </row>
    <row r="20" spans="1:16">
      <c r="A20" s="8">
        <v>17</v>
      </c>
      <c r="B20" s="70" t="s">
        <v>818</v>
      </c>
      <c r="C20" s="68" t="s">
        <v>863</v>
      </c>
      <c r="D20" s="69"/>
      <c r="E20" s="69"/>
      <c r="F20" s="69"/>
      <c r="H20" s="78">
        <v>60</v>
      </c>
      <c r="I20" s="78">
        <v>15</v>
      </c>
      <c r="J20" s="79" t="s">
        <v>917</v>
      </c>
      <c r="K20" s="80" t="s">
        <v>887</v>
      </c>
      <c r="L20" s="80" t="s">
        <v>889</v>
      </c>
      <c r="M20" s="78" t="s">
        <v>891</v>
      </c>
      <c r="N20" s="78" t="s">
        <v>892</v>
      </c>
      <c r="O20" s="80"/>
      <c r="P20" s="80"/>
    </row>
    <row r="21" spans="1:16">
      <c r="A21" s="8">
        <v>18</v>
      </c>
      <c r="B21" s="70" t="s">
        <v>819</v>
      </c>
      <c r="C21" s="68" t="s">
        <v>697</v>
      </c>
      <c r="D21" s="69"/>
      <c r="E21" s="69"/>
      <c r="F21" s="69"/>
    </row>
    <row r="22" spans="1:16">
      <c r="A22" s="8">
        <v>19</v>
      </c>
      <c r="B22" s="71" t="s">
        <v>838</v>
      </c>
      <c r="C22" s="67" t="s">
        <v>832</v>
      </c>
      <c r="D22" s="69"/>
      <c r="E22" s="69"/>
      <c r="F22" s="69"/>
      <c r="H22" s="78">
        <f>SUM(H23:H26)+50</f>
        <v>150</v>
      </c>
      <c r="I22" s="78"/>
      <c r="J22" s="79" t="s">
        <v>896</v>
      </c>
      <c r="K22" s="80" t="s">
        <v>891</v>
      </c>
      <c r="L22" s="78"/>
      <c r="M22" s="78"/>
      <c r="N22" s="78"/>
      <c r="O22" s="78"/>
      <c r="P22" s="78"/>
    </row>
    <row r="23" spans="1:16">
      <c r="A23" s="8">
        <v>20</v>
      </c>
      <c r="B23" s="71" t="s">
        <v>840</v>
      </c>
      <c r="C23" s="67" t="s">
        <v>833</v>
      </c>
      <c r="D23" s="69"/>
      <c r="E23" s="69"/>
      <c r="F23" s="69"/>
      <c r="H23" s="78">
        <v>0</v>
      </c>
      <c r="I23" s="78">
        <v>50</v>
      </c>
      <c r="J23" s="79" t="s">
        <v>914</v>
      </c>
      <c r="K23" s="80"/>
      <c r="L23" s="78"/>
      <c r="M23" s="78"/>
      <c r="N23" s="78"/>
      <c r="O23" s="78"/>
      <c r="P23" s="78"/>
    </row>
    <row r="24" spans="1:16">
      <c r="A24" s="8">
        <v>21</v>
      </c>
      <c r="B24" s="69"/>
      <c r="C24" s="67" t="s">
        <v>834</v>
      </c>
      <c r="D24" s="69"/>
      <c r="E24" s="69"/>
      <c r="F24" s="69"/>
      <c r="H24" s="78">
        <v>0</v>
      </c>
      <c r="I24" s="78">
        <v>25</v>
      </c>
      <c r="J24" s="79" t="s">
        <v>915</v>
      </c>
      <c r="K24" s="78"/>
      <c r="L24" s="80"/>
      <c r="M24" s="78"/>
      <c r="N24" s="78"/>
      <c r="O24" s="78"/>
      <c r="P24" s="78"/>
    </row>
    <row r="25" spans="1:16">
      <c r="A25" s="8">
        <v>22</v>
      </c>
      <c r="B25" s="69"/>
      <c r="C25" s="67" t="s">
        <v>835</v>
      </c>
      <c r="D25" s="69"/>
      <c r="E25" s="69"/>
      <c r="F25" s="69"/>
      <c r="H25" s="78">
        <v>40</v>
      </c>
      <c r="I25" s="78">
        <v>20</v>
      </c>
      <c r="J25" s="79" t="s">
        <v>916</v>
      </c>
      <c r="K25" s="80" t="s">
        <v>902</v>
      </c>
      <c r="L25" s="80" t="s">
        <v>903</v>
      </c>
      <c r="M25" s="78"/>
      <c r="N25" s="78"/>
      <c r="O25" s="80"/>
      <c r="P25" s="80"/>
    </row>
    <row r="26" spans="1:16">
      <c r="A26" s="8">
        <v>23</v>
      </c>
      <c r="B26" s="69"/>
      <c r="C26" s="67" t="s">
        <v>836</v>
      </c>
      <c r="D26" s="69"/>
      <c r="E26" s="69"/>
      <c r="F26" s="69"/>
      <c r="H26" s="78">
        <v>60</v>
      </c>
      <c r="I26" s="78">
        <v>15</v>
      </c>
      <c r="J26" s="79" t="s">
        <v>917</v>
      </c>
      <c r="K26" s="80" t="s">
        <v>887</v>
      </c>
      <c r="L26" s="80" t="s">
        <v>889</v>
      </c>
      <c r="M26" s="80" t="s">
        <v>890</v>
      </c>
      <c r="N26" s="78" t="s">
        <v>892</v>
      </c>
      <c r="O26" s="80"/>
      <c r="P26" s="80"/>
    </row>
    <row r="27" spans="1:16">
      <c r="A27" s="8">
        <v>24</v>
      </c>
      <c r="B27" s="69"/>
      <c r="C27" s="67" t="s">
        <v>837</v>
      </c>
      <c r="D27" s="69"/>
      <c r="E27" s="69"/>
      <c r="F27" s="69"/>
    </row>
    <row r="28" spans="1:16">
      <c r="A28" s="8">
        <v>25</v>
      </c>
      <c r="B28" s="69"/>
      <c r="C28" s="67" t="s">
        <v>839</v>
      </c>
      <c r="D28" s="69"/>
      <c r="E28" s="69"/>
      <c r="F28" s="69"/>
      <c r="H28" s="78">
        <f>SUM(H29:H32)+50</f>
        <v>130</v>
      </c>
      <c r="I28" s="78"/>
      <c r="J28" s="79" t="s">
        <v>896</v>
      </c>
      <c r="K28" s="80" t="s">
        <v>892</v>
      </c>
      <c r="L28" s="78"/>
      <c r="M28" s="78"/>
      <c r="N28" s="78"/>
      <c r="O28" s="78"/>
      <c r="P28" s="78"/>
    </row>
    <row r="29" spans="1:16">
      <c r="A29" s="8">
        <v>26</v>
      </c>
      <c r="B29" s="69"/>
      <c r="C29" s="67" t="s">
        <v>841</v>
      </c>
      <c r="D29" s="69"/>
      <c r="E29" s="69"/>
      <c r="F29" s="69"/>
      <c r="H29" s="78">
        <v>0</v>
      </c>
      <c r="I29" s="78">
        <v>50</v>
      </c>
      <c r="J29" s="79" t="s">
        <v>914</v>
      </c>
      <c r="K29" s="80"/>
      <c r="L29" s="78"/>
      <c r="M29" s="78"/>
      <c r="N29" s="78"/>
      <c r="O29" s="78"/>
      <c r="P29" s="78"/>
    </row>
    <row r="30" spans="1:16">
      <c r="A30" s="8">
        <v>27</v>
      </c>
      <c r="B30" s="69"/>
      <c r="C30" s="67" t="s">
        <v>842</v>
      </c>
      <c r="D30" s="69"/>
      <c r="E30" s="69"/>
      <c r="F30" s="69"/>
      <c r="H30" s="78">
        <v>0</v>
      </c>
      <c r="I30" s="78">
        <v>25</v>
      </c>
      <c r="J30" s="79" t="s">
        <v>915</v>
      </c>
      <c r="K30" s="78"/>
      <c r="L30" s="80"/>
      <c r="M30" s="78"/>
      <c r="N30" s="78"/>
      <c r="O30" s="78"/>
      <c r="P30" s="78"/>
    </row>
    <row r="31" spans="1:16">
      <c r="A31" s="8">
        <v>28</v>
      </c>
      <c r="B31" s="69"/>
      <c r="C31" s="67" t="s">
        <v>867</v>
      </c>
      <c r="D31" s="69"/>
      <c r="E31" s="69"/>
      <c r="F31" s="69"/>
      <c r="H31" s="78">
        <v>20</v>
      </c>
      <c r="I31" s="78">
        <v>20</v>
      </c>
      <c r="J31" s="79" t="s">
        <v>916</v>
      </c>
      <c r="K31" s="80" t="s">
        <v>904</v>
      </c>
      <c r="L31" s="80"/>
      <c r="M31" s="78"/>
      <c r="N31" s="78"/>
      <c r="O31" s="80"/>
      <c r="P31" s="80"/>
    </row>
    <row r="32" spans="1:16">
      <c r="A32" s="8">
        <v>29</v>
      </c>
      <c r="B32" s="69"/>
      <c r="C32" s="70" t="s">
        <v>843</v>
      </c>
      <c r="D32" s="69"/>
      <c r="E32" s="69"/>
      <c r="F32" s="69"/>
      <c r="H32" s="78">
        <v>60</v>
      </c>
      <c r="I32" s="78">
        <v>15</v>
      </c>
      <c r="J32" s="79" t="s">
        <v>917</v>
      </c>
      <c r="K32" s="80" t="s">
        <v>887</v>
      </c>
      <c r="L32" s="80" t="s">
        <v>889</v>
      </c>
      <c r="M32" s="80" t="s">
        <v>890</v>
      </c>
      <c r="N32" s="80" t="s">
        <v>891</v>
      </c>
      <c r="O32" s="80"/>
      <c r="P32" s="80"/>
    </row>
    <row r="33" spans="1:16">
      <c r="A33" s="8">
        <v>30</v>
      </c>
      <c r="B33" s="69"/>
      <c r="C33" s="70" t="s">
        <v>844</v>
      </c>
      <c r="D33" s="69"/>
      <c r="E33" s="69"/>
      <c r="F33" s="69"/>
    </row>
    <row r="34" spans="1:16">
      <c r="A34" s="8">
        <v>31</v>
      </c>
      <c r="B34" s="69"/>
      <c r="C34" s="70" t="s">
        <v>876</v>
      </c>
      <c r="D34" s="69"/>
      <c r="E34" s="69"/>
      <c r="F34" s="69"/>
      <c r="H34" s="78">
        <f>SUM(H35:H38)+50</f>
        <v>255</v>
      </c>
      <c r="I34" s="78"/>
      <c r="J34" s="79" t="s">
        <v>896</v>
      </c>
      <c r="K34" s="80" t="s">
        <v>905</v>
      </c>
      <c r="L34" s="78"/>
      <c r="M34" s="78"/>
      <c r="N34" s="78"/>
      <c r="O34" s="78"/>
      <c r="P34" s="78"/>
    </row>
    <row r="35" spans="1:16">
      <c r="A35" s="8">
        <v>32</v>
      </c>
      <c r="B35" s="69"/>
      <c r="C35" s="70" t="s">
        <v>866</v>
      </c>
      <c r="D35" s="69"/>
      <c r="E35" s="69"/>
      <c r="F35" s="69"/>
      <c r="H35" s="78">
        <v>50</v>
      </c>
      <c r="I35" s="78">
        <v>50</v>
      </c>
      <c r="J35" s="79" t="s">
        <v>914</v>
      </c>
      <c r="K35" s="80" t="s">
        <v>906</v>
      </c>
      <c r="L35" s="78"/>
      <c r="M35" s="78"/>
      <c r="N35" s="78"/>
      <c r="O35" s="78"/>
      <c r="P35" s="78"/>
    </row>
    <row r="36" spans="1:16">
      <c r="A36" s="8">
        <v>33</v>
      </c>
      <c r="B36" s="69"/>
      <c r="C36" s="70" t="s">
        <v>845</v>
      </c>
      <c r="D36" s="69"/>
      <c r="E36" s="69"/>
      <c r="F36" s="69"/>
      <c r="H36" s="78">
        <v>50</v>
      </c>
      <c r="I36" s="78">
        <v>25</v>
      </c>
      <c r="J36" s="79" t="s">
        <v>915</v>
      </c>
      <c r="K36" s="80" t="s">
        <v>912</v>
      </c>
      <c r="L36" s="80" t="s">
        <v>913</v>
      </c>
      <c r="M36" s="78"/>
      <c r="N36" s="78"/>
      <c r="O36" s="78"/>
      <c r="P36" s="78"/>
    </row>
    <row r="37" spans="1:16">
      <c r="A37" s="8">
        <v>34</v>
      </c>
      <c r="B37" s="69"/>
      <c r="C37" s="70" t="s">
        <v>848</v>
      </c>
      <c r="D37" s="69"/>
      <c r="E37" s="69"/>
      <c r="F37" s="69"/>
      <c r="H37" s="78">
        <v>60</v>
      </c>
      <c r="I37" s="78">
        <v>20</v>
      </c>
      <c r="J37" s="79" t="s">
        <v>916</v>
      </c>
      <c r="K37" s="80" t="s">
        <v>907</v>
      </c>
      <c r="L37" s="80" t="s">
        <v>894</v>
      </c>
      <c r="M37" s="80" t="s">
        <v>908</v>
      </c>
      <c r="N37" s="78"/>
      <c r="O37" s="80"/>
      <c r="P37" s="80"/>
    </row>
    <row r="38" spans="1:16">
      <c r="A38" s="8">
        <v>35</v>
      </c>
      <c r="B38" s="69"/>
      <c r="C38" s="70" t="s">
        <v>872</v>
      </c>
      <c r="D38" s="69"/>
      <c r="E38" s="69"/>
      <c r="F38" s="69"/>
      <c r="H38" s="78">
        <v>45</v>
      </c>
      <c r="I38" s="78">
        <v>15</v>
      </c>
      <c r="J38" s="79" t="s">
        <v>917</v>
      </c>
      <c r="K38" s="80" t="s">
        <v>909</v>
      </c>
      <c r="L38" s="80" t="s">
        <v>910</v>
      </c>
      <c r="M38" s="80" t="s">
        <v>911</v>
      </c>
      <c r="N38" s="80"/>
      <c r="O38" s="80"/>
      <c r="P38" s="80"/>
    </row>
    <row r="39" spans="1:16">
      <c r="A39" s="8">
        <v>36</v>
      </c>
      <c r="B39" s="69"/>
      <c r="C39" s="70" t="s">
        <v>868</v>
      </c>
      <c r="D39" s="69"/>
      <c r="E39" s="69"/>
      <c r="F39" s="69"/>
    </row>
    <row r="40" spans="1:16">
      <c r="A40" s="8">
        <v>37</v>
      </c>
      <c r="B40" s="69"/>
      <c r="C40" s="70" t="s">
        <v>880</v>
      </c>
      <c r="D40" s="69"/>
      <c r="E40" s="69"/>
      <c r="F40" s="69"/>
      <c r="H40" s="78">
        <f>SUM(H41:H44)+50</f>
        <v>225</v>
      </c>
      <c r="I40" s="78"/>
      <c r="J40" s="79" t="s">
        <v>896</v>
      </c>
      <c r="K40" s="80" t="s">
        <v>918</v>
      </c>
      <c r="L40" s="78"/>
      <c r="M40" s="78"/>
      <c r="N40" s="78"/>
      <c r="O40" s="78"/>
      <c r="P40" s="78"/>
    </row>
    <row r="41" spans="1:16">
      <c r="A41" s="8">
        <v>38</v>
      </c>
      <c r="B41" s="69"/>
      <c r="C41" s="70" t="s">
        <v>881</v>
      </c>
      <c r="D41" s="69"/>
      <c r="E41" s="69"/>
      <c r="F41" s="69"/>
      <c r="H41" s="78">
        <v>50</v>
      </c>
      <c r="I41" s="78">
        <v>50</v>
      </c>
      <c r="J41" s="79" t="s">
        <v>914</v>
      </c>
      <c r="K41" s="80" t="s">
        <v>919</v>
      </c>
      <c r="L41" s="78"/>
      <c r="M41" s="78"/>
      <c r="N41" s="78"/>
      <c r="O41" s="78"/>
      <c r="P41" s="78"/>
    </row>
    <row r="42" spans="1:16">
      <c r="A42" s="8">
        <v>39</v>
      </c>
      <c r="B42" s="69"/>
      <c r="C42" s="71" t="s">
        <v>846</v>
      </c>
      <c r="D42" s="69"/>
      <c r="E42" s="69"/>
      <c r="F42" s="69"/>
      <c r="H42" s="78">
        <v>0</v>
      </c>
      <c r="I42" s="78">
        <v>25</v>
      </c>
      <c r="J42" s="79" t="s">
        <v>915</v>
      </c>
      <c r="K42" s="80"/>
      <c r="L42" s="80"/>
      <c r="M42" s="78"/>
      <c r="N42" s="78"/>
      <c r="O42" s="78"/>
      <c r="P42" s="78"/>
    </row>
    <row r="43" spans="1:16">
      <c r="A43" s="8">
        <v>40</v>
      </c>
      <c r="B43" s="69"/>
      <c r="C43" s="71" t="s">
        <v>847</v>
      </c>
      <c r="D43" s="69"/>
      <c r="E43" s="69"/>
      <c r="F43" s="69"/>
      <c r="H43" s="78">
        <v>80</v>
      </c>
      <c r="I43" s="78">
        <v>20</v>
      </c>
      <c r="J43" s="79" t="s">
        <v>916</v>
      </c>
      <c r="K43" s="80" t="s">
        <v>920</v>
      </c>
      <c r="L43" s="80" t="s">
        <v>901</v>
      </c>
      <c r="M43" s="80" t="s">
        <v>921</v>
      </c>
      <c r="N43" s="80" t="s">
        <v>922</v>
      </c>
      <c r="O43" s="80" t="s">
        <v>924</v>
      </c>
      <c r="P43" s="80" t="s">
        <v>923</v>
      </c>
    </row>
    <row r="44" spans="1:16">
      <c r="A44" s="8">
        <v>41</v>
      </c>
      <c r="B44" s="69"/>
      <c r="C44" s="71" t="s">
        <v>849</v>
      </c>
      <c r="D44" s="69"/>
      <c r="E44" s="69"/>
      <c r="F44" s="69"/>
      <c r="H44" s="78">
        <v>45</v>
      </c>
      <c r="I44" s="78">
        <v>15</v>
      </c>
      <c r="J44" s="79" t="s">
        <v>917</v>
      </c>
      <c r="K44" s="80" t="s">
        <v>931</v>
      </c>
      <c r="L44" s="80" t="s">
        <v>932</v>
      </c>
      <c r="M44" s="80" t="s">
        <v>887</v>
      </c>
      <c r="N44" s="80"/>
      <c r="O44" s="80"/>
      <c r="P44" s="80"/>
    </row>
    <row r="45" spans="1:16">
      <c r="A45" s="8">
        <v>42</v>
      </c>
      <c r="B45" s="69"/>
      <c r="C45" s="71" t="s">
        <v>877</v>
      </c>
      <c r="D45" s="69"/>
      <c r="E45" s="69"/>
      <c r="F45" s="69"/>
    </row>
    <row r="46" spans="1:16">
      <c r="A46" s="8">
        <v>43</v>
      </c>
      <c r="B46" s="69"/>
      <c r="C46" s="71" t="s">
        <v>879</v>
      </c>
      <c r="D46" s="69"/>
      <c r="E46" s="69"/>
      <c r="F46" s="69"/>
      <c r="H46" s="78">
        <f>SUM(H47:H50)+50</f>
        <v>240</v>
      </c>
      <c r="I46" s="78"/>
      <c r="J46" s="79" t="s">
        <v>896</v>
      </c>
      <c r="K46" s="80" t="s">
        <v>888</v>
      </c>
      <c r="L46" s="78"/>
      <c r="M46" s="78"/>
      <c r="N46" s="78"/>
      <c r="O46" s="78"/>
      <c r="P46" s="78"/>
    </row>
    <row r="47" spans="1:16">
      <c r="A47" s="8">
        <v>44</v>
      </c>
      <c r="B47" s="69"/>
      <c r="C47" s="71" t="s">
        <v>850</v>
      </c>
      <c r="D47" s="69"/>
      <c r="E47" s="69"/>
      <c r="F47" s="69"/>
      <c r="H47" s="78">
        <v>50</v>
      </c>
      <c r="I47" s="78">
        <v>50</v>
      </c>
      <c r="J47" s="79" t="s">
        <v>914</v>
      </c>
      <c r="K47" s="80" t="s">
        <v>925</v>
      </c>
      <c r="L47" s="78"/>
      <c r="M47" s="78"/>
      <c r="N47" s="78"/>
      <c r="O47" s="78"/>
      <c r="P47" s="78"/>
    </row>
    <row r="48" spans="1:16">
      <c r="A48" s="8">
        <v>45</v>
      </c>
      <c r="B48" s="69"/>
      <c r="C48" s="71" t="s">
        <v>851</v>
      </c>
      <c r="D48" s="69"/>
      <c r="E48" s="69"/>
      <c r="F48" s="69"/>
      <c r="H48" s="78">
        <v>50</v>
      </c>
      <c r="I48" s="78">
        <v>25</v>
      </c>
      <c r="J48" s="79" t="s">
        <v>915</v>
      </c>
      <c r="K48" s="80" t="s">
        <v>887</v>
      </c>
      <c r="L48" s="80" t="s">
        <v>889</v>
      </c>
      <c r="M48" s="78"/>
      <c r="N48" s="78"/>
      <c r="O48" s="78"/>
      <c r="P48" s="78"/>
    </row>
    <row r="49" spans="1:16">
      <c r="A49" s="8">
        <v>46</v>
      </c>
      <c r="B49" s="69"/>
      <c r="C49" s="71" t="s">
        <v>852</v>
      </c>
      <c r="D49" s="69"/>
      <c r="E49" s="69"/>
      <c r="F49" s="69"/>
      <c r="H49" s="78">
        <v>60</v>
      </c>
      <c r="I49" s="78">
        <v>20</v>
      </c>
      <c r="J49" s="79" t="s">
        <v>916</v>
      </c>
      <c r="K49" s="80" t="s">
        <v>926</v>
      </c>
      <c r="L49" s="80" t="s">
        <v>927</v>
      </c>
      <c r="M49" s="80" t="s">
        <v>928</v>
      </c>
      <c r="N49" s="80"/>
      <c r="O49" s="80"/>
      <c r="P49" s="80"/>
    </row>
    <row r="50" spans="1:16">
      <c r="A50" s="8">
        <v>47</v>
      </c>
      <c r="B50" s="69"/>
      <c r="C50" s="71" t="s">
        <v>865</v>
      </c>
      <c r="D50" s="69"/>
      <c r="E50" s="69"/>
      <c r="F50" s="69"/>
      <c r="H50" s="78">
        <v>30</v>
      </c>
      <c r="I50" s="78">
        <v>15</v>
      </c>
      <c r="J50" s="79" t="s">
        <v>917</v>
      </c>
      <c r="K50" s="80" t="s">
        <v>929</v>
      </c>
      <c r="L50" s="80" t="s">
        <v>930</v>
      </c>
      <c r="M50" s="80"/>
      <c r="N50" s="80"/>
      <c r="O50" s="80"/>
      <c r="P50" s="80"/>
    </row>
    <row r="51" spans="1:16">
      <c r="A51" s="8">
        <v>48</v>
      </c>
      <c r="B51" s="69"/>
      <c r="C51" s="71" t="s">
        <v>853</v>
      </c>
      <c r="D51" s="69"/>
      <c r="E51" s="69"/>
      <c r="F51" s="69"/>
    </row>
    <row r="52" spans="1:16">
      <c r="A52" s="8">
        <v>49</v>
      </c>
      <c r="B52" s="69"/>
      <c r="C52" s="71" t="s">
        <v>823</v>
      </c>
      <c r="D52" s="69"/>
      <c r="E52" s="69"/>
      <c r="F52" s="69"/>
      <c r="H52" s="78">
        <f>SUM(H53:H56)+50</f>
        <v>220</v>
      </c>
      <c r="I52" s="78"/>
      <c r="J52" s="79" t="s">
        <v>896</v>
      </c>
      <c r="K52" s="80" t="s">
        <v>933</v>
      </c>
      <c r="L52" s="78"/>
      <c r="M52" s="78"/>
      <c r="N52" s="78"/>
      <c r="O52" s="78"/>
      <c r="P52" s="78"/>
    </row>
    <row r="53" spans="1:16">
      <c r="A53" s="8">
        <v>50</v>
      </c>
      <c r="B53" s="69"/>
      <c r="C53" s="71" t="s">
        <v>869</v>
      </c>
      <c r="D53" s="69"/>
      <c r="E53" s="69"/>
      <c r="F53" s="69"/>
      <c r="H53" s="78">
        <v>0</v>
      </c>
      <c r="I53" s="78">
        <v>50</v>
      </c>
      <c r="J53" s="79" t="s">
        <v>914</v>
      </c>
      <c r="K53" s="80"/>
      <c r="L53" s="78"/>
      <c r="M53" s="78"/>
      <c r="N53" s="78"/>
      <c r="O53" s="78"/>
      <c r="P53" s="78"/>
    </row>
    <row r="54" spans="1:16">
      <c r="A54" s="8">
        <v>51</v>
      </c>
      <c r="B54" s="69"/>
      <c r="C54" s="69"/>
      <c r="D54" s="69"/>
      <c r="E54" s="69"/>
      <c r="F54" s="69"/>
      <c r="H54" s="78">
        <v>0</v>
      </c>
      <c r="I54" s="78">
        <v>25</v>
      </c>
      <c r="J54" s="79" t="s">
        <v>915</v>
      </c>
      <c r="K54" s="80"/>
      <c r="L54" s="80"/>
      <c r="M54" s="78"/>
      <c r="N54" s="78"/>
      <c r="O54" s="78"/>
      <c r="P54" s="78"/>
    </row>
    <row r="55" spans="1:16">
      <c r="A55" s="8">
        <v>52</v>
      </c>
      <c r="B55" s="69"/>
      <c r="C55" s="69"/>
      <c r="D55" s="69"/>
      <c r="E55" s="69"/>
      <c r="F55" s="69"/>
      <c r="H55" s="78">
        <v>80</v>
      </c>
      <c r="I55" s="78">
        <v>20</v>
      </c>
      <c r="J55" s="79" t="s">
        <v>916</v>
      </c>
      <c r="K55" s="80" t="s">
        <v>934</v>
      </c>
      <c r="L55" s="80" t="s">
        <v>940</v>
      </c>
      <c r="M55" s="80" t="s">
        <v>941</v>
      </c>
      <c r="N55" s="80" t="s">
        <v>935</v>
      </c>
      <c r="O55" s="80"/>
      <c r="P55" s="80"/>
    </row>
    <row r="56" spans="1:16">
      <c r="A56" s="8">
        <v>53</v>
      </c>
      <c r="B56" s="69"/>
      <c r="C56" s="69"/>
      <c r="D56" s="69"/>
      <c r="E56" s="69"/>
      <c r="F56" s="69"/>
      <c r="H56" s="78">
        <v>90</v>
      </c>
      <c r="I56" s="78">
        <v>15</v>
      </c>
      <c r="J56" s="79" t="s">
        <v>917</v>
      </c>
      <c r="K56" s="80" t="s">
        <v>936</v>
      </c>
      <c r="L56" s="80" t="s">
        <v>937</v>
      </c>
      <c r="M56" s="80" t="s">
        <v>938</v>
      </c>
      <c r="N56" s="80" t="s">
        <v>939</v>
      </c>
      <c r="O56" s="80" t="s">
        <v>942</v>
      </c>
      <c r="P56" s="80" t="s">
        <v>943</v>
      </c>
    </row>
    <row r="57" spans="1:16">
      <c r="A57" s="8">
        <v>54</v>
      </c>
      <c r="B57" s="69"/>
      <c r="C57" s="69"/>
      <c r="D57" s="69"/>
      <c r="E57" s="69"/>
      <c r="F57" s="69"/>
    </row>
    <row r="58" spans="1:16">
      <c r="A58" s="8">
        <v>55</v>
      </c>
      <c r="B58" s="69"/>
      <c r="C58" s="69"/>
      <c r="D58" s="69"/>
      <c r="E58" s="69"/>
      <c r="F58" s="69"/>
      <c r="H58" s="78">
        <f>SUM(H59:H62)+50</f>
        <v>180</v>
      </c>
      <c r="I58" s="78"/>
      <c r="J58" s="79" t="s">
        <v>896</v>
      </c>
      <c r="K58" s="80" t="s">
        <v>944</v>
      </c>
      <c r="L58" s="78"/>
      <c r="M58" s="78"/>
      <c r="N58" s="78"/>
      <c r="O58" s="78"/>
      <c r="P58" s="78"/>
    </row>
    <row r="59" spans="1:16">
      <c r="A59" s="8">
        <v>56</v>
      </c>
      <c r="B59" s="69"/>
      <c r="C59" s="69"/>
      <c r="D59" s="69"/>
      <c r="E59" s="69"/>
      <c r="F59" s="69"/>
      <c r="H59" s="78">
        <v>50</v>
      </c>
      <c r="I59" s="78">
        <v>50</v>
      </c>
      <c r="J59" s="79" t="s">
        <v>914</v>
      </c>
      <c r="K59" s="80" t="s">
        <v>945</v>
      </c>
      <c r="L59" s="78"/>
      <c r="M59" s="78"/>
      <c r="N59" s="78"/>
      <c r="O59" s="78"/>
      <c r="P59" s="78"/>
    </row>
    <row r="60" spans="1:16">
      <c r="A60" s="8">
        <v>57</v>
      </c>
      <c r="B60" s="69"/>
      <c r="C60" s="69"/>
      <c r="D60" s="69"/>
      <c r="E60" s="69"/>
      <c r="F60" s="69"/>
      <c r="H60" s="78">
        <v>0</v>
      </c>
      <c r="I60" s="78">
        <v>25</v>
      </c>
      <c r="J60" s="79" t="s">
        <v>915</v>
      </c>
      <c r="K60" s="80"/>
      <c r="L60" s="80"/>
      <c r="M60" s="78"/>
      <c r="N60" s="78"/>
      <c r="O60" s="78"/>
      <c r="P60" s="78"/>
    </row>
    <row r="61" spans="1:16">
      <c r="A61" s="8">
        <v>58</v>
      </c>
      <c r="B61" s="69"/>
      <c r="C61" s="69"/>
      <c r="D61" s="69"/>
      <c r="E61" s="69"/>
      <c r="F61" s="69"/>
      <c r="H61" s="78">
        <v>20</v>
      </c>
      <c r="I61" s="78">
        <v>20</v>
      </c>
      <c r="J61" s="79" t="s">
        <v>916</v>
      </c>
      <c r="K61" s="80" t="s">
        <v>934</v>
      </c>
      <c r="L61" s="80" t="s">
        <v>935</v>
      </c>
      <c r="M61" s="80"/>
      <c r="N61" s="80"/>
      <c r="O61" s="80"/>
      <c r="P61" s="80"/>
    </row>
    <row r="62" spans="1:16">
      <c r="A62" s="8">
        <v>59</v>
      </c>
      <c r="B62" s="69"/>
      <c r="C62" s="69"/>
      <c r="D62" s="69"/>
      <c r="E62" s="69"/>
      <c r="F62" s="69"/>
      <c r="H62" s="78">
        <v>60</v>
      </c>
      <c r="I62" s="78">
        <v>15</v>
      </c>
      <c r="J62" s="79" t="s">
        <v>917</v>
      </c>
      <c r="K62" s="80" t="s">
        <v>946</v>
      </c>
      <c r="L62" s="80" t="s">
        <v>947</v>
      </c>
      <c r="M62" s="80" t="s">
        <v>948</v>
      </c>
      <c r="N62" s="80" t="s">
        <v>949</v>
      </c>
      <c r="O62" s="80"/>
      <c r="P62" s="80"/>
    </row>
    <row r="63" spans="1:16">
      <c r="A63" s="8">
        <v>60</v>
      </c>
      <c r="B63" s="69"/>
      <c r="C63" s="69"/>
      <c r="D63" s="69"/>
      <c r="E63" s="69"/>
      <c r="F63" s="69"/>
    </row>
    <row r="64" spans="1:16">
      <c r="A64" s="8">
        <v>61</v>
      </c>
      <c r="B64" s="69"/>
      <c r="C64" s="69"/>
      <c r="D64" s="69"/>
      <c r="E64" s="69"/>
      <c r="F64" s="69"/>
      <c r="H64" s="78">
        <f>SUM(H65:H68)+50</f>
        <v>230</v>
      </c>
      <c r="I64" s="78"/>
      <c r="J64" s="79" t="s">
        <v>896</v>
      </c>
      <c r="K64" s="80" t="s">
        <v>950</v>
      </c>
      <c r="L64" s="78"/>
      <c r="M64" s="78"/>
      <c r="N64" s="78"/>
      <c r="O64" s="78"/>
      <c r="P64" s="78"/>
    </row>
    <row r="65" spans="1:16">
      <c r="A65" s="8">
        <v>62</v>
      </c>
      <c r="B65" s="69"/>
      <c r="C65" s="69"/>
      <c r="D65" s="69"/>
      <c r="E65" s="69"/>
      <c r="F65" s="69"/>
      <c r="H65" s="78">
        <v>50</v>
      </c>
      <c r="I65" s="78">
        <v>50</v>
      </c>
      <c r="J65" s="79" t="s">
        <v>914</v>
      </c>
      <c r="K65" s="80" t="s">
        <v>951</v>
      </c>
      <c r="L65" s="78"/>
      <c r="M65" s="78"/>
      <c r="N65" s="78"/>
      <c r="O65" s="78"/>
      <c r="P65" s="78"/>
    </row>
    <row r="66" spans="1:16">
      <c r="A66" s="8">
        <v>63</v>
      </c>
      <c r="B66" s="69"/>
      <c r="C66" s="69"/>
      <c r="D66" s="69"/>
      <c r="E66" s="69"/>
      <c r="F66" s="69"/>
      <c r="H66" s="78">
        <v>25</v>
      </c>
      <c r="I66" s="78">
        <v>25</v>
      </c>
      <c r="J66" s="79" t="s">
        <v>915</v>
      </c>
      <c r="K66" s="80" t="s">
        <v>936</v>
      </c>
      <c r="L66" s="80"/>
      <c r="M66" s="78"/>
      <c r="N66" s="78"/>
      <c r="O66" s="78"/>
      <c r="P66" s="78"/>
    </row>
    <row r="67" spans="1:16">
      <c r="A67" s="8">
        <v>64</v>
      </c>
      <c r="B67" s="69"/>
      <c r="C67" s="69"/>
      <c r="D67" s="69"/>
      <c r="E67" s="69"/>
      <c r="F67" s="69"/>
      <c r="H67" s="78">
        <v>60</v>
      </c>
      <c r="I67" s="78">
        <v>20</v>
      </c>
      <c r="J67" s="79" t="s">
        <v>916</v>
      </c>
      <c r="K67" s="80" t="s">
        <v>934</v>
      </c>
      <c r="L67" s="80" t="s">
        <v>952</v>
      </c>
      <c r="M67" s="80" t="s">
        <v>953</v>
      </c>
      <c r="N67" s="80" t="s">
        <v>935</v>
      </c>
      <c r="O67" s="80"/>
      <c r="P67" s="80"/>
    </row>
    <row r="68" spans="1:16">
      <c r="A68" s="8">
        <v>65</v>
      </c>
      <c r="B68" s="69"/>
      <c r="C68" s="69"/>
      <c r="D68" s="69"/>
      <c r="E68" s="69"/>
      <c r="F68" s="69"/>
      <c r="H68" s="78">
        <v>45</v>
      </c>
      <c r="I68" s="78">
        <v>15</v>
      </c>
      <c r="J68" s="79" t="s">
        <v>917</v>
      </c>
      <c r="K68" s="80" t="s">
        <v>936</v>
      </c>
      <c r="L68" s="80" t="s">
        <v>954</v>
      </c>
      <c r="M68" s="80" t="s">
        <v>955</v>
      </c>
      <c r="N68" s="80"/>
      <c r="O68" s="80"/>
      <c r="P68" s="80"/>
    </row>
    <row r="69" spans="1:16">
      <c r="A69" s="8">
        <v>66</v>
      </c>
      <c r="B69" s="69"/>
      <c r="C69" s="69"/>
      <c r="D69" s="69"/>
      <c r="E69" s="69"/>
      <c r="F69" s="69"/>
    </row>
    <row r="70" spans="1:16">
      <c r="A70" s="8">
        <v>67</v>
      </c>
      <c r="B70" s="69"/>
      <c r="C70" s="69"/>
      <c r="D70" s="69"/>
      <c r="E70" s="69"/>
      <c r="F70" s="69"/>
      <c r="H70" s="78">
        <f>SUM(H71:H74)+50</f>
        <v>170</v>
      </c>
      <c r="I70" s="78"/>
      <c r="J70" s="79" t="s">
        <v>896</v>
      </c>
      <c r="K70" s="80" t="s">
        <v>936</v>
      </c>
      <c r="L70" s="78"/>
      <c r="M70" s="78"/>
      <c r="N70" s="78"/>
      <c r="O70" s="78"/>
      <c r="P70" s="78"/>
    </row>
    <row r="71" spans="1:16">
      <c r="A71" s="8">
        <v>68</v>
      </c>
      <c r="B71" s="69"/>
      <c r="C71" s="69"/>
      <c r="D71" s="69"/>
      <c r="E71" s="69"/>
      <c r="F71" s="69"/>
      <c r="H71" s="78">
        <v>50</v>
      </c>
      <c r="I71" s="78">
        <v>50</v>
      </c>
      <c r="J71" s="79" t="s">
        <v>914</v>
      </c>
      <c r="K71" s="80" t="s">
        <v>956</v>
      </c>
      <c r="L71" s="78"/>
      <c r="M71" s="78"/>
      <c r="N71" s="78"/>
      <c r="O71" s="78"/>
      <c r="P71" s="78"/>
    </row>
    <row r="72" spans="1:16">
      <c r="A72" s="8">
        <v>69</v>
      </c>
      <c r="B72" s="69"/>
      <c r="C72" s="69"/>
      <c r="D72" s="69"/>
      <c r="E72" s="69"/>
      <c r="F72" s="69"/>
      <c r="H72" s="78">
        <v>25</v>
      </c>
      <c r="I72" s="78">
        <v>25</v>
      </c>
      <c r="J72" s="79" t="s">
        <v>915</v>
      </c>
      <c r="K72" s="80" t="s">
        <v>950</v>
      </c>
      <c r="L72" s="80"/>
      <c r="M72" s="78"/>
      <c r="N72" s="78"/>
      <c r="O72" s="78"/>
      <c r="P72" s="78"/>
    </row>
    <row r="73" spans="1:16">
      <c r="A73" s="8">
        <v>70</v>
      </c>
      <c r="B73" s="69"/>
      <c r="C73" s="69"/>
      <c r="D73" s="69"/>
      <c r="E73" s="69"/>
      <c r="F73" s="69"/>
      <c r="H73" s="78">
        <v>0</v>
      </c>
      <c r="I73" s="78">
        <v>20</v>
      </c>
      <c r="J73" s="79" t="s">
        <v>916</v>
      </c>
      <c r="K73" s="80"/>
      <c r="L73" s="80"/>
      <c r="M73" s="80"/>
      <c r="N73" s="80"/>
      <c r="O73" s="80"/>
      <c r="P73" s="80"/>
    </row>
    <row r="74" spans="1:16">
      <c r="A74" s="8">
        <v>71</v>
      </c>
      <c r="B74" s="69"/>
      <c r="C74" s="69"/>
      <c r="D74" s="69"/>
      <c r="E74" s="69"/>
      <c r="F74" s="69"/>
      <c r="H74" s="78">
        <v>45</v>
      </c>
      <c r="I74" s="78">
        <v>15</v>
      </c>
      <c r="J74" s="79" t="s">
        <v>917</v>
      </c>
      <c r="K74" s="80" t="s">
        <v>950</v>
      </c>
      <c r="L74" s="80" t="s">
        <v>937</v>
      </c>
      <c r="M74" s="80" t="s">
        <v>946</v>
      </c>
      <c r="N74" s="80"/>
      <c r="O74" s="80"/>
      <c r="P74" s="80"/>
    </row>
    <row r="75" spans="1:16">
      <c r="A75" s="8">
        <v>72</v>
      </c>
      <c r="B75" s="69"/>
      <c r="C75" s="69"/>
      <c r="D75" s="69"/>
      <c r="E75" s="69"/>
      <c r="F75" s="69"/>
    </row>
    <row r="76" spans="1:16">
      <c r="A76" s="8">
        <v>73</v>
      </c>
      <c r="B76" s="69"/>
      <c r="C76" s="69"/>
      <c r="D76" s="69"/>
      <c r="E76" s="69"/>
      <c r="F76" s="69"/>
    </row>
    <row r="77" spans="1:16">
      <c r="A77" s="8">
        <v>74</v>
      </c>
      <c r="B77" s="69"/>
      <c r="C77" s="69"/>
      <c r="D77" s="69"/>
      <c r="E77" s="69"/>
      <c r="F77" s="69"/>
      <c r="H77" s="78">
        <v>20</v>
      </c>
      <c r="I77" s="81" t="s">
        <v>975</v>
      </c>
      <c r="J77" s="81" t="s">
        <v>978</v>
      </c>
      <c r="K77" s="81" t="s">
        <v>979</v>
      </c>
    </row>
    <row r="78" spans="1:16">
      <c r="A78" s="8">
        <v>75</v>
      </c>
      <c r="B78" s="69"/>
      <c r="C78" s="69"/>
      <c r="D78" s="69"/>
      <c r="E78" s="69"/>
      <c r="F78" s="69"/>
      <c r="H78" s="78">
        <v>40</v>
      </c>
      <c r="I78" s="81" t="s">
        <v>976</v>
      </c>
      <c r="J78" s="81" t="s">
        <v>977</v>
      </c>
      <c r="K78" s="81" t="s">
        <v>973</v>
      </c>
    </row>
    <row r="79" spans="1:16">
      <c r="A79" s="8">
        <v>76</v>
      </c>
      <c r="B79" s="69"/>
      <c r="C79" s="69"/>
      <c r="D79" s="69"/>
      <c r="E79" s="69"/>
      <c r="F79" s="69"/>
      <c r="H79" s="78">
        <v>70</v>
      </c>
      <c r="I79" s="81" t="s">
        <v>972</v>
      </c>
      <c r="J79" s="81" t="s">
        <v>969</v>
      </c>
      <c r="K79" s="81" t="s">
        <v>974</v>
      </c>
    </row>
    <row r="80" spans="1:16">
      <c r="A80" s="8">
        <v>77</v>
      </c>
      <c r="B80" s="69"/>
      <c r="C80" s="69"/>
      <c r="D80" s="69"/>
      <c r="E80" s="69"/>
      <c r="F80" s="69"/>
      <c r="H80" s="78">
        <v>100</v>
      </c>
      <c r="I80" s="81" t="s">
        <v>968</v>
      </c>
      <c r="J80" s="81" t="s">
        <v>970</v>
      </c>
      <c r="K80" s="81" t="s">
        <v>971</v>
      </c>
    </row>
    <row r="81" spans="1:11">
      <c r="A81" s="8">
        <v>78</v>
      </c>
      <c r="B81" s="69"/>
      <c r="C81" s="69"/>
      <c r="D81" s="69"/>
      <c r="E81" s="69"/>
      <c r="F81" s="69"/>
      <c r="H81" s="78">
        <v>150</v>
      </c>
      <c r="I81" s="81" t="s">
        <v>966</v>
      </c>
      <c r="J81" s="81" t="s">
        <v>967</v>
      </c>
      <c r="K81" s="81"/>
    </row>
    <row r="82" spans="1:11">
      <c r="A82" s="8">
        <v>79</v>
      </c>
      <c r="B82" s="69"/>
      <c r="C82" s="69"/>
      <c r="D82" s="69"/>
      <c r="E82" s="69"/>
      <c r="F82" s="69"/>
      <c r="H82" s="78">
        <v>200</v>
      </c>
      <c r="I82" s="81" t="s">
        <v>963</v>
      </c>
      <c r="J82" s="81" t="s">
        <v>964</v>
      </c>
      <c r="K82" s="81" t="s">
        <v>965</v>
      </c>
    </row>
    <row r="83" spans="1:11">
      <c r="A83" s="8">
        <v>80</v>
      </c>
      <c r="B83" s="69"/>
      <c r="C83" s="69"/>
      <c r="D83" s="69"/>
      <c r="E83" s="69"/>
      <c r="F83" s="69"/>
      <c r="H83" s="78">
        <v>300</v>
      </c>
      <c r="I83" s="81" t="s">
        <v>960</v>
      </c>
      <c r="J83" s="81" t="s">
        <v>961</v>
      </c>
      <c r="K83" s="81" t="s">
        <v>962</v>
      </c>
    </row>
    <row r="84" spans="1:11">
      <c r="A84" s="8">
        <v>81</v>
      </c>
      <c r="B84" s="69"/>
      <c r="C84" s="69"/>
      <c r="D84" s="69"/>
      <c r="E84" s="69"/>
      <c r="F84" s="69"/>
    </row>
    <row r="85" spans="1:11">
      <c r="A85" s="8">
        <v>82</v>
      </c>
      <c r="B85" s="69"/>
      <c r="C85" s="69"/>
      <c r="D85" s="69"/>
      <c r="E85" s="69"/>
      <c r="F85" s="69"/>
    </row>
    <row r="86" spans="1:11">
      <c r="A86" s="8">
        <v>83</v>
      </c>
      <c r="B86" s="69"/>
      <c r="C86" s="69"/>
      <c r="D86" s="69"/>
      <c r="E86" s="69"/>
      <c r="F86" s="69"/>
    </row>
    <row r="87" spans="1:11">
      <c r="A87" s="8">
        <v>84</v>
      </c>
      <c r="B87" s="69"/>
      <c r="C87" s="69"/>
      <c r="D87" s="69"/>
      <c r="E87" s="69"/>
      <c r="F87" s="69"/>
    </row>
    <row r="88" spans="1:11">
      <c r="A88" s="8">
        <v>85</v>
      </c>
      <c r="B88" s="69"/>
      <c r="C88" s="69"/>
      <c r="D88" s="69"/>
      <c r="E88" s="69"/>
      <c r="F88" s="69"/>
    </row>
    <row r="89" spans="1:11">
      <c r="A89" s="8">
        <v>86</v>
      </c>
      <c r="B89" s="69"/>
      <c r="C89" s="69"/>
      <c r="D89" s="69"/>
      <c r="E89" s="69"/>
      <c r="F89" s="69"/>
    </row>
    <row r="90" spans="1:11">
      <c r="A90" s="8">
        <v>87</v>
      </c>
      <c r="B90" s="69"/>
      <c r="C90" s="69"/>
      <c r="D90" s="69"/>
      <c r="E90" s="69"/>
      <c r="F90" s="69"/>
    </row>
    <row r="91" spans="1:11">
      <c r="A91" s="8">
        <v>88</v>
      </c>
      <c r="B91" s="69"/>
      <c r="C91" s="69"/>
      <c r="D91" s="69"/>
      <c r="E91" s="69"/>
      <c r="F91" s="69"/>
    </row>
    <row r="92" spans="1:11">
      <c r="A92" s="8">
        <v>89</v>
      </c>
      <c r="B92" s="69"/>
      <c r="C92" s="69"/>
      <c r="D92" s="69"/>
      <c r="E92" s="69"/>
      <c r="F92" s="69"/>
    </row>
    <row r="93" spans="1:11">
      <c r="A93" s="8">
        <v>90</v>
      </c>
      <c r="B93" s="69"/>
      <c r="C93" s="69"/>
      <c r="D93" s="69"/>
      <c r="E93" s="69"/>
      <c r="F93" s="69"/>
    </row>
    <row r="94" spans="1:11">
      <c r="A94" s="8">
        <v>91</v>
      </c>
      <c r="B94" s="69"/>
      <c r="C94" s="69"/>
      <c r="D94" s="69"/>
      <c r="E94" s="69"/>
      <c r="F94" s="69"/>
    </row>
    <row r="95" spans="1:11">
      <c r="A95" s="8">
        <v>92</v>
      </c>
      <c r="B95" s="69"/>
      <c r="C95" s="69"/>
      <c r="D95" s="69"/>
      <c r="E95" s="69"/>
      <c r="F95" s="69"/>
    </row>
    <row r="96" spans="1:11">
      <c r="A96" s="8">
        <v>93</v>
      </c>
      <c r="B96" s="69"/>
      <c r="C96" s="69"/>
      <c r="D96" s="69"/>
      <c r="E96" s="69"/>
      <c r="F96" s="69"/>
    </row>
    <row r="97" spans="1:6">
      <c r="A97" s="8">
        <v>94</v>
      </c>
      <c r="B97" s="69"/>
      <c r="C97" s="69"/>
      <c r="D97" s="69"/>
      <c r="E97" s="69"/>
      <c r="F97" s="69"/>
    </row>
    <row r="98" spans="1:6">
      <c r="A98" s="8">
        <v>95</v>
      </c>
      <c r="B98" s="69"/>
      <c r="C98" s="69"/>
      <c r="D98" s="69"/>
      <c r="E98" s="69"/>
      <c r="F98" s="69"/>
    </row>
    <row r="99" spans="1:6">
      <c r="A99" s="8">
        <v>96</v>
      </c>
      <c r="B99" s="69"/>
      <c r="C99" s="69"/>
      <c r="D99" s="69"/>
      <c r="E99" s="69"/>
      <c r="F99" s="69"/>
    </row>
    <row r="100" spans="1:6">
      <c r="A100" s="8">
        <v>97</v>
      </c>
      <c r="B100" s="69"/>
      <c r="C100" s="69"/>
      <c r="D100" s="69"/>
      <c r="E100" s="69"/>
      <c r="F100" s="69"/>
    </row>
    <row r="101" spans="1:6">
      <c r="A101" s="8">
        <v>98</v>
      </c>
      <c r="B101" s="69"/>
      <c r="C101" s="69"/>
      <c r="D101" s="69"/>
      <c r="E101" s="69"/>
      <c r="F101" s="69"/>
    </row>
    <row r="102" spans="1:6">
      <c r="A102" s="8">
        <v>99</v>
      </c>
      <c r="B102" s="69"/>
      <c r="C102" s="69"/>
      <c r="D102" s="69"/>
      <c r="E102" s="69"/>
      <c r="F102" s="69"/>
    </row>
    <row r="103" spans="1:6">
      <c r="A103" s="8">
        <v>100</v>
      </c>
      <c r="B103" s="69"/>
      <c r="C103" s="69"/>
      <c r="D103" s="69"/>
      <c r="E103" s="69"/>
      <c r="F103" s="69"/>
    </row>
    <row r="104" spans="1:6">
      <c r="A104" s="8">
        <v>101</v>
      </c>
      <c r="B104" s="69"/>
      <c r="C104" s="69"/>
      <c r="D104" s="69"/>
      <c r="E104" s="69"/>
      <c r="F104" s="69"/>
    </row>
    <row r="105" spans="1:6">
      <c r="A105" s="8">
        <v>102</v>
      </c>
      <c r="B105" s="69"/>
      <c r="C105" s="69"/>
      <c r="D105" s="69"/>
      <c r="E105" s="69"/>
      <c r="F105" s="69"/>
    </row>
    <row r="106" spans="1:6">
      <c r="A106" s="8">
        <v>103</v>
      </c>
      <c r="B106" s="69"/>
      <c r="C106" s="69"/>
      <c r="D106" s="69"/>
      <c r="E106" s="69"/>
      <c r="F106" s="69"/>
    </row>
    <row r="107" spans="1:6">
      <c r="A107" s="8">
        <v>104</v>
      </c>
      <c r="B107" s="69"/>
      <c r="C107" s="69"/>
      <c r="D107" s="69"/>
      <c r="E107" s="69"/>
      <c r="F107" s="69"/>
    </row>
    <row r="108" spans="1:6">
      <c r="A108" s="8">
        <v>105</v>
      </c>
      <c r="B108" s="69"/>
      <c r="C108" s="69"/>
      <c r="D108" s="69"/>
      <c r="E108" s="69"/>
      <c r="F108" s="69"/>
    </row>
    <row r="109" spans="1:6">
      <c r="A109" s="8">
        <v>106</v>
      </c>
      <c r="B109" s="69"/>
      <c r="C109" s="69"/>
      <c r="D109" s="69"/>
      <c r="E109" s="69"/>
      <c r="F109" s="69"/>
    </row>
    <row r="110" spans="1:6">
      <c r="A110" s="8">
        <v>107</v>
      </c>
      <c r="B110" s="69"/>
      <c r="C110" s="69"/>
      <c r="D110" s="69"/>
      <c r="E110" s="69"/>
      <c r="F110" s="69"/>
    </row>
    <row r="111" spans="1:6">
      <c r="A111" s="8">
        <v>108</v>
      </c>
      <c r="B111" s="69"/>
      <c r="C111" s="69"/>
      <c r="D111" s="69"/>
      <c r="E111" s="69"/>
      <c r="F111" s="69"/>
    </row>
    <row r="112" spans="1:6">
      <c r="A112" s="8">
        <v>109</v>
      </c>
      <c r="B112" s="69"/>
      <c r="C112" s="69"/>
      <c r="D112" s="69"/>
      <c r="E112" s="69"/>
      <c r="F112" s="69"/>
    </row>
    <row r="113" spans="1:6">
      <c r="A113" s="8">
        <v>110</v>
      </c>
      <c r="B113" s="69"/>
      <c r="C113" s="69"/>
      <c r="D113" s="69"/>
      <c r="E113" s="69"/>
      <c r="F113" s="69"/>
    </row>
    <row r="114" spans="1:6">
      <c r="A114" s="8">
        <v>111</v>
      </c>
      <c r="B114" s="69"/>
      <c r="C114" s="69"/>
      <c r="D114" s="69"/>
      <c r="E114" s="69"/>
      <c r="F114" s="69"/>
    </row>
  </sheetData>
  <phoneticPr fontId="2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2:C408"/>
  <sheetViews>
    <sheetView topLeftCell="A148" workbookViewId="0">
      <selection activeCell="C8" sqref="C8"/>
    </sheetView>
  </sheetViews>
  <sheetFormatPr defaultRowHeight="13.5"/>
  <cols>
    <col min="2" max="2" width="9.75" style="102" bestFit="1" customWidth="1"/>
    <col min="3" max="3" width="47" customWidth="1"/>
  </cols>
  <sheetData>
    <row r="2" spans="2:3">
      <c r="B2" s="103" t="s">
        <v>1281</v>
      </c>
      <c r="C2" s="103" t="s">
        <v>1280</v>
      </c>
    </row>
    <row r="3" spans="2:3">
      <c r="B3" s="101">
        <v>1</v>
      </c>
      <c r="C3" s="100" t="s">
        <v>1282</v>
      </c>
    </row>
    <row r="4" spans="2:3">
      <c r="B4" s="101">
        <v>2</v>
      </c>
      <c r="C4" s="99"/>
    </row>
    <row r="5" spans="2:3">
      <c r="B5" s="101">
        <v>3</v>
      </c>
      <c r="C5" s="99"/>
    </row>
    <row r="6" spans="2:3">
      <c r="B6" s="101">
        <v>4</v>
      </c>
      <c r="C6" s="99"/>
    </row>
    <row r="7" spans="2:3">
      <c r="B7" s="101">
        <v>5</v>
      </c>
      <c r="C7" s="99"/>
    </row>
    <row r="8" spans="2:3">
      <c r="B8" s="101">
        <v>6</v>
      </c>
      <c r="C8" s="99"/>
    </row>
    <row r="9" spans="2:3">
      <c r="B9" s="101">
        <v>7</v>
      </c>
      <c r="C9" s="99"/>
    </row>
    <row r="10" spans="2:3">
      <c r="B10" s="101">
        <v>8</v>
      </c>
      <c r="C10" s="99"/>
    </row>
    <row r="11" spans="2:3">
      <c r="B11" s="101">
        <v>9</v>
      </c>
      <c r="C11" s="99"/>
    </row>
    <row r="12" spans="2:3">
      <c r="B12" s="101">
        <v>10</v>
      </c>
      <c r="C12" s="99"/>
    </row>
    <row r="13" spans="2:3">
      <c r="B13" s="101">
        <v>11</v>
      </c>
      <c r="C13" s="99"/>
    </row>
    <row r="14" spans="2:3">
      <c r="B14" s="101">
        <v>12</v>
      </c>
      <c r="C14" s="99"/>
    </row>
    <row r="15" spans="2:3">
      <c r="B15" s="101">
        <v>13</v>
      </c>
      <c r="C15" s="99"/>
    </row>
    <row r="16" spans="2:3">
      <c r="B16" s="101">
        <v>14</v>
      </c>
      <c r="C16" s="99"/>
    </row>
    <row r="17" spans="2:3">
      <c r="B17" s="101">
        <v>15</v>
      </c>
      <c r="C17" s="99"/>
    </row>
    <row r="18" spans="2:3">
      <c r="B18" s="101">
        <v>16</v>
      </c>
      <c r="C18" s="99"/>
    </row>
    <row r="19" spans="2:3">
      <c r="B19" s="101">
        <v>17</v>
      </c>
      <c r="C19" s="99"/>
    </row>
    <row r="20" spans="2:3">
      <c r="B20" s="101">
        <v>18</v>
      </c>
      <c r="C20" s="99"/>
    </row>
    <row r="21" spans="2:3">
      <c r="B21" s="101">
        <v>19</v>
      </c>
      <c r="C21" s="99"/>
    </row>
    <row r="22" spans="2:3">
      <c r="B22" s="101">
        <v>20</v>
      </c>
      <c r="C22" s="99"/>
    </row>
    <row r="23" spans="2:3">
      <c r="B23" s="101">
        <v>21</v>
      </c>
      <c r="C23" s="99"/>
    </row>
    <row r="24" spans="2:3">
      <c r="B24" s="101">
        <v>22</v>
      </c>
      <c r="C24" s="99"/>
    </row>
    <row r="25" spans="2:3">
      <c r="B25" s="101">
        <v>23</v>
      </c>
      <c r="C25" s="99"/>
    </row>
    <row r="26" spans="2:3">
      <c r="B26" s="101">
        <v>24</v>
      </c>
      <c r="C26" s="99"/>
    </row>
    <row r="27" spans="2:3">
      <c r="B27" s="101">
        <v>25</v>
      </c>
      <c r="C27" s="99"/>
    </row>
    <row r="28" spans="2:3">
      <c r="B28" s="101">
        <v>26</v>
      </c>
      <c r="C28" s="99"/>
    </row>
    <row r="29" spans="2:3">
      <c r="B29" s="101">
        <v>27</v>
      </c>
      <c r="C29" s="99"/>
    </row>
    <row r="30" spans="2:3">
      <c r="B30" s="101">
        <v>28</v>
      </c>
      <c r="C30" s="99"/>
    </row>
    <row r="31" spans="2:3">
      <c r="B31" s="101">
        <v>29</v>
      </c>
      <c r="C31" s="99"/>
    </row>
    <row r="32" spans="2:3">
      <c r="B32" s="101">
        <v>30</v>
      </c>
      <c r="C32" s="99"/>
    </row>
    <row r="33" spans="2:3">
      <c r="B33" s="101">
        <v>31</v>
      </c>
      <c r="C33" s="99"/>
    </row>
    <row r="34" spans="2:3">
      <c r="B34" s="101">
        <v>32</v>
      </c>
      <c r="C34" s="99"/>
    </row>
    <row r="35" spans="2:3">
      <c r="B35" s="101">
        <v>33</v>
      </c>
      <c r="C35" s="99"/>
    </row>
    <row r="36" spans="2:3">
      <c r="B36" s="101">
        <v>34</v>
      </c>
      <c r="C36" s="99"/>
    </row>
    <row r="37" spans="2:3">
      <c r="B37" s="101">
        <v>35</v>
      </c>
      <c r="C37" s="99"/>
    </row>
    <row r="38" spans="2:3">
      <c r="B38" s="101">
        <v>36</v>
      </c>
      <c r="C38" s="99"/>
    </row>
    <row r="39" spans="2:3">
      <c r="B39" s="101">
        <v>37</v>
      </c>
      <c r="C39" s="99"/>
    </row>
    <row r="40" spans="2:3">
      <c r="B40" s="101">
        <v>38</v>
      </c>
      <c r="C40" s="99"/>
    </row>
    <row r="41" spans="2:3">
      <c r="B41" s="101">
        <v>39</v>
      </c>
      <c r="C41" s="99"/>
    </row>
    <row r="42" spans="2:3">
      <c r="B42" s="101">
        <v>40</v>
      </c>
      <c r="C42" s="99"/>
    </row>
    <row r="43" spans="2:3">
      <c r="B43" s="101">
        <v>41</v>
      </c>
      <c r="C43" s="99"/>
    </row>
    <row r="44" spans="2:3">
      <c r="B44" s="101">
        <v>42</v>
      </c>
      <c r="C44" s="99"/>
    </row>
    <row r="45" spans="2:3">
      <c r="B45" s="101">
        <v>43</v>
      </c>
      <c r="C45" s="99"/>
    </row>
    <row r="46" spans="2:3">
      <c r="B46" s="101">
        <v>44</v>
      </c>
      <c r="C46" s="99"/>
    </row>
    <row r="47" spans="2:3">
      <c r="B47" s="101">
        <v>45</v>
      </c>
      <c r="C47" s="99"/>
    </row>
    <row r="48" spans="2:3">
      <c r="B48" s="101">
        <v>46</v>
      </c>
      <c r="C48" s="99"/>
    </row>
    <row r="49" spans="2:3">
      <c r="B49" s="101">
        <v>47</v>
      </c>
      <c r="C49" s="99"/>
    </row>
    <row r="50" spans="2:3">
      <c r="B50" s="101">
        <v>48</v>
      </c>
      <c r="C50" s="99"/>
    </row>
    <row r="51" spans="2:3">
      <c r="B51" s="101">
        <v>49</v>
      </c>
      <c r="C51" s="99"/>
    </row>
    <row r="52" spans="2:3">
      <c r="B52" s="101">
        <v>50</v>
      </c>
      <c r="C52" s="99"/>
    </row>
    <row r="53" spans="2:3">
      <c r="B53" s="101">
        <v>51</v>
      </c>
      <c r="C53" s="99"/>
    </row>
    <row r="54" spans="2:3">
      <c r="B54" s="101">
        <v>52</v>
      </c>
      <c r="C54" s="99"/>
    </row>
    <row r="55" spans="2:3">
      <c r="B55" s="101">
        <v>53</v>
      </c>
      <c r="C55" s="99"/>
    </row>
    <row r="56" spans="2:3">
      <c r="B56" s="101">
        <v>54</v>
      </c>
      <c r="C56" s="99"/>
    </row>
    <row r="57" spans="2:3">
      <c r="B57" s="101">
        <v>55</v>
      </c>
      <c r="C57" s="99"/>
    </row>
    <row r="58" spans="2:3">
      <c r="B58" s="101">
        <v>56</v>
      </c>
      <c r="C58" s="99"/>
    </row>
    <row r="59" spans="2:3">
      <c r="B59" s="101">
        <v>57</v>
      </c>
      <c r="C59" s="99"/>
    </row>
    <row r="60" spans="2:3">
      <c r="B60" s="101">
        <v>58</v>
      </c>
      <c r="C60" s="99"/>
    </row>
    <row r="61" spans="2:3">
      <c r="B61" s="101">
        <v>59</v>
      </c>
      <c r="C61" s="99"/>
    </row>
    <row r="62" spans="2:3">
      <c r="B62" s="101">
        <v>60</v>
      </c>
      <c r="C62" s="99"/>
    </row>
    <row r="63" spans="2:3">
      <c r="B63" s="101">
        <v>61</v>
      </c>
      <c r="C63" s="99"/>
    </row>
    <row r="64" spans="2:3">
      <c r="B64" s="101">
        <v>62</v>
      </c>
      <c r="C64" s="99"/>
    </row>
    <row r="65" spans="2:3">
      <c r="B65" s="101">
        <v>63</v>
      </c>
      <c r="C65" s="99"/>
    </row>
    <row r="66" spans="2:3">
      <c r="B66" s="101">
        <v>64</v>
      </c>
      <c r="C66" s="99"/>
    </row>
    <row r="67" spans="2:3">
      <c r="B67" s="101">
        <v>65</v>
      </c>
      <c r="C67" s="99"/>
    </row>
    <row r="68" spans="2:3">
      <c r="B68" s="101">
        <v>66</v>
      </c>
      <c r="C68" s="99"/>
    </row>
    <row r="69" spans="2:3">
      <c r="B69" s="101">
        <v>67</v>
      </c>
      <c r="C69" s="99"/>
    </row>
    <row r="70" spans="2:3">
      <c r="B70" s="101">
        <v>68</v>
      </c>
      <c r="C70" s="99"/>
    </row>
    <row r="71" spans="2:3">
      <c r="B71" s="101">
        <v>69</v>
      </c>
      <c r="C71" s="99"/>
    </row>
    <row r="72" spans="2:3">
      <c r="B72" s="101">
        <v>70</v>
      </c>
      <c r="C72" s="99"/>
    </row>
    <row r="73" spans="2:3">
      <c r="B73" s="101">
        <v>71</v>
      </c>
      <c r="C73" s="99"/>
    </row>
    <row r="74" spans="2:3">
      <c r="B74" s="101">
        <v>72</v>
      </c>
      <c r="C74" s="99"/>
    </row>
    <row r="75" spans="2:3">
      <c r="B75" s="101">
        <v>73</v>
      </c>
      <c r="C75" s="99"/>
    </row>
    <row r="76" spans="2:3">
      <c r="B76" s="101">
        <v>74</v>
      </c>
      <c r="C76" s="99"/>
    </row>
    <row r="77" spans="2:3">
      <c r="B77" s="101">
        <v>75</v>
      </c>
      <c r="C77" s="99"/>
    </row>
    <row r="78" spans="2:3">
      <c r="B78" s="101">
        <v>76</v>
      </c>
      <c r="C78" s="99"/>
    </row>
    <row r="79" spans="2:3">
      <c r="B79" s="101">
        <v>77</v>
      </c>
      <c r="C79" s="99"/>
    </row>
    <row r="80" spans="2:3">
      <c r="B80" s="101">
        <v>78</v>
      </c>
      <c r="C80" s="99"/>
    </row>
    <row r="81" spans="2:3">
      <c r="B81" s="101">
        <v>79</v>
      </c>
      <c r="C81" s="99"/>
    </row>
    <row r="82" spans="2:3">
      <c r="B82" s="101">
        <v>80</v>
      </c>
      <c r="C82" s="99"/>
    </row>
    <row r="83" spans="2:3">
      <c r="B83" s="101">
        <v>81</v>
      </c>
      <c r="C83" s="99"/>
    </row>
    <row r="84" spans="2:3">
      <c r="B84" s="101">
        <v>82</v>
      </c>
      <c r="C84" s="99"/>
    </row>
    <row r="85" spans="2:3">
      <c r="B85" s="101">
        <v>83</v>
      </c>
      <c r="C85" s="99"/>
    </row>
    <row r="86" spans="2:3">
      <c r="B86" s="101">
        <v>84</v>
      </c>
      <c r="C86" s="99"/>
    </row>
    <row r="87" spans="2:3">
      <c r="B87" s="101">
        <v>85</v>
      </c>
      <c r="C87" s="99"/>
    </row>
    <row r="88" spans="2:3">
      <c r="B88" s="101">
        <v>86</v>
      </c>
      <c r="C88" s="99"/>
    </row>
    <row r="89" spans="2:3">
      <c r="B89" s="101">
        <v>87</v>
      </c>
      <c r="C89" s="99"/>
    </row>
    <row r="90" spans="2:3">
      <c r="B90" s="101">
        <v>88</v>
      </c>
      <c r="C90" s="99"/>
    </row>
    <row r="91" spans="2:3">
      <c r="B91" s="101">
        <v>89</v>
      </c>
      <c r="C91" s="99"/>
    </row>
    <row r="92" spans="2:3">
      <c r="B92" s="101">
        <v>90</v>
      </c>
      <c r="C92" s="99"/>
    </row>
    <row r="93" spans="2:3">
      <c r="B93" s="101">
        <v>91</v>
      </c>
      <c r="C93" s="99"/>
    </row>
    <row r="94" spans="2:3">
      <c r="B94" s="101">
        <v>92</v>
      </c>
      <c r="C94" s="99"/>
    </row>
    <row r="95" spans="2:3">
      <c r="B95" s="101">
        <v>93</v>
      </c>
      <c r="C95" s="99"/>
    </row>
    <row r="96" spans="2:3">
      <c r="B96" s="101">
        <v>94</v>
      </c>
      <c r="C96" s="99"/>
    </row>
    <row r="97" spans="2:3">
      <c r="B97" s="101">
        <v>95</v>
      </c>
      <c r="C97" s="99"/>
    </row>
    <row r="98" spans="2:3">
      <c r="B98" s="101">
        <v>96</v>
      </c>
      <c r="C98" s="99"/>
    </row>
    <row r="99" spans="2:3">
      <c r="B99" s="101">
        <v>97</v>
      </c>
      <c r="C99" s="99"/>
    </row>
    <row r="100" spans="2:3">
      <c r="B100" s="101">
        <v>98</v>
      </c>
      <c r="C100" s="99"/>
    </row>
    <row r="101" spans="2:3">
      <c r="B101" s="101">
        <v>99</v>
      </c>
      <c r="C101" s="99"/>
    </row>
    <row r="102" spans="2:3">
      <c r="B102" s="101">
        <v>100</v>
      </c>
      <c r="C102" s="99"/>
    </row>
    <row r="103" spans="2:3">
      <c r="B103" s="101">
        <v>101</v>
      </c>
      <c r="C103" s="99"/>
    </row>
    <row r="104" spans="2:3">
      <c r="B104" s="101">
        <v>102</v>
      </c>
      <c r="C104" s="99"/>
    </row>
    <row r="105" spans="2:3">
      <c r="B105" s="101">
        <v>103</v>
      </c>
      <c r="C105" s="99"/>
    </row>
    <row r="106" spans="2:3">
      <c r="B106" s="101">
        <v>104</v>
      </c>
      <c r="C106" s="99"/>
    </row>
    <row r="107" spans="2:3">
      <c r="B107" s="101">
        <v>105</v>
      </c>
      <c r="C107" s="99"/>
    </row>
    <row r="108" spans="2:3">
      <c r="B108" s="101">
        <v>106</v>
      </c>
      <c r="C108" s="99"/>
    </row>
    <row r="109" spans="2:3">
      <c r="B109" s="101">
        <v>107</v>
      </c>
      <c r="C109" s="99"/>
    </row>
    <row r="110" spans="2:3">
      <c r="B110" s="101">
        <v>108</v>
      </c>
      <c r="C110" s="99"/>
    </row>
    <row r="111" spans="2:3">
      <c r="B111" s="101">
        <v>109</v>
      </c>
      <c r="C111" s="99"/>
    </row>
    <row r="112" spans="2:3">
      <c r="B112" s="101">
        <v>110</v>
      </c>
      <c r="C112" s="99"/>
    </row>
    <row r="113" spans="2:3">
      <c r="B113" s="101">
        <v>111</v>
      </c>
      <c r="C113" s="99"/>
    </row>
    <row r="114" spans="2:3">
      <c r="B114" s="101">
        <v>112</v>
      </c>
      <c r="C114" s="99"/>
    </row>
    <row r="115" spans="2:3">
      <c r="B115" s="101">
        <v>113</v>
      </c>
      <c r="C115" s="99"/>
    </row>
    <row r="116" spans="2:3">
      <c r="B116" s="101">
        <v>114</v>
      </c>
      <c r="C116" s="99"/>
    </row>
    <row r="117" spans="2:3">
      <c r="B117" s="101">
        <v>115</v>
      </c>
      <c r="C117" s="99"/>
    </row>
    <row r="118" spans="2:3">
      <c r="B118" s="101">
        <v>116</v>
      </c>
      <c r="C118" s="99"/>
    </row>
    <row r="119" spans="2:3">
      <c r="B119" s="101">
        <v>117</v>
      </c>
      <c r="C119" s="99"/>
    </row>
    <row r="120" spans="2:3">
      <c r="B120" s="101">
        <v>118</v>
      </c>
      <c r="C120" s="99"/>
    </row>
    <row r="121" spans="2:3">
      <c r="B121" s="101">
        <v>119</v>
      </c>
      <c r="C121" s="99"/>
    </row>
    <row r="122" spans="2:3">
      <c r="B122" s="101">
        <v>120</v>
      </c>
      <c r="C122" s="99"/>
    </row>
    <row r="123" spans="2:3">
      <c r="B123" s="101">
        <v>121</v>
      </c>
      <c r="C123" s="99"/>
    </row>
    <row r="124" spans="2:3">
      <c r="B124" s="101">
        <v>122</v>
      </c>
      <c r="C124" s="99"/>
    </row>
    <row r="125" spans="2:3">
      <c r="B125" s="101">
        <v>123</v>
      </c>
      <c r="C125" s="99"/>
    </row>
    <row r="126" spans="2:3">
      <c r="B126" s="101">
        <v>124</v>
      </c>
      <c r="C126" s="99"/>
    </row>
    <row r="127" spans="2:3">
      <c r="B127" s="101">
        <v>125</v>
      </c>
      <c r="C127" s="99"/>
    </row>
    <row r="128" spans="2:3">
      <c r="B128" s="101">
        <v>126</v>
      </c>
      <c r="C128" s="99"/>
    </row>
    <row r="129" spans="2:3">
      <c r="B129" s="101">
        <v>127</v>
      </c>
      <c r="C129" s="99"/>
    </row>
    <row r="130" spans="2:3">
      <c r="B130" s="101">
        <v>128</v>
      </c>
      <c r="C130" s="99"/>
    </row>
    <row r="131" spans="2:3">
      <c r="B131" s="101">
        <v>129</v>
      </c>
      <c r="C131" s="99"/>
    </row>
    <row r="132" spans="2:3">
      <c r="B132" s="101">
        <v>130</v>
      </c>
      <c r="C132" s="99"/>
    </row>
    <row r="133" spans="2:3">
      <c r="B133" s="101">
        <v>131</v>
      </c>
      <c r="C133" s="99"/>
    </row>
    <row r="134" spans="2:3">
      <c r="B134" s="101">
        <v>132</v>
      </c>
      <c r="C134" s="99"/>
    </row>
    <row r="135" spans="2:3">
      <c r="B135" s="101">
        <v>133</v>
      </c>
      <c r="C135" s="99"/>
    </row>
    <row r="136" spans="2:3">
      <c r="B136" s="101">
        <v>134</v>
      </c>
      <c r="C136" s="99"/>
    </row>
    <row r="137" spans="2:3">
      <c r="B137" s="101">
        <v>135</v>
      </c>
      <c r="C137" s="99"/>
    </row>
    <row r="138" spans="2:3">
      <c r="B138" s="101">
        <v>136</v>
      </c>
      <c r="C138" s="99"/>
    </row>
    <row r="139" spans="2:3">
      <c r="B139" s="101">
        <v>137</v>
      </c>
      <c r="C139" s="99"/>
    </row>
    <row r="140" spans="2:3">
      <c r="B140" s="101">
        <v>138</v>
      </c>
      <c r="C140" s="99"/>
    </row>
    <row r="141" spans="2:3">
      <c r="B141" s="101">
        <v>139</v>
      </c>
      <c r="C141" s="99"/>
    </row>
    <row r="142" spans="2:3">
      <c r="B142" s="101">
        <v>140</v>
      </c>
      <c r="C142" s="99"/>
    </row>
    <row r="143" spans="2:3">
      <c r="B143" s="101">
        <v>141</v>
      </c>
      <c r="C143" s="99"/>
    </row>
    <row r="144" spans="2:3">
      <c r="B144" s="101">
        <v>142</v>
      </c>
      <c r="C144" s="99"/>
    </row>
    <row r="145" spans="2:3">
      <c r="B145" s="101">
        <v>143</v>
      </c>
      <c r="C145" s="99"/>
    </row>
    <row r="146" spans="2:3">
      <c r="B146" s="101">
        <v>144</v>
      </c>
      <c r="C146" s="99"/>
    </row>
    <row r="147" spans="2:3">
      <c r="B147" s="101">
        <v>145</v>
      </c>
      <c r="C147" s="99"/>
    </row>
    <row r="148" spans="2:3">
      <c r="B148" s="101">
        <v>146</v>
      </c>
      <c r="C148" s="99"/>
    </row>
    <row r="149" spans="2:3">
      <c r="B149" s="101">
        <v>147</v>
      </c>
      <c r="C149" s="99"/>
    </row>
    <row r="150" spans="2:3">
      <c r="B150" s="101">
        <v>148</v>
      </c>
      <c r="C150" s="99"/>
    </row>
    <row r="151" spans="2:3">
      <c r="B151" s="101">
        <v>149</v>
      </c>
      <c r="C151" s="99"/>
    </row>
    <row r="152" spans="2:3">
      <c r="B152" s="101">
        <v>150</v>
      </c>
      <c r="C152" s="99"/>
    </row>
    <row r="153" spans="2:3">
      <c r="B153" s="101">
        <v>151</v>
      </c>
      <c r="C153" s="99"/>
    </row>
    <row r="154" spans="2:3">
      <c r="B154" s="101">
        <v>152</v>
      </c>
      <c r="C154" s="99"/>
    </row>
    <row r="155" spans="2:3">
      <c r="B155" s="101">
        <v>153</v>
      </c>
      <c r="C155" s="99"/>
    </row>
    <row r="156" spans="2:3">
      <c r="B156" s="101">
        <v>154</v>
      </c>
      <c r="C156" s="99"/>
    </row>
    <row r="157" spans="2:3">
      <c r="B157" s="101">
        <v>155</v>
      </c>
      <c r="C157" s="99"/>
    </row>
    <row r="158" spans="2:3">
      <c r="B158" s="101">
        <v>156</v>
      </c>
      <c r="C158" s="99"/>
    </row>
    <row r="159" spans="2:3">
      <c r="B159" s="101">
        <v>157</v>
      </c>
      <c r="C159" s="99"/>
    </row>
    <row r="160" spans="2:3">
      <c r="B160" s="101">
        <v>158</v>
      </c>
      <c r="C160" s="99"/>
    </row>
    <row r="161" spans="2:3">
      <c r="B161" s="101">
        <v>159</v>
      </c>
      <c r="C161" s="99"/>
    </row>
    <row r="162" spans="2:3">
      <c r="B162" s="101">
        <v>160</v>
      </c>
      <c r="C162" s="99"/>
    </row>
    <row r="163" spans="2:3">
      <c r="B163" s="101">
        <v>161</v>
      </c>
      <c r="C163" s="99"/>
    </row>
    <row r="164" spans="2:3">
      <c r="B164" s="101">
        <v>162</v>
      </c>
      <c r="C164" s="99"/>
    </row>
    <row r="165" spans="2:3">
      <c r="B165" s="101">
        <v>163</v>
      </c>
      <c r="C165" s="99"/>
    </row>
    <row r="166" spans="2:3">
      <c r="B166" s="101">
        <v>164</v>
      </c>
      <c r="C166" s="99"/>
    </row>
    <row r="167" spans="2:3">
      <c r="B167" s="101">
        <v>165</v>
      </c>
      <c r="C167" s="99"/>
    </row>
    <row r="168" spans="2:3">
      <c r="B168" s="101">
        <v>166</v>
      </c>
      <c r="C168" s="99"/>
    </row>
    <row r="169" spans="2:3">
      <c r="B169" s="101">
        <v>167</v>
      </c>
      <c r="C169" s="99"/>
    </row>
    <row r="170" spans="2:3">
      <c r="B170" s="101">
        <v>168</v>
      </c>
      <c r="C170" s="99"/>
    </row>
    <row r="171" spans="2:3">
      <c r="B171" s="101">
        <v>169</v>
      </c>
      <c r="C171" s="99"/>
    </row>
    <row r="172" spans="2:3">
      <c r="B172" s="101">
        <v>170</v>
      </c>
      <c r="C172" s="99"/>
    </row>
    <row r="173" spans="2:3">
      <c r="B173" s="101">
        <v>171</v>
      </c>
      <c r="C173" s="99"/>
    </row>
    <row r="174" spans="2:3">
      <c r="B174" s="101">
        <v>172</v>
      </c>
      <c r="C174" s="99"/>
    </row>
    <row r="175" spans="2:3">
      <c r="B175" s="101">
        <v>173</v>
      </c>
      <c r="C175" s="99"/>
    </row>
    <row r="176" spans="2:3">
      <c r="B176" s="101">
        <v>174</v>
      </c>
      <c r="C176" s="99"/>
    </row>
    <row r="177" spans="2:3">
      <c r="B177" s="101">
        <v>175</v>
      </c>
      <c r="C177" s="99"/>
    </row>
    <row r="178" spans="2:3">
      <c r="B178" s="101">
        <v>176</v>
      </c>
      <c r="C178" s="99"/>
    </row>
    <row r="179" spans="2:3">
      <c r="B179" s="101">
        <v>177</v>
      </c>
      <c r="C179" s="99"/>
    </row>
    <row r="180" spans="2:3">
      <c r="B180" s="101">
        <v>178</v>
      </c>
      <c r="C180" s="99"/>
    </row>
    <row r="181" spans="2:3">
      <c r="B181" s="101">
        <v>179</v>
      </c>
      <c r="C181" s="99"/>
    </row>
    <row r="182" spans="2:3">
      <c r="B182" s="101">
        <v>180</v>
      </c>
      <c r="C182" s="99"/>
    </row>
    <row r="183" spans="2:3">
      <c r="B183" s="101">
        <v>181</v>
      </c>
      <c r="C183" s="99"/>
    </row>
    <row r="184" spans="2:3">
      <c r="B184" s="101">
        <v>182</v>
      </c>
      <c r="C184" s="99"/>
    </row>
    <row r="185" spans="2:3">
      <c r="B185" s="101">
        <v>183</v>
      </c>
      <c r="C185" s="99"/>
    </row>
    <row r="186" spans="2:3">
      <c r="B186" s="101">
        <v>184</v>
      </c>
      <c r="C186" s="99"/>
    </row>
    <row r="187" spans="2:3">
      <c r="B187" s="101">
        <v>185</v>
      </c>
      <c r="C187" s="99"/>
    </row>
    <row r="188" spans="2:3">
      <c r="B188" s="101">
        <v>186</v>
      </c>
      <c r="C188" s="99"/>
    </row>
    <row r="189" spans="2:3">
      <c r="B189" s="101">
        <v>187</v>
      </c>
      <c r="C189" s="99"/>
    </row>
    <row r="190" spans="2:3">
      <c r="B190" s="101">
        <v>188</v>
      </c>
      <c r="C190" s="99"/>
    </row>
    <row r="191" spans="2:3">
      <c r="B191" s="101">
        <v>189</v>
      </c>
      <c r="C191" s="99"/>
    </row>
    <row r="192" spans="2:3">
      <c r="B192" s="101">
        <v>190</v>
      </c>
      <c r="C192" s="99"/>
    </row>
    <row r="193" spans="2:3">
      <c r="B193" s="101">
        <v>191</v>
      </c>
      <c r="C193" s="99"/>
    </row>
    <row r="194" spans="2:3">
      <c r="B194" s="101">
        <v>192</v>
      </c>
      <c r="C194" s="99"/>
    </row>
    <row r="195" spans="2:3">
      <c r="B195" s="101">
        <v>193</v>
      </c>
      <c r="C195" s="99"/>
    </row>
    <row r="196" spans="2:3">
      <c r="B196" s="101">
        <v>194</v>
      </c>
      <c r="C196" s="99"/>
    </row>
    <row r="197" spans="2:3">
      <c r="B197" s="101">
        <v>195</v>
      </c>
      <c r="C197" s="99"/>
    </row>
    <row r="198" spans="2:3">
      <c r="B198" s="101">
        <v>196</v>
      </c>
      <c r="C198" s="99"/>
    </row>
    <row r="199" spans="2:3">
      <c r="B199" s="101">
        <v>197</v>
      </c>
      <c r="C199" s="99"/>
    </row>
    <row r="200" spans="2:3">
      <c r="B200" s="101">
        <v>198</v>
      </c>
      <c r="C200" s="99"/>
    </row>
    <row r="201" spans="2:3">
      <c r="B201" s="101">
        <v>199</v>
      </c>
      <c r="C201" s="99"/>
    </row>
    <row r="202" spans="2:3">
      <c r="B202" s="101">
        <v>200</v>
      </c>
      <c r="C202" s="99"/>
    </row>
    <row r="203" spans="2:3">
      <c r="B203" s="101">
        <v>201</v>
      </c>
      <c r="C203" s="99"/>
    </row>
    <row r="204" spans="2:3">
      <c r="B204" s="101">
        <v>202</v>
      </c>
      <c r="C204" s="99"/>
    </row>
    <row r="205" spans="2:3">
      <c r="B205" s="101">
        <v>203</v>
      </c>
      <c r="C205" s="99"/>
    </row>
    <row r="206" spans="2:3">
      <c r="B206" s="101">
        <v>204</v>
      </c>
      <c r="C206" s="99"/>
    </row>
    <row r="207" spans="2:3">
      <c r="B207" s="101">
        <v>205</v>
      </c>
      <c r="C207" s="99"/>
    </row>
    <row r="208" spans="2:3">
      <c r="B208" s="101">
        <v>206</v>
      </c>
      <c r="C208" s="99"/>
    </row>
    <row r="209" spans="2:3">
      <c r="B209" s="101">
        <v>207</v>
      </c>
      <c r="C209" s="99"/>
    </row>
    <row r="210" spans="2:3">
      <c r="B210" s="101">
        <v>208</v>
      </c>
      <c r="C210" s="99"/>
    </row>
    <row r="211" spans="2:3">
      <c r="B211" s="101">
        <v>209</v>
      </c>
      <c r="C211" s="99"/>
    </row>
    <row r="212" spans="2:3">
      <c r="B212" s="101">
        <v>210</v>
      </c>
      <c r="C212" s="99"/>
    </row>
    <row r="213" spans="2:3">
      <c r="B213" s="101">
        <v>211</v>
      </c>
      <c r="C213" s="99"/>
    </row>
    <row r="214" spans="2:3">
      <c r="B214" s="101">
        <v>212</v>
      </c>
      <c r="C214" s="99"/>
    </row>
    <row r="215" spans="2:3">
      <c r="B215" s="101">
        <v>213</v>
      </c>
      <c r="C215" s="99"/>
    </row>
    <row r="216" spans="2:3">
      <c r="B216" s="101">
        <v>214</v>
      </c>
      <c r="C216" s="99"/>
    </row>
    <row r="217" spans="2:3">
      <c r="B217" s="101">
        <v>215</v>
      </c>
      <c r="C217" s="99"/>
    </row>
    <row r="218" spans="2:3">
      <c r="B218" s="101">
        <v>216</v>
      </c>
      <c r="C218" s="99"/>
    </row>
    <row r="219" spans="2:3">
      <c r="B219" s="101">
        <v>217</v>
      </c>
      <c r="C219" s="99"/>
    </row>
    <row r="220" spans="2:3">
      <c r="B220" s="101">
        <v>218</v>
      </c>
      <c r="C220" s="99"/>
    </row>
    <row r="221" spans="2:3">
      <c r="B221" s="101">
        <v>219</v>
      </c>
      <c r="C221" s="99"/>
    </row>
    <row r="222" spans="2:3">
      <c r="B222" s="101">
        <v>220</v>
      </c>
      <c r="C222" s="99"/>
    </row>
    <row r="223" spans="2:3">
      <c r="B223" s="101">
        <v>221</v>
      </c>
      <c r="C223" s="99"/>
    </row>
    <row r="224" spans="2:3">
      <c r="B224" s="101">
        <v>222</v>
      </c>
      <c r="C224" s="99"/>
    </row>
    <row r="225" spans="2:3">
      <c r="B225" s="101">
        <v>223</v>
      </c>
      <c r="C225" s="99"/>
    </row>
    <row r="226" spans="2:3">
      <c r="B226" s="101">
        <v>224</v>
      </c>
      <c r="C226" s="99"/>
    </row>
    <row r="227" spans="2:3">
      <c r="B227" s="101">
        <v>225</v>
      </c>
      <c r="C227" s="99"/>
    </row>
    <row r="228" spans="2:3">
      <c r="B228" s="101">
        <v>226</v>
      </c>
      <c r="C228" s="99"/>
    </row>
    <row r="229" spans="2:3">
      <c r="B229" s="101">
        <v>227</v>
      </c>
      <c r="C229" s="99"/>
    </row>
    <row r="230" spans="2:3">
      <c r="B230" s="101">
        <v>228</v>
      </c>
      <c r="C230" s="99"/>
    </row>
    <row r="231" spans="2:3">
      <c r="B231" s="101">
        <v>229</v>
      </c>
      <c r="C231" s="99"/>
    </row>
    <row r="232" spans="2:3">
      <c r="B232" s="101">
        <v>230</v>
      </c>
      <c r="C232" s="99"/>
    </row>
    <row r="233" spans="2:3">
      <c r="B233" s="101">
        <v>231</v>
      </c>
      <c r="C233" s="99"/>
    </row>
    <row r="234" spans="2:3">
      <c r="B234" s="101">
        <v>232</v>
      </c>
      <c r="C234" s="99"/>
    </row>
    <row r="235" spans="2:3">
      <c r="B235" s="101">
        <v>233</v>
      </c>
      <c r="C235" s="99"/>
    </row>
    <row r="236" spans="2:3">
      <c r="B236" s="101">
        <v>234</v>
      </c>
      <c r="C236" s="99"/>
    </row>
    <row r="237" spans="2:3">
      <c r="B237" s="101">
        <v>235</v>
      </c>
      <c r="C237" s="99"/>
    </row>
    <row r="238" spans="2:3">
      <c r="B238" s="101">
        <v>236</v>
      </c>
      <c r="C238" s="99"/>
    </row>
    <row r="239" spans="2:3">
      <c r="B239" s="101">
        <v>237</v>
      </c>
      <c r="C239" s="99"/>
    </row>
    <row r="240" spans="2:3">
      <c r="B240" s="101">
        <v>238</v>
      </c>
      <c r="C240" s="99"/>
    </row>
    <row r="241" spans="2:3">
      <c r="B241" s="101">
        <v>239</v>
      </c>
      <c r="C241" s="99"/>
    </row>
    <row r="242" spans="2:3">
      <c r="B242" s="101">
        <v>240</v>
      </c>
      <c r="C242" s="99"/>
    </row>
    <row r="243" spans="2:3">
      <c r="B243" s="101">
        <v>241</v>
      </c>
      <c r="C243" s="99"/>
    </row>
    <row r="244" spans="2:3">
      <c r="B244" s="101">
        <v>242</v>
      </c>
      <c r="C244" s="99"/>
    </row>
    <row r="245" spans="2:3">
      <c r="B245" s="101">
        <v>243</v>
      </c>
      <c r="C245" s="99"/>
    </row>
    <row r="246" spans="2:3">
      <c r="B246" s="101">
        <v>244</v>
      </c>
      <c r="C246" s="99"/>
    </row>
    <row r="247" spans="2:3">
      <c r="B247" s="101">
        <v>245</v>
      </c>
      <c r="C247" s="99"/>
    </row>
    <row r="248" spans="2:3">
      <c r="B248" s="101">
        <v>246</v>
      </c>
      <c r="C248" s="99"/>
    </row>
    <row r="249" spans="2:3">
      <c r="B249" s="101">
        <v>247</v>
      </c>
      <c r="C249" s="99"/>
    </row>
    <row r="250" spans="2:3">
      <c r="B250" s="101">
        <v>248</v>
      </c>
      <c r="C250" s="99"/>
    </row>
    <row r="251" spans="2:3">
      <c r="B251" s="101">
        <v>249</v>
      </c>
      <c r="C251" s="99"/>
    </row>
    <row r="252" spans="2:3">
      <c r="B252" s="101">
        <v>250</v>
      </c>
      <c r="C252" s="99"/>
    </row>
    <row r="253" spans="2:3">
      <c r="B253" s="101">
        <v>251</v>
      </c>
      <c r="C253" s="99"/>
    </row>
    <row r="254" spans="2:3">
      <c r="B254" s="101">
        <v>252</v>
      </c>
      <c r="C254" s="99"/>
    </row>
    <row r="255" spans="2:3">
      <c r="B255" s="101">
        <v>253</v>
      </c>
      <c r="C255" s="99"/>
    </row>
    <row r="256" spans="2:3">
      <c r="B256" s="101">
        <v>254</v>
      </c>
      <c r="C256" s="99"/>
    </row>
    <row r="257" spans="2:3">
      <c r="B257" s="101">
        <v>255</v>
      </c>
      <c r="C257" s="99"/>
    </row>
    <row r="258" spans="2:3">
      <c r="B258" s="101">
        <v>256</v>
      </c>
      <c r="C258" s="99"/>
    </row>
    <row r="259" spans="2:3">
      <c r="B259" s="101">
        <v>257</v>
      </c>
      <c r="C259" s="99"/>
    </row>
    <row r="260" spans="2:3">
      <c r="B260" s="101">
        <v>258</v>
      </c>
      <c r="C260" s="99"/>
    </row>
    <row r="261" spans="2:3">
      <c r="B261" s="101">
        <v>259</v>
      </c>
      <c r="C261" s="99"/>
    </row>
    <row r="262" spans="2:3">
      <c r="B262" s="101">
        <v>260</v>
      </c>
      <c r="C262" s="99"/>
    </row>
    <row r="263" spans="2:3">
      <c r="B263" s="101">
        <v>261</v>
      </c>
      <c r="C263" s="99"/>
    </row>
    <row r="264" spans="2:3">
      <c r="B264" s="101">
        <v>262</v>
      </c>
      <c r="C264" s="99"/>
    </row>
    <row r="265" spans="2:3">
      <c r="B265" s="101">
        <v>263</v>
      </c>
      <c r="C265" s="99"/>
    </row>
    <row r="266" spans="2:3">
      <c r="B266" s="101">
        <v>264</v>
      </c>
      <c r="C266" s="99"/>
    </row>
    <row r="267" spans="2:3">
      <c r="B267" s="101">
        <v>265</v>
      </c>
      <c r="C267" s="99"/>
    </row>
    <row r="268" spans="2:3">
      <c r="B268" s="101">
        <v>266</v>
      </c>
      <c r="C268" s="99"/>
    </row>
    <row r="269" spans="2:3">
      <c r="B269" s="101">
        <v>267</v>
      </c>
      <c r="C269" s="99"/>
    </row>
    <row r="270" spans="2:3">
      <c r="B270" s="101">
        <v>268</v>
      </c>
      <c r="C270" s="99"/>
    </row>
    <row r="271" spans="2:3">
      <c r="B271" s="101">
        <v>269</v>
      </c>
      <c r="C271" s="99"/>
    </row>
    <row r="272" spans="2:3">
      <c r="B272" s="101">
        <v>270</v>
      </c>
      <c r="C272" s="99"/>
    </row>
    <row r="273" spans="2:3">
      <c r="B273" s="101">
        <v>271</v>
      </c>
      <c r="C273" s="99"/>
    </row>
    <row r="274" spans="2:3">
      <c r="B274" s="101">
        <v>272</v>
      </c>
      <c r="C274" s="99"/>
    </row>
    <row r="275" spans="2:3">
      <c r="B275" s="101">
        <v>273</v>
      </c>
      <c r="C275" s="99"/>
    </row>
    <row r="276" spans="2:3">
      <c r="B276" s="101">
        <v>274</v>
      </c>
      <c r="C276" s="99"/>
    </row>
    <row r="277" spans="2:3">
      <c r="B277" s="101">
        <v>275</v>
      </c>
      <c r="C277" s="99"/>
    </row>
    <row r="278" spans="2:3">
      <c r="B278" s="101">
        <v>276</v>
      </c>
      <c r="C278" s="99"/>
    </row>
    <row r="279" spans="2:3">
      <c r="B279" s="101">
        <v>277</v>
      </c>
      <c r="C279" s="99"/>
    </row>
    <row r="280" spans="2:3">
      <c r="B280" s="101">
        <v>278</v>
      </c>
      <c r="C280" s="99"/>
    </row>
    <row r="281" spans="2:3">
      <c r="B281" s="101">
        <v>279</v>
      </c>
      <c r="C281" s="99"/>
    </row>
    <row r="282" spans="2:3">
      <c r="B282" s="101">
        <v>280</v>
      </c>
      <c r="C282" s="99"/>
    </row>
    <row r="283" spans="2:3">
      <c r="B283" s="101">
        <v>281</v>
      </c>
      <c r="C283" s="99"/>
    </row>
    <row r="284" spans="2:3">
      <c r="B284" s="101">
        <v>282</v>
      </c>
      <c r="C284" s="99"/>
    </row>
    <row r="285" spans="2:3">
      <c r="B285" s="101">
        <v>283</v>
      </c>
      <c r="C285" s="99"/>
    </row>
    <row r="286" spans="2:3">
      <c r="B286" s="101">
        <v>284</v>
      </c>
      <c r="C286" s="99"/>
    </row>
    <row r="287" spans="2:3">
      <c r="B287" s="101">
        <v>285</v>
      </c>
      <c r="C287" s="99"/>
    </row>
    <row r="288" spans="2:3">
      <c r="B288" s="101">
        <v>286</v>
      </c>
      <c r="C288" s="99"/>
    </row>
    <row r="289" spans="2:3">
      <c r="B289" s="101">
        <v>287</v>
      </c>
      <c r="C289" s="99"/>
    </row>
    <row r="290" spans="2:3">
      <c r="B290" s="101">
        <v>288</v>
      </c>
      <c r="C290" s="99"/>
    </row>
    <row r="291" spans="2:3">
      <c r="B291" s="101">
        <v>289</v>
      </c>
      <c r="C291" s="99"/>
    </row>
    <row r="292" spans="2:3">
      <c r="B292" s="101">
        <v>290</v>
      </c>
      <c r="C292" s="99"/>
    </row>
    <row r="293" spans="2:3">
      <c r="B293" s="101">
        <v>291</v>
      </c>
      <c r="C293" s="99"/>
    </row>
    <row r="294" spans="2:3">
      <c r="B294" s="101">
        <v>292</v>
      </c>
      <c r="C294" s="99"/>
    </row>
    <row r="295" spans="2:3">
      <c r="B295" s="101">
        <v>293</v>
      </c>
      <c r="C295" s="99"/>
    </row>
    <row r="296" spans="2:3">
      <c r="B296" s="101">
        <v>294</v>
      </c>
      <c r="C296" s="99"/>
    </row>
    <row r="297" spans="2:3">
      <c r="B297" s="101">
        <v>295</v>
      </c>
      <c r="C297" s="99"/>
    </row>
    <row r="298" spans="2:3">
      <c r="B298" s="101">
        <v>296</v>
      </c>
      <c r="C298" s="99"/>
    </row>
    <row r="299" spans="2:3">
      <c r="B299" s="101">
        <v>297</v>
      </c>
      <c r="C299" s="99"/>
    </row>
    <row r="300" spans="2:3">
      <c r="B300" s="101">
        <v>298</v>
      </c>
      <c r="C300" s="99"/>
    </row>
    <row r="301" spans="2:3">
      <c r="B301" s="101">
        <v>299</v>
      </c>
      <c r="C301" s="99"/>
    </row>
    <row r="302" spans="2:3">
      <c r="B302" s="101">
        <v>300</v>
      </c>
      <c r="C302" s="99"/>
    </row>
    <row r="303" spans="2:3">
      <c r="B303" s="101">
        <v>301</v>
      </c>
      <c r="C303" s="99"/>
    </row>
    <row r="304" spans="2:3">
      <c r="B304" s="101">
        <v>302</v>
      </c>
      <c r="C304" s="99"/>
    </row>
    <row r="305" spans="2:3">
      <c r="B305" s="101">
        <v>303</v>
      </c>
      <c r="C305" s="99"/>
    </row>
    <row r="306" spans="2:3">
      <c r="B306" s="101">
        <v>304</v>
      </c>
      <c r="C306" s="99"/>
    </row>
    <row r="307" spans="2:3">
      <c r="B307" s="101">
        <v>305</v>
      </c>
      <c r="C307" s="99"/>
    </row>
    <row r="308" spans="2:3">
      <c r="B308" s="101">
        <v>306</v>
      </c>
      <c r="C308" s="99"/>
    </row>
    <row r="309" spans="2:3">
      <c r="B309" s="101">
        <v>307</v>
      </c>
      <c r="C309" s="99"/>
    </row>
    <row r="310" spans="2:3">
      <c r="B310" s="101">
        <v>308</v>
      </c>
      <c r="C310" s="99"/>
    </row>
    <row r="311" spans="2:3">
      <c r="B311" s="101">
        <v>309</v>
      </c>
      <c r="C311" s="99"/>
    </row>
    <row r="312" spans="2:3">
      <c r="B312" s="101">
        <v>310</v>
      </c>
      <c r="C312" s="99"/>
    </row>
    <row r="313" spans="2:3">
      <c r="B313" s="101">
        <v>311</v>
      </c>
      <c r="C313" s="99"/>
    </row>
    <row r="314" spans="2:3">
      <c r="B314" s="101">
        <v>312</v>
      </c>
      <c r="C314" s="99"/>
    </row>
    <row r="315" spans="2:3">
      <c r="B315" s="101">
        <v>313</v>
      </c>
      <c r="C315" s="99"/>
    </row>
    <row r="316" spans="2:3">
      <c r="B316" s="101">
        <v>314</v>
      </c>
      <c r="C316" s="99"/>
    </row>
    <row r="317" spans="2:3">
      <c r="B317" s="101">
        <v>315</v>
      </c>
      <c r="C317" s="99"/>
    </row>
    <row r="318" spans="2:3">
      <c r="B318" s="101">
        <v>316</v>
      </c>
      <c r="C318" s="99"/>
    </row>
    <row r="319" spans="2:3">
      <c r="B319" s="101">
        <v>317</v>
      </c>
      <c r="C319" s="99"/>
    </row>
    <row r="320" spans="2:3">
      <c r="B320" s="101">
        <v>318</v>
      </c>
      <c r="C320" s="99"/>
    </row>
    <row r="321" spans="2:3">
      <c r="B321" s="101">
        <v>319</v>
      </c>
      <c r="C321" s="99"/>
    </row>
    <row r="322" spans="2:3">
      <c r="B322" s="101">
        <v>320</v>
      </c>
      <c r="C322" s="99"/>
    </row>
    <row r="323" spans="2:3">
      <c r="B323" s="101">
        <v>321</v>
      </c>
      <c r="C323" s="99"/>
    </row>
    <row r="324" spans="2:3">
      <c r="B324" s="101">
        <v>322</v>
      </c>
      <c r="C324" s="99"/>
    </row>
    <row r="325" spans="2:3">
      <c r="B325" s="101">
        <v>323</v>
      </c>
      <c r="C325" s="99"/>
    </row>
    <row r="326" spans="2:3">
      <c r="B326" s="101">
        <v>324</v>
      </c>
      <c r="C326" s="99"/>
    </row>
    <row r="327" spans="2:3">
      <c r="B327" s="101">
        <v>325</v>
      </c>
      <c r="C327" s="99"/>
    </row>
    <row r="328" spans="2:3">
      <c r="B328" s="101">
        <v>326</v>
      </c>
      <c r="C328" s="99"/>
    </row>
    <row r="329" spans="2:3">
      <c r="B329" s="101">
        <v>327</v>
      </c>
      <c r="C329" s="99"/>
    </row>
    <row r="330" spans="2:3">
      <c r="B330" s="101">
        <v>328</v>
      </c>
      <c r="C330" s="99"/>
    </row>
    <row r="331" spans="2:3">
      <c r="B331" s="101">
        <v>329</v>
      </c>
      <c r="C331" s="99"/>
    </row>
    <row r="332" spans="2:3">
      <c r="B332" s="101">
        <v>330</v>
      </c>
      <c r="C332" s="99"/>
    </row>
    <row r="333" spans="2:3">
      <c r="B333" s="101">
        <v>331</v>
      </c>
      <c r="C333" s="99"/>
    </row>
    <row r="334" spans="2:3">
      <c r="B334" s="101">
        <v>332</v>
      </c>
      <c r="C334" s="99"/>
    </row>
    <row r="335" spans="2:3">
      <c r="B335" s="101">
        <v>333</v>
      </c>
      <c r="C335" s="99"/>
    </row>
    <row r="336" spans="2:3">
      <c r="B336" s="101">
        <v>334</v>
      </c>
      <c r="C336" s="99"/>
    </row>
    <row r="337" spans="2:3">
      <c r="B337" s="101">
        <v>335</v>
      </c>
      <c r="C337" s="99"/>
    </row>
    <row r="338" spans="2:3">
      <c r="B338" s="101">
        <v>336</v>
      </c>
      <c r="C338" s="99"/>
    </row>
    <row r="339" spans="2:3">
      <c r="B339" s="101">
        <v>337</v>
      </c>
      <c r="C339" s="99"/>
    </row>
    <row r="340" spans="2:3">
      <c r="B340" s="101">
        <v>338</v>
      </c>
      <c r="C340" s="99"/>
    </row>
    <row r="341" spans="2:3">
      <c r="B341" s="101">
        <v>339</v>
      </c>
      <c r="C341" s="99"/>
    </row>
    <row r="342" spans="2:3">
      <c r="B342" s="101">
        <v>340</v>
      </c>
      <c r="C342" s="99"/>
    </row>
    <row r="343" spans="2:3">
      <c r="B343" s="101">
        <v>341</v>
      </c>
      <c r="C343" s="99"/>
    </row>
    <row r="344" spans="2:3">
      <c r="B344" s="101">
        <v>342</v>
      </c>
      <c r="C344" s="99"/>
    </row>
    <row r="345" spans="2:3">
      <c r="B345" s="101">
        <v>343</v>
      </c>
      <c r="C345" s="99"/>
    </row>
    <row r="346" spans="2:3">
      <c r="B346" s="101">
        <v>344</v>
      </c>
      <c r="C346" s="99"/>
    </row>
    <row r="347" spans="2:3">
      <c r="B347" s="101">
        <v>345</v>
      </c>
      <c r="C347" s="99"/>
    </row>
    <row r="348" spans="2:3">
      <c r="B348" s="101">
        <v>346</v>
      </c>
      <c r="C348" s="99"/>
    </row>
    <row r="349" spans="2:3">
      <c r="B349" s="101">
        <v>347</v>
      </c>
      <c r="C349" s="99"/>
    </row>
    <row r="350" spans="2:3">
      <c r="B350" s="101">
        <v>348</v>
      </c>
      <c r="C350" s="99"/>
    </row>
    <row r="351" spans="2:3">
      <c r="B351" s="101">
        <v>349</v>
      </c>
      <c r="C351" s="99"/>
    </row>
    <row r="352" spans="2:3">
      <c r="B352" s="101">
        <v>350</v>
      </c>
      <c r="C352" s="99"/>
    </row>
    <row r="353" spans="2:3">
      <c r="B353" s="101">
        <v>351</v>
      </c>
      <c r="C353" s="99"/>
    </row>
    <row r="354" spans="2:3">
      <c r="B354" s="101">
        <v>352</v>
      </c>
      <c r="C354" s="99"/>
    </row>
    <row r="355" spans="2:3">
      <c r="B355" s="101">
        <v>353</v>
      </c>
      <c r="C355" s="99"/>
    </row>
    <row r="356" spans="2:3">
      <c r="B356" s="101">
        <v>354</v>
      </c>
      <c r="C356" s="99"/>
    </row>
    <row r="357" spans="2:3">
      <c r="B357" s="101">
        <v>355</v>
      </c>
      <c r="C357" s="99"/>
    </row>
    <row r="358" spans="2:3">
      <c r="B358" s="101">
        <v>356</v>
      </c>
      <c r="C358" s="99"/>
    </row>
    <row r="359" spans="2:3">
      <c r="B359" s="101">
        <v>357</v>
      </c>
      <c r="C359" s="99"/>
    </row>
    <row r="360" spans="2:3">
      <c r="B360" s="101">
        <v>358</v>
      </c>
      <c r="C360" s="99"/>
    </row>
    <row r="361" spans="2:3">
      <c r="B361" s="101">
        <v>359</v>
      </c>
      <c r="C361" s="99"/>
    </row>
    <row r="362" spans="2:3">
      <c r="B362" s="101">
        <v>360</v>
      </c>
      <c r="C362" s="99"/>
    </row>
    <row r="363" spans="2:3">
      <c r="B363" s="101">
        <v>361</v>
      </c>
      <c r="C363" s="99"/>
    </row>
    <row r="364" spans="2:3">
      <c r="B364" s="101">
        <v>362</v>
      </c>
      <c r="C364" s="99"/>
    </row>
    <row r="365" spans="2:3">
      <c r="B365" s="101">
        <v>363</v>
      </c>
      <c r="C365" s="99"/>
    </row>
    <row r="366" spans="2:3">
      <c r="B366" s="101">
        <v>364</v>
      </c>
      <c r="C366" s="99"/>
    </row>
    <row r="367" spans="2:3">
      <c r="B367" s="101">
        <v>365</v>
      </c>
      <c r="C367" s="99"/>
    </row>
    <row r="368" spans="2:3">
      <c r="B368" s="101">
        <v>366</v>
      </c>
      <c r="C368" s="99"/>
    </row>
    <row r="369" spans="2:3">
      <c r="B369" s="101">
        <v>367</v>
      </c>
      <c r="C369" s="99"/>
    </row>
    <row r="370" spans="2:3">
      <c r="B370" s="101">
        <v>368</v>
      </c>
      <c r="C370" s="99"/>
    </row>
    <row r="371" spans="2:3">
      <c r="B371" s="101">
        <v>369</v>
      </c>
      <c r="C371" s="99"/>
    </row>
    <row r="372" spans="2:3">
      <c r="B372" s="101">
        <v>370</v>
      </c>
      <c r="C372" s="99"/>
    </row>
    <row r="373" spans="2:3">
      <c r="B373" s="101">
        <v>371</v>
      </c>
      <c r="C373" s="99"/>
    </row>
    <row r="374" spans="2:3">
      <c r="B374" s="101">
        <v>372</v>
      </c>
      <c r="C374" s="99"/>
    </row>
    <row r="375" spans="2:3">
      <c r="B375" s="101">
        <v>373</v>
      </c>
      <c r="C375" s="99"/>
    </row>
    <row r="376" spans="2:3">
      <c r="B376" s="101">
        <v>374</v>
      </c>
      <c r="C376" s="99"/>
    </row>
    <row r="377" spans="2:3">
      <c r="B377" s="101">
        <v>375</v>
      </c>
      <c r="C377" s="99"/>
    </row>
    <row r="378" spans="2:3">
      <c r="B378" s="101">
        <v>376</v>
      </c>
      <c r="C378" s="99"/>
    </row>
    <row r="379" spans="2:3">
      <c r="B379" s="101">
        <v>377</v>
      </c>
      <c r="C379" s="99"/>
    </row>
    <row r="380" spans="2:3">
      <c r="B380" s="101">
        <v>378</v>
      </c>
      <c r="C380" s="99"/>
    </row>
    <row r="381" spans="2:3">
      <c r="B381" s="101">
        <v>379</v>
      </c>
      <c r="C381" s="99"/>
    </row>
    <row r="382" spans="2:3">
      <c r="B382" s="101">
        <v>380</v>
      </c>
      <c r="C382" s="99"/>
    </row>
    <row r="383" spans="2:3">
      <c r="B383" s="101">
        <v>381</v>
      </c>
      <c r="C383" s="99"/>
    </row>
    <row r="384" spans="2:3">
      <c r="B384" s="101">
        <v>382</v>
      </c>
      <c r="C384" s="99"/>
    </row>
    <row r="385" spans="2:3">
      <c r="B385" s="101">
        <v>383</v>
      </c>
      <c r="C385" s="99"/>
    </row>
    <row r="386" spans="2:3">
      <c r="B386" s="101">
        <v>384</v>
      </c>
      <c r="C386" s="99"/>
    </row>
    <row r="387" spans="2:3">
      <c r="B387" s="101">
        <v>385</v>
      </c>
      <c r="C387" s="99"/>
    </row>
    <row r="388" spans="2:3">
      <c r="B388" s="101">
        <v>386</v>
      </c>
      <c r="C388" s="99"/>
    </row>
    <row r="389" spans="2:3">
      <c r="B389" s="101">
        <v>387</v>
      </c>
      <c r="C389" s="99"/>
    </row>
    <row r="390" spans="2:3">
      <c r="B390" s="101">
        <v>388</v>
      </c>
      <c r="C390" s="99"/>
    </row>
    <row r="391" spans="2:3">
      <c r="B391" s="101">
        <v>389</v>
      </c>
      <c r="C391" s="99"/>
    </row>
    <row r="392" spans="2:3">
      <c r="B392" s="101">
        <v>390</v>
      </c>
      <c r="C392" s="99"/>
    </row>
    <row r="393" spans="2:3">
      <c r="B393" s="101">
        <v>391</v>
      </c>
      <c r="C393" s="99"/>
    </row>
    <row r="394" spans="2:3">
      <c r="B394" s="101">
        <v>392</v>
      </c>
      <c r="C394" s="99"/>
    </row>
    <row r="395" spans="2:3">
      <c r="B395" s="101">
        <v>393</v>
      </c>
      <c r="C395" s="99"/>
    </row>
    <row r="396" spans="2:3">
      <c r="B396" s="101">
        <v>394</v>
      </c>
      <c r="C396" s="99"/>
    </row>
    <row r="397" spans="2:3">
      <c r="B397" s="101">
        <v>395</v>
      </c>
      <c r="C397" s="99"/>
    </row>
    <row r="398" spans="2:3">
      <c r="B398" s="101">
        <v>396</v>
      </c>
      <c r="C398" s="99"/>
    </row>
    <row r="399" spans="2:3">
      <c r="B399" s="101">
        <v>397</v>
      </c>
      <c r="C399" s="99"/>
    </row>
    <row r="400" spans="2:3">
      <c r="B400" s="101">
        <v>398</v>
      </c>
      <c r="C400" s="99"/>
    </row>
    <row r="401" spans="2:3">
      <c r="B401" s="101">
        <v>399</v>
      </c>
      <c r="C401" s="99"/>
    </row>
    <row r="402" spans="2:3">
      <c r="B402" s="101">
        <v>400</v>
      </c>
      <c r="C402" s="99"/>
    </row>
    <row r="403" spans="2:3">
      <c r="B403" s="101">
        <v>401</v>
      </c>
      <c r="C403" s="99"/>
    </row>
    <row r="404" spans="2:3">
      <c r="B404" s="101">
        <v>402</v>
      </c>
      <c r="C404" s="99"/>
    </row>
    <row r="405" spans="2:3">
      <c r="B405" s="101">
        <v>403</v>
      </c>
      <c r="C405" s="99"/>
    </row>
    <row r="406" spans="2:3">
      <c r="B406" s="101">
        <v>404</v>
      </c>
      <c r="C406" s="99"/>
    </row>
    <row r="407" spans="2:3">
      <c r="B407" s="101">
        <v>405</v>
      </c>
      <c r="C407" s="99"/>
    </row>
    <row r="408" spans="2:3">
      <c r="B408" s="101">
        <v>406</v>
      </c>
      <c r="C408" s="9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3"/>
  <sheetViews>
    <sheetView workbookViewId="0">
      <selection activeCell="D7" sqref="D7"/>
    </sheetView>
  </sheetViews>
  <sheetFormatPr defaultRowHeight="13.5"/>
  <cols>
    <col min="3" max="3" width="13" customWidth="1"/>
    <col min="4" max="4" width="33.875" customWidth="1"/>
    <col min="6" max="6" width="22.25" customWidth="1"/>
  </cols>
  <sheetData>
    <row r="1" spans="1:6">
      <c r="A1" s="44"/>
      <c r="B1" s="44" t="s">
        <v>0</v>
      </c>
      <c r="C1" s="44" t="s">
        <v>4</v>
      </c>
      <c r="D1" s="44" t="s">
        <v>8</v>
      </c>
      <c r="E1" s="44" t="s">
        <v>16</v>
      </c>
      <c r="F1" s="44"/>
    </row>
    <row r="2" spans="1:6">
      <c r="A2" s="44" t="s">
        <v>122</v>
      </c>
      <c r="B2" s="44"/>
      <c r="C2" s="44"/>
      <c r="D2" s="44"/>
      <c r="E2" s="44"/>
      <c r="F2" s="44" t="s">
        <v>123</v>
      </c>
    </row>
    <row r="3" spans="1:6">
      <c r="A3" s="96"/>
      <c r="B3" s="96">
        <v>0</v>
      </c>
      <c r="C3" s="97" t="s">
        <v>1322</v>
      </c>
      <c r="D3" s="60"/>
      <c r="E3" s="96"/>
      <c r="F3" s="60"/>
    </row>
    <row r="4" spans="1:6" ht="27">
      <c r="A4" s="96"/>
      <c r="B4" s="96">
        <v>101</v>
      </c>
      <c r="C4" s="97" t="s">
        <v>1100</v>
      </c>
      <c r="D4" s="60" t="s">
        <v>1180</v>
      </c>
      <c r="E4" s="96"/>
      <c r="F4" s="60"/>
    </row>
    <row r="5" spans="1:6" ht="27">
      <c r="A5" s="96"/>
      <c r="B5" s="96">
        <v>102</v>
      </c>
      <c r="C5" s="97" t="s">
        <v>1104</v>
      </c>
      <c r="D5" s="60" t="s">
        <v>1181</v>
      </c>
      <c r="E5" s="96"/>
      <c r="F5" s="60"/>
    </row>
    <row r="6" spans="1:6" ht="27">
      <c r="A6" s="96"/>
      <c r="B6" s="96">
        <v>103</v>
      </c>
      <c r="C6" s="97" t="s">
        <v>1101</v>
      </c>
      <c r="D6" s="60" t="s">
        <v>1182</v>
      </c>
      <c r="E6" s="96"/>
      <c r="F6" s="60"/>
    </row>
    <row r="7" spans="1:6" ht="27">
      <c r="A7" s="96"/>
      <c r="B7" s="96">
        <v>104</v>
      </c>
      <c r="C7" s="97" t="s">
        <v>1102</v>
      </c>
      <c r="D7" s="60" t="s">
        <v>1183</v>
      </c>
      <c r="E7" s="96"/>
      <c r="F7" s="60"/>
    </row>
    <row r="8" spans="1:6" ht="27">
      <c r="A8" s="96"/>
      <c r="B8" s="96">
        <v>105</v>
      </c>
      <c r="C8" s="97" t="s">
        <v>1103</v>
      </c>
      <c r="D8" s="60" t="s">
        <v>1190</v>
      </c>
      <c r="E8" s="96"/>
      <c r="F8" s="60"/>
    </row>
    <row r="9" spans="1:6" ht="40.5">
      <c r="A9" s="96"/>
      <c r="B9" s="96">
        <v>201</v>
      </c>
      <c r="C9" s="98" t="s">
        <v>1106</v>
      </c>
      <c r="D9" s="60" t="s">
        <v>1184</v>
      </c>
      <c r="E9" s="96"/>
      <c r="F9" s="60"/>
    </row>
    <row r="10" spans="1:6" ht="40.5">
      <c r="A10" s="96"/>
      <c r="B10" s="96">
        <v>202</v>
      </c>
      <c r="C10" s="98" t="s">
        <v>1107</v>
      </c>
      <c r="D10" s="60" t="s">
        <v>1185</v>
      </c>
      <c r="E10" s="96"/>
      <c r="F10" s="60"/>
    </row>
    <row r="11" spans="1:6" ht="40.5">
      <c r="A11" s="96"/>
      <c r="B11" s="96">
        <v>203</v>
      </c>
      <c r="C11" s="98" t="s">
        <v>1108</v>
      </c>
      <c r="D11" s="60" t="s">
        <v>1186</v>
      </c>
      <c r="E11" s="96"/>
      <c r="F11" s="60"/>
    </row>
    <row r="12" spans="1:6" ht="40.5">
      <c r="A12" s="96"/>
      <c r="B12" s="96">
        <v>204</v>
      </c>
      <c r="C12" s="98" t="s">
        <v>1109</v>
      </c>
      <c r="D12" s="60" t="s">
        <v>1187</v>
      </c>
      <c r="E12" s="96"/>
      <c r="F12" s="60"/>
    </row>
    <row r="13" spans="1:6" ht="40.5">
      <c r="A13" s="96"/>
      <c r="B13" s="96">
        <v>205</v>
      </c>
      <c r="C13" s="98" t="s">
        <v>1110</v>
      </c>
      <c r="D13" s="60" t="s">
        <v>1212</v>
      </c>
      <c r="E13" s="96"/>
      <c r="F13" s="60"/>
    </row>
    <row r="14" spans="1:6" ht="40.5">
      <c r="A14" s="96"/>
      <c r="B14" s="96">
        <v>206</v>
      </c>
      <c r="C14" s="98" t="s">
        <v>1111</v>
      </c>
      <c r="D14" s="60" t="s">
        <v>1188</v>
      </c>
      <c r="E14" s="96"/>
      <c r="F14" s="60"/>
    </row>
    <row r="15" spans="1:6" ht="40.5">
      <c r="A15" s="96"/>
      <c r="B15" s="96">
        <v>207</v>
      </c>
      <c r="C15" s="98" t="s">
        <v>1112</v>
      </c>
      <c r="D15" s="60" t="s">
        <v>1197</v>
      </c>
      <c r="E15" s="96"/>
      <c r="F15" s="60"/>
    </row>
    <row r="16" spans="1:6" ht="27">
      <c r="A16" s="96"/>
      <c r="B16" s="96">
        <v>208</v>
      </c>
      <c r="C16" s="98" t="s">
        <v>1113</v>
      </c>
      <c r="D16" s="60" t="s">
        <v>1189</v>
      </c>
      <c r="E16" s="96"/>
      <c r="F16" s="60"/>
    </row>
    <row r="17" spans="1:6" ht="27">
      <c r="A17" s="96"/>
      <c r="B17" s="96">
        <v>209</v>
      </c>
      <c r="C17" s="98" t="s">
        <v>1105</v>
      </c>
      <c r="D17" s="60" t="s">
        <v>1191</v>
      </c>
      <c r="E17" s="96"/>
      <c r="F17" s="60"/>
    </row>
    <row r="18" spans="1:6" ht="40.5">
      <c r="A18" s="96"/>
      <c r="B18" s="96">
        <v>210</v>
      </c>
      <c r="C18" s="98" t="s">
        <v>1114</v>
      </c>
      <c r="D18" s="60" t="s">
        <v>1192</v>
      </c>
      <c r="E18" s="96"/>
      <c r="F18" s="60"/>
    </row>
    <row r="19" spans="1:6" ht="27">
      <c r="A19" s="96"/>
      <c r="B19" s="96">
        <v>301</v>
      </c>
      <c r="C19" s="82" t="s">
        <v>1115</v>
      </c>
      <c r="D19" s="60" t="s">
        <v>1193</v>
      </c>
      <c r="E19" s="96"/>
      <c r="F19" s="60"/>
    </row>
    <row r="20" spans="1:6" ht="40.5">
      <c r="A20" s="96"/>
      <c r="B20" s="96">
        <v>302</v>
      </c>
      <c r="C20" s="82" t="s">
        <v>1121</v>
      </c>
      <c r="D20" s="60" t="s">
        <v>1194</v>
      </c>
      <c r="E20" s="96"/>
      <c r="F20" s="60"/>
    </row>
    <row r="21" spans="1:6" ht="40.5">
      <c r="A21" s="96"/>
      <c r="B21" s="96">
        <v>303</v>
      </c>
      <c r="C21" s="82" t="s">
        <v>1136</v>
      </c>
      <c r="D21" s="60" t="s">
        <v>1195</v>
      </c>
      <c r="E21" s="96"/>
      <c r="F21" s="60"/>
    </row>
    <row r="22" spans="1:6" ht="40.5">
      <c r="A22" s="96"/>
      <c r="B22" s="96">
        <v>304</v>
      </c>
      <c r="C22" s="82" t="s">
        <v>1116</v>
      </c>
      <c r="D22" s="60" t="s">
        <v>1196</v>
      </c>
      <c r="E22" s="96"/>
      <c r="F22" s="60"/>
    </row>
    <row r="23" spans="1:6" ht="40.5">
      <c r="A23" s="96"/>
      <c r="B23" s="96">
        <v>305</v>
      </c>
      <c r="C23" s="82" t="s">
        <v>1122</v>
      </c>
      <c r="D23" s="60" t="s">
        <v>1198</v>
      </c>
      <c r="E23" s="96"/>
      <c r="F23" s="60"/>
    </row>
    <row r="24" spans="1:6" ht="40.5">
      <c r="A24" s="96"/>
      <c r="B24" s="96">
        <v>306</v>
      </c>
      <c r="C24" s="82" t="s">
        <v>1125</v>
      </c>
      <c r="D24" s="60" t="s">
        <v>1199</v>
      </c>
      <c r="E24" s="96"/>
      <c r="F24" s="60"/>
    </row>
    <row r="25" spans="1:6" ht="40.5">
      <c r="A25" s="96"/>
      <c r="B25" s="96">
        <v>307</v>
      </c>
      <c r="C25" s="82" t="s">
        <v>1117</v>
      </c>
      <c r="D25" s="60" t="s">
        <v>1200</v>
      </c>
      <c r="E25" s="96"/>
      <c r="F25" s="60"/>
    </row>
    <row r="26" spans="1:6" ht="27">
      <c r="A26" s="96"/>
      <c r="B26" s="96">
        <v>308</v>
      </c>
      <c r="C26" s="82" t="s">
        <v>1118</v>
      </c>
      <c r="D26" s="60" t="s">
        <v>1201</v>
      </c>
      <c r="E26" s="96"/>
      <c r="F26" s="60"/>
    </row>
    <row r="27" spans="1:6" ht="27">
      <c r="A27" s="96"/>
      <c r="B27" s="96">
        <v>309</v>
      </c>
      <c r="C27" s="82" t="s">
        <v>1119</v>
      </c>
      <c r="D27" s="60" t="s">
        <v>1202</v>
      </c>
      <c r="E27" s="96"/>
      <c r="F27" s="60"/>
    </row>
    <row r="28" spans="1:6" ht="27">
      <c r="A28" s="96"/>
      <c r="B28" s="96">
        <v>310</v>
      </c>
      <c r="C28" s="82" t="s">
        <v>1120</v>
      </c>
      <c r="D28" s="60" t="s">
        <v>1203</v>
      </c>
      <c r="E28" s="96"/>
      <c r="F28" s="60"/>
    </row>
    <row r="29" spans="1:6" ht="27">
      <c r="A29" s="96"/>
      <c r="B29" s="96">
        <v>311</v>
      </c>
      <c r="C29" s="82" t="s">
        <v>1127</v>
      </c>
      <c r="D29" s="60" t="s">
        <v>1204</v>
      </c>
      <c r="E29" s="96"/>
      <c r="F29" s="60"/>
    </row>
    <row r="30" spans="1:6" ht="27">
      <c r="A30" s="96"/>
      <c r="B30" s="96">
        <v>312</v>
      </c>
      <c r="C30" s="82" t="s">
        <v>1126</v>
      </c>
      <c r="D30" s="60" t="s">
        <v>1205</v>
      </c>
      <c r="E30" s="96"/>
      <c r="F30" s="60"/>
    </row>
    <row r="31" spans="1:6" ht="40.5">
      <c r="A31" s="96"/>
      <c r="B31" s="96">
        <v>313</v>
      </c>
      <c r="C31" s="82" t="s">
        <v>1123</v>
      </c>
      <c r="D31" s="60" t="s">
        <v>1206</v>
      </c>
      <c r="E31" s="96"/>
      <c r="F31" s="60"/>
    </row>
    <row r="32" spans="1:6" ht="27">
      <c r="A32" s="96"/>
      <c r="B32" s="96">
        <v>314</v>
      </c>
      <c r="C32" s="82" t="s">
        <v>1124</v>
      </c>
      <c r="D32" s="60" t="s">
        <v>1207</v>
      </c>
      <c r="E32" s="96"/>
      <c r="F32" s="60"/>
    </row>
    <row r="33" spans="1:6" ht="40.5">
      <c r="A33" s="96"/>
      <c r="B33" s="96">
        <v>315</v>
      </c>
      <c r="C33" s="82" t="s">
        <v>1208</v>
      </c>
      <c r="D33" s="60" t="s">
        <v>1214</v>
      </c>
      <c r="E33" s="96"/>
      <c r="F33" s="60"/>
    </row>
    <row r="34" spans="1:6" ht="40.5">
      <c r="A34" s="96"/>
      <c r="B34" s="96">
        <v>316</v>
      </c>
      <c r="C34" s="82" t="s">
        <v>1209</v>
      </c>
      <c r="D34" s="60" t="s">
        <v>1210</v>
      </c>
      <c r="E34" s="96"/>
      <c r="F34" s="60"/>
    </row>
    <row r="35" spans="1:6" ht="27">
      <c r="A35" s="96"/>
      <c r="B35" s="96">
        <v>317</v>
      </c>
      <c r="C35" s="82" t="s">
        <v>1128</v>
      </c>
      <c r="D35" s="60" t="s">
        <v>1211</v>
      </c>
      <c r="E35" s="96"/>
      <c r="F35" s="60"/>
    </row>
    <row r="36" spans="1:6" ht="40.5">
      <c r="A36" s="96"/>
      <c r="B36" s="96">
        <v>318</v>
      </c>
      <c r="C36" s="82" t="s">
        <v>1213</v>
      </c>
      <c r="D36" s="60" t="s">
        <v>1217</v>
      </c>
      <c r="E36" s="96"/>
      <c r="F36" s="60"/>
    </row>
    <row r="37" spans="1:6" ht="40.5">
      <c r="A37" s="96"/>
      <c r="B37" s="96">
        <v>319</v>
      </c>
      <c r="C37" s="82" t="s">
        <v>1129</v>
      </c>
      <c r="D37" s="60" t="s">
        <v>1216</v>
      </c>
      <c r="E37" s="96"/>
      <c r="F37" s="60"/>
    </row>
    <row r="38" spans="1:6" ht="40.5">
      <c r="A38" s="96"/>
      <c r="B38" s="96">
        <v>320</v>
      </c>
      <c r="C38" s="82" t="s">
        <v>1215</v>
      </c>
      <c r="D38" s="60" t="s">
        <v>1220</v>
      </c>
      <c r="E38" s="96"/>
      <c r="F38" s="60"/>
    </row>
    <row r="39" spans="1:6" ht="40.5">
      <c r="A39" s="96"/>
      <c r="B39" s="96">
        <v>321</v>
      </c>
      <c r="C39" s="82" t="s">
        <v>1134</v>
      </c>
      <c r="D39" s="60" t="s">
        <v>1218</v>
      </c>
      <c r="E39" s="96"/>
      <c r="F39" s="60"/>
    </row>
    <row r="40" spans="1:6" ht="40.5">
      <c r="A40" s="96"/>
      <c r="B40" s="96">
        <v>322</v>
      </c>
      <c r="C40" s="82" t="s">
        <v>1133</v>
      </c>
      <c r="D40" s="60" t="s">
        <v>1219</v>
      </c>
      <c r="E40" s="96"/>
      <c r="F40" s="60"/>
    </row>
    <row r="41" spans="1:6" ht="27">
      <c r="A41" s="96"/>
      <c r="B41" s="96">
        <v>323</v>
      </c>
      <c r="C41" s="82" t="s">
        <v>1130</v>
      </c>
      <c r="D41" s="60" t="s">
        <v>1221</v>
      </c>
      <c r="E41" s="96"/>
      <c r="F41" s="60"/>
    </row>
    <row r="42" spans="1:6" ht="40.5">
      <c r="A42" s="96"/>
      <c r="B42" s="96">
        <v>324</v>
      </c>
      <c r="C42" s="82" t="s">
        <v>1131</v>
      </c>
      <c r="D42" s="60" t="s">
        <v>1222</v>
      </c>
      <c r="E42" s="96"/>
      <c r="F42" s="60"/>
    </row>
    <row r="43" spans="1:6" ht="27">
      <c r="A43" s="96"/>
      <c r="B43" s="96">
        <v>325</v>
      </c>
      <c r="C43" s="82" t="s">
        <v>1132</v>
      </c>
      <c r="D43" s="60" t="s">
        <v>1223</v>
      </c>
      <c r="E43" s="96"/>
      <c r="F43" s="60"/>
    </row>
    <row r="44" spans="1:6" ht="27">
      <c r="A44" s="96"/>
      <c r="B44" s="96">
        <v>401</v>
      </c>
      <c r="C44" s="61" t="s">
        <v>1135</v>
      </c>
      <c r="D44" s="60" t="s">
        <v>1227</v>
      </c>
      <c r="E44" s="96"/>
      <c r="F44" s="60"/>
    </row>
    <row r="45" spans="1:6" ht="40.5">
      <c r="A45" s="96"/>
      <c r="B45" s="96">
        <v>402</v>
      </c>
      <c r="C45" s="61" t="s">
        <v>1138</v>
      </c>
      <c r="D45" s="60" t="s">
        <v>1224</v>
      </c>
      <c r="E45" s="96"/>
      <c r="F45" s="60"/>
    </row>
    <row r="46" spans="1:6" ht="40.5">
      <c r="A46" s="96"/>
      <c r="B46" s="96">
        <v>403</v>
      </c>
      <c r="C46" s="61" t="s">
        <v>1226</v>
      </c>
      <c r="D46" s="60" t="s">
        <v>1225</v>
      </c>
      <c r="E46" s="96"/>
      <c r="F46" s="60"/>
    </row>
    <row r="47" spans="1:6" ht="40.5">
      <c r="A47" s="96"/>
      <c r="B47" s="96">
        <v>404</v>
      </c>
      <c r="C47" s="61" t="s">
        <v>1139</v>
      </c>
      <c r="D47" s="60" t="s">
        <v>1228</v>
      </c>
      <c r="E47" s="96"/>
      <c r="F47" s="60"/>
    </row>
    <row r="48" spans="1:6" ht="40.5">
      <c r="A48" s="96"/>
      <c r="B48" s="96">
        <v>405</v>
      </c>
      <c r="C48" s="61" t="s">
        <v>1140</v>
      </c>
      <c r="D48" s="60" t="s">
        <v>1229</v>
      </c>
      <c r="E48" s="96"/>
      <c r="F48" s="60"/>
    </row>
    <row r="49" spans="1:6" ht="40.5">
      <c r="A49" s="96"/>
      <c r="B49" s="96">
        <v>406</v>
      </c>
      <c r="C49" s="61" t="s">
        <v>1141</v>
      </c>
      <c r="D49" s="60" t="s">
        <v>1230</v>
      </c>
      <c r="E49" s="96"/>
      <c r="F49" s="60"/>
    </row>
    <row r="50" spans="1:6" ht="40.5">
      <c r="A50" s="96"/>
      <c r="B50" s="96">
        <v>407</v>
      </c>
      <c r="C50" s="61" t="s">
        <v>1142</v>
      </c>
      <c r="D50" s="60" t="s">
        <v>1231</v>
      </c>
      <c r="E50" s="96"/>
      <c r="F50" s="60"/>
    </row>
    <row r="51" spans="1:6" ht="40.5">
      <c r="A51" s="96"/>
      <c r="B51" s="96">
        <v>408</v>
      </c>
      <c r="C51" s="61" t="s">
        <v>1143</v>
      </c>
      <c r="D51" s="60" t="s">
        <v>1271</v>
      </c>
      <c r="E51" s="96"/>
      <c r="F51" s="60"/>
    </row>
    <row r="52" spans="1:6" ht="40.5">
      <c r="A52" s="96"/>
      <c r="B52" s="96">
        <v>409</v>
      </c>
      <c r="C52" s="61" t="s">
        <v>1144</v>
      </c>
      <c r="D52" s="60" t="s">
        <v>1235</v>
      </c>
      <c r="E52" s="96"/>
      <c r="F52" s="60"/>
    </row>
    <row r="53" spans="1:6" ht="40.5">
      <c r="A53" s="96"/>
      <c r="B53" s="96">
        <v>410</v>
      </c>
      <c r="C53" s="61" t="s">
        <v>1145</v>
      </c>
      <c r="D53" s="60" t="s">
        <v>1232</v>
      </c>
      <c r="E53" s="96"/>
      <c r="F53" s="60"/>
    </row>
    <row r="54" spans="1:6" ht="40.5">
      <c r="A54" s="96"/>
      <c r="B54" s="96">
        <v>411</v>
      </c>
      <c r="C54" s="61" t="s">
        <v>1146</v>
      </c>
      <c r="D54" s="60" t="s">
        <v>1233</v>
      </c>
      <c r="E54" s="96"/>
      <c r="F54" s="60"/>
    </row>
    <row r="55" spans="1:6" ht="40.5">
      <c r="A55" s="96"/>
      <c r="B55" s="96">
        <v>412</v>
      </c>
      <c r="C55" s="61" t="s">
        <v>1147</v>
      </c>
      <c r="D55" s="60" t="s">
        <v>1234</v>
      </c>
      <c r="E55" s="96"/>
      <c r="F55" s="60"/>
    </row>
    <row r="56" spans="1:6" ht="40.5">
      <c r="A56" s="96"/>
      <c r="B56" s="96">
        <v>413</v>
      </c>
      <c r="C56" s="61" t="s">
        <v>1148</v>
      </c>
      <c r="D56" s="60" t="s">
        <v>1236</v>
      </c>
      <c r="E56" s="96"/>
      <c r="F56" s="60"/>
    </row>
    <row r="57" spans="1:6" ht="27">
      <c r="A57" s="96"/>
      <c r="B57" s="96">
        <v>414</v>
      </c>
      <c r="C57" s="61" t="s">
        <v>1149</v>
      </c>
      <c r="D57" s="60" t="s">
        <v>1237</v>
      </c>
      <c r="E57" s="96"/>
      <c r="F57" s="60"/>
    </row>
    <row r="58" spans="1:6" ht="40.5">
      <c r="A58" s="96"/>
      <c r="B58" s="96">
        <v>415</v>
      </c>
      <c r="C58" s="61" t="s">
        <v>1150</v>
      </c>
      <c r="D58" s="60" t="s">
        <v>1238</v>
      </c>
      <c r="E58" s="96"/>
      <c r="F58" s="60"/>
    </row>
    <row r="59" spans="1:6" ht="40.5">
      <c r="A59" s="96"/>
      <c r="B59" s="96">
        <v>416</v>
      </c>
      <c r="C59" s="61" t="s">
        <v>1151</v>
      </c>
      <c r="D59" s="60" t="s">
        <v>1239</v>
      </c>
      <c r="E59" s="96"/>
      <c r="F59" s="60"/>
    </row>
    <row r="60" spans="1:6" ht="40.5">
      <c r="A60" s="96"/>
      <c r="B60" s="96">
        <v>417</v>
      </c>
      <c r="C60" s="61" t="s">
        <v>1152</v>
      </c>
      <c r="D60" s="60" t="s">
        <v>1240</v>
      </c>
      <c r="E60" s="96"/>
      <c r="F60" s="60"/>
    </row>
    <row r="61" spans="1:6" ht="27">
      <c r="A61" s="96"/>
      <c r="B61" s="96">
        <v>418</v>
      </c>
      <c r="C61" s="61" t="s">
        <v>1163</v>
      </c>
      <c r="D61" s="60" t="s">
        <v>1242</v>
      </c>
      <c r="E61" s="96"/>
      <c r="F61" s="60"/>
    </row>
    <row r="62" spans="1:6" ht="27">
      <c r="A62" s="96"/>
      <c r="B62" s="96">
        <v>419</v>
      </c>
      <c r="C62" s="61" t="s">
        <v>1153</v>
      </c>
      <c r="D62" s="60" t="s">
        <v>1241</v>
      </c>
      <c r="E62" s="96"/>
      <c r="F62" s="60"/>
    </row>
    <row r="63" spans="1:6" ht="40.5">
      <c r="A63" s="96"/>
      <c r="B63" s="96">
        <v>420</v>
      </c>
      <c r="C63" s="61" t="s">
        <v>1154</v>
      </c>
      <c r="D63" s="60" t="s">
        <v>1246</v>
      </c>
      <c r="E63" s="96"/>
      <c r="F63" s="60"/>
    </row>
    <row r="64" spans="1:6" ht="40.5">
      <c r="A64" s="96"/>
      <c r="B64" s="96">
        <v>421</v>
      </c>
      <c r="C64" s="61" t="s">
        <v>1155</v>
      </c>
      <c r="D64" s="60" t="s">
        <v>1245</v>
      </c>
      <c r="E64" s="96"/>
      <c r="F64" s="60"/>
    </row>
    <row r="65" spans="1:6" ht="27">
      <c r="A65" s="96"/>
      <c r="B65" s="96">
        <v>422</v>
      </c>
      <c r="C65" s="61" t="s">
        <v>1156</v>
      </c>
      <c r="D65" s="60" t="s">
        <v>1244</v>
      </c>
      <c r="E65" s="96"/>
      <c r="F65" s="60"/>
    </row>
    <row r="66" spans="1:6" ht="40.5">
      <c r="A66" s="96"/>
      <c r="B66" s="96">
        <v>423</v>
      </c>
      <c r="C66" s="61" t="s">
        <v>1157</v>
      </c>
      <c r="D66" s="60" t="s">
        <v>1247</v>
      </c>
      <c r="E66" s="96"/>
      <c r="F66" s="60"/>
    </row>
    <row r="67" spans="1:6" ht="40.5">
      <c r="A67" s="96"/>
      <c r="B67" s="96">
        <v>424</v>
      </c>
      <c r="C67" s="61" t="s">
        <v>1158</v>
      </c>
      <c r="D67" s="60" t="s">
        <v>1248</v>
      </c>
      <c r="E67" s="96"/>
      <c r="F67" s="60"/>
    </row>
    <row r="68" spans="1:6" ht="40.5">
      <c r="A68" s="96"/>
      <c r="B68" s="96">
        <v>425</v>
      </c>
      <c r="C68" s="61" t="s">
        <v>1159</v>
      </c>
      <c r="D68" s="60" t="s">
        <v>1249</v>
      </c>
      <c r="E68" s="96"/>
      <c r="F68" s="60"/>
    </row>
    <row r="69" spans="1:6" ht="40.5">
      <c r="A69" s="96"/>
      <c r="B69" s="96">
        <v>426</v>
      </c>
      <c r="C69" s="61" t="s">
        <v>1160</v>
      </c>
      <c r="D69" s="60" t="s">
        <v>1250</v>
      </c>
      <c r="E69" s="96"/>
      <c r="F69" s="60"/>
    </row>
    <row r="70" spans="1:6" ht="40.5">
      <c r="A70" s="96"/>
      <c r="B70" s="96">
        <v>427</v>
      </c>
      <c r="C70" s="61" t="s">
        <v>1255</v>
      </c>
      <c r="D70" s="60" t="s">
        <v>1252</v>
      </c>
      <c r="E70" s="96"/>
      <c r="F70" s="60"/>
    </row>
    <row r="71" spans="1:6" ht="40.5">
      <c r="A71" s="96"/>
      <c r="B71" s="96">
        <v>428</v>
      </c>
      <c r="C71" s="61" t="s">
        <v>1254</v>
      </c>
      <c r="D71" s="60" t="s">
        <v>1253</v>
      </c>
      <c r="E71" s="96"/>
      <c r="F71" s="60"/>
    </row>
    <row r="72" spans="1:6" ht="40.5">
      <c r="A72" s="96"/>
      <c r="B72" s="96">
        <v>429</v>
      </c>
      <c r="C72" s="61" t="s">
        <v>1137</v>
      </c>
      <c r="D72" s="60" t="s">
        <v>1256</v>
      </c>
      <c r="E72" s="96"/>
      <c r="F72" s="60"/>
    </row>
    <row r="73" spans="1:6" ht="40.5">
      <c r="A73" s="96"/>
      <c r="B73" s="96">
        <v>430</v>
      </c>
      <c r="C73" s="61" t="s">
        <v>1161</v>
      </c>
      <c r="D73" s="60" t="s">
        <v>1251</v>
      </c>
      <c r="E73" s="96"/>
      <c r="F73" s="60"/>
    </row>
    <row r="74" spans="1:6" ht="40.5">
      <c r="A74" s="96"/>
      <c r="B74" s="96">
        <v>501</v>
      </c>
      <c r="C74" s="59" t="s">
        <v>1164</v>
      </c>
      <c r="D74" s="60" t="s">
        <v>1257</v>
      </c>
      <c r="E74" s="96"/>
      <c r="F74" s="60"/>
    </row>
    <row r="75" spans="1:6" ht="40.5">
      <c r="A75" s="96"/>
      <c r="B75" s="96">
        <v>502</v>
      </c>
      <c r="C75" s="59" t="s">
        <v>1165</v>
      </c>
      <c r="D75" s="60" t="s">
        <v>1259</v>
      </c>
      <c r="E75" s="96"/>
      <c r="F75" s="60"/>
    </row>
    <row r="76" spans="1:6" ht="54">
      <c r="A76" s="96"/>
      <c r="B76" s="96">
        <v>503</v>
      </c>
      <c r="C76" s="59" t="s">
        <v>1258</v>
      </c>
      <c r="D76" s="60" t="s">
        <v>1260</v>
      </c>
      <c r="E76" s="96"/>
      <c r="F76" s="60"/>
    </row>
    <row r="77" spans="1:6" ht="40.5">
      <c r="A77" s="96"/>
      <c r="B77" s="96">
        <v>504</v>
      </c>
      <c r="C77" s="59" t="s">
        <v>1166</v>
      </c>
      <c r="D77" s="60" t="s">
        <v>1243</v>
      </c>
      <c r="E77" s="96"/>
      <c r="F77" s="60"/>
    </row>
    <row r="78" spans="1:6" ht="40.5">
      <c r="A78" s="96"/>
      <c r="B78" s="96">
        <v>505</v>
      </c>
      <c r="C78" s="59" t="s">
        <v>1262</v>
      </c>
      <c r="D78" s="60" t="s">
        <v>1261</v>
      </c>
      <c r="E78" s="96"/>
      <c r="F78" s="60"/>
    </row>
    <row r="79" spans="1:6" ht="54">
      <c r="A79" s="96"/>
      <c r="B79" s="96">
        <v>506</v>
      </c>
      <c r="C79" s="59" t="s">
        <v>1167</v>
      </c>
      <c r="D79" s="60" t="s">
        <v>1270</v>
      </c>
      <c r="E79" s="96"/>
      <c r="F79" s="60"/>
    </row>
    <row r="80" spans="1:6" ht="40.5">
      <c r="A80" s="96"/>
      <c r="B80" s="96">
        <v>507</v>
      </c>
      <c r="C80" s="59" t="s">
        <v>1168</v>
      </c>
      <c r="D80" s="60" t="s">
        <v>1263</v>
      </c>
      <c r="E80" s="96"/>
      <c r="F80" s="60"/>
    </row>
    <row r="81" spans="1:6" ht="40.5">
      <c r="A81" s="96"/>
      <c r="B81" s="96">
        <v>508</v>
      </c>
      <c r="C81" s="59" t="s">
        <v>1169</v>
      </c>
      <c r="D81" s="60" t="s">
        <v>1276</v>
      </c>
      <c r="E81" s="96"/>
      <c r="F81" s="60"/>
    </row>
    <row r="82" spans="1:6" ht="40.5">
      <c r="A82" s="96"/>
      <c r="B82" s="96">
        <v>509</v>
      </c>
      <c r="C82" s="59" t="s">
        <v>1267</v>
      </c>
      <c r="D82" s="60" t="s">
        <v>1277</v>
      </c>
      <c r="E82" s="96"/>
      <c r="F82" s="60"/>
    </row>
    <row r="83" spans="1:6" ht="40.5">
      <c r="A83" s="96"/>
      <c r="B83" s="96">
        <v>510</v>
      </c>
      <c r="C83" s="59" t="s">
        <v>1170</v>
      </c>
      <c r="D83" s="60" t="s">
        <v>1264</v>
      </c>
      <c r="E83" s="96"/>
      <c r="F83" s="60"/>
    </row>
    <row r="84" spans="1:6" ht="54">
      <c r="A84" s="96"/>
      <c r="B84" s="96">
        <v>511</v>
      </c>
      <c r="C84" s="59" t="s">
        <v>1171</v>
      </c>
      <c r="D84" s="60" t="s">
        <v>1265</v>
      </c>
      <c r="E84" s="96"/>
      <c r="F84" s="60"/>
    </row>
    <row r="85" spans="1:6" ht="40.5">
      <c r="A85" s="96"/>
      <c r="B85" s="96">
        <v>512</v>
      </c>
      <c r="C85" s="59" t="s">
        <v>1162</v>
      </c>
      <c r="D85" s="60" t="s">
        <v>1266</v>
      </c>
      <c r="E85" s="96"/>
      <c r="F85" s="60"/>
    </row>
    <row r="86" spans="1:6" ht="27">
      <c r="A86" s="96"/>
      <c r="B86" s="96">
        <v>513</v>
      </c>
      <c r="C86" s="59" t="s">
        <v>1172</v>
      </c>
      <c r="D86" s="60" t="s">
        <v>1273</v>
      </c>
      <c r="E86" s="96"/>
      <c r="F86" s="60"/>
    </row>
    <row r="87" spans="1:6" ht="54">
      <c r="A87" s="96"/>
      <c r="B87" s="96">
        <v>514</v>
      </c>
      <c r="C87" s="59" t="s">
        <v>1173</v>
      </c>
      <c r="D87" s="60" t="s">
        <v>1269</v>
      </c>
      <c r="E87" s="96"/>
      <c r="F87" s="60"/>
    </row>
    <row r="88" spans="1:6" ht="54">
      <c r="A88" s="96"/>
      <c r="B88" s="96">
        <v>515</v>
      </c>
      <c r="C88" s="59" t="s">
        <v>1174</v>
      </c>
      <c r="D88" s="60" t="s">
        <v>1268</v>
      </c>
      <c r="E88" s="96"/>
      <c r="F88" s="60"/>
    </row>
    <row r="89" spans="1:6" ht="40.5">
      <c r="A89" s="96"/>
      <c r="B89" s="96">
        <v>516</v>
      </c>
      <c r="C89" s="59" t="s">
        <v>1175</v>
      </c>
      <c r="D89" s="60" t="s">
        <v>1278</v>
      </c>
      <c r="E89" s="96"/>
      <c r="F89" s="60"/>
    </row>
    <row r="90" spans="1:6" ht="40.5">
      <c r="A90" s="96"/>
      <c r="B90" s="96">
        <v>517</v>
      </c>
      <c r="C90" s="59" t="s">
        <v>1176</v>
      </c>
      <c r="D90" s="60" t="s">
        <v>1279</v>
      </c>
      <c r="E90" s="96"/>
      <c r="F90" s="60"/>
    </row>
    <row r="91" spans="1:6" ht="40.5">
      <c r="A91" s="96"/>
      <c r="B91" s="96">
        <v>518</v>
      </c>
      <c r="C91" s="59" t="s">
        <v>1177</v>
      </c>
      <c r="D91" s="60" t="s">
        <v>1275</v>
      </c>
      <c r="E91" s="96"/>
      <c r="F91" s="60"/>
    </row>
    <row r="92" spans="1:6" ht="54">
      <c r="A92" s="96"/>
      <c r="B92" s="96">
        <v>519</v>
      </c>
      <c r="C92" s="59" t="s">
        <v>1178</v>
      </c>
      <c r="D92" s="60" t="s">
        <v>1272</v>
      </c>
      <c r="E92" s="96"/>
      <c r="F92" s="60"/>
    </row>
    <row r="93" spans="1:6" ht="40.5">
      <c r="A93" s="96"/>
      <c r="B93" s="96">
        <v>520</v>
      </c>
      <c r="C93" s="59" t="s">
        <v>1179</v>
      </c>
      <c r="D93" s="60" t="s">
        <v>1274</v>
      </c>
      <c r="E93" s="96"/>
      <c r="F93" s="60"/>
    </row>
  </sheetData>
  <phoneticPr fontId="3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N16"/>
  <sheetViews>
    <sheetView workbookViewId="0">
      <selection activeCell="I16" sqref="I16"/>
    </sheetView>
  </sheetViews>
  <sheetFormatPr defaultRowHeight="13.5"/>
  <cols>
    <col min="3" max="3" width="14.125" customWidth="1"/>
    <col min="4" max="9" width="9.75" bestFit="1" customWidth="1"/>
  </cols>
  <sheetData>
    <row r="2" spans="2:14">
      <c r="B2" s="9" t="s">
        <v>0</v>
      </c>
      <c r="C2" s="9" t="s">
        <v>17</v>
      </c>
      <c r="D2" s="9" t="s">
        <v>1306</v>
      </c>
      <c r="E2" s="9" t="s">
        <v>1316</v>
      </c>
      <c r="F2" s="9" t="s">
        <v>883</v>
      </c>
      <c r="G2" s="9" t="s">
        <v>884</v>
      </c>
      <c r="H2" s="9" t="s">
        <v>1320</v>
      </c>
      <c r="I2" s="9" t="s">
        <v>1321</v>
      </c>
      <c r="J2" s="9" t="s">
        <v>6</v>
      </c>
      <c r="K2" s="9" t="s">
        <v>13</v>
      </c>
      <c r="L2" s="9" t="s">
        <v>1304</v>
      </c>
      <c r="M2" s="9" t="s">
        <v>1305</v>
      </c>
      <c r="N2" s="9" t="s">
        <v>9</v>
      </c>
    </row>
    <row r="3" spans="2:14">
      <c r="B3" s="10">
        <v>1</v>
      </c>
      <c r="C3" s="51" t="s">
        <v>1296</v>
      </c>
      <c r="D3" s="51" t="s">
        <v>1307</v>
      </c>
      <c r="E3" s="51">
        <v>25</v>
      </c>
      <c r="F3" s="16">
        <v>30</v>
      </c>
      <c r="G3" s="16">
        <v>5</v>
      </c>
      <c r="H3" s="16">
        <v>0</v>
      </c>
      <c r="I3" s="16">
        <v>0</v>
      </c>
      <c r="J3" s="16">
        <v>10</v>
      </c>
      <c r="K3" s="16">
        <v>0</v>
      </c>
      <c r="L3" s="16">
        <v>10</v>
      </c>
      <c r="M3" s="16">
        <v>0</v>
      </c>
      <c r="N3" s="11">
        <f t="shared" ref="N3:N10" si="0">SUM(E3:M3)</f>
        <v>80</v>
      </c>
    </row>
    <row r="4" spans="2:14">
      <c r="B4" s="10">
        <v>2</v>
      </c>
      <c r="C4" s="51" t="s">
        <v>1297</v>
      </c>
      <c r="D4" s="51" t="s">
        <v>1307</v>
      </c>
      <c r="E4" s="51">
        <v>30</v>
      </c>
      <c r="F4" s="16">
        <v>25</v>
      </c>
      <c r="G4" s="16">
        <v>10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15</v>
      </c>
      <c r="N4" s="11">
        <f t="shared" si="0"/>
        <v>80</v>
      </c>
    </row>
    <row r="5" spans="2:14">
      <c r="B5" s="10">
        <v>3</v>
      </c>
      <c r="C5" s="51" t="s">
        <v>1298</v>
      </c>
      <c r="D5" s="51" t="s">
        <v>1307</v>
      </c>
      <c r="E5" s="51">
        <v>20</v>
      </c>
      <c r="F5" s="16">
        <v>25</v>
      </c>
      <c r="G5" s="16">
        <v>5</v>
      </c>
      <c r="H5" s="16">
        <v>0</v>
      </c>
      <c r="I5" s="16">
        <v>0</v>
      </c>
      <c r="J5" s="16">
        <v>15</v>
      </c>
      <c r="K5" s="16">
        <v>15</v>
      </c>
      <c r="L5" s="16">
        <v>0</v>
      </c>
      <c r="M5" s="16">
        <v>0</v>
      </c>
      <c r="N5" s="11">
        <f t="shared" si="0"/>
        <v>80</v>
      </c>
    </row>
    <row r="6" spans="2:14">
      <c r="B6" s="10">
        <v>4</v>
      </c>
      <c r="C6" s="51" t="s">
        <v>1299</v>
      </c>
      <c r="D6" s="51" t="s">
        <v>1307</v>
      </c>
      <c r="E6" s="51">
        <v>20</v>
      </c>
      <c r="F6" s="16">
        <v>25</v>
      </c>
      <c r="G6" s="16">
        <v>5</v>
      </c>
      <c r="H6" s="16">
        <v>0</v>
      </c>
      <c r="I6" s="16">
        <v>0</v>
      </c>
      <c r="J6" s="16">
        <v>0</v>
      </c>
      <c r="K6" s="16">
        <v>0</v>
      </c>
      <c r="L6" s="16">
        <v>30</v>
      </c>
      <c r="M6" s="16">
        <v>0</v>
      </c>
      <c r="N6" s="11">
        <f t="shared" si="0"/>
        <v>80</v>
      </c>
    </row>
    <row r="7" spans="2:14">
      <c r="B7" s="10">
        <v>5</v>
      </c>
      <c r="C7" s="51" t="s">
        <v>1300</v>
      </c>
      <c r="D7" s="51" t="s">
        <v>1308</v>
      </c>
      <c r="E7" s="51">
        <v>25</v>
      </c>
      <c r="F7" s="16">
        <v>0</v>
      </c>
      <c r="G7" s="16">
        <v>0</v>
      </c>
      <c r="H7" s="16">
        <v>30</v>
      </c>
      <c r="I7" s="16">
        <v>5</v>
      </c>
      <c r="J7" s="16">
        <v>10</v>
      </c>
      <c r="K7" s="16">
        <v>0</v>
      </c>
      <c r="L7" s="16">
        <v>10</v>
      </c>
      <c r="M7" s="16">
        <v>0</v>
      </c>
      <c r="N7" s="11">
        <f t="shared" si="0"/>
        <v>80</v>
      </c>
    </row>
    <row r="8" spans="2:14">
      <c r="B8" s="10">
        <v>6</v>
      </c>
      <c r="C8" s="51" t="s">
        <v>1301</v>
      </c>
      <c r="D8" s="51" t="s">
        <v>1308</v>
      </c>
      <c r="E8" s="51">
        <v>30</v>
      </c>
      <c r="F8" s="16">
        <v>0</v>
      </c>
      <c r="G8" s="16">
        <v>0</v>
      </c>
      <c r="H8" s="16">
        <v>25</v>
      </c>
      <c r="I8" s="16">
        <v>10</v>
      </c>
      <c r="J8" s="16">
        <v>0</v>
      </c>
      <c r="K8" s="16">
        <v>0</v>
      </c>
      <c r="L8" s="16">
        <v>0</v>
      </c>
      <c r="M8" s="16">
        <v>15</v>
      </c>
      <c r="N8" s="11">
        <f t="shared" si="0"/>
        <v>80</v>
      </c>
    </row>
    <row r="9" spans="2:14">
      <c r="B9" s="10">
        <v>7</v>
      </c>
      <c r="C9" s="51" t="s">
        <v>1302</v>
      </c>
      <c r="D9" s="51" t="s">
        <v>1308</v>
      </c>
      <c r="E9" s="51">
        <v>20</v>
      </c>
      <c r="F9" s="16">
        <v>0</v>
      </c>
      <c r="G9" s="16">
        <v>0</v>
      </c>
      <c r="H9" s="16">
        <v>25</v>
      </c>
      <c r="I9" s="16">
        <v>5</v>
      </c>
      <c r="J9" s="16">
        <v>15</v>
      </c>
      <c r="K9" s="16">
        <v>15</v>
      </c>
      <c r="L9" s="16">
        <v>0</v>
      </c>
      <c r="M9" s="16">
        <v>0</v>
      </c>
      <c r="N9" s="11">
        <f t="shared" si="0"/>
        <v>80</v>
      </c>
    </row>
    <row r="10" spans="2:14">
      <c r="B10" s="10">
        <v>8</v>
      </c>
      <c r="C10" s="51" t="s">
        <v>1303</v>
      </c>
      <c r="D10" s="51" t="s">
        <v>1308</v>
      </c>
      <c r="E10" s="51">
        <v>20</v>
      </c>
      <c r="F10" s="16">
        <v>0</v>
      </c>
      <c r="G10" s="16">
        <v>0</v>
      </c>
      <c r="H10" s="16">
        <v>25</v>
      </c>
      <c r="I10" s="16">
        <v>5</v>
      </c>
      <c r="J10" s="16">
        <v>0</v>
      </c>
      <c r="K10" s="16">
        <v>0</v>
      </c>
      <c r="L10" s="16">
        <v>30</v>
      </c>
      <c r="M10" s="16">
        <v>0</v>
      </c>
      <c r="N10" s="11">
        <f t="shared" si="0"/>
        <v>80</v>
      </c>
    </row>
    <row r="12" spans="2:14">
      <c r="B12" s="105" t="s">
        <v>1309</v>
      </c>
      <c r="C12" s="106"/>
      <c r="D12" s="107"/>
      <c r="E12" s="38"/>
      <c r="F12" s="38"/>
      <c r="G12" s="38"/>
      <c r="H12" s="38"/>
      <c r="I12" s="38"/>
    </row>
    <row r="13" spans="2:14">
      <c r="B13" s="108" t="s">
        <v>1310</v>
      </c>
      <c r="C13" s="109"/>
      <c r="D13" s="110"/>
      <c r="F13" s="114" t="s">
        <v>106</v>
      </c>
      <c r="G13" s="115"/>
    </row>
    <row r="14" spans="2:14">
      <c r="B14" s="105" t="s">
        <v>1311</v>
      </c>
      <c r="C14" s="106"/>
      <c r="D14" s="107"/>
      <c r="F14" s="114" t="s">
        <v>107</v>
      </c>
      <c r="G14" s="115"/>
    </row>
    <row r="15" spans="2:14">
      <c r="B15" s="108" t="s">
        <v>1312</v>
      </c>
      <c r="C15" s="109"/>
      <c r="D15" s="110"/>
      <c r="F15" s="114" t="s">
        <v>108</v>
      </c>
      <c r="G15" s="115"/>
    </row>
    <row r="16" spans="2:14">
      <c r="B16" s="111"/>
      <c r="C16" s="112"/>
      <c r="D16" s="113"/>
    </row>
  </sheetData>
  <mergeCells count="8">
    <mergeCell ref="F13:G13"/>
    <mergeCell ref="F14:G14"/>
    <mergeCell ref="F15:G15"/>
    <mergeCell ref="B12:D12"/>
    <mergeCell ref="B13:D13"/>
    <mergeCell ref="B14:D14"/>
    <mergeCell ref="B16:D16"/>
    <mergeCell ref="B15:D1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8"/>
  <sheetViews>
    <sheetView workbookViewId="0">
      <selection activeCell="C3" sqref="C3"/>
    </sheetView>
  </sheetViews>
  <sheetFormatPr defaultRowHeight="13.5"/>
  <cols>
    <col min="3" max="3" width="10.375" customWidth="1"/>
    <col min="4" max="4" width="13" bestFit="1" customWidth="1"/>
    <col min="5" max="5" width="12" bestFit="1" customWidth="1"/>
    <col min="7" max="7" width="9.75" bestFit="1" customWidth="1"/>
    <col min="8" max="8" width="9.75" customWidth="1"/>
    <col min="9" max="9" width="14.5" bestFit="1" customWidth="1"/>
  </cols>
  <sheetData>
    <row r="1" spans="1:9">
      <c r="A1" s="1"/>
      <c r="B1" s="1" t="s">
        <v>111</v>
      </c>
      <c r="C1" s="1" t="s">
        <v>4</v>
      </c>
      <c r="D1" s="1" t="s">
        <v>10</v>
      </c>
      <c r="E1" s="1" t="s">
        <v>11</v>
      </c>
      <c r="F1" s="1" t="s">
        <v>1</v>
      </c>
      <c r="G1" s="1" t="s">
        <v>12</v>
      </c>
      <c r="H1" s="1" t="s">
        <v>114</v>
      </c>
      <c r="I1" s="1" t="s">
        <v>10</v>
      </c>
    </row>
    <row r="2" spans="1:9">
      <c r="A2" s="1" t="s">
        <v>110</v>
      </c>
      <c r="B2" s="1"/>
      <c r="C2" s="1"/>
      <c r="D2" s="1"/>
      <c r="E2" s="1" t="s">
        <v>112</v>
      </c>
      <c r="F2" s="1"/>
      <c r="G2" s="1"/>
      <c r="H2" s="1" t="s">
        <v>115</v>
      </c>
      <c r="I2" s="1" t="s">
        <v>113</v>
      </c>
    </row>
    <row r="3" spans="1:9">
      <c r="A3" s="2">
        <f>B3+61000</f>
        <v>61001</v>
      </c>
      <c r="B3" s="2">
        <v>1</v>
      </c>
      <c r="C3" s="2" t="s">
        <v>88</v>
      </c>
      <c r="D3" s="2" t="e">
        <f>VLOOKUP(I3,BUFF效果!B:E,4,0)</f>
        <v>#N/A</v>
      </c>
      <c r="E3" s="12">
        <v>6</v>
      </c>
      <c r="F3" s="2">
        <v>1</v>
      </c>
      <c r="G3" s="2">
        <f t="shared" ref="G3" si="0">E3*(10+F3)</f>
        <v>66</v>
      </c>
      <c r="H3" s="2">
        <v>2</v>
      </c>
      <c r="I3" s="2">
        <v>3</v>
      </c>
    </row>
    <row r="4" spans="1:9">
      <c r="A4" s="2"/>
      <c r="B4" s="2"/>
      <c r="C4" s="2"/>
      <c r="D4" s="2"/>
      <c r="E4" s="12"/>
      <c r="F4" s="2"/>
      <c r="G4" s="2"/>
      <c r="H4" s="2"/>
      <c r="I4" s="2"/>
    </row>
    <row r="5" spans="1:9">
      <c r="A5" s="2"/>
      <c r="B5" s="2"/>
      <c r="C5" s="2"/>
      <c r="D5" s="2"/>
      <c r="E5" s="12"/>
      <c r="F5" s="2"/>
      <c r="G5" s="2"/>
      <c r="H5" s="2"/>
      <c r="I5" s="2"/>
    </row>
    <row r="6" spans="1:9">
      <c r="A6" s="2"/>
      <c r="B6" s="2"/>
      <c r="C6" s="2"/>
      <c r="D6" s="2"/>
      <c r="E6" s="12"/>
      <c r="F6" s="2"/>
      <c r="G6" s="2"/>
      <c r="H6" s="2"/>
      <c r="I6" s="2"/>
    </row>
    <row r="7" spans="1:9">
      <c r="A7" s="2"/>
      <c r="B7" s="2"/>
      <c r="C7" s="2"/>
      <c r="D7" s="2"/>
      <c r="E7" s="12"/>
      <c r="F7" s="2"/>
      <c r="G7" s="2"/>
      <c r="H7" s="2"/>
      <c r="I7" s="2"/>
    </row>
    <row r="8" spans="1:9">
      <c r="A8" s="2"/>
      <c r="B8" s="2"/>
      <c r="C8" s="2"/>
      <c r="D8" s="2"/>
      <c r="E8" s="12"/>
      <c r="F8" s="2"/>
      <c r="G8" s="2"/>
      <c r="H8" s="2"/>
      <c r="I8" s="2"/>
    </row>
    <row r="9" spans="1:9">
      <c r="A9" s="2"/>
      <c r="B9" s="2"/>
      <c r="C9" s="2"/>
      <c r="D9" s="2"/>
      <c r="E9" s="12"/>
      <c r="F9" s="2"/>
      <c r="G9" s="2"/>
      <c r="H9" s="2"/>
      <c r="I9" s="2"/>
    </row>
    <row r="10" spans="1:9">
      <c r="A10" s="2"/>
      <c r="B10" s="2"/>
      <c r="C10" s="4"/>
      <c r="D10" s="6"/>
      <c r="E10" s="4"/>
      <c r="F10" s="6"/>
      <c r="G10" s="6"/>
      <c r="H10" s="2"/>
      <c r="I10" s="2"/>
    </row>
    <row r="11" spans="1:9">
      <c r="A11" s="2"/>
      <c r="B11" s="2"/>
      <c r="C11" s="4"/>
      <c r="D11" s="6"/>
      <c r="E11" s="4"/>
      <c r="F11" s="6"/>
      <c r="G11" s="6"/>
      <c r="H11" s="2"/>
      <c r="I11" s="2"/>
    </row>
    <row r="12" spans="1:9">
      <c r="A12" s="2"/>
      <c r="B12" s="2"/>
      <c r="C12" s="4"/>
      <c r="D12" s="6"/>
      <c r="E12" s="4"/>
      <c r="F12" s="6"/>
      <c r="G12" s="6"/>
      <c r="H12" s="2"/>
      <c r="I12" s="2"/>
    </row>
    <row r="13" spans="1:9">
      <c r="A13" s="2"/>
      <c r="B13" s="2"/>
      <c r="C13" s="4"/>
      <c r="D13" s="6"/>
      <c r="E13" s="4"/>
      <c r="F13" s="6"/>
      <c r="G13" s="6"/>
      <c r="H13" s="2"/>
      <c r="I13" s="2"/>
    </row>
    <row r="14" spans="1:9">
      <c r="A14" s="2"/>
      <c r="B14" s="2"/>
      <c r="C14" s="4"/>
      <c r="D14" s="6"/>
      <c r="E14" s="4"/>
      <c r="F14" s="6"/>
      <c r="G14" s="6"/>
      <c r="H14" s="2"/>
      <c r="I14" s="2"/>
    </row>
    <row r="15" spans="1:9">
      <c r="A15" s="2"/>
      <c r="B15" s="2"/>
      <c r="C15" s="4"/>
      <c r="D15" s="6"/>
      <c r="E15" s="4"/>
      <c r="F15" s="6"/>
      <c r="G15" s="6"/>
      <c r="H15" s="2"/>
      <c r="I15" s="2"/>
    </row>
    <row r="16" spans="1:9">
      <c r="A16" s="2"/>
      <c r="B16" s="2"/>
      <c r="C16" s="4"/>
      <c r="D16" s="6"/>
      <c r="E16" s="4"/>
      <c r="F16" s="6"/>
      <c r="G16" s="6"/>
      <c r="H16" s="2"/>
      <c r="I16" s="2"/>
    </row>
    <row r="17" spans="1:9">
      <c r="A17" s="2"/>
      <c r="B17" s="2"/>
      <c r="C17" s="13"/>
      <c r="D17" s="17"/>
      <c r="E17" s="13"/>
      <c r="F17" s="5"/>
      <c r="G17" s="5"/>
      <c r="H17" s="2"/>
      <c r="I17" s="2"/>
    </row>
    <row r="18" spans="1:9">
      <c r="A18" s="2"/>
      <c r="B18" s="2"/>
      <c r="C18" s="13"/>
      <c r="D18" s="17"/>
      <c r="E18" s="13"/>
      <c r="F18" s="5"/>
      <c r="G18" s="5"/>
      <c r="H18" s="2"/>
      <c r="I18" s="2"/>
    </row>
    <row r="19" spans="1:9">
      <c r="A19" s="2"/>
      <c r="B19" s="2"/>
      <c r="C19" s="13"/>
      <c r="D19" s="17"/>
      <c r="E19" s="13"/>
      <c r="F19" s="5"/>
      <c r="G19" s="5"/>
      <c r="H19" s="2"/>
      <c r="I19" s="2"/>
    </row>
    <row r="20" spans="1:9">
      <c r="A20" s="2"/>
      <c r="B20" s="2"/>
      <c r="C20" s="13"/>
      <c r="D20" s="17"/>
      <c r="E20" s="13"/>
      <c r="F20" s="5"/>
      <c r="G20" s="5"/>
      <c r="H20" s="2"/>
      <c r="I20" s="2"/>
    </row>
    <row r="21" spans="1:9">
      <c r="A21" s="2"/>
      <c r="B21" s="2"/>
      <c r="C21" s="13"/>
      <c r="D21" s="17"/>
      <c r="E21" s="13"/>
      <c r="F21" s="5"/>
      <c r="G21" s="5"/>
      <c r="H21" s="2"/>
      <c r="I21" s="2"/>
    </row>
    <row r="22" spans="1:9">
      <c r="A22" s="2"/>
      <c r="B22" s="2"/>
      <c r="C22" s="13"/>
      <c r="D22" s="17"/>
      <c r="E22" s="13"/>
      <c r="F22" s="5"/>
      <c r="G22" s="5"/>
      <c r="H22" s="2"/>
      <c r="I22" s="2"/>
    </row>
    <row r="23" spans="1:9">
      <c r="A23" s="2"/>
      <c r="B23" s="2"/>
      <c r="C23" s="13"/>
      <c r="D23" s="17"/>
      <c r="E23" s="13"/>
      <c r="F23" s="5"/>
      <c r="G23" s="5"/>
      <c r="H23" s="2"/>
      <c r="I23" s="2"/>
    </row>
    <row r="24" spans="1:9">
      <c r="A24" s="2"/>
      <c r="B24" s="2"/>
      <c r="C24" s="14"/>
      <c r="D24" s="7"/>
      <c r="E24" s="14"/>
      <c r="F24" s="7"/>
      <c r="G24" s="7"/>
      <c r="H24" s="2"/>
      <c r="I24" s="2"/>
    </row>
    <row r="25" spans="1:9">
      <c r="A25" s="2"/>
      <c r="B25" s="2"/>
      <c r="C25" s="14"/>
      <c r="D25" s="7"/>
      <c r="E25" s="14"/>
      <c r="F25" s="7"/>
      <c r="G25" s="7"/>
      <c r="H25" s="2"/>
      <c r="I25" s="2"/>
    </row>
    <row r="26" spans="1:9">
      <c r="A26" s="2"/>
      <c r="B26" s="2"/>
      <c r="C26" s="14"/>
      <c r="D26" s="7"/>
      <c r="E26" s="14"/>
      <c r="F26" s="7"/>
      <c r="G26" s="7"/>
      <c r="H26" s="2"/>
      <c r="I26" s="2"/>
    </row>
    <row r="27" spans="1:9">
      <c r="A27" s="2"/>
      <c r="B27" s="2"/>
      <c r="C27" s="14"/>
      <c r="D27" s="7"/>
      <c r="E27" s="14"/>
      <c r="F27" s="7"/>
      <c r="G27" s="7"/>
      <c r="H27" s="2"/>
      <c r="I27" s="2"/>
    </row>
    <row r="28" spans="1:9">
      <c r="A28" s="2"/>
      <c r="B28" s="2"/>
      <c r="C28" s="14"/>
      <c r="D28" s="7"/>
      <c r="E28" s="14"/>
      <c r="F28" s="7"/>
      <c r="G28" s="7"/>
      <c r="H28" s="2"/>
      <c r="I28" s="2"/>
    </row>
    <row r="29" spans="1:9">
      <c r="A29" s="2"/>
      <c r="B29" s="2"/>
      <c r="C29" s="14"/>
      <c r="D29" s="7"/>
      <c r="E29" s="14"/>
      <c r="F29" s="7"/>
      <c r="G29" s="7"/>
      <c r="H29" s="2"/>
      <c r="I29" s="2"/>
    </row>
    <row r="30" spans="1:9">
      <c r="A30" s="2"/>
      <c r="B30" s="2"/>
      <c r="C30" s="14"/>
      <c r="D30" s="7"/>
      <c r="E30" s="14"/>
      <c r="F30" s="7"/>
      <c r="G30" s="7"/>
      <c r="H30" s="2"/>
      <c r="I30" s="2"/>
    </row>
    <row r="31" spans="1:9">
      <c r="A31" s="2"/>
      <c r="B31" s="2"/>
      <c r="C31" s="15"/>
      <c r="D31" s="3"/>
      <c r="E31" s="15"/>
      <c r="F31" s="3"/>
      <c r="G31" s="3"/>
      <c r="H31" s="2"/>
      <c r="I31" s="2"/>
    </row>
    <row r="32" spans="1:9">
      <c r="A32" s="2"/>
      <c r="B32" s="2"/>
      <c r="C32" s="15"/>
      <c r="D32" s="3"/>
      <c r="E32" s="15"/>
      <c r="F32" s="3"/>
      <c r="G32" s="3"/>
      <c r="H32" s="2"/>
      <c r="I32" s="2"/>
    </row>
    <row r="33" spans="1:9">
      <c r="A33" s="2"/>
      <c r="B33" s="2"/>
      <c r="C33" s="15"/>
      <c r="D33" s="3"/>
      <c r="E33" s="15"/>
      <c r="F33" s="3"/>
      <c r="G33" s="3"/>
      <c r="H33" s="2"/>
      <c r="I33" s="2"/>
    </row>
    <row r="34" spans="1:9">
      <c r="A34" s="2"/>
      <c r="B34" s="2"/>
      <c r="C34" s="15"/>
      <c r="D34" s="3"/>
      <c r="E34" s="15"/>
      <c r="F34" s="3"/>
      <c r="G34" s="3"/>
      <c r="H34" s="2"/>
      <c r="I34" s="2"/>
    </row>
    <row r="35" spans="1:9">
      <c r="A35" s="2"/>
      <c r="B35" s="2"/>
      <c r="C35" s="15"/>
      <c r="D35" s="3"/>
      <c r="E35" s="15"/>
      <c r="F35" s="3"/>
      <c r="G35" s="3"/>
      <c r="H35" s="2"/>
      <c r="I35" s="2"/>
    </row>
    <row r="36" spans="1:9">
      <c r="A36" s="2"/>
      <c r="B36" s="2"/>
      <c r="C36" s="15"/>
      <c r="D36" s="3"/>
      <c r="E36" s="15"/>
      <c r="F36" s="3"/>
      <c r="G36" s="3"/>
      <c r="H36" s="2"/>
      <c r="I36" s="2"/>
    </row>
    <row r="37" spans="1:9">
      <c r="A37" s="2"/>
      <c r="B37" s="2"/>
      <c r="C37" s="15"/>
      <c r="D37" s="3"/>
      <c r="E37" s="15"/>
      <c r="F37" s="3"/>
      <c r="G37" s="3"/>
      <c r="H37" s="2"/>
      <c r="I37" s="2"/>
    </row>
    <row r="38" spans="1:9">
      <c r="A38" s="43"/>
      <c r="B38" s="43"/>
      <c r="C38" s="43"/>
      <c r="D38" s="43"/>
      <c r="E38" s="43"/>
      <c r="F38" s="43"/>
      <c r="G38" s="43"/>
      <c r="H38" s="43"/>
      <c r="I38" s="43"/>
    </row>
  </sheetData>
  <phoneticPr fontId="1" type="noConversion"/>
  <dataValidations count="1">
    <dataValidation type="whole" allowBlank="1" showInputMessage="1" showErrorMessage="1" sqref="F3:F37">
      <formula1>1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4"/>
  <sheetViews>
    <sheetView topLeftCell="A16" workbookViewId="0">
      <selection activeCell="A4" sqref="A4"/>
    </sheetView>
  </sheetViews>
  <sheetFormatPr defaultRowHeight="13.5"/>
  <cols>
    <col min="4" max="4" width="13" bestFit="1" customWidth="1"/>
    <col min="5" max="5" width="12" bestFit="1" customWidth="1"/>
    <col min="7" max="7" width="12" bestFit="1" customWidth="1"/>
    <col min="9" max="11" width="14.5" bestFit="1" customWidth="1"/>
  </cols>
  <sheetData>
    <row r="1" spans="1:11">
      <c r="A1" s="1"/>
      <c r="B1" s="1" t="s">
        <v>0</v>
      </c>
      <c r="C1" s="1" t="s">
        <v>4</v>
      </c>
      <c r="D1" s="1" t="s">
        <v>10</v>
      </c>
      <c r="E1" s="1" t="s">
        <v>11</v>
      </c>
      <c r="F1" s="1" t="s">
        <v>1</v>
      </c>
      <c r="G1" s="1" t="s">
        <v>12</v>
      </c>
      <c r="H1" s="20" t="s">
        <v>83</v>
      </c>
      <c r="I1" s="1" t="s">
        <v>10</v>
      </c>
      <c r="J1" s="1" t="s">
        <v>119</v>
      </c>
      <c r="K1" s="1" t="s">
        <v>109</v>
      </c>
    </row>
    <row r="2" spans="1:11">
      <c r="A2" s="1" t="s">
        <v>116</v>
      </c>
      <c r="B2" s="1"/>
      <c r="C2" s="1"/>
      <c r="D2" s="1"/>
      <c r="E2" s="1" t="s">
        <v>117</v>
      </c>
      <c r="F2" s="1"/>
      <c r="G2" s="1"/>
      <c r="H2" s="1"/>
      <c r="I2" s="1" t="s">
        <v>118</v>
      </c>
      <c r="J2" s="1" t="s">
        <v>120</v>
      </c>
      <c r="K2" s="1" t="s">
        <v>121</v>
      </c>
    </row>
    <row r="3" spans="1:11">
      <c r="A3" s="2">
        <f>B3+62000</f>
        <v>62001</v>
      </c>
      <c r="B3" s="2">
        <v>1</v>
      </c>
      <c r="C3" s="6" t="s">
        <v>75</v>
      </c>
      <c r="D3" s="6" t="str">
        <f>VLOOKUP(I3,BUFF效果!B:E,4,0)</f>
        <v>提升生命上限</v>
      </c>
      <c r="E3" s="4">
        <v>100</v>
      </c>
      <c r="F3" s="6">
        <v>1</v>
      </c>
      <c r="G3" s="6">
        <f t="shared" ref="G3:G34" si="0">E3*F3</f>
        <v>100</v>
      </c>
      <c r="H3" s="6">
        <f>60*POWER(2,F3+K3-2)</f>
        <v>120</v>
      </c>
      <c r="I3" s="2">
        <v>1</v>
      </c>
      <c r="J3" s="2">
        <v>1</v>
      </c>
      <c r="K3" s="2">
        <v>2</v>
      </c>
    </row>
    <row r="4" spans="1:11">
      <c r="A4" s="2">
        <f t="shared" ref="A4:A34" si="1">B4+62000</f>
        <v>62002</v>
      </c>
      <c r="B4" s="2">
        <v>2</v>
      </c>
      <c r="C4" s="6" t="s">
        <v>76</v>
      </c>
      <c r="D4" s="6" t="str">
        <f>VLOOKUP(I4,BUFF效果!B:E,4,0)</f>
        <v>提升初始气势</v>
      </c>
      <c r="E4" s="4">
        <v>1</v>
      </c>
      <c r="F4" s="6">
        <v>1</v>
      </c>
      <c r="G4" s="6">
        <f t="shared" si="0"/>
        <v>1</v>
      </c>
      <c r="H4" s="6">
        <f t="shared" ref="H4:H34" si="2">60*POWER(2,F4+K4-2)</f>
        <v>120</v>
      </c>
      <c r="I4" s="2">
        <v>2</v>
      </c>
      <c r="J4" s="2">
        <v>2</v>
      </c>
      <c r="K4" s="2">
        <v>2</v>
      </c>
    </row>
    <row r="5" spans="1:11">
      <c r="A5" s="2">
        <f t="shared" si="1"/>
        <v>62003</v>
      </c>
      <c r="B5" s="2">
        <v>3</v>
      </c>
      <c r="C5" s="6" t="s">
        <v>77</v>
      </c>
      <c r="D5" s="6" t="e">
        <f>VLOOKUP(I5,BUFF效果!B:E,4,0)</f>
        <v>#N/A</v>
      </c>
      <c r="E5" s="4">
        <v>1</v>
      </c>
      <c r="F5" s="6">
        <v>1</v>
      </c>
      <c r="G5" s="6">
        <f t="shared" si="0"/>
        <v>1</v>
      </c>
      <c r="H5" s="6">
        <f t="shared" si="2"/>
        <v>120</v>
      </c>
      <c r="I5" s="2">
        <v>9</v>
      </c>
      <c r="J5" s="2">
        <v>9</v>
      </c>
      <c r="K5" s="2">
        <v>2</v>
      </c>
    </row>
    <row r="6" spans="1:11">
      <c r="A6" s="2">
        <f t="shared" si="1"/>
        <v>62004</v>
      </c>
      <c r="B6" s="2">
        <v>4</v>
      </c>
      <c r="C6" s="6" t="s">
        <v>78</v>
      </c>
      <c r="D6" s="6" t="e">
        <f>VLOOKUP(I6,BUFF效果!B:E,4,0)</f>
        <v>#N/A</v>
      </c>
      <c r="E6" s="4">
        <v>1</v>
      </c>
      <c r="F6" s="6">
        <v>1</v>
      </c>
      <c r="G6" s="6">
        <f t="shared" si="0"/>
        <v>1</v>
      </c>
      <c r="H6" s="6">
        <f t="shared" si="2"/>
        <v>120</v>
      </c>
      <c r="I6" s="2">
        <v>10</v>
      </c>
      <c r="J6" s="2">
        <v>10</v>
      </c>
      <c r="K6" s="2">
        <v>2</v>
      </c>
    </row>
    <row r="7" spans="1:11">
      <c r="A7" s="2">
        <f t="shared" si="1"/>
        <v>62005</v>
      </c>
      <c r="B7" s="2">
        <v>5</v>
      </c>
      <c r="C7" s="6" t="s">
        <v>79</v>
      </c>
      <c r="D7" s="6" t="e">
        <f>VLOOKUP(I7,BUFF效果!B:E,4,0)</f>
        <v>#N/A</v>
      </c>
      <c r="E7" s="4">
        <v>1</v>
      </c>
      <c r="F7" s="6">
        <v>1</v>
      </c>
      <c r="G7" s="6">
        <f t="shared" si="0"/>
        <v>1</v>
      </c>
      <c r="H7" s="6">
        <f t="shared" si="2"/>
        <v>120</v>
      </c>
      <c r="I7" s="2">
        <v>11</v>
      </c>
      <c r="J7" s="2">
        <v>11</v>
      </c>
      <c r="K7" s="2">
        <v>2</v>
      </c>
    </row>
    <row r="8" spans="1:11">
      <c r="A8" s="2">
        <f t="shared" si="1"/>
        <v>62006</v>
      </c>
      <c r="B8" s="2">
        <v>6</v>
      </c>
      <c r="C8" s="6" t="s">
        <v>80</v>
      </c>
      <c r="D8" s="6" t="e">
        <f>VLOOKUP(I8,BUFF效果!B:E,4,0)</f>
        <v>#N/A</v>
      </c>
      <c r="E8" s="4">
        <v>1</v>
      </c>
      <c r="F8" s="6">
        <v>1</v>
      </c>
      <c r="G8" s="6">
        <f t="shared" si="0"/>
        <v>1</v>
      </c>
      <c r="H8" s="6">
        <f t="shared" si="2"/>
        <v>120</v>
      </c>
      <c r="I8" s="2">
        <v>12</v>
      </c>
      <c r="J8" s="2">
        <v>12</v>
      </c>
      <c r="K8" s="2">
        <v>2</v>
      </c>
    </row>
    <row r="9" spans="1:11">
      <c r="A9" s="2">
        <f t="shared" si="1"/>
        <v>62007</v>
      </c>
      <c r="B9" s="2">
        <v>7</v>
      </c>
      <c r="C9" s="6" t="s">
        <v>81</v>
      </c>
      <c r="D9" s="6" t="e">
        <f>VLOOKUP(I9,BUFF效果!B:E,4,0)</f>
        <v>#N/A</v>
      </c>
      <c r="E9" s="4">
        <v>1</v>
      </c>
      <c r="F9" s="6">
        <v>1</v>
      </c>
      <c r="G9" s="6">
        <f t="shared" si="0"/>
        <v>1</v>
      </c>
      <c r="H9" s="6">
        <f t="shared" si="2"/>
        <v>120</v>
      </c>
      <c r="I9" s="2">
        <v>13</v>
      </c>
      <c r="J9" s="2">
        <v>13</v>
      </c>
      <c r="K9" s="2">
        <v>2</v>
      </c>
    </row>
    <row r="10" spans="1:11">
      <c r="A10" s="2">
        <f t="shared" si="1"/>
        <v>62008</v>
      </c>
      <c r="B10" s="2">
        <v>8</v>
      </c>
      <c r="C10" s="6" t="s">
        <v>82</v>
      </c>
      <c r="D10" s="6" t="e">
        <f>VLOOKUP(I10,BUFF效果!B:E,4,0)</f>
        <v>#N/A</v>
      </c>
      <c r="E10" s="4">
        <v>1</v>
      </c>
      <c r="F10" s="6">
        <v>1</v>
      </c>
      <c r="G10" s="6">
        <f t="shared" si="0"/>
        <v>1</v>
      </c>
      <c r="H10" s="6">
        <f t="shared" si="2"/>
        <v>120</v>
      </c>
      <c r="I10" s="2">
        <v>14</v>
      </c>
      <c r="J10" s="2">
        <v>14</v>
      </c>
      <c r="K10" s="2">
        <v>2</v>
      </c>
    </row>
    <row r="11" spans="1:11">
      <c r="A11" s="2">
        <f t="shared" si="1"/>
        <v>62009</v>
      </c>
      <c r="B11" s="2">
        <v>9</v>
      </c>
      <c r="C11" s="5" t="s">
        <v>59</v>
      </c>
      <c r="D11" s="17" t="str">
        <f>VLOOKUP(I11,BUFF效果!B:E,4,0)</f>
        <v>提升生命上限</v>
      </c>
      <c r="E11" s="13">
        <v>200</v>
      </c>
      <c r="F11" s="5">
        <v>1</v>
      </c>
      <c r="G11" s="5">
        <f t="shared" si="0"/>
        <v>200</v>
      </c>
      <c r="H11" s="17">
        <f t="shared" si="2"/>
        <v>240</v>
      </c>
      <c r="I11" s="2">
        <v>1</v>
      </c>
      <c r="J11" s="2">
        <v>1</v>
      </c>
      <c r="K11" s="2">
        <v>3</v>
      </c>
    </row>
    <row r="12" spans="1:11">
      <c r="A12" s="2">
        <f t="shared" si="1"/>
        <v>62010</v>
      </c>
      <c r="B12" s="2">
        <v>10</v>
      </c>
      <c r="C12" s="5" t="s">
        <v>60</v>
      </c>
      <c r="D12" s="17" t="str">
        <f>VLOOKUP(I12,BUFF效果!B:E,4,0)</f>
        <v>提升初始气势</v>
      </c>
      <c r="E12" s="13">
        <v>2</v>
      </c>
      <c r="F12" s="5">
        <v>1</v>
      </c>
      <c r="G12" s="5">
        <f t="shared" si="0"/>
        <v>2</v>
      </c>
      <c r="H12" s="17">
        <f t="shared" si="2"/>
        <v>240</v>
      </c>
      <c r="I12" s="2">
        <v>2</v>
      </c>
      <c r="J12" s="2">
        <v>2</v>
      </c>
      <c r="K12" s="2">
        <v>3</v>
      </c>
    </row>
    <row r="13" spans="1:11">
      <c r="A13" s="2">
        <f t="shared" si="1"/>
        <v>62011</v>
      </c>
      <c r="B13" s="2">
        <v>11</v>
      </c>
      <c r="C13" s="5" t="s">
        <v>61</v>
      </c>
      <c r="D13" s="17" t="e">
        <f>VLOOKUP(I13,BUFF效果!B:E,4,0)</f>
        <v>#N/A</v>
      </c>
      <c r="E13" s="13">
        <v>2</v>
      </c>
      <c r="F13" s="5">
        <v>1</v>
      </c>
      <c r="G13" s="5">
        <f t="shared" si="0"/>
        <v>2</v>
      </c>
      <c r="H13" s="17">
        <f t="shared" si="2"/>
        <v>240</v>
      </c>
      <c r="I13" s="2">
        <v>9</v>
      </c>
      <c r="J13" s="2">
        <v>9</v>
      </c>
      <c r="K13" s="2">
        <v>3</v>
      </c>
    </row>
    <row r="14" spans="1:11">
      <c r="A14" s="2">
        <f t="shared" si="1"/>
        <v>62012</v>
      </c>
      <c r="B14" s="2">
        <v>12</v>
      </c>
      <c r="C14" s="5" t="s">
        <v>62</v>
      </c>
      <c r="D14" s="17" t="e">
        <f>VLOOKUP(I14,BUFF效果!B:E,4,0)</f>
        <v>#N/A</v>
      </c>
      <c r="E14" s="13">
        <v>2</v>
      </c>
      <c r="F14" s="5">
        <v>1</v>
      </c>
      <c r="G14" s="5">
        <f t="shared" si="0"/>
        <v>2</v>
      </c>
      <c r="H14" s="17">
        <f t="shared" si="2"/>
        <v>240</v>
      </c>
      <c r="I14" s="2">
        <v>10</v>
      </c>
      <c r="J14" s="2">
        <v>10</v>
      </c>
      <c r="K14" s="2">
        <v>3</v>
      </c>
    </row>
    <row r="15" spans="1:11">
      <c r="A15" s="2">
        <f t="shared" si="1"/>
        <v>62013</v>
      </c>
      <c r="B15" s="2">
        <v>13</v>
      </c>
      <c r="C15" s="5" t="s">
        <v>63</v>
      </c>
      <c r="D15" s="17" t="e">
        <f>VLOOKUP(I15,BUFF效果!B:E,4,0)</f>
        <v>#N/A</v>
      </c>
      <c r="E15" s="13">
        <v>2</v>
      </c>
      <c r="F15" s="5">
        <v>1</v>
      </c>
      <c r="G15" s="5">
        <f t="shared" si="0"/>
        <v>2</v>
      </c>
      <c r="H15" s="17">
        <f t="shared" si="2"/>
        <v>240</v>
      </c>
      <c r="I15" s="2">
        <v>11</v>
      </c>
      <c r="J15" s="2">
        <v>11</v>
      </c>
      <c r="K15" s="2">
        <v>3</v>
      </c>
    </row>
    <row r="16" spans="1:11">
      <c r="A16" s="2">
        <f t="shared" si="1"/>
        <v>62014</v>
      </c>
      <c r="B16" s="2">
        <v>14</v>
      </c>
      <c r="C16" s="5" t="s">
        <v>64</v>
      </c>
      <c r="D16" s="17" t="e">
        <f>VLOOKUP(I16,BUFF效果!B:E,4,0)</f>
        <v>#N/A</v>
      </c>
      <c r="E16" s="13">
        <v>2</v>
      </c>
      <c r="F16" s="5">
        <v>1</v>
      </c>
      <c r="G16" s="5">
        <f t="shared" si="0"/>
        <v>2</v>
      </c>
      <c r="H16" s="17">
        <f t="shared" si="2"/>
        <v>240</v>
      </c>
      <c r="I16" s="2">
        <v>12</v>
      </c>
      <c r="J16" s="2">
        <v>12</v>
      </c>
      <c r="K16" s="2">
        <v>3</v>
      </c>
    </row>
    <row r="17" spans="1:11">
      <c r="A17" s="2">
        <f t="shared" si="1"/>
        <v>62015</v>
      </c>
      <c r="B17" s="2">
        <v>15</v>
      </c>
      <c r="C17" s="5" t="s">
        <v>65</v>
      </c>
      <c r="D17" s="17" t="e">
        <f>VLOOKUP(I17,BUFF效果!B:E,4,0)</f>
        <v>#N/A</v>
      </c>
      <c r="E17" s="13">
        <v>2</v>
      </c>
      <c r="F17" s="5">
        <v>1</v>
      </c>
      <c r="G17" s="5">
        <f t="shared" si="0"/>
        <v>2</v>
      </c>
      <c r="H17" s="17">
        <f t="shared" si="2"/>
        <v>240</v>
      </c>
      <c r="I17" s="2">
        <v>13</v>
      </c>
      <c r="J17" s="2">
        <v>13</v>
      </c>
      <c r="K17" s="2">
        <v>3</v>
      </c>
    </row>
    <row r="18" spans="1:11">
      <c r="A18" s="2">
        <f t="shared" si="1"/>
        <v>62016</v>
      </c>
      <c r="B18" s="2">
        <v>16</v>
      </c>
      <c r="C18" s="5" t="s">
        <v>66</v>
      </c>
      <c r="D18" s="17" t="e">
        <f>VLOOKUP(I18,BUFF效果!B:E,4,0)</f>
        <v>#N/A</v>
      </c>
      <c r="E18" s="13">
        <v>2</v>
      </c>
      <c r="F18" s="5">
        <v>1</v>
      </c>
      <c r="G18" s="5">
        <f t="shared" si="0"/>
        <v>2</v>
      </c>
      <c r="H18" s="17">
        <f t="shared" si="2"/>
        <v>240</v>
      </c>
      <c r="I18" s="2">
        <v>14</v>
      </c>
      <c r="J18" s="2">
        <v>14</v>
      </c>
      <c r="K18" s="2">
        <v>3</v>
      </c>
    </row>
    <row r="19" spans="1:11">
      <c r="A19" s="2">
        <f t="shared" si="1"/>
        <v>62017</v>
      </c>
      <c r="B19" s="2">
        <v>17</v>
      </c>
      <c r="C19" s="7" t="s">
        <v>51</v>
      </c>
      <c r="D19" s="7" t="str">
        <f>VLOOKUP(I19,BUFF效果!B:E,4,0)</f>
        <v>提升生命上限</v>
      </c>
      <c r="E19" s="14">
        <v>400</v>
      </c>
      <c r="F19" s="7">
        <v>1</v>
      </c>
      <c r="G19" s="7">
        <f t="shared" si="0"/>
        <v>400</v>
      </c>
      <c r="H19" s="7">
        <f t="shared" si="2"/>
        <v>480</v>
      </c>
      <c r="I19" s="2">
        <v>1</v>
      </c>
      <c r="J19" s="2">
        <v>1</v>
      </c>
      <c r="K19" s="2">
        <v>4</v>
      </c>
    </row>
    <row r="20" spans="1:11">
      <c r="A20" s="2">
        <f t="shared" si="1"/>
        <v>62018</v>
      </c>
      <c r="B20" s="2">
        <v>18</v>
      </c>
      <c r="C20" s="7" t="s">
        <v>52</v>
      </c>
      <c r="D20" s="7" t="str">
        <f>VLOOKUP(I20,BUFF效果!B:E,4,0)</f>
        <v>提升初始气势</v>
      </c>
      <c r="E20" s="14">
        <v>3</v>
      </c>
      <c r="F20" s="7">
        <v>1</v>
      </c>
      <c r="G20" s="7">
        <f t="shared" si="0"/>
        <v>3</v>
      </c>
      <c r="H20" s="7">
        <f t="shared" si="2"/>
        <v>480</v>
      </c>
      <c r="I20" s="2">
        <v>2</v>
      </c>
      <c r="J20" s="2">
        <v>2</v>
      </c>
      <c r="K20" s="2">
        <v>4</v>
      </c>
    </row>
    <row r="21" spans="1:11">
      <c r="A21" s="2">
        <f t="shared" si="1"/>
        <v>62019</v>
      </c>
      <c r="B21" s="2">
        <v>19</v>
      </c>
      <c r="C21" s="7" t="s">
        <v>53</v>
      </c>
      <c r="D21" s="7" t="e">
        <f>VLOOKUP(I21,BUFF效果!B:E,4,0)</f>
        <v>#N/A</v>
      </c>
      <c r="E21" s="14">
        <v>3</v>
      </c>
      <c r="F21" s="7">
        <v>1</v>
      </c>
      <c r="G21" s="7">
        <f t="shared" si="0"/>
        <v>3</v>
      </c>
      <c r="H21" s="7">
        <f t="shared" si="2"/>
        <v>480</v>
      </c>
      <c r="I21" s="2">
        <v>9</v>
      </c>
      <c r="J21" s="2">
        <v>9</v>
      </c>
      <c r="K21" s="2">
        <v>4</v>
      </c>
    </row>
    <row r="22" spans="1:11">
      <c r="A22" s="2">
        <f t="shared" si="1"/>
        <v>62020</v>
      </c>
      <c r="B22" s="2">
        <v>20</v>
      </c>
      <c r="C22" s="7" t="s">
        <v>54</v>
      </c>
      <c r="D22" s="7" t="e">
        <f>VLOOKUP(I22,BUFF效果!B:E,4,0)</f>
        <v>#N/A</v>
      </c>
      <c r="E22" s="14">
        <v>3</v>
      </c>
      <c r="F22" s="7">
        <v>1</v>
      </c>
      <c r="G22" s="7">
        <f t="shared" si="0"/>
        <v>3</v>
      </c>
      <c r="H22" s="7">
        <f t="shared" si="2"/>
        <v>480</v>
      </c>
      <c r="I22" s="2">
        <v>10</v>
      </c>
      <c r="J22" s="2">
        <v>10</v>
      </c>
      <c r="K22" s="2">
        <v>4</v>
      </c>
    </row>
    <row r="23" spans="1:11">
      <c r="A23" s="2">
        <f t="shared" si="1"/>
        <v>62021</v>
      </c>
      <c r="B23" s="2">
        <v>21</v>
      </c>
      <c r="C23" s="7" t="s">
        <v>55</v>
      </c>
      <c r="D23" s="7" t="e">
        <f>VLOOKUP(I23,BUFF效果!B:E,4,0)</f>
        <v>#N/A</v>
      </c>
      <c r="E23" s="14">
        <v>3</v>
      </c>
      <c r="F23" s="7">
        <v>1</v>
      </c>
      <c r="G23" s="7">
        <f t="shared" si="0"/>
        <v>3</v>
      </c>
      <c r="H23" s="7">
        <f t="shared" si="2"/>
        <v>480</v>
      </c>
      <c r="I23" s="2">
        <v>11</v>
      </c>
      <c r="J23" s="2">
        <v>11</v>
      </c>
      <c r="K23" s="2">
        <v>4</v>
      </c>
    </row>
    <row r="24" spans="1:11">
      <c r="A24" s="2">
        <f t="shared" si="1"/>
        <v>62022</v>
      </c>
      <c r="B24" s="2">
        <v>22</v>
      </c>
      <c r="C24" s="7" t="s">
        <v>56</v>
      </c>
      <c r="D24" s="7" t="e">
        <f>VLOOKUP(I24,BUFF效果!B:E,4,0)</f>
        <v>#N/A</v>
      </c>
      <c r="E24" s="14">
        <v>3</v>
      </c>
      <c r="F24" s="7">
        <v>1</v>
      </c>
      <c r="G24" s="7">
        <f t="shared" si="0"/>
        <v>3</v>
      </c>
      <c r="H24" s="7">
        <f t="shared" si="2"/>
        <v>480</v>
      </c>
      <c r="I24" s="2">
        <v>12</v>
      </c>
      <c r="J24" s="2">
        <v>12</v>
      </c>
      <c r="K24" s="2">
        <v>4</v>
      </c>
    </row>
    <row r="25" spans="1:11">
      <c r="A25" s="2">
        <f t="shared" si="1"/>
        <v>62023</v>
      </c>
      <c r="B25" s="2">
        <v>23</v>
      </c>
      <c r="C25" s="7" t="s">
        <v>57</v>
      </c>
      <c r="D25" s="7" t="e">
        <f>VLOOKUP(I25,BUFF效果!B:E,4,0)</f>
        <v>#N/A</v>
      </c>
      <c r="E25" s="14">
        <v>3</v>
      </c>
      <c r="F25" s="7">
        <v>1</v>
      </c>
      <c r="G25" s="7">
        <f t="shared" si="0"/>
        <v>3</v>
      </c>
      <c r="H25" s="7">
        <f t="shared" si="2"/>
        <v>480</v>
      </c>
      <c r="I25" s="2">
        <v>13</v>
      </c>
      <c r="J25" s="2">
        <v>13</v>
      </c>
      <c r="K25" s="2">
        <v>4</v>
      </c>
    </row>
    <row r="26" spans="1:11">
      <c r="A26" s="2">
        <f t="shared" si="1"/>
        <v>62024</v>
      </c>
      <c r="B26" s="2">
        <v>24</v>
      </c>
      <c r="C26" s="7" t="s">
        <v>58</v>
      </c>
      <c r="D26" s="7" t="e">
        <f>VLOOKUP(I26,BUFF效果!B:E,4,0)</f>
        <v>#N/A</v>
      </c>
      <c r="E26" s="14">
        <v>3</v>
      </c>
      <c r="F26" s="7">
        <v>1</v>
      </c>
      <c r="G26" s="7">
        <f t="shared" si="0"/>
        <v>3</v>
      </c>
      <c r="H26" s="7">
        <f t="shared" si="2"/>
        <v>480</v>
      </c>
      <c r="I26" s="2">
        <v>14</v>
      </c>
      <c r="J26" s="2">
        <v>14</v>
      </c>
      <c r="K26" s="2">
        <v>4</v>
      </c>
    </row>
    <row r="27" spans="1:11">
      <c r="A27" s="2">
        <f t="shared" si="1"/>
        <v>62025</v>
      </c>
      <c r="B27" s="2">
        <v>25</v>
      </c>
      <c r="C27" s="3" t="s">
        <v>67</v>
      </c>
      <c r="D27" s="3" t="str">
        <f>VLOOKUP(I27,BUFF效果!B:E,4,0)</f>
        <v>提升生命上限</v>
      </c>
      <c r="E27" s="15">
        <v>1000</v>
      </c>
      <c r="F27" s="3">
        <v>1</v>
      </c>
      <c r="G27" s="3">
        <f t="shared" si="0"/>
        <v>1000</v>
      </c>
      <c r="H27" s="3">
        <f t="shared" si="2"/>
        <v>960</v>
      </c>
      <c r="I27" s="2">
        <v>1</v>
      </c>
      <c r="J27" s="2">
        <v>1</v>
      </c>
      <c r="K27" s="2">
        <v>5</v>
      </c>
    </row>
    <row r="28" spans="1:11">
      <c r="A28" s="2">
        <f t="shared" si="1"/>
        <v>62026</v>
      </c>
      <c r="B28" s="2">
        <v>26</v>
      </c>
      <c r="C28" s="3" t="s">
        <v>68</v>
      </c>
      <c r="D28" s="3" t="str">
        <f>VLOOKUP(I28,BUFF效果!B:E,4,0)</f>
        <v>提升初始气势</v>
      </c>
      <c r="E28" s="15">
        <v>5</v>
      </c>
      <c r="F28" s="3">
        <v>1</v>
      </c>
      <c r="G28" s="3">
        <f t="shared" si="0"/>
        <v>5</v>
      </c>
      <c r="H28" s="3">
        <f t="shared" si="2"/>
        <v>960</v>
      </c>
      <c r="I28" s="2">
        <v>2</v>
      </c>
      <c r="J28" s="2">
        <v>2</v>
      </c>
      <c r="K28" s="2">
        <v>5</v>
      </c>
    </row>
    <row r="29" spans="1:11">
      <c r="A29" s="2">
        <f t="shared" si="1"/>
        <v>62027</v>
      </c>
      <c r="B29" s="2">
        <v>27</v>
      </c>
      <c r="C29" s="3" t="s">
        <v>69</v>
      </c>
      <c r="D29" s="3" t="e">
        <f>VLOOKUP(I29,BUFF效果!B:E,4,0)</f>
        <v>#N/A</v>
      </c>
      <c r="E29" s="15">
        <v>5</v>
      </c>
      <c r="F29" s="3">
        <v>1</v>
      </c>
      <c r="G29" s="3">
        <f t="shared" si="0"/>
        <v>5</v>
      </c>
      <c r="H29" s="3">
        <f t="shared" si="2"/>
        <v>960</v>
      </c>
      <c r="I29" s="2">
        <v>9</v>
      </c>
      <c r="J29" s="2">
        <v>9</v>
      </c>
      <c r="K29" s="2">
        <v>5</v>
      </c>
    </row>
    <row r="30" spans="1:11">
      <c r="A30" s="2">
        <f t="shared" si="1"/>
        <v>62028</v>
      </c>
      <c r="B30" s="2">
        <v>28</v>
      </c>
      <c r="C30" s="3" t="s">
        <v>70</v>
      </c>
      <c r="D30" s="3" t="e">
        <f>VLOOKUP(I30,BUFF效果!B:E,4,0)</f>
        <v>#N/A</v>
      </c>
      <c r="E30" s="15">
        <v>5</v>
      </c>
      <c r="F30" s="3">
        <v>1</v>
      </c>
      <c r="G30" s="3">
        <f t="shared" si="0"/>
        <v>5</v>
      </c>
      <c r="H30" s="3">
        <f t="shared" si="2"/>
        <v>960</v>
      </c>
      <c r="I30" s="2">
        <v>10</v>
      </c>
      <c r="J30" s="2">
        <v>10</v>
      </c>
      <c r="K30" s="2">
        <v>5</v>
      </c>
    </row>
    <row r="31" spans="1:11">
      <c r="A31" s="2">
        <f t="shared" si="1"/>
        <v>62029</v>
      </c>
      <c r="B31" s="2">
        <v>29</v>
      </c>
      <c r="C31" s="3" t="s">
        <v>71</v>
      </c>
      <c r="D31" s="3" t="e">
        <f>VLOOKUP(I31,BUFF效果!B:E,4,0)</f>
        <v>#N/A</v>
      </c>
      <c r="E31" s="15">
        <v>5</v>
      </c>
      <c r="F31" s="3">
        <v>1</v>
      </c>
      <c r="G31" s="3">
        <f t="shared" si="0"/>
        <v>5</v>
      </c>
      <c r="H31" s="3">
        <f t="shared" si="2"/>
        <v>960</v>
      </c>
      <c r="I31" s="2">
        <v>11</v>
      </c>
      <c r="J31" s="2">
        <v>11</v>
      </c>
      <c r="K31" s="2">
        <v>5</v>
      </c>
    </row>
    <row r="32" spans="1:11">
      <c r="A32" s="2">
        <f t="shared" si="1"/>
        <v>62030</v>
      </c>
      <c r="B32" s="2">
        <v>30</v>
      </c>
      <c r="C32" s="3" t="s">
        <v>72</v>
      </c>
      <c r="D32" s="3" t="e">
        <f>VLOOKUP(I32,BUFF效果!B:E,4,0)</f>
        <v>#N/A</v>
      </c>
      <c r="E32" s="15">
        <v>5</v>
      </c>
      <c r="F32" s="3">
        <v>1</v>
      </c>
      <c r="G32" s="3">
        <f t="shared" si="0"/>
        <v>5</v>
      </c>
      <c r="H32" s="3">
        <f t="shared" si="2"/>
        <v>960</v>
      </c>
      <c r="I32" s="2">
        <v>12</v>
      </c>
      <c r="J32" s="2">
        <v>12</v>
      </c>
      <c r="K32" s="2">
        <v>5</v>
      </c>
    </row>
    <row r="33" spans="1:11">
      <c r="A33" s="2">
        <f t="shared" si="1"/>
        <v>62031</v>
      </c>
      <c r="B33" s="2">
        <v>31</v>
      </c>
      <c r="C33" s="3" t="s">
        <v>73</v>
      </c>
      <c r="D33" s="3" t="e">
        <f>VLOOKUP(I33,BUFF效果!B:E,4,0)</f>
        <v>#N/A</v>
      </c>
      <c r="E33" s="15">
        <v>5</v>
      </c>
      <c r="F33" s="3">
        <v>1</v>
      </c>
      <c r="G33" s="3">
        <f t="shared" si="0"/>
        <v>5</v>
      </c>
      <c r="H33" s="3">
        <f t="shared" si="2"/>
        <v>960</v>
      </c>
      <c r="I33" s="2">
        <v>13</v>
      </c>
      <c r="J33" s="2">
        <v>13</v>
      </c>
      <c r="K33" s="2">
        <v>5</v>
      </c>
    </row>
    <row r="34" spans="1:11">
      <c r="A34" s="2">
        <f t="shared" si="1"/>
        <v>62032</v>
      </c>
      <c r="B34" s="2">
        <v>32</v>
      </c>
      <c r="C34" s="3" t="s">
        <v>74</v>
      </c>
      <c r="D34" s="3" t="e">
        <f>VLOOKUP(I34,BUFF效果!B:E,4,0)</f>
        <v>#N/A</v>
      </c>
      <c r="E34" s="15">
        <v>5</v>
      </c>
      <c r="F34" s="3">
        <v>1</v>
      </c>
      <c r="G34" s="3">
        <f t="shared" si="0"/>
        <v>5</v>
      </c>
      <c r="H34" s="3">
        <f t="shared" si="2"/>
        <v>960</v>
      </c>
      <c r="I34" s="2">
        <v>14</v>
      </c>
      <c r="J34" s="2">
        <v>14</v>
      </c>
      <c r="K34" s="2">
        <v>5</v>
      </c>
    </row>
  </sheetData>
  <phoneticPr fontId="1" type="noConversion"/>
  <dataValidations count="1">
    <dataValidation type="whole" allowBlank="1" showInputMessage="1" showErrorMessage="1" sqref="F3:F34">
      <formula1>1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E45"/>
  <sheetViews>
    <sheetView topLeftCell="A22" workbookViewId="0">
      <selection activeCell="E22" sqref="E22"/>
    </sheetView>
  </sheetViews>
  <sheetFormatPr defaultRowHeight="13.5"/>
  <cols>
    <col min="2" max="2" width="4.5" bestFit="1" customWidth="1"/>
    <col min="3" max="3" width="17.5" customWidth="1"/>
    <col min="5" max="5" width="36.875" customWidth="1"/>
  </cols>
  <sheetData>
    <row r="2" spans="2:5">
      <c r="B2" s="83" t="s">
        <v>0</v>
      </c>
      <c r="C2" s="83" t="s">
        <v>983</v>
      </c>
      <c r="D2" s="83" t="s">
        <v>984</v>
      </c>
      <c r="E2" s="83" t="s">
        <v>985</v>
      </c>
    </row>
    <row r="3" spans="2:5">
      <c r="B3" s="84">
        <v>0</v>
      </c>
      <c r="C3" s="85" t="s">
        <v>986</v>
      </c>
      <c r="D3" s="86" t="s">
        <v>987</v>
      </c>
      <c r="E3" s="87" t="s">
        <v>987</v>
      </c>
    </row>
    <row r="4" spans="2:5">
      <c r="B4" s="88">
        <v>100</v>
      </c>
      <c r="C4" s="89" t="s">
        <v>988</v>
      </c>
      <c r="D4" s="90" t="s">
        <v>989</v>
      </c>
      <c r="E4" s="91" t="s">
        <v>990</v>
      </c>
    </row>
    <row r="5" spans="2:5">
      <c r="B5" s="88">
        <v>101</v>
      </c>
      <c r="C5" s="89" t="s">
        <v>991</v>
      </c>
      <c r="D5" s="90" t="s">
        <v>989</v>
      </c>
      <c r="E5" s="91" t="s">
        <v>992</v>
      </c>
    </row>
    <row r="6" spans="2:5">
      <c r="B6" s="88">
        <v>102</v>
      </c>
      <c r="C6" s="89" t="s">
        <v>993</v>
      </c>
      <c r="D6" s="90" t="s">
        <v>989</v>
      </c>
      <c r="E6" s="91" t="s">
        <v>994</v>
      </c>
    </row>
    <row r="7" spans="2:5">
      <c r="B7" s="88">
        <v>103</v>
      </c>
      <c r="C7" s="89" t="s">
        <v>995</v>
      </c>
      <c r="D7" s="90" t="s">
        <v>989</v>
      </c>
      <c r="E7" s="91" t="s">
        <v>996</v>
      </c>
    </row>
    <row r="8" spans="2:5">
      <c r="B8" s="88">
        <v>104</v>
      </c>
      <c r="C8" s="89" t="s">
        <v>997</v>
      </c>
      <c r="D8" s="90" t="s">
        <v>989</v>
      </c>
      <c r="E8" s="91" t="s">
        <v>998</v>
      </c>
    </row>
    <row r="9" spans="2:5">
      <c r="B9" s="88">
        <v>105</v>
      </c>
      <c r="C9" s="89" t="s">
        <v>999</v>
      </c>
      <c r="D9" s="90" t="s">
        <v>989</v>
      </c>
      <c r="E9" s="91" t="s">
        <v>1000</v>
      </c>
    </row>
    <row r="10" spans="2:5">
      <c r="B10" s="88">
        <v>106</v>
      </c>
      <c r="C10" s="89" t="s">
        <v>1001</v>
      </c>
      <c r="D10" s="90" t="s">
        <v>989</v>
      </c>
      <c r="E10" s="91" t="s">
        <v>1002</v>
      </c>
    </row>
    <row r="11" spans="2:5">
      <c r="B11" s="88">
        <v>107</v>
      </c>
      <c r="C11" s="89" t="s">
        <v>1003</v>
      </c>
      <c r="D11" s="90" t="s">
        <v>989</v>
      </c>
      <c r="E11" s="91" t="s">
        <v>1004</v>
      </c>
    </row>
    <row r="12" spans="2:5">
      <c r="B12" s="88">
        <v>108</v>
      </c>
      <c r="C12" s="89" t="s">
        <v>1005</v>
      </c>
      <c r="D12" s="90" t="s">
        <v>989</v>
      </c>
      <c r="E12" s="91" t="s">
        <v>1006</v>
      </c>
    </row>
    <row r="13" spans="2:5">
      <c r="B13" s="88">
        <v>109</v>
      </c>
      <c r="C13" s="89" t="s">
        <v>1007</v>
      </c>
      <c r="D13" s="90" t="s">
        <v>989</v>
      </c>
      <c r="E13" s="91" t="s">
        <v>1008</v>
      </c>
    </row>
    <row r="14" spans="2:5">
      <c r="B14" s="88">
        <v>110</v>
      </c>
      <c r="C14" s="89" t="s">
        <v>1009</v>
      </c>
      <c r="D14" s="90" t="s">
        <v>989</v>
      </c>
      <c r="E14" s="91" t="s">
        <v>1010</v>
      </c>
    </row>
    <row r="15" spans="2:5">
      <c r="B15" s="88">
        <v>111</v>
      </c>
      <c r="C15" s="89" t="s">
        <v>1011</v>
      </c>
      <c r="D15" s="90" t="s">
        <v>989</v>
      </c>
      <c r="E15" s="91" t="s">
        <v>1012</v>
      </c>
    </row>
    <row r="16" spans="2:5">
      <c r="B16" s="88">
        <v>112</v>
      </c>
      <c r="C16" s="89" t="s">
        <v>1013</v>
      </c>
      <c r="D16" s="90" t="s">
        <v>989</v>
      </c>
      <c r="E16" s="91" t="s">
        <v>1014</v>
      </c>
    </row>
    <row r="17" spans="2:5">
      <c r="B17" s="88">
        <v>113</v>
      </c>
      <c r="C17" s="89" t="s">
        <v>1015</v>
      </c>
      <c r="D17" s="90" t="s">
        <v>989</v>
      </c>
      <c r="E17" s="91" t="s">
        <v>1016</v>
      </c>
    </row>
    <row r="18" spans="2:5">
      <c r="B18" s="88">
        <v>114</v>
      </c>
      <c r="C18" s="89" t="s">
        <v>1017</v>
      </c>
      <c r="D18" s="90" t="s">
        <v>989</v>
      </c>
      <c r="E18" s="91" t="s">
        <v>1018</v>
      </c>
    </row>
    <row r="19" spans="2:5">
      <c r="B19" s="88">
        <v>115</v>
      </c>
      <c r="C19" s="89" t="s">
        <v>1019</v>
      </c>
      <c r="D19" s="90" t="s">
        <v>989</v>
      </c>
      <c r="E19" s="91" t="s">
        <v>1020</v>
      </c>
    </row>
    <row r="20" spans="2:5">
      <c r="B20" s="88">
        <v>116</v>
      </c>
      <c r="C20" s="89" t="s">
        <v>1021</v>
      </c>
      <c r="D20" s="90" t="s">
        <v>989</v>
      </c>
      <c r="E20" s="91" t="s">
        <v>1022</v>
      </c>
    </row>
    <row r="21" spans="2:5">
      <c r="B21" s="88">
        <v>117</v>
      </c>
      <c r="C21" s="89" t="s">
        <v>1023</v>
      </c>
      <c r="D21" s="90" t="s">
        <v>989</v>
      </c>
      <c r="E21" s="91" t="s">
        <v>1024</v>
      </c>
    </row>
    <row r="22" spans="2:5">
      <c r="B22" s="88">
        <v>118</v>
      </c>
      <c r="C22" s="89" t="s">
        <v>1025</v>
      </c>
      <c r="D22" s="90" t="s">
        <v>989</v>
      </c>
      <c r="E22" s="91" t="s">
        <v>1026</v>
      </c>
    </row>
    <row r="23" spans="2:5">
      <c r="B23" s="88">
        <v>119</v>
      </c>
      <c r="C23" s="89" t="s">
        <v>1027</v>
      </c>
      <c r="D23" s="90" t="s">
        <v>989</v>
      </c>
      <c r="E23" s="91" t="s">
        <v>1028</v>
      </c>
    </row>
    <row r="24" spans="2:5">
      <c r="B24" s="88">
        <v>120</v>
      </c>
      <c r="C24" s="89" t="s">
        <v>1029</v>
      </c>
      <c r="D24" s="90" t="s">
        <v>989</v>
      </c>
      <c r="E24" s="91" t="s">
        <v>1030</v>
      </c>
    </row>
    <row r="25" spans="2:5">
      <c r="B25" s="92">
        <v>200</v>
      </c>
      <c r="C25" s="93" t="s">
        <v>1031</v>
      </c>
      <c r="D25" s="94" t="s">
        <v>1032</v>
      </c>
      <c r="E25" s="95" t="s">
        <v>990</v>
      </c>
    </row>
    <row r="26" spans="2:5">
      <c r="B26" s="92">
        <v>201</v>
      </c>
      <c r="C26" s="93" t="s">
        <v>1033</v>
      </c>
      <c r="D26" s="94" t="s">
        <v>1032</v>
      </c>
      <c r="E26" s="95" t="s">
        <v>992</v>
      </c>
    </row>
    <row r="27" spans="2:5">
      <c r="B27" s="92">
        <v>202</v>
      </c>
      <c r="C27" s="93" t="s">
        <v>1034</v>
      </c>
      <c r="D27" s="94" t="s">
        <v>1032</v>
      </c>
      <c r="E27" s="95" t="s">
        <v>994</v>
      </c>
    </row>
    <row r="28" spans="2:5">
      <c r="B28" s="92">
        <v>203</v>
      </c>
      <c r="C28" s="93" t="s">
        <v>1035</v>
      </c>
      <c r="D28" s="94" t="s">
        <v>1032</v>
      </c>
      <c r="E28" s="95" t="s">
        <v>996</v>
      </c>
    </row>
    <row r="29" spans="2:5">
      <c r="B29" s="92">
        <v>204</v>
      </c>
      <c r="C29" s="93" t="s">
        <v>1036</v>
      </c>
      <c r="D29" s="94" t="s">
        <v>1032</v>
      </c>
      <c r="E29" s="95" t="s">
        <v>998</v>
      </c>
    </row>
    <row r="30" spans="2:5">
      <c r="B30" s="92">
        <v>205</v>
      </c>
      <c r="C30" s="93" t="s">
        <v>1037</v>
      </c>
      <c r="D30" s="94" t="s">
        <v>1032</v>
      </c>
      <c r="E30" s="95" t="s">
        <v>1000</v>
      </c>
    </row>
    <row r="31" spans="2:5">
      <c r="B31" s="92">
        <v>206</v>
      </c>
      <c r="C31" s="93" t="s">
        <v>1038</v>
      </c>
      <c r="D31" s="94" t="s">
        <v>1032</v>
      </c>
      <c r="E31" s="95" t="s">
        <v>1002</v>
      </c>
    </row>
    <row r="32" spans="2:5">
      <c r="B32" s="92">
        <v>207</v>
      </c>
      <c r="C32" s="93" t="s">
        <v>1039</v>
      </c>
      <c r="D32" s="94" t="s">
        <v>1032</v>
      </c>
      <c r="E32" s="95" t="s">
        <v>1004</v>
      </c>
    </row>
    <row r="33" spans="2:5">
      <c r="B33" s="92">
        <v>208</v>
      </c>
      <c r="C33" s="93" t="s">
        <v>1040</v>
      </c>
      <c r="D33" s="94" t="s">
        <v>1032</v>
      </c>
      <c r="E33" s="95" t="s">
        <v>1006</v>
      </c>
    </row>
    <row r="34" spans="2:5">
      <c r="B34" s="92">
        <v>209</v>
      </c>
      <c r="C34" s="93" t="s">
        <v>1041</v>
      </c>
      <c r="D34" s="94" t="s">
        <v>1032</v>
      </c>
      <c r="E34" s="95" t="s">
        <v>1008</v>
      </c>
    </row>
    <row r="35" spans="2:5">
      <c r="B35" s="92">
        <v>210</v>
      </c>
      <c r="C35" s="93" t="s">
        <v>1042</v>
      </c>
      <c r="D35" s="94" t="s">
        <v>1032</v>
      </c>
      <c r="E35" s="95" t="s">
        <v>1010</v>
      </c>
    </row>
    <row r="36" spans="2:5">
      <c r="B36" s="92">
        <v>211</v>
      </c>
      <c r="C36" s="93" t="s">
        <v>1043</v>
      </c>
      <c r="D36" s="94" t="s">
        <v>1032</v>
      </c>
      <c r="E36" s="95" t="s">
        <v>1012</v>
      </c>
    </row>
    <row r="37" spans="2:5">
      <c r="B37" s="92">
        <v>212</v>
      </c>
      <c r="C37" s="93" t="s">
        <v>1044</v>
      </c>
      <c r="D37" s="94" t="s">
        <v>1032</v>
      </c>
      <c r="E37" s="95" t="s">
        <v>1014</v>
      </c>
    </row>
    <row r="38" spans="2:5">
      <c r="B38" s="92">
        <v>213</v>
      </c>
      <c r="C38" s="93" t="s">
        <v>1045</v>
      </c>
      <c r="D38" s="94" t="s">
        <v>1032</v>
      </c>
      <c r="E38" s="95" t="s">
        <v>1016</v>
      </c>
    </row>
    <row r="39" spans="2:5">
      <c r="B39" s="92">
        <v>214</v>
      </c>
      <c r="C39" s="93" t="s">
        <v>1046</v>
      </c>
      <c r="D39" s="94" t="s">
        <v>1032</v>
      </c>
      <c r="E39" s="95" t="s">
        <v>1018</v>
      </c>
    </row>
    <row r="40" spans="2:5">
      <c r="B40" s="92">
        <v>215</v>
      </c>
      <c r="C40" s="93" t="s">
        <v>1047</v>
      </c>
      <c r="D40" s="94" t="s">
        <v>1032</v>
      </c>
      <c r="E40" s="95" t="s">
        <v>1020</v>
      </c>
    </row>
    <row r="41" spans="2:5">
      <c r="B41" s="92">
        <v>216</v>
      </c>
      <c r="C41" s="93" t="s">
        <v>1048</v>
      </c>
      <c r="D41" s="94" t="s">
        <v>1032</v>
      </c>
      <c r="E41" s="95" t="s">
        <v>1022</v>
      </c>
    </row>
    <row r="42" spans="2:5">
      <c r="B42" s="92">
        <v>217</v>
      </c>
      <c r="C42" s="93" t="s">
        <v>1049</v>
      </c>
      <c r="D42" s="94" t="s">
        <v>1032</v>
      </c>
      <c r="E42" s="95" t="s">
        <v>1024</v>
      </c>
    </row>
    <row r="43" spans="2:5">
      <c r="B43" s="92">
        <v>218</v>
      </c>
      <c r="C43" s="93" t="s">
        <v>1050</v>
      </c>
      <c r="D43" s="94" t="s">
        <v>1032</v>
      </c>
      <c r="E43" s="95" t="s">
        <v>1026</v>
      </c>
    </row>
    <row r="44" spans="2:5">
      <c r="B44" s="92">
        <v>219</v>
      </c>
      <c r="C44" s="93" t="s">
        <v>1051</v>
      </c>
      <c r="D44" s="94" t="s">
        <v>1032</v>
      </c>
      <c r="E44" s="95" t="s">
        <v>1028</v>
      </c>
    </row>
    <row r="45" spans="2:5">
      <c r="B45" s="92">
        <v>220</v>
      </c>
      <c r="C45" s="93" t="s">
        <v>1052</v>
      </c>
      <c r="D45" s="94" t="s">
        <v>1032</v>
      </c>
      <c r="E45" s="95" t="s">
        <v>1030</v>
      </c>
    </row>
  </sheetData>
  <phoneticPr fontId="23" type="noConversion"/>
  <dataValidations count="1">
    <dataValidation showInputMessage="1" showErrorMessage="1" sqref="C6:C8 C27:C29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J50"/>
  <sheetViews>
    <sheetView topLeftCell="A7" workbookViewId="0">
      <selection activeCell="E22" sqref="E22"/>
    </sheetView>
  </sheetViews>
  <sheetFormatPr defaultRowHeight="13.5"/>
  <cols>
    <col min="3" max="3" width="30.5" customWidth="1"/>
    <col min="5" max="5" width="19.5" style="18" customWidth="1"/>
  </cols>
  <sheetData>
    <row r="2" spans="2:10">
      <c r="B2" s="83" t="s">
        <v>0</v>
      </c>
      <c r="C2" s="83" t="s">
        <v>983</v>
      </c>
      <c r="D2" s="83" t="s">
        <v>1053</v>
      </c>
      <c r="E2" s="83" t="s">
        <v>1054</v>
      </c>
      <c r="F2" s="83" t="s">
        <v>1055</v>
      </c>
      <c r="G2" s="83"/>
      <c r="H2" s="83"/>
      <c r="I2" s="83"/>
      <c r="J2" s="83"/>
    </row>
    <row r="3" spans="2:10">
      <c r="B3" s="84">
        <v>0</v>
      </c>
      <c r="C3" s="85" t="s">
        <v>1056</v>
      </c>
      <c r="D3" s="84" t="s">
        <v>1057</v>
      </c>
      <c r="E3" s="87" t="s">
        <v>1058</v>
      </c>
      <c r="F3" s="84" t="s">
        <v>1057</v>
      </c>
      <c r="G3" s="84"/>
      <c r="H3" s="84"/>
      <c r="I3" s="84"/>
      <c r="J3" s="84"/>
    </row>
    <row r="4" spans="2:10">
      <c r="B4" s="84">
        <v>1</v>
      </c>
      <c r="C4" s="85" t="s">
        <v>21</v>
      </c>
      <c r="D4" s="84" t="s">
        <v>1059</v>
      </c>
      <c r="E4" s="87" t="s">
        <v>1060</v>
      </c>
      <c r="F4" s="84" t="s">
        <v>1061</v>
      </c>
      <c r="G4" s="84"/>
      <c r="H4" s="84"/>
      <c r="I4" s="84"/>
      <c r="J4" s="84"/>
    </row>
    <row r="5" spans="2:10">
      <c r="B5" s="84">
        <v>2</v>
      </c>
      <c r="C5" s="85" t="s">
        <v>22</v>
      </c>
      <c r="D5" s="84" t="s">
        <v>1059</v>
      </c>
      <c r="E5" s="87" t="s">
        <v>1062</v>
      </c>
      <c r="F5" s="84" t="s">
        <v>1061</v>
      </c>
      <c r="G5" s="84"/>
      <c r="H5" s="84"/>
      <c r="I5" s="84"/>
      <c r="J5" s="84"/>
    </row>
    <row r="6" spans="2:10">
      <c r="B6" s="84">
        <v>20</v>
      </c>
      <c r="C6" s="85" t="s">
        <v>1063</v>
      </c>
      <c r="D6" s="84" t="s">
        <v>1059</v>
      </c>
      <c r="E6" s="87" t="s">
        <v>1064</v>
      </c>
      <c r="F6" s="84" t="s">
        <v>1061</v>
      </c>
      <c r="G6" s="84"/>
      <c r="H6" s="84"/>
      <c r="I6" s="84"/>
      <c r="J6" s="84"/>
    </row>
    <row r="7" spans="2:10">
      <c r="B7" s="84">
        <v>21</v>
      </c>
      <c r="C7" s="85" t="s">
        <v>1065</v>
      </c>
      <c r="D7" s="84" t="s">
        <v>1059</v>
      </c>
      <c r="E7" s="87" t="s">
        <v>1066</v>
      </c>
      <c r="F7" s="84" t="s">
        <v>1061</v>
      </c>
      <c r="G7" s="84"/>
      <c r="H7" s="84"/>
      <c r="I7" s="84"/>
      <c r="J7" s="84"/>
    </row>
    <row r="8" spans="2:10">
      <c r="B8" s="84">
        <v>22</v>
      </c>
      <c r="C8" s="85" t="s">
        <v>1067</v>
      </c>
      <c r="D8" s="84" t="s">
        <v>1059</v>
      </c>
      <c r="E8" s="87" t="s">
        <v>1068</v>
      </c>
      <c r="F8" s="84" t="s">
        <v>1061</v>
      </c>
      <c r="G8" s="84"/>
      <c r="H8" s="84"/>
      <c r="I8" s="84"/>
      <c r="J8" s="84"/>
    </row>
    <row r="9" spans="2:10">
      <c r="B9" s="84">
        <v>23</v>
      </c>
      <c r="C9" s="85" t="s">
        <v>1069</v>
      </c>
      <c r="D9" s="84" t="s">
        <v>1059</v>
      </c>
      <c r="E9" s="87" t="s">
        <v>1070</v>
      </c>
      <c r="F9" s="84" t="s">
        <v>1061</v>
      </c>
      <c r="G9" s="84"/>
      <c r="H9" s="84"/>
      <c r="I9" s="84"/>
      <c r="J9" s="84"/>
    </row>
    <row r="10" spans="2:10">
      <c r="B10" s="84">
        <v>24</v>
      </c>
      <c r="C10" s="85" t="s">
        <v>23</v>
      </c>
      <c r="D10" s="84" t="s">
        <v>1059</v>
      </c>
      <c r="E10" s="87" t="s">
        <v>1071</v>
      </c>
      <c r="F10" s="84" t="s">
        <v>1061</v>
      </c>
      <c r="G10" s="84"/>
      <c r="H10" s="84"/>
      <c r="I10" s="84"/>
      <c r="J10" s="84"/>
    </row>
    <row r="11" spans="2:10">
      <c r="B11" s="84">
        <v>40</v>
      </c>
      <c r="C11" s="85" t="s">
        <v>24</v>
      </c>
      <c r="D11" s="84" t="s">
        <v>1059</v>
      </c>
      <c r="E11" s="87" t="s">
        <v>1072</v>
      </c>
      <c r="F11" s="84" t="s">
        <v>1061</v>
      </c>
      <c r="G11" s="84"/>
      <c r="H11" s="84"/>
      <c r="I11" s="84"/>
      <c r="J11" s="84"/>
    </row>
    <row r="12" spans="2:10">
      <c r="B12" s="84">
        <v>41</v>
      </c>
      <c r="C12" s="85" t="s">
        <v>25</v>
      </c>
      <c r="D12" s="84" t="s">
        <v>1059</v>
      </c>
      <c r="E12" s="87" t="s">
        <v>1073</v>
      </c>
      <c r="F12" s="84" t="s">
        <v>1061</v>
      </c>
      <c r="G12" s="84"/>
      <c r="H12" s="84"/>
      <c r="I12" s="84"/>
      <c r="J12" s="84"/>
    </row>
    <row r="13" spans="2:10">
      <c r="B13" s="84">
        <v>42</v>
      </c>
      <c r="C13" s="85" t="s">
        <v>26</v>
      </c>
      <c r="D13" s="84" t="s">
        <v>1059</v>
      </c>
      <c r="E13" s="87" t="s">
        <v>1074</v>
      </c>
      <c r="F13" s="84" t="s">
        <v>1061</v>
      </c>
      <c r="G13" s="84"/>
      <c r="H13" s="84"/>
      <c r="I13" s="84"/>
      <c r="J13" s="84"/>
    </row>
    <row r="14" spans="2:10">
      <c r="B14" s="84">
        <v>43</v>
      </c>
      <c r="C14" s="85" t="s">
        <v>27</v>
      </c>
      <c r="D14" s="84" t="s">
        <v>1059</v>
      </c>
      <c r="E14" s="87" t="s">
        <v>1075</v>
      </c>
      <c r="F14" s="84" t="s">
        <v>1061</v>
      </c>
      <c r="G14" s="84"/>
      <c r="H14" s="84"/>
      <c r="I14" s="84"/>
      <c r="J14" s="84"/>
    </row>
    <row r="15" spans="2:10">
      <c r="B15" s="84">
        <v>44</v>
      </c>
      <c r="C15" s="85" t="s">
        <v>28</v>
      </c>
      <c r="D15" s="84" t="s">
        <v>1059</v>
      </c>
      <c r="E15" s="87" t="s">
        <v>1076</v>
      </c>
      <c r="F15" s="84" t="s">
        <v>1061</v>
      </c>
      <c r="G15" s="84"/>
      <c r="H15" s="84"/>
      <c r="I15" s="84"/>
      <c r="J15" s="84"/>
    </row>
    <row r="16" spans="2:10">
      <c r="B16" s="84">
        <v>45</v>
      </c>
      <c r="C16" s="85" t="s">
        <v>29</v>
      </c>
      <c r="D16" s="84" t="s">
        <v>1059</v>
      </c>
      <c r="E16" s="87" t="s">
        <v>1077</v>
      </c>
      <c r="F16" s="84" t="s">
        <v>1061</v>
      </c>
      <c r="G16" s="84"/>
      <c r="H16" s="84"/>
      <c r="I16" s="84"/>
      <c r="J16" s="84"/>
    </row>
    <row r="17" spans="2:10">
      <c r="B17" s="84">
        <v>100</v>
      </c>
      <c r="C17" s="85" t="s">
        <v>30</v>
      </c>
      <c r="D17" s="84" t="s">
        <v>1078</v>
      </c>
      <c r="E17" s="87" t="s">
        <v>1079</v>
      </c>
      <c r="F17" s="84" t="s">
        <v>1061</v>
      </c>
      <c r="G17" s="84"/>
      <c r="H17" s="84"/>
      <c r="I17" s="84"/>
      <c r="J17" s="84"/>
    </row>
    <row r="18" spans="2:10">
      <c r="B18" s="84">
        <v>101</v>
      </c>
      <c r="C18" s="85" t="s">
        <v>31</v>
      </c>
      <c r="D18" s="84" t="s">
        <v>1078</v>
      </c>
      <c r="E18" s="87" t="s">
        <v>1080</v>
      </c>
      <c r="F18" s="84" t="s">
        <v>1061</v>
      </c>
      <c r="G18" s="84"/>
      <c r="H18" s="84"/>
      <c r="I18" s="84"/>
      <c r="J18" s="84"/>
    </row>
    <row r="19" spans="2:10">
      <c r="B19" s="84">
        <v>102</v>
      </c>
      <c r="C19" s="85" t="s">
        <v>32</v>
      </c>
      <c r="D19" s="84" t="s">
        <v>1078</v>
      </c>
      <c r="E19" s="87" t="s">
        <v>1081</v>
      </c>
      <c r="F19" s="84" t="s">
        <v>1061</v>
      </c>
      <c r="G19" s="84"/>
      <c r="H19" s="84"/>
      <c r="I19" s="84"/>
      <c r="J19" s="84"/>
    </row>
    <row r="20" spans="2:10">
      <c r="B20" s="84">
        <v>103</v>
      </c>
      <c r="C20" s="85" t="s">
        <v>33</v>
      </c>
      <c r="D20" s="84" t="s">
        <v>1078</v>
      </c>
      <c r="E20" s="87" t="s">
        <v>1082</v>
      </c>
      <c r="F20" s="84" t="s">
        <v>1061</v>
      </c>
      <c r="G20" s="84"/>
      <c r="H20" s="84"/>
      <c r="I20" s="84"/>
      <c r="J20" s="84"/>
    </row>
    <row r="21" spans="2:10">
      <c r="B21" s="84">
        <v>104</v>
      </c>
      <c r="C21" s="85" t="s">
        <v>34</v>
      </c>
      <c r="D21" s="84" t="s">
        <v>1078</v>
      </c>
      <c r="E21" s="87" t="s">
        <v>1083</v>
      </c>
      <c r="F21" s="84" t="s">
        <v>1061</v>
      </c>
      <c r="G21" s="84"/>
      <c r="H21" s="84"/>
      <c r="I21" s="84"/>
      <c r="J21" s="84"/>
    </row>
    <row r="22" spans="2:10">
      <c r="B22" s="84">
        <v>105</v>
      </c>
      <c r="C22" s="85" t="s">
        <v>35</v>
      </c>
      <c r="D22" s="84" t="s">
        <v>1078</v>
      </c>
      <c r="E22" s="87" t="s">
        <v>1084</v>
      </c>
      <c r="F22" s="84" t="s">
        <v>1061</v>
      </c>
      <c r="G22" s="84"/>
      <c r="H22" s="84"/>
      <c r="I22" s="84"/>
      <c r="J22" s="84"/>
    </row>
    <row r="23" spans="2:10">
      <c r="B23" s="84">
        <v>140</v>
      </c>
      <c r="C23" s="85" t="s">
        <v>36</v>
      </c>
      <c r="D23" s="84" t="s">
        <v>1078</v>
      </c>
      <c r="E23" s="87" t="s">
        <v>1072</v>
      </c>
      <c r="F23" s="84" t="s">
        <v>1061</v>
      </c>
      <c r="G23" s="84"/>
      <c r="H23" s="84"/>
      <c r="I23" s="84"/>
      <c r="J23" s="84"/>
    </row>
    <row r="24" spans="2:10">
      <c r="B24" s="84">
        <v>141</v>
      </c>
      <c r="C24" s="85" t="s">
        <v>37</v>
      </c>
      <c r="D24" s="84" t="s">
        <v>1078</v>
      </c>
      <c r="E24" s="87" t="s">
        <v>1085</v>
      </c>
      <c r="F24" s="84" t="s">
        <v>1061</v>
      </c>
      <c r="G24" s="84"/>
      <c r="H24" s="84"/>
      <c r="I24" s="84"/>
      <c r="J24" s="84"/>
    </row>
    <row r="25" spans="2:10">
      <c r="B25" s="84">
        <v>142</v>
      </c>
      <c r="C25" s="85" t="s">
        <v>38</v>
      </c>
      <c r="D25" s="84" t="s">
        <v>1078</v>
      </c>
      <c r="E25" s="87" t="s">
        <v>1073</v>
      </c>
      <c r="F25" s="84" t="s">
        <v>1061</v>
      </c>
      <c r="G25" s="84"/>
      <c r="H25" s="84"/>
      <c r="I25" s="84"/>
      <c r="J25" s="84"/>
    </row>
    <row r="26" spans="2:10">
      <c r="B26" s="84">
        <v>143</v>
      </c>
      <c r="C26" s="85" t="s">
        <v>39</v>
      </c>
      <c r="D26" s="84" t="s">
        <v>1078</v>
      </c>
      <c r="E26" s="87" t="s">
        <v>1086</v>
      </c>
      <c r="F26" s="84" t="s">
        <v>1061</v>
      </c>
      <c r="G26" s="84"/>
      <c r="H26" s="84"/>
      <c r="I26" s="84"/>
      <c r="J26" s="84"/>
    </row>
    <row r="27" spans="2:10">
      <c r="B27" s="84">
        <v>144</v>
      </c>
      <c r="C27" s="85" t="s">
        <v>40</v>
      </c>
      <c r="D27" s="84" t="s">
        <v>1078</v>
      </c>
      <c r="E27" s="87" t="s">
        <v>1074</v>
      </c>
      <c r="F27" s="84" t="s">
        <v>1061</v>
      </c>
      <c r="G27" s="84"/>
      <c r="H27" s="84"/>
      <c r="I27" s="84"/>
      <c r="J27" s="84"/>
    </row>
    <row r="28" spans="2:10">
      <c r="B28" s="84">
        <v>145</v>
      </c>
      <c r="C28" s="85" t="s">
        <v>41</v>
      </c>
      <c r="D28" s="84" t="s">
        <v>1078</v>
      </c>
      <c r="E28" s="87" t="s">
        <v>1087</v>
      </c>
      <c r="F28" s="84" t="s">
        <v>1061</v>
      </c>
      <c r="G28" s="84"/>
      <c r="H28" s="84"/>
      <c r="I28" s="84"/>
      <c r="J28" s="84"/>
    </row>
    <row r="29" spans="2:10">
      <c r="B29" s="84">
        <v>146</v>
      </c>
      <c r="C29" s="85" t="s">
        <v>42</v>
      </c>
      <c r="D29" s="84" t="s">
        <v>1078</v>
      </c>
      <c r="E29" s="87" t="s">
        <v>1075</v>
      </c>
      <c r="F29" s="84" t="s">
        <v>1061</v>
      </c>
      <c r="G29" s="84"/>
      <c r="H29" s="84"/>
      <c r="I29" s="84"/>
      <c r="J29" s="84"/>
    </row>
    <row r="30" spans="2:10">
      <c r="B30" s="84">
        <v>147</v>
      </c>
      <c r="C30" s="85" t="s">
        <v>43</v>
      </c>
      <c r="D30" s="84" t="s">
        <v>1078</v>
      </c>
      <c r="E30" s="87" t="s">
        <v>1088</v>
      </c>
      <c r="F30" s="84" t="s">
        <v>1061</v>
      </c>
      <c r="G30" s="84"/>
      <c r="H30" s="84"/>
      <c r="I30" s="84"/>
      <c r="J30" s="84"/>
    </row>
    <row r="31" spans="2:10">
      <c r="B31" s="84">
        <v>148</v>
      </c>
      <c r="C31" s="85" t="s">
        <v>44</v>
      </c>
      <c r="D31" s="84" t="s">
        <v>1078</v>
      </c>
      <c r="E31" s="87" t="s">
        <v>1076</v>
      </c>
      <c r="F31" s="84" t="s">
        <v>1061</v>
      </c>
      <c r="G31" s="84"/>
      <c r="H31" s="84"/>
      <c r="I31" s="84"/>
      <c r="J31" s="84"/>
    </row>
    <row r="32" spans="2:10">
      <c r="B32" s="84">
        <v>149</v>
      </c>
      <c r="C32" s="85" t="s">
        <v>45</v>
      </c>
      <c r="D32" s="84" t="s">
        <v>1078</v>
      </c>
      <c r="E32" s="87" t="s">
        <v>1089</v>
      </c>
      <c r="F32" s="84" t="s">
        <v>1061</v>
      </c>
      <c r="G32" s="84"/>
      <c r="H32" s="84"/>
      <c r="I32" s="84"/>
      <c r="J32" s="84"/>
    </row>
    <row r="33" spans="2:10">
      <c r="B33" s="84">
        <v>150</v>
      </c>
      <c r="C33" s="85" t="s">
        <v>46</v>
      </c>
      <c r="D33" s="84" t="s">
        <v>1078</v>
      </c>
      <c r="E33" s="87" t="s">
        <v>1077</v>
      </c>
      <c r="F33" s="84" t="s">
        <v>1061</v>
      </c>
      <c r="G33" s="84"/>
      <c r="H33" s="84"/>
      <c r="I33" s="84"/>
      <c r="J33" s="84"/>
    </row>
    <row r="34" spans="2:10">
      <c r="B34" s="84">
        <v>151</v>
      </c>
      <c r="C34" s="85" t="s">
        <v>47</v>
      </c>
      <c r="D34" s="84" t="s">
        <v>1078</v>
      </c>
      <c r="E34" s="87" t="s">
        <v>1090</v>
      </c>
      <c r="F34" s="84" t="s">
        <v>1061</v>
      </c>
      <c r="G34" s="84"/>
      <c r="H34" s="84"/>
      <c r="I34" s="84"/>
      <c r="J34" s="84"/>
    </row>
    <row r="35" spans="2:10">
      <c r="B35" s="84">
        <v>160</v>
      </c>
      <c r="C35" s="85" t="s">
        <v>49</v>
      </c>
      <c r="D35" s="84" t="s">
        <v>1078</v>
      </c>
      <c r="E35" s="87" t="s">
        <v>1091</v>
      </c>
      <c r="F35" s="84" t="s">
        <v>1092</v>
      </c>
      <c r="G35" s="84"/>
      <c r="H35" s="84"/>
      <c r="I35" s="84"/>
      <c r="J35" s="84"/>
    </row>
    <row r="36" spans="2:10">
      <c r="B36" s="84">
        <v>180</v>
      </c>
      <c r="C36" s="85" t="s">
        <v>48</v>
      </c>
      <c r="D36" s="84" t="s">
        <v>1078</v>
      </c>
      <c r="E36" s="87" t="s">
        <v>1093</v>
      </c>
      <c r="F36" s="84" t="s">
        <v>1092</v>
      </c>
      <c r="G36" s="84"/>
      <c r="H36" s="84"/>
      <c r="I36" s="84"/>
      <c r="J36" s="84"/>
    </row>
    <row r="37" spans="2:10">
      <c r="B37" s="84">
        <v>181</v>
      </c>
      <c r="C37" s="85" t="s">
        <v>1094</v>
      </c>
      <c r="D37" s="84" t="s">
        <v>1078</v>
      </c>
      <c r="E37" s="87" t="s">
        <v>1095</v>
      </c>
      <c r="F37" s="84" t="s">
        <v>1092</v>
      </c>
      <c r="G37" s="84"/>
      <c r="H37" s="84"/>
      <c r="I37" s="84"/>
      <c r="J37" s="84"/>
    </row>
    <row r="38" spans="2:10">
      <c r="B38" s="84">
        <v>182</v>
      </c>
      <c r="C38" s="85" t="s">
        <v>1096</v>
      </c>
      <c r="D38" s="84" t="s">
        <v>1078</v>
      </c>
      <c r="E38" s="87" t="s">
        <v>1097</v>
      </c>
      <c r="F38" s="84" t="s">
        <v>1092</v>
      </c>
      <c r="G38" s="84"/>
      <c r="H38" s="84"/>
      <c r="I38" s="84"/>
      <c r="J38" s="84"/>
    </row>
    <row r="39" spans="2:10">
      <c r="B39" s="84">
        <v>183</v>
      </c>
      <c r="C39" s="85" t="s">
        <v>1098</v>
      </c>
      <c r="D39" s="84" t="s">
        <v>1078</v>
      </c>
      <c r="E39" s="87" t="s">
        <v>1099</v>
      </c>
      <c r="F39" s="84" t="s">
        <v>1092</v>
      </c>
      <c r="G39" s="84"/>
      <c r="H39" s="84"/>
      <c r="I39" s="84"/>
      <c r="J39" s="84"/>
    </row>
    <row r="40" spans="2:10">
      <c r="B40" s="84"/>
      <c r="C40" s="85"/>
      <c r="D40" s="84"/>
      <c r="E40" s="87"/>
      <c r="F40" s="84"/>
      <c r="G40" s="84"/>
      <c r="H40" s="84"/>
      <c r="I40" s="84"/>
      <c r="J40" s="84"/>
    </row>
    <row r="41" spans="2:10">
      <c r="B41" s="84"/>
      <c r="C41" s="85"/>
      <c r="D41" s="84"/>
      <c r="E41" s="87"/>
      <c r="F41" s="84"/>
      <c r="G41" s="84"/>
      <c r="H41" s="84"/>
      <c r="I41" s="84"/>
      <c r="J41" s="84"/>
    </row>
    <row r="42" spans="2:10">
      <c r="B42" s="84"/>
      <c r="C42" s="85"/>
      <c r="D42" s="84"/>
      <c r="E42" s="87"/>
      <c r="F42" s="84"/>
      <c r="G42" s="84"/>
      <c r="H42" s="84"/>
      <c r="I42" s="84"/>
      <c r="J42" s="84"/>
    </row>
    <row r="43" spans="2:10">
      <c r="B43" s="84"/>
      <c r="C43" s="85"/>
      <c r="D43" s="84"/>
      <c r="E43" s="87"/>
      <c r="F43" s="84"/>
      <c r="G43" s="84"/>
      <c r="H43" s="84"/>
      <c r="I43" s="84"/>
      <c r="J43" s="84"/>
    </row>
    <row r="44" spans="2:10">
      <c r="B44" s="84"/>
      <c r="C44" s="85"/>
      <c r="D44" s="84"/>
      <c r="E44" s="87"/>
      <c r="F44" s="84"/>
      <c r="G44" s="84"/>
      <c r="H44" s="84"/>
      <c r="I44" s="84"/>
      <c r="J44" s="84"/>
    </row>
    <row r="45" spans="2:10">
      <c r="B45" s="84"/>
      <c r="C45" s="85"/>
      <c r="D45" s="84"/>
      <c r="E45" s="87"/>
      <c r="F45" s="84"/>
      <c r="G45" s="84"/>
      <c r="H45" s="84"/>
      <c r="I45" s="84"/>
      <c r="J45" s="84"/>
    </row>
    <row r="46" spans="2:10">
      <c r="B46" s="84"/>
      <c r="C46" s="85"/>
      <c r="D46" s="84"/>
      <c r="E46" s="87"/>
      <c r="F46" s="84"/>
      <c r="G46" s="84"/>
      <c r="H46" s="84"/>
      <c r="I46" s="84"/>
      <c r="J46" s="84"/>
    </row>
    <row r="47" spans="2:10">
      <c r="B47" s="84"/>
      <c r="C47" s="85"/>
      <c r="D47" s="84"/>
      <c r="E47" s="87"/>
      <c r="F47" s="84"/>
      <c r="G47" s="84"/>
      <c r="H47" s="84"/>
      <c r="I47" s="84"/>
      <c r="J47" s="84"/>
    </row>
    <row r="48" spans="2:10">
      <c r="B48" s="84"/>
      <c r="C48" s="85"/>
      <c r="D48" s="84"/>
      <c r="E48" s="87"/>
      <c r="F48" s="84"/>
      <c r="G48" s="84"/>
      <c r="H48" s="84"/>
      <c r="I48" s="84"/>
      <c r="J48" s="84"/>
    </row>
    <row r="49" spans="2:10">
      <c r="B49" s="84"/>
      <c r="C49" s="85"/>
      <c r="D49" s="84"/>
      <c r="E49" s="87"/>
      <c r="F49" s="84"/>
      <c r="G49" s="84"/>
      <c r="H49" s="84"/>
      <c r="I49" s="84"/>
      <c r="J49" s="84"/>
    </row>
    <row r="50" spans="2:10">
      <c r="B50" s="84"/>
      <c r="C50" s="85"/>
      <c r="D50" s="84"/>
      <c r="E50" s="87"/>
      <c r="F50" s="84"/>
      <c r="G50" s="84"/>
      <c r="H50" s="84"/>
      <c r="I50" s="84"/>
      <c r="J50" s="84"/>
    </row>
  </sheetData>
  <phoneticPr fontId="1" type="noConversion"/>
  <dataValidations count="1">
    <dataValidation showInputMessage="1" showErrorMessage="1" sqref="C7:C9"/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N44"/>
  <sheetViews>
    <sheetView topLeftCell="A16" workbookViewId="0">
      <selection activeCell="P15" sqref="P15"/>
    </sheetView>
  </sheetViews>
  <sheetFormatPr defaultRowHeight="13.5"/>
  <cols>
    <col min="4" max="4" width="9" style="8"/>
  </cols>
  <sheetData>
    <row r="2" spans="2:14">
      <c r="B2" s="116" t="str">
        <f>VLOOKUP(D3,武将!B:E,4,0)</f>
        <v>吕布</v>
      </c>
      <c r="C2" s="123"/>
      <c r="D2" s="123"/>
      <c r="E2" s="123"/>
      <c r="F2" s="123"/>
      <c r="G2" s="117"/>
      <c r="I2" s="116" t="str">
        <f>VLOOKUP(K3,武将!B:E,4,0)</f>
        <v>赵云</v>
      </c>
      <c r="J2" s="123"/>
      <c r="K2" s="123"/>
      <c r="L2" s="123"/>
      <c r="M2" s="123"/>
      <c r="N2" s="117"/>
    </row>
    <row r="3" spans="2:14">
      <c r="B3" s="128" t="s">
        <v>18</v>
      </c>
      <c r="C3" s="31" t="s">
        <v>20</v>
      </c>
      <c r="D3" s="39">
        <v>660</v>
      </c>
      <c r="E3" s="124" t="s">
        <v>98</v>
      </c>
      <c r="F3" s="24" t="s">
        <v>3</v>
      </c>
      <c r="G3" s="25" t="e">
        <f>INT((200+D12+D13)*(1+D4/10))</f>
        <v>#REF!</v>
      </c>
      <c r="I3" s="128" t="s">
        <v>18</v>
      </c>
      <c r="J3" s="31" t="s">
        <v>20</v>
      </c>
      <c r="K3" s="39">
        <v>395</v>
      </c>
      <c r="L3" s="124" t="s">
        <v>98</v>
      </c>
      <c r="M3" s="24" t="s">
        <v>3</v>
      </c>
      <c r="N3" s="25" t="e">
        <f>INT((200+K12+K13)*(1+K4/10))</f>
        <v>#REF!</v>
      </c>
    </row>
    <row r="4" spans="2:14">
      <c r="B4" s="129"/>
      <c r="C4" s="31" t="s">
        <v>1</v>
      </c>
      <c r="D4" s="39">
        <v>1</v>
      </c>
      <c r="E4" s="125"/>
      <c r="F4" s="74" t="s">
        <v>2</v>
      </c>
      <c r="G4" s="25" t="e">
        <f>INT(D12*1*(1+D4/10))+D19</f>
        <v>#N/A</v>
      </c>
      <c r="I4" s="129"/>
      <c r="J4" s="31" t="s">
        <v>1</v>
      </c>
      <c r="K4" s="39">
        <v>1</v>
      </c>
      <c r="L4" s="125"/>
      <c r="M4" s="74" t="s">
        <v>2</v>
      </c>
      <c r="N4" s="25" t="e">
        <f>INT(K12*1*(1+K4/10))+K19</f>
        <v>#N/A</v>
      </c>
    </row>
    <row r="5" spans="2:14">
      <c r="B5" s="129"/>
      <c r="C5" s="31" t="s">
        <v>84</v>
      </c>
      <c r="D5" s="33" t="str">
        <f>VLOOKUP(D3,武将!B:E,4,0)</f>
        <v>吕布</v>
      </c>
      <c r="E5" s="125"/>
      <c r="F5" s="74" t="s">
        <v>882</v>
      </c>
      <c r="G5" s="25" t="e">
        <f>INT(D12*0.7*(1+D4/10))+G24</f>
        <v>#N/A</v>
      </c>
      <c r="I5" s="129"/>
      <c r="J5" s="31" t="s">
        <v>84</v>
      </c>
      <c r="K5" s="33" t="str">
        <f>VLOOKUP(K3,武将!B:E,4,0)</f>
        <v>赵云</v>
      </c>
      <c r="L5" s="125"/>
      <c r="M5" s="74" t="s">
        <v>882</v>
      </c>
      <c r="N5" s="25" t="e">
        <f>INT(K12*0.7*(1+K4/10))+N24</f>
        <v>#N/A</v>
      </c>
    </row>
    <row r="6" spans="2:14">
      <c r="B6" s="129"/>
      <c r="C6" s="31" t="s">
        <v>109</v>
      </c>
      <c r="D6" s="32" t="e">
        <f>VLOOKUP(D3,武将!B:K,13,0)</f>
        <v>#REF!</v>
      </c>
      <c r="E6" s="125"/>
      <c r="F6" s="74" t="s">
        <v>883</v>
      </c>
      <c r="G6" s="25" t="e">
        <f>INT(D13*1.5*(1+D4/10))+D24</f>
        <v>#REF!</v>
      </c>
      <c r="I6" s="129"/>
      <c r="J6" s="31" t="s">
        <v>109</v>
      </c>
      <c r="K6" s="32" t="e">
        <f>VLOOKUP(K3,武将!B:K,13,0)</f>
        <v>#REF!</v>
      </c>
      <c r="L6" s="125"/>
      <c r="M6" s="74" t="s">
        <v>883</v>
      </c>
      <c r="N6" s="25" t="e">
        <f>INT(K13*1.5*(1+K4/10))+K24</f>
        <v>#REF!</v>
      </c>
    </row>
    <row r="7" spans="2:14">
      <c r="B7" s="129"/>
      <c r="C7" s="31" t="s">
        <v>19</v>
      </c>
      <c r="D7" s="32">
        <f>VLOOKUP(D3,武将!B:C,2,0)</f>
        <v>1</v>
      </c>
      <c r="E7" s="125"/>
      <c r="F7" s="74" t="s">
        <v>884</v>
      </c>
      <c r="G7" s="25" t="e">
        <f>INT(D13*1*(1+D4/10))+G19</f>
        <v>#REF!</v>
      </c>
      <c r="I7" s="129"/>
      <c r="J7" s="31" t="s">
        <v>19</v>
      </c>
      <c r="K7" s="32">
        <f>VLOOKUP(K3,武将!B:C,2,0)</f>
        <v>3</v>
      </c>
      <c r="L7" s="125"/>
      <c r="M7" s="74" t="s">
        <v>884</v>
      </c>
      <c r="N7" s="25" t="e">
        <f>INT(K13*1*(1+K4/10))+N19</f>
        <v>#REF!</v>
      </c>
    </row>
    <row r="8" spans="2:14">
      <c r="B8" s="129"/>
      <c r="C8" s="31" t="s">
        <v>85</v>
      </c>
      <c r="D8" s="33" t="str">
        <f>VLOOKUP(D7,职业!B:C,2,0)</f>
        <v>将军·攻击型</v>
      </c>
      <c r="E8" s="125"/>
      <c r="F8" s="74" t="s">
        <v>885</v>
      </c>
      <c r="G8" s="25" t="e">
        <f>INT(D14*1.2*(1+D4/10))+G14</f>
        <v>#REF!</v>
      </c>
      <c r="I8" s="129"/>
      <c r="J8" s="31" t="s">
        <v>85</v>
      </c>
      <c r="K8" s="33" t="str">
        <f>VLOOKUP(K7,职业!B:C,2,0)</f>
        <v>将军·敏捷型</v>
      </c>
      <c r="L8" s="125"/>
      <c r="M8" s="74" t="s">
        <v>885</v>
      </c>
      <c r="N8" s="25" t="e">
        <f>INT(K14*1.2*(1+K4/10))+N14</f>
        <v>#REF!</v>
      </c>
    </row>
    <row r="9" spans="2:14">
      <c r="B9" s="129"/>
      <c r="C9" s="31" t="s">
        <v>14</v>
      </c>
      <c r="D9" s="32">
        <f>VLOOKUP(D3,武将!B:D,3,0)</f>
        <v>0</v>
      </c>
      <c r="E9" s="126"/>
      <c r="F9" s="74" t="s">
        <v>886</v>
      </c>
      <c r="G9" s="25" t="e">
        <f>INT(D14*0.8*(1+D4/10))+G29</f>
        <v>#REF!</v>
      </c>
      <c r="I9" s="129"/>
      <c r="J9" s="31" t="s">
        <v>14</v>
      </c>
      <c r="K9" s="32">
        <f>VLOOKUP(K3,武将!B:D,3,0)</f>
        <v>0</v>
      </c>
      <c r="L9" s="126"/>
      <c r="M9" s="74" t="s">
        <v>886</v>
      </c>
      <c r="N9" s="25" t="e">
        <f>INT(K14*0.8*(1+K4/10))+N29</f>
        <v>#REF!</v>
      </c>
    </row>
    <row r="10" spans="2:14">
      <c r="B10" s="129"/>
      <c r="C10" s="31" t="s">
        <v>86</v>
      </c>
      <c r="D10" s="33" t="e">
        <f>VLOOKUP(D9,#REF!,2,0)</f>
        <v>#REF!</v>
      </c>
      <c r="E10" s="120" t="s">
        <v>96</v>
      </c>
      <c r="F10" s="22" t="s">
        <v>20</v>
      </c>
      <c r="G10" s="39">
        <v>0</v>
      </c>
      <c r="I10" s="129"/>
      <c r="J10" s="31" t="s">
        <v>86</v>
      </c>
      <c r="K10" s="33" t="e">
        <f>VLOOKUP(K9,#REF!,2,0)</f>
        <v>#REF!</v>
      </c>
      <c r="L10" s="120" t="s">
        <v>96</v>
      </c>
      <c r="M10" s="22" t="s">
        <v>20</v>
      </c>
      <c r="N10" s="39">
        <v>0</v>
      </c>
    </row>
    <row r="11" spans="2:14">
      <c r="B11" s="129"/>
      <c r="C11" s="31" t="s">
        <v>50</v>
      </c>
      <c r="D11" s="32" t="e">
        <f>VLOOKUP(D9,#REF!,3,0)</f>
        <v>#REF!</v>
      </c>
      <c r="E11" s="120"/>
      <c r="F11" s="22" t="s">
        <v>1</v>
      </c>
      <c r="G11" s="39">
        <v>100</v>
      </c>
      <c r="I11" s="129"/>
      <c r="J11" s="31" t="s">
        <v>50</v>
      </c>
      <c r="K11" s="32" t="e">
        <f>VLOOKUP(K9,#REF!,3,0)</f>
        <v>#REF!</v>
      </c>
      <c r="L11" s="120"/>
      <c r="M11" s="22" t="s">
        <v>1</v>
      </c>
      <c r="N11" s="39">
        <v>100</v>
      </c>
    </row>
    <row r="12" spans="2:14">
      <c r="B12" s="129"/>
      <c r="C12" s="73" t="s">
        <v>124</v>
      </c>
      <c r="D12" s="32">
        <f>VLOOKUP(D3,武将!B:I,7,0)</f>
        <v>30</v>
      </c>
      <c r="E12" s="120"/>
      <c r="F12" s="22" t="s">
        <v>4</v>
      </c>
      <c r="G12" s="30" t="e">
        <f>VLOOKUP(G10,装备!B:C,2,0)</f>
        <v>#N/A</v>
      </c>
      <c r="I12" s="129"/>
      <c r="J12" s="73" t="s">
        <v>124</v>
      </c>
      <c r="K12" s="32">
        <f>VLOOKUP(K3,武将!B:I,7,0)</f>
        <v>27</v>
      </c>
      <c r="L12" s="120"/>
      <c r="M12" s="22" t="s">
        <v>4</v>
      </c>
      <c r="N12" s="30" t="e">
        <f>VLOOKUP(N10,装备!B:C,2,0)</f>
        <v>#N/A</v>
      </c>
    </row>
    <row r="13" spans="2:14">
      <c r="B13" s="129"/>
      <c r="C13" s="73" t="s">
        <v>126</v>
      </c>
      <c r="D13" s="32" t="e">
        <f>VLOOKUP(D3,武将!B:H,8,0)</f>
        <v>#REF!</v>
      </c>
      <c r="E13" s="120"/>
      <c r="F13" s="22" t="s">
        <v>90</v>
      </c>
      <c r="G13" s="23" t="e">
        <f>VLOOKUP(G10,装备!B:E,4,0)</f>
        <v>#N/A</v>
      </c>
      <c r="I13" s="129"/>
      <c r="J13" s="73" t="s">
        <v>126</v>
      </c>
      <c r="K13" s="32" t="e">
        <f>VLOOKUP(K3,武将!B:H,8,0)</f>
        <v>#REF!</v>
      </c>
      <c r="L13" s="120"/>
      <c r="M13" s="22" t="s">
        <v>90</v>
      </c>
      <c r="N13" s="23" t="e">
        <f>VLOOKUP(N10,装备!B:E,4,0)</f>
        <v>#N/A</v>
      </c>
    </row>
    <row r="14" spans="2:14">
      <c r="B14" s="130"/>
      <c r="C14" s="73" t="s">
        <v>125</v>
      </c>
      <c r="D14" s="32" t="e">
        <f>VLOOKUP(D3,武将!B:I,9,0)</f>
        <v>#REF!</v>
      </c>
      <c r="E14" s="120"/>
      <c r="F14" s="22" t="s">
        <v>100</v>
      </c>
      <c r="G14" s="23" t="e">
        <f>G13*(G11+10)</f>
        <v>#N/A</v>
      </c>
      <c r="I14" s="130"/>
      <c r="J14" s="73" t="s">
        <v>125</v>
      </c>
      <c r="K14" s="32" t="e">
        <f>VLOOKUP(K3,武将!B:I,9,0)</f>
        <v>#REF!</v>
      </c>
      <c r="L14" s="120"/>
      <c r="M14" s="22" t="s">
        <v>100</v>
      </c>
      <c r="N14" s="23" t="e">
        <f>N13*(N11+10)</f>
        <v>#N/A</v>
      </c>
    </row>
    <row r="15" spans="2:14">
      <c r="B15" s="127" t="s">
        <v>89</v>
      </c>
      <c r="C15" s="26" t="s">
        <v>20</v>
      </c>
      <c r="D15" s="39">
        <v>0</v>
      </c>
      <c r="E15" s="118" t="s">
        <v>94</v>
      </c>
      <c r="F15" s="24" t="s">
        <v>20</v>
      </c>
      <c r="G15" s="39">
        <v>0</v>
      </c>
      <c r="I15" s="127" t="s">
        <v>89</v>
      </c>
      <c r="J15" s="26" t="s">
        <v>20</v>
      </c>
      <c r="K15" s="39">
        <v>0</v>
      </c>
      <c r="L15" s="118" t="s">
        <v>94</v>
      </c>
      <c r="M15" s="24" t="s">
        <v>20</v>
      </c>
      <c r="N15" s="39">
        <v>0</v>
      </c>
    </row>
    <row r="16" spans="2:14">
      <c r="B16" s="127"/>
      <c r="C16" s="26" t="s">
        <v>1</v>
      </c>
      <c r="D16" s="39">
        <v>100</v>
      </c>
      <c r="E16" s="118"/>
      <c r="F16" s="24" t="s">
        <v>1</v>
      </c>
      <c r="G16" s="39">
        <v>100</v>
      </c>
      <c r="I16" s="127"/>
      <c r="J16" s="26" t="s">
        <v>1</v>
      </c>
      <c r="K16" s="39">
        <v>100</v>
      </c>
      <c r="L16" s="118"/>
      <c r="M16" s="24" t="s">
        <v>1</v>
      </c>
      <c r="N16" s="39">
        <v>100</v>
      </c>
    </row>
    <row r="17" spans="2:14">
      <c r="B17" s="127"/>
      <c r="C17" s="26" t="s">
        <v>4</v>
      </c>
      <c r="D17" s="29" t="e">
        <f>VLOOKUP(D15,装备!B:C,2,0)</f>
        <v>#N/A</v>
      </c>
      <c r="E17" s="118"/>
      <c r="F17" s="24" t="s">
        <v>4</v>
      </c>
      <c r="G17" s="28" t="e">
        <f>VLOOKUP(G15,装备!B:C,2,0)</f>
        <v>#N/A</v>
      </c>
      <c r="I17" s="127"/>
      <c r="J17" s="26" t="s">
        <v>4</v>
      </c>
      <c r="K17" s="29" t="e">
        <f>VLOOKUP(K15,装备!B:C,2,0)</f>
        <v>#N/A</v>
      </c>
      <c r="L17" s="118"/>
      <c r="M17" s="24" t="s">
        <v>4</v>
      </c>
      <c r="N17" s="28" t="e">
        <f>VLOOKUP(N15,装备!B:C,2,0)</f>
        <v>#N/A</v>
      </c>
    </row>
    <row r="18" spans="2:14">
      <c r="B18" s="127"/>
      <c r="C18" s="26" t="s">
        <v>90</v>
      </c>
      <c r="D18" s="27" t="e">
        <f>VLOOKUP(D15,装备!B:E,4,0)</f>
        <v>#N/A</v>
      </c>
      <c r="E18" s="118"/>
      <c r="F18" s="24" t="s">
        <v>90</v>
      </c>
      <c r="G18" s="25" t="e">
        <f>VLOOKUP(G15,装备!B:E,4,0)</f>
        <v>#N/A</v>
      </c>
      <c r="I18" s="127"/>
      <c r="J18" s="26" t="s">
        <v>90</v>
      </c>
      <c r="K18" s="27" t="e">
        <f>VLOOKUP(K15,装备!B:E,4,0)</f>
        <v>#N/A</v>
      </c>
      <c r="L18" s="118"/>
      <c r="M18" s="24" t="s">
        <v>90</v>
      </c>
      <c r="N18" s="25" t="e">
        <f>VLOOKUP(N15,装备!B:E,4,0)</f>
        <v>#N/A</v>
      </c>
    </row>
    <row r="19" spans="2:14">
      <c r="B19" s="127"/>
      <c r="C19" s="26" t="s">
        <v>87</v>
      </c>
      <c r="D19" s="27" t="e">
        <f>D18*(D16+10)</f>
        <v>#N/A</v>
      </c>
      <c r="E19" s="118"/>
      <c r="F19" s="24" t="s">
        <v>101</v>
      </c>
      <c r="G19" s="25" t="e">
        <f>G18*(G16+10)</f>
        <v>#N/A</v>
      </c>
      <c r="I19" s="127"/>
      <c r="J19" s="26" t="s">
        <v>87</v>
      </c>
      <c r="K19" s="27" t="e">
        <f>K18*(K16+10)</f>
        <v>#N/A</v>
      </c>
      <c r="L19" s="118"/>
      <c r="M19" s="24" t="s">
        <v>101</v>
      </c>
      <c r="N19" s="25" t="e">
        <f>N18*(N16+10)</f>
        <v>#N/A</v>
      </c>
    </row>
    <row r="20" spans="2:14">
      <c r="B20" s="118" t="s">
        <v>91</v>
      </c>
      <c r="C20" s="24" t="s">
        <v>20</v>
      </c>
      <c r="D20" s="39">
        <v>0</v>
      </c>
      <c r="E20" s="120" t="s">
        <v>93</v>
      </c>
      <c r="F20" s="22" t="s">
        <v>20</v>
      </c>
      <c r="G20" s="39">
        <v>0</v>
      </c>
      <c r="I20" s="118" t="s">
        <v>91</v>
      </c>
      <c r="J20" s="24" t="s">
        <v>20</v>
      </c>
      <c r="K20" s="39">
        <v>0</v>
      </c>
      <c r="L20" s="120" t="s">
        <v>93</v>
      </c>
      <c r="M20" s="22" t="s">
        <v>20</v>
      </c>
      <c r="N20" s="39">
        <v>0</v>
      </c>
    </row>
    <row r="21" spans="2:14">
      <c r="B21" s="118"/>
      <c r="C21" s="24" t="s">
        <v>1</v>
      </c>
      <c r="D21" s="39">
        <v>100</v>
      </c>
      <c r="E21" s="120"/>
      <c r="F21" s="22" t="s">
        <v>1</v>
      </c>
      <c r="G21" s="39">
        <v>100</v>
      </c>
      <c r="I21" s="118"/>
      <c r="J21" s="24" t="s">
        <v>1</v>
      </c>
      <c r="K21" s="39">
        <v>100</v>
      </c>
      <c r="L21" s="120"/>
      <c r="M21" s="22" t="s">
        <v>1</v>
      </c>
      <c r="N21" s="39">
        <v>100</v>
      </c>
    </row>
    <row r="22" spans="2:14">
      <c r="B22" s="118"/>
      <c r="C22" s="24" t="s">
        <v>4</v>
      </c>
      <c r="D22" s="28" t="e">
        <f>VLOOKUP(D20,装备!B:C,2,0)</f>
        <v>#N/A</v>
      </c>
      <c r="E22" s="120"/>
      <c r="F22" s="22" t="s">
        <v>4</v>
      </c>
      <c r="G22" s="30" t="e">
        <f>VLOOKUP(G20,装备!B:C,2,0)</f>
        <v>#N/A</v>
      </c>
      <c r="I22" s="118"/>
      <c r="J22" s="24" t="s">
        <v>4</v>
      </c>
      <c r="K22" s="28" t="e">
        <f>VLOOKUP(K20,装备!B:C,2,0)</f>
        <v>#N/A</v>
      </c>
      <c r="L22" s="120"/>
      <c r="M22" s="22" t="s">
        <v>4</v>
      </c>
      <c r="N22" s="30" t="e">
        <f>VLOOKUP(N20,装备!B:C,2,0)</f>
        <v>#N/A</v>
      </c>
    </row>
    <row r="23" spans="2:14">
      <c r="B23" s="118"/>
      <c r="C23" s="24" t="s">
        <v>90</v>
      </c>
      <c r="D23" s="25" t="e">
        <f>VLOOKUP(D20,装备!B:E,4,0)</f>
        <v>#N/A</v>
      </c>
      <c r="E23" s="120"/>
      <c r="F23" s="22" t="s">
        <v>90</v>
      </c>
      <c r="G23" s="23" t="e">
        <f>VLOOKUP(G20,装备!B:E,4,0)</f>
        <v>#N/A</v>
      </c>
      <c r="I23" s="118"/>
      <c r="J23" s="24" t="s">
        <v>90</v>
      </c>
      <c r="K23" s="25" t="e">
        <f>VLOOKUP(K20,装备!B:E,4,0)</f>
        <v>#N/A</v>
      </c>
      <c r="L23" s="120"/>
      <c r="M23" s="22" t="s">
        <v>90</v>
      </c>
      <c r="N23" s="23" t="e">
        <f>VLOOKUP(N20,装备!B:E,4,0)</f>
        <v>#N/A</v>
      </c>
    </row>
    <row r="24" spans="2:14">
      <c r="B24" s="118"/>
      <c r="C24" s="24" t="s">
        <v>97</v>
      </c>
      <c r="D24" s="25" t="e">
        <f>D23*(D21+10)</f>
        <v>#N/A</v>
      </c>
      <c r="E24" s="120"/>
      <c r="F24" s="22" t="s">
        <v>102</v>
      </c>
      <c r="G24" s="23" t="e">
        <f>G23*(G21+10)</f>
        <v>#N/A</v>
      </c>
      <c r="I24" s="118"/>
      <c r="J24" s="24" t="s">
        <v>97</v>
      </c>
      <c r="K24" s="25" t="e">
        <f>K23*(K21+10)</f>
        <v>#N/A</v>
      </c>
      <c r="L24" s="120"/>
      <c r="M24" s="22" t="s">
        <v>102</v>
      </c>
      <c r="N24" s="23" t="e">
        <f>N23*(N21+10)</f>
        <v>#N/A</v>
      </c>
    </row>
    <row r="25" spans="2:14">
      <c r="B25" s="120" t="s">
        <v>92</v>
      </c>
      <c r="C25" s="22" t="s">
        <v>20</v>
      </c>
      <c r="D25" s="39">
        <v>0</v>
      </c>
      <c r="E25" s="118" t="s">
        <v>95</v>
      </c>
      <c r="F25" s="24" t="s">
        <v>20</v>
      </c>
      <c r="G25" s="39">
        <v>0</v>
      </c>
      <c r="I25" s="120" t="s">
        <v>92</v>
      </c>
      <c r="J25" s="22" t="s">
        <v>20</v>
      </c>
      <c r="K25" s="39">
        <v>0</v>
      </c>
      <c r="L25" s="118" t="s">
        <v>95</v>
      </c>
      <c r="M25" s="24" t="s">
        <v>20</v>
      </c>
      <c r="N25" s="39">
        <v>0</v>
      </c>
    </row>
    <row r="26" spans="2:14">
      <c r="B26" s="120"/>
      <c r="C26" s="22" t="s">
        <v>1</v>
      </c>
      <c r="D26" s="39">
        <v>100</v>
      </c>
      <c r="E26" s="118"/>
      <c r="F26" s="24" t="s">
        <v>1</v>
      </c>
      <c r="G26" s="39">
        <v>100</v>
      </c>
      <c r="I26" s="120"/>
      <c r="J26" s="22" t="s">
        <v>1</v>
      </c>
      <c r="K26" s="39">
        <v>100</v>
      </c>
      <c r="L26" s="118"/>
      <c r="M26" s="24" t="s">
        <v>1</v>
      </c>
      <c r="N26" s="39">
        <v>100</v>
      </c>
    </row>
    <row r="27" spans="2:14">
      <c r="B27" s="120"/>
      <c r="C27" s="22" t="s">
        <v>4</v>
      </c>
      <c r="D27" s="30" t="e">
        <f>VLOOKUP(D25,装备!B:C,2,0)</f>
        <v>#N/A</v>
      </c>
      <c r="E27" s="118"/>
      <c r="F27" s="24" t="s">
        <v>4</v>
      </c>
      <c r="G27" s="28" t="e">
        <f>VLOOKUP(G25,装备!B:C,2,0)</f>
        <v>#N/A</v>
      </c>
      <c r="I27" s="120"/>
      <c r="J27" s="22" t="s">
        <v>4</v>
      </c>
      <c r="K27" s="30" t="e">
        <f>VLOOKUP(K25,装备!B:C,2,0)</f>
        <v>#N/A</v>
      </c>
      <c r="L27" s="118"/>
      <c r="M27" s="24" t="s">
        <v>4</v>
      </c>
      <c r="N27" s="28" t="e">
        <f>VLOOKUP(N25,装备!B:C,2,0)</f>
        <v>#N/A</v>
      </c>
    </row>
    <row r="28" spans="2:14">
      <c r="B28" s="120"/>
      <c r="C28" s="22" t="s">
        <v>90</v>
      </c>
      <c r="D28" s="23" t="e">
        <f>VLOOKUP(D25,装备!B:E,4,0)</f>
        <v>#N/A</v>
      </c>
      <c r="E28" s="118"/>
      <c r="F28" s="24" t="s">
        <v>90</v>
      </c>
      <c r="G28" s="25" t="e">
        <f>VLOOKUP(G25,装备!B:E,4,0)</f>
        <v>#N/A</v>
      </c>
      <c r="I28" s="120"/>
      <c r="J28" s="22" t="s">
        <v>90</v>
      </c>
      <c r="K28" s="23" t="e">
        <f>VLOOKUP(K25,装备!B:E,4,0)</f>
        <v>#N/A</v>
      </c>
      <c r="L28" s="118"/>
      <c r="M28" s="24" t="s">
        <v>90</v>
      </c>
      <c r="N28" s="25" t="e">
        <f>VLOOKUP(N25,装备!B:E,4,0)</f>
        <v>#N/A</v>
      </c>
    </row>
    <row r="29" spans="2:14">
      <c r="B29" s="120"/>
      <c r="C29" s="22" t="s">
        <v>99</v>
      </c>
      <c r="D29" s="23" t="e">
        <f>D28*(D26+10)</f>
        <v>#N/A</v>
      </c>
      <c r="E29" s="118"/>
      <c r="F29" s="24" t="s">
        <v>103</v>
      </c>
      <c r="G29" s="25" t="e">
        <f>G28*(G26+10)</f>
        <v>#N/A</v>
      </c>
      <c r="I29" s="120"/>
      <c r="J29" s="22" t="s">
        <v>99</v>
      </c>
      <c r="K29" s="23" t="e">
        <f>K28*(K26+10)</f>
        <v>#N/A</v>
      </c>
      <c r="L29" s="118"/>
      <c r="M29" s="24" t="s">
        <v>103</v>
      </c>
      <c r="N29" s="25" t="e">
        <f>N28*(N26+10)</f>
        <v>#N/A</v>
      </c>
    </row>
    <row r="31" spans="2:14">
      <c r="C31" s="116" t="str">
        <f>D5&amp;" 攻击 "&amp;K5</f>
        <v>吕布 攻击 赵云</v>
      </c>
      <c r="D31" s="117"/>
      <c r="E31" s="19" t="s">
        <v>104</v>
      </c>
      <c r="F31" s="19" t="s">
        <v>105</v>
      </c>
      <c r="J31" s="116" t="str">
        <f>K5&amp;" 攻击 "&amp;D5</f>
        <v>赵云 攻击 吕布</v>
      </c>
      <c r="K31" s="117"/>
      <c r="L31" s="21" t="s">
        <v>104</v>
      </c>
      <c r="M31" s="21" t="s">
        <v>105</v>
      </c>
    </row>
    <row r="32" spans="2:14">
      <c r="C32" s="118" t="s">
        <v>2</v>
      </c>
      <c r="D32" s="25" t="s">
        <v>6</v>
      </c>
      <c r="E32" s="34" t="e">
        <f>-MAX(G4-N5,0)-(D4+10)</f>
        <v>#N/A</v>
      </c>
      <c r="F32" s="35" t="e">
        <f>N3+E32</f>
        <v>#REF!</v>
      </c>
      <c r="J32" s="118" t="s">
        <v>2</v>
      </c>
      <c r="K32" s="25" t="s">
        <v>6</v>
      </c>
      <c r="L32" s="34" t="e">
        <f>-MAX(N4-G5,0)-(K4+10)</f>
        <v>#N/A</v>
      </c>
      <c r="M32" s="35" t="e">
        <f>G3+L32</f>
        <v>#REF!</v>
      </c>
    </row>
    <row r="33" spans="1:13">
      <c r="C33" s="118"/>
      <c r="D33" s="25" t="s">
        <v>7</v>
      </c>
      <c r="E33" s="34" t="e">
        <f>E32*2</f>
        <v>#N/A</v>
      </c>
      <c r="F33" s="35" t="e">
        <f>N3+E33</f>
        <v>#REF!</v>
      </c>
      <c r="J33" s="118"/>
      <c r="K33" s="25" t="s">
        <v>7</v>
      </c>
      <c r="L33" s="34" t="e">
        <f>L32*2</f>
        <v>#N/A</v>
      </c>
      <c r="M33" s="35" t="e">
        <f>G3+L33</f>
        <v>#REF!</v>
      </c>
    </row>
    <row r="34" spans="1:13">
      <c r="C34" s="119" t="s">
        <v>883</v>
      </c>
      <c r="D34" s="23" t="s">
        <v>6</v>
      </c>
      <c r="E34" s="36" t="e">
        <f>-MAX(INT((G6-N7)*D11),0)-(D4+10)</f>
        <v>#REF!</v>
      </c>
      <c r="F34" s="37" t="e">
        <f>N3+E34</f>
        <v>#REF!</v>
      </c>
      <c r="J34" s="119" t="s">
        <v>883</v>
      </c>
      <c r="K34" s="23" t="s">
        <v>6</v>
      </c>
      <c r="L34" s="36" t="e">
        <f>-MAX(INT((N6-G7)*K11),0)-(K4+10)</f>
        <v>#REF!</v>
      </c>
      <c r="M34" s="37" t="e">
        <f>G3+L34</f>
        <v>#REF!</v>
      </c>
    </row>
    <row r="35" spans="1:13">
      <c r="C35" s="120"/>
      <c r="D35" s="23" t="s">
        <v>7</v>
      </c>
      <c r="E35" s="36" t="e">
        <f>E34*2</f>
        <v>#REF!</v>
      </c>
      <c r="F35" s="37" t="e">
        <f>N3+E35</f>
        <v>#REF!</v>
      </c>
      <c r="J35" s="120"/>
      <c r="K35" s="23" t="s">
        <v>7</v>
      </c>
      <c r="L35" s="36" t="e">
        <f>L34*2</f>
        <v>#REF!</v>
      </c>
      <c r="M35" s="37" t="e">
        <f>G3+L35</f>
        <v>#REF!</v>
      </c>
    </row>
    <row r="36" spans="1:13">
      <c r="C36" s="121" t="s">
        <v>885</v>
      </c>
      <c r="D36" s="77" t="s">
        <v>6</v>
      </c>
      <c r="E36" s="75" t="e">
        <f>-MAX(INT((G8-N9)*D11),0)-(D4+10)</f>
        <v>#REF!</v>
      </c>
      <c r="F36" s="76" t="e">
        <f>N3+E36</f>
        <v>#REF!</v>
      </c>
      <c r="J36" s="121" t="s">
        <v>885</v>
      </c>
      <c r="K36" s="77" t="s">
        <v>6</v>
      </c>
      <c r="L36" s="75" t="e">
        <f>-MAX(INT((N8-G9)*K11),0)-(K4+10)</f>
        <v>#REF!</v>
      </c>
      <c r="M36" s="76" t="e">
        <f>G3+L36</f>
        <v>#REF!</v>
      </c>
    </row>
    <row r="37" spans="1:13">
      <c r="C37" s="122"/>
      <c r="D37" s="77" t="s">
        <v>7</v>
      </c>
      <c r="E37" s="75" t="e">
        <f>E36*2</f>
        <v>#REF!</v>
      </c>
      <c r="F37" s="76" t="e">
        <f>N3+E37</f>
        <v>#REF!</v>
      </c>
      <c r="J37" s="122"/>
      <c r="K37" s="77" t="s">
        <v>7</v>
      </c>
      <c r="L37" s="75" t="e">
        <f>L36*2</f>
        <v>#REF!</v>
      </c>
      <c r="M37" s="76" t="e">
        <f>G3+L37</f>
        <v>#REF!</v>
      </c>
    </row>
    <row r="38" spans="1:13">
      <c r="D38"/>
    </row>
    <row r="39" spans="1:13">
      <c r="A39" s="8"/>
      <c r="D39"/>
    </row>
    <row r="40" spans="1:13">
      <c r="D40"/>
    </row>
    <row r="41" spans="1:13">
      <c r="D41"/>
    </row>
    <row r="42" spans="1:13">
      <c r="D42"/>
    </row>
    <row r="43" spans="1:13">
      <c r="D43"/>
    </row>
    <row r="44" spans="1:13">
      <c r="D44"/>
    </row>
  </sheetData>
  <sheetProtection selectLockedCells="1"/>
  <mergeCells count="28">
    <mergeCell ref="I20:I24"/>
    <mergeCell ref="L20:L24"/>
    <mergeCell ref="I25:I29"/>
    <mergeCell ref="L25:L29"/>
    <mergeCell ref="I2:N2"/>
    <mergeCell ref="L3:L9"/>
    <mergeCell ref="L10:L14"/>
    <mergeCell ref="I15:I19"/>
    <mergeCell ref="L15:L19"/>
    <mergeCell ref="I3:I14"/>
    <mergeCell ref="E25:E29"/>
    <mergeCell ref="E10:E14"/>
    <mergeCell ref="B2:G2"/>
    <mergeCell ref="E3:E9"/>
    <mergeCell ref="B15:B19"/>
    <mergeCell ref="B20:B24"/>
    <mergeCell ref="B25:B29"/>
    <mergeCell ref="E15:E19"/>
    <mergeCell ref="E20:E24"/>
    <mergeCell ref="B3:B14"/>
    <mergeCell ref="C31:D31"/>
    <mergeCell ref="J31:K31"/>
    <mergeCell ref="C32:C33"/>
    <mergeCell ref="C34:C35"/>
    <mergeCell ref="C36:C37"/>
    <mergeCell ref="J32:J33"/>
    <mergeCell ref="J34:J35"/>
    <mergeCell ref="J36:J37"/>
  </mergeCells>
  <phoneticPr fontId="1" type="noConversion"/>
  <dataValidations count="7">
    <dataValidation type="list" allowBlank="1" showInputMessage="1" showErrorMessage="1" sqref="N15 G15">
      <formula1>"0,4,11,18,25,32"</formula1>
    </dataValidation>
    <dataValidation type="list" allowBlank="1" showInputMessage="1" showErrorMessage="1" sqref="N20 G20">
      <formula1>"0,5,12,19,26,33"</formula1>
    </dataValidation>
    <dataValidation type="list" allowBlank="1" showInputMessage="1" showErrorMessage="1" sqref="N25 G25">
      <formula1>"0,6,13,20,27,34"</formula1>
    </dataValidation>
    <dataValidation type="list" allowBlank="1" showInputMessage="1" showErrorMessage="1" sqref="K15 D15">
      <formula1>"0,1,8,15,22,29"</formula1>
    </dataValidation>
    <dataValidation type="list" allowBlank="1" showInputMessage="1" showErrorMessage="1" sqref="K20 D20">
      <formula1>"0,2,9,16,23,30"</formula1>
    </dataValidation>
    <dataValidation type="list" allowBlank="1" showInputMessage="1" showErrorMessage="1" sqref="K25 D25">
      <formula1>"0,3,10,17,24,31"</formula1>
    </dataValidation>
    <dataValidation type="list" allowBlank="1" showInputMessage="1" showErrorMessage="1" sqref="N10 G10">
      <formula1>"0,7,14,21,28,35"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2:D12"/>
  <sheetViews>
    <sheetView workbookViewId="0">
      <selection activeCell="D18" sqref="D18"/>
    </sheetView>
  </sheetViews>
  <sheetFormatPr defaultRowHeight="13.5"/>
  <cols>
    <col min="4" max="4" width="59.875" customWidth="1"/>
  </cols>
  <sheetData>
    <row r="2" spans="2:4">
      <c r="B2" s="40" t="s">
        <v>828</v>
      </c>
      <c r="C2" s="40" t="s">
        <v>829</v>
      </c>
      <c r="D2" s="40" t="s">
        <v>8</v>
      </c>
    </row>
    <row r="3" spans="2:4">
      <c r="B3" s="46">
        <v>1</v>
      </c>
      <c r="C3" s="46" t="s">
        <v>827</v>
      </c>
      <c r="D3" s="58" t="s">
        <v>957</v>
      </c>
    </row>
    <row r="4" spans="2:4">
      <c r="B4" s="46">
        <v>2</v>
      </c>
      <c r="C4" s="58" t="s">
        <v>830</v>
      </c>
      <c r="D4" s="58" t="s">
        <v>958</v>
      </c>
    </row>
    <row r="5" spans="2:4">
      <c r="B5" s="46">
        <v>3</v>
      </c>
      <c r="C5" s="58" t="s">
        <v>1283</v>
      </c>
      <c r="D5" s="58" t="s">
        <v>982</v>
      </c>
    </row>
    <row r="6" spans="2:4">
      <c r="B6" s="46">
        <v>4</v>
      </c>
      <c r="C6" s="58" t="s">
        <v>980</v>
      </c>
      <c r="D6" s="58" t="s">
        <v>981</v>
      </c>
    </row>
    <row r="7" spans="2:4">
      <c r="B7" s="46">
        <v>5</v>
      </c>
      <c r="C7" s="58" t="s">
        <v>1285</v>
      </c>
      <c r="D7" s="58" t="s">
        <v>1295</v>
      </c>
    </row>
    <row r="8" spans="2:4">
      <c r="B8" s="46">
        <v>6</v>
      </c>
      <c r="C8" s="58" t="s">
        <v>1293</v>
      </c>
      <c r="D8" s="58" t="s">
        <v>1294</v>
      </c>
    </row>
    <row r="9" spans="2:4">
      <c r="B9" s="46">
        <v>7</v>
      </c>
      <c r="C9" s="58" t="s">
        <v>1287</v>
      </c>
      <c r="D9" s="58" t="s">
        <v>1290</v>
      </c>
    </row>
    <row r="10" spans="2:4" ht="12.75" customHeight="1">
      <c r="B10" s="46">
        <v>8</v>
      </c>
      <c r="C10" s="58" t="s">
        <v>1288</v>
      </c>
      <c r="D10" s="58" t="s">
        <v>1289</v>
      </c>
    </row>
    <row r="11" spans="2:4">
      <c r="B11" s="46">
        <v>9</v>
      </c>
      <c r="C11" s="58" t="s">
        <v>1286</v>
      </c>
      <c r="D11" s="58" t="s">
        <v>1291</v>
      </c>
    </row>
    <row r="12" spans="2:4">
      <c r="B12" s="46">
        <v>10</v>
      </c>
      <c r="C12" s="58" t="s">
        <v>1284</v>
      </c>
      <c r="D12" s="58" t="s">
        <v>1292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武将</vt:lpstr>
      <vt:lpstr>绝技</vt:lpstr>
      <vt:lpstr>职业</vt:lpstr>
      <vt:lpstr>装备</vt:lpstr>
      <vt:lpstr>战魂</vt:lpstr>
      <vt:lpstr>BUFF范围</vt:lpstr>
      <vt:lpstr>BUFF效果</vt:lpstr>
      <vt:lpstr>伤害模拟</vt:lpstr>
      <vt:lpstr>状态</vt:lpstr>
      <vt:lpstr>TEMP</vt:lpstr>
      <vt:lpstr>武将资源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2014-02-05T14:40:03Z</dcterms:modified>
</cp:coreProperties>
</file>