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绝技" sheetId="15" r:id="rId2"/>
    <sheet name="职业" sheetId="3" r:id="rId3"/>
    <sheet name="装备" sheetId="5" r:id="rId4"/>
    <sheet name="战魂" sheetId="7" r:id="rId5"/>
    <sheet name="BUFF范围" sheetId="14" r:id="rId6"/>
    <sheet name="BUFF效果" sheetId="6" r:id="rId7"/>
    <sheet name="伤害模拟" sheetId="8" r:id="rId8"/>
    <sheet name="状态" sheetId="12" r:id="rId9"/>
    <sheet name="TEMP" sheetId="11" r:id="rId10"/>
    <sheet name="武将资源" sheetId="13" r:id="rId11"/>
  </sheets>
  <definedNames>
    <definedName name="_xlnm._FilterDatabase" localSheetId="0" hidden="1">武将!$A$2:$X$685</definedName>
    <definedName name="_xlnm._FilterDatabase" localSheetId="2" hidden="1">职业!$B$2:$K$2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T362" i="1"/>
  <c r="N362" s="1"/>
  <c r="U362"/>
  <c r="O362" s="1"/>
  <c r="V539"/>
  <c r="P539" s="1"/>
  <c r="W539"/>
  <c r="Q539" s="1"/>
  <c r="X539"/>
  <c r="R539" s="1"/>
  <c r="T597"/>
  <c r="N597" s="1"/>
  <c r="U597"/>
  <c r="O597" s="1"/>
  <c r="V447"/>
  <c r="P447" s="1"/>
  <c r="W447"/>
  <c r="Q447" s="1"/>
  <c r="X447"/>
  <c r="R447" s="1"/>
  <c r="T275"/>
  <c r="N275" s="1"/>
  <c r="U275"/>
  <c r="O275" s="1"/>
  <c r="V629"/>
  <c r="P629" s="1"/>
  <c r="W629"/>
  <c r="Q629" s="1"/>
  <c r="X629"/>
  <c r="R629" s="1"/>
  <c r="T432"/>
  <c r="N432" s="1"/>
  <c r="U432"/>
  <c r="O432" s="1"/>
  <c r="V609"/>
  <c r="P609" s="1"/>
  <c r="W609"/>
  <c r="Q609" s="1"/>
  <c r="X609"/>
  <c r="R609" s="1"/>
  <c r="T513"/>
  <c r="N513" s="1"/>
  <c r="U513"/>
  <c r="O513" s="1"/>
  <c r="V93"/>
  <c r="P93" s="1"/>
  <c r="W93"/>
  <c r="Q93" s="1"/>
  <c r="X93"/>
  <c r="R93" s="1"/>
  <c r="T111"/>
  <c r="N111" s="1"/>
  <c r="U111"/>
  <c r="O111" s="1"/>
  <c r="V94"/>
  <c r="P94" s="1"/>
  <c r="W94"/>
  <c r="Q94" s="1"/>
  <c r="X94"/>
  <c r="R94" s="1"/>
  <c r="T408"/>
  <c r="N408" s="1"/>
  <c r="U408"/>
  <c r="O408" s="1"/>
  <c r="V448"/>
  <c r="P448" s="1"/>
  <c r="W448"/>
  <c r="Q448" s="1"/>
  <c r="X448"/>
  <c r="R448" s="1"/>
  <c r="T457"/>
  <c r="N457" s="1"/>
  <c r="U457"/>
  <c r="O457" s="1"/>
  <c r="V460"/>
  <c r="P460" s="1"/>
  <c r="W460"/>
  <c r="Q460" s="1"/>
  <c r="X460"/>
  <c r="R460" s="1"/>
  <c r="T612"/>
  <c r="N612" s="1"/>
  <c r="U612"/>
  <c r="O612" s="1"/>
  <c r="V610"/>
  <c r="P610" s="1"/>
  <c r="W610"/>
  <c r="Q610" s="1"/>
  <c r="X610"/>
  <c r="R610" s="1"/>
  <c r="T75"/>
  <c r="N75" s="1"/>
  <c r="U75"/>
  <c r="O75" s="1"/>
  <c r="V346"/>
  <c r="P346" s="1"/>
  <c r="W346"/>
  <c r="Q346" s="1"/>
  <c r="X346"/>
  <c r="R346" s="1"/>
  <c r="T309"/>
  <c r="N309" s="1"/>
  <c r="U309"/>
  <c r="O309" s="1"/>
  <c r="V595"/>
  <c r="P595" s="1"/>
  <c r="W595"/>
  <c r="Q595" s="1"/>
  <c r="X595"/>
  <c r="R595" s="1"/>
  <c r="T438"/>
  <c r="N438" s="1"/>
  <c r="U438"/>
  <c r="O438" s="1"/>
  <c r="V430"/>
  <c r="P430" s="1"/>
  <c r="W430"/>
  <c r="Q430" s="1"/>
  <c r="X430"/>
  <c r="R430" s="1"/>
  <c r="T453"/>
  <c r="N453" s="1"/>
  <c r="U453"/>
  <c r="O453" s="1"/>
  <c r="V34"/>
  <c r="P34" s="1"/>
  <c r="W34"/>
  <c r="Q34" s="1"/>
  <c r="X34"/>
  <c r="R34" s="1"/>
  <c r="T524"/>
  <c r="N524" s="1"/>
  <c r="U524"/>
  <c r="O524" s="1"/>
  <c r="V390"/>
  <c r="P390" s="1"/>
  <c r="W390"/>
  <c r="Q390" s="1"/>
  <c r="X390"/>
  <c r="R390" s="1"/>
  <c r="T51"/>
  <c r="N51" s="1"/>
  <c r="U51"/>
  <c r="O51" s="1"/>
  <c r="V284"/>
  <c r="P284" s="1"/>
  <c r="W284"/>
  <c r="Q284" s="1"/>
  <c r="X284"/>
  <c r="R284" s="1"/>
  <c r="T91"/>
  <c r="N91" s="1"/>
  <c r="U91"/>
  <c r="O91" s="1"/>
  <c r="V205"/>
  <c r="P205" s="1"/>
  <c r="W205"/>
  <c r="Q205" s="1"/>
  <c r="X205"/>
  <c r="R205" s="1"/>
  <c r="T530"/>
  <c r="N530" s="1"/>
  <c r="U530"/>
  <c r="O530" s="1"/>
  <c r="V206"/>
  <c r="P206" s="1"/>
  <c r="W206"/>
  <c r="Q206" s="1"/>
  <c r="X206"/>
  <c r="R206" s="1"/>
  <c r="T550"/>
  <c r="N550" s="1"/>
  <c r="U550"/>
  <c r="O550" s="1"/>
  <c r="V540"/>
  <c r="P540" s="1"/>
  <c r="W540"/>
  <c r="Q540" s="1"/>
  <c r="X540"/>
  <c r="R540" s="1"/>
  <c r="T570"/>
  <c r="N570" s="1"/>
  <c r="U570"/>
  <c r="O570" s="1"/>
  <c r="V207"/>
  <c r="P207" s="1"/>
  <c r="W207"/>
  <c r="Q207" s="1"/>
  <c r="X207"/>
  <c r="R207" s="1"/>
  <c r="T30"/>
  <c r="N30" s="1"/>
  <c r="U30"/>
  <c r="O30" s="1"/>
  <c r="V541"/>
  <c r="P541" s="1"/>
  <c r="W541"/>
  <c r="Q541" s="1"/>
  <c r="X541"/>
  <c r="R541" s="1"/>
  <c r="T441"/>
  <c r="N441" s="1"/>
  <c r="U441"/>
  <c r="O441" s="1"/>
  <c r="V431"/>
  <c r="P431" s="1"/>
  <c r="W431"/>
  <c r="Q431" s="1"/>
  <c r="X431"/>
  <c r="R431" s="1"/>
  <c r="T517"/>
  <c r="N517" s="1"/>
  <c r="U517"/>
  <c r="O517" s="1"/>
  <c r="V208"/>
  <c r="P208" s="1"/>
  <c r="W208"/>
  <c r="Q208" s="1"/>
  <c r="X208"/>
  <c r="R208" s="1"/>
  <c r="T521"/>
  <c r="N521" s="1"/>
  <c r="U521"/>
  <c r="O521" s="1"/>
  <c r="V542"/>
  <c r="P542" s="1"/>
  <c r="W542"/>
  <c r="Q542" s="1"/>
  <c r="X542"/>
  <c r="R542" s="1"/>
  <c r="T560"/>
  <c r="N560" s="1"/>
  <c r="U560"/>
  <c r="O560" s="1"/>
  <c r="V646"/>
  <c r="P646" s="1"/>
  <c r="W646"/>
  <c r="Q646" s="1"/>
  <c r="X646"/>
  <c r="R646" s="1"/>
  <c r="T304"/>
  <c r="N304" s="1"/>
  <c r="U304"/>
  <c r="O304" s="1"/>
  <c r="V95"/>
  <c r="P95" s="1"/>
  <c r="W95"/>
  <c r="Q95" s="1"/>
  <c r="X95"/>
  <c r="R95" s="1"/>
  <c r="T424"/>
  <c r="N424" s="1"/>
  <c r="U424"/>
  <c r="O424" s="1"/>
  <c r="V285"/>
  <c r="P285" s="1"/>
  <c r="W285"/>
  <c r="Q285" s="1"/>
  <c r="X285"/>
  <c r="R285" s="1"/>
  <c r="T495"/>
  <c r="N495" s="1"/>
  <c r="U495"/>
  <c r="O495" s="1"/>
  <c r="V409"/>
  <c r="P409" s="1"/>
  <c r="W409"/>
  <c r="Q409" s="1"/>
  <c r="X409"/>
  <c r="R409" s="1"/>
  <c r="T505"/>
  <c r="N505" s="1"/>
  <c r="U505"/>
  <c r="O505" s="1"/>
  <c r="V647"/>
  <c r="P647" s="1"/>
  <c r="W647"/>
  <c r="Q647" s="1"/>
  <c r="X647"/>
  <c r="R647" s="1"/>
  <c r="T558"/>
  <c r="N558" s="1"/>
  <c r="U558"/>
  <c r="O558" s="1"/>
  <c r="V347"/>
  <c r="P347" s="1"/>
  <c r="W347"/>
  <c r="Q347" s="1"/>
  <c r="X347"/>
  <c r="R347" s="1"/>
  <c r="T649"/>
  <c r="N649" s="1"/>
  <c r="U649"/>
  <c r="O649" s="1"/>
  <c r="V348"/>
  <c r="P348" s="1"/>
  <c r="W348"/>
  <c r="Q348" s="1"/>
  <c r="X348"/>
  <c r="R348" s="1"/>
  <c r="T661"/>
  <c r="N661" s="1"/>
  <c r="U661"/>
  <c r="O661" s="1"/>
  <c r="V96"/>
  <c r="P96" s="1"/>
  <c r="W96"/>
  <c r="Q96" s="1"/>
  <c r="X96"/>
  <c r="R96" s="1"/>
  <c r="T179"/>
  <c r="N179" s="1"/>
  <c r="U179"/>
  <c r="O179" s="1"/>
  <c r="V677"/>
  <c r="P677" s="1"/>
  <c r="W677"/>
  <c r="Q677" s="1"/>
  <c r="X677"/>
  <c r="R677" s="1"/>
  <c r="T314"/>
  <c r="N314" s="1"/>
  <c r="U314"/>
  <c r="O314" s="1"/>
  <c r="V543"/>
  <c r="P543" s="1"/>
  <c r="W543"/>
  <c r="Q543" s="1"/>
  <c r="X543"/>
  <c r="R543" s="1"/>
  <c r="T329"/>
  <c r="N329" s="1"/>
  <c r="U329"/>
  <c r="O329" s="1"/>
  <c r="V479"/>
  <c r="P479" s="1"/>
  <c r="W479"/>
  <c r="Q479" s="1"/>
  <c r="X479"/>
  <c r="R479" s="1"/>
  <c r="T334"/>
  <c r="N334" s="1"/>
  <c r="U334"/>
  <c r="O334" s="1"/>
  <c r="V571"/>
  <c r="P571" s="1"/>
  <c r="W571"/>
  <c r="Q571" s="1"/>
  <c r="X571"/>
  <c r="R571" s="1"/>
  <c r="T349"/>
  <c r="N349" s="1"/>
  <c r="U349"/>
  <c r="O349" s="1"/>
  <c r="V136"/>
  <c r="P136" s="1"/>
  <c r="W136"/>
  <c r="Q136" s="1"/>
  <c r="X136"/>
  <c r="R136" s="1"/>
  <c r="T383"/>
  <c r="N383" s="1"/>
  <c r="U383"/>
  <c r="O383" s="1"/>
  <c r="V596"/>
  <c r="P596" s="1"/>
  <c r="W596"/>
  <c r="Q596" s="1"/>
  <c r="X596"/>
  <c r="R596" s="1"/>
  <c r="T397"/>
  <c r="N397" s="1"/>
  <c r="U397"/>
  <c r="O397" s="1"/>
  <c r="V209"/>
  <c r="P209" s="1"/>
  <c r="W209"/>
  <c r="Q209" s="1"/>
  <c r="X209"/>
  <c r="R209" s="1"/>
  <c r="T443"/>
  <c r="N443" s="1"/>
  <c r="U443"/>
  <c r="O443" s="1"/>
  <c r="V28"/>
  <c r="P28" s="1"/>
  <c r="W28"/>
  <c r="Q28" s="1"/>
  <c r="X28"/>
  <c r="R28" s="1"/>
  <c r="T451"/>
  <c r="N451" s="1"/>
  <c r="U451"/>
  <c r="O451" s="1"/>
  <c r="V391"/>
  <c r="P391" s="1"/>
  <c r="W391"/>
  <c r="Q391" s="1"/>
  <c r="X391"/>
  <c r="R391" s="1"/>
  <c r="T467"/>
  <c r="N467" s="1"/>
  <c r="U467"/>
  <c r="O467" s="1"/>
  <c r="V286"/>
  <c r="P286" s="1"/>
  <c r="W286"/>
  <c r="Q286" s="1"/>
  <c r="X286"/>
  <c r="R286" s="1"/>
  <c r="T500"/>
  <c r="N500" s="1"/>
  <c r="U500"/>
  <c r="O500" s="1"/>
  <c r="V392"/>
  <c r="P392" s="1"/>
  <c r="W392"/>
  <c r="Q392" s="1"/>
  <c r="X392"/>
  <c r="R392" s="1"/>
  <c r="T526"/>
  <c r="N526" s="1"/>
  <c r="U526"/>
  <c r="O526" s="1"/>
  <c r="V287"/>
  <c r="P287" s="1"/>
  <c r="W287"/>
  <c r="Q287" s="1"/>
  <c r="X287"/>
  <c r="R287" s="1"/>
  <c r="T532"/>
  <c r="N532" s="1"/>
  <c r="U532"/>
  <c r="O532" s="1"/>
  <c r="V97"/>
  <c r="P97" s="1"/>
  <c r="W97"/>
  <c r="Q97" s="1"/>
  <c r="X97"/>
  <c r="R97" s="1"/>
  <c r="T580"/>
  <c r="N580" s="1"/>
  <c r="U580"/>
  <c r="O580" s="1"/>
  <c r="V461"/>
  <c r="P461" s="1"/>
  <c r="W461"/>
  <c r="Q461" s="1"/>
  <c r="X461"/>
  <c r="R461" s="1"/>
  <c r="T582"/>
  <c r="N582" s="1"/>
  <c r="U582"/>
  <c r="O582" s="1"/>
  <c r="V288"/>
  <c r="P288" s="1"/>
  <c r="W288"/>
  <c r="Q288" s="1"/>
  <c r="X288"/>
  <c r="R288" s="1"/>
  <c r="T585"/>
  <c r="N585" s="1"/>
  <c r="U585"/>
  <c r="O585" s="1"/>
  <c r="V289"/>
  <c r="P289" s="1"/>
  <c r="W289"/>
  <c r="Q289" s="1"/>
  <c r="X289"/>
  <c r="R289" s="1"/>
  <c r="T587"/>
  <c r="N587" s="1"/>
  <c r="U587"/>
  <c r="O587" s="1"/>
  <c r="V518"/>
  <c r="P518" s="1"/>
  <c r="W518"/>
  <c r="Q518" s="1"/>
  <c r="X518"/>
  <c r="R518" s="1"/>
  <c r="T628"/>
  <c r="N628" s="1"/>
  <c r="U628"/>
  <c r="O628" s="1"/>
  <c r="V494"/>
  <c r="P494" s="1"/>
  <c r="W494"/>
  <c r="Q494" s="1"/>
  <c r="X494"/>
  <c r="R494" s="1"/>
  <c r="T684"/>
  <c r="N684" s="1"/>
  <c r="U684"/>
  <c r="O684" s="1"/>
  <c r="V480"/>
  <c r="P480" s="1"/>
  <c r="W480"/>
  <c r="Q480" s="1"/>
  <c r="X480"/>
  <c r="R480" s="1"/>
  <c r="T685"/>
  <c r="N685" s="1"/>
  <c r="U685"/>
  <c r="O685" s="1"/>
  <c r="V519"/>
  <c r="P519" s="1"/>
  <c r="W519"/>
  <c r="Q519" s="1"/>
  <c r="X519"/>
  <c r="R519" s="1"/>
  <c r="T7"/>
  <c r="N7" s="1"/>
  <c r="U7"/>
  <c r="O7" s="1"/>
  <c r="V544"/>
  <c r="P544" s="1"/>
  <c r="W544"/>
  <c r="Q544" s="1"/>
  <c r="X544"/>
  <c r="R544" s="1"/>
  <c r="T22"/>
  <c r="N22" s="1"/>
  <c r="U22"/>
  <c r="O22" s="1"/>
  <c r="V495"/>
  <c r="P495" s="1"/>
  <c r="W495"/>
  <c r="Q495" s="1"/>
  <c r="X495"/>
  <c r="R495" s="1"/>
  <c r="T100"/>
  <c r="N100" s="1"/>
  <c r="U100"/>
  <c r="O100" s="1"/>
  <c r="V290"/>
  <c r="P290" s="1"/>
  <c r="W290"/>
  <c r="Q290" s="1"/>
  <c r="X290"/>
  <c r="R290" s="1"/>
  <c r="T183"/>
  <c r="N183" s="1"/>
  <c r="U183"/>
  <c r="O183" s="1"/>
  <c r="V545"/>
  <c r="P545" s="1"/>
  <c r="W545"/>
  <c r="Q545" s="1"/>
  <c r="X545"/>
  <c r="R545" s="1"/>
  <c r="T235"/>
  <c r="N235" s="1"/>
  <c r="U235"/>
  <c r="O235" s="1"/>
  <c r="V349"/>
  <c r="P349" s="1"/>
  <c r="W349"/>
  <c r="Q349" s="1"/>
  <c r="X349"/>
  <c r="R349" s="1"/>
  <c r="T246"/>
  <c r="N246" s="1"/>
  <c r="U246"/>
  <c r="O246" s="1"/>
  <c r="V210"/>
  <c r="P210" s="1"/>
  <c r="W210"/>
  <c r="Q210" s="1"/>
  <c r="X210"/>
  <c r="R210" s="1"/>
  <c r="T258"/>
  <c r="N258" s="1"/>
  <c r="U258"/>
  <c r="O258" s="1"/>
  <c r="V496"/>
  <c r="P496" s="1"/>
  <c r="W496"/>
  <c r="Q496" s="1"/>
  <c r="X496"/>
  <c r="R496" s="1"/>
  <c r="T323"/>
  <c r="N323" s="1"/>
  <c r="U323"/>
  <c r="O323" s="1"/>
  <c r="V432"/>
  <c r="P432" s="1"/>
  <c r="W432"/>
  <c r="Q432" s="1"/>
  <c r="X432"/>
  <c r="R432" s="1"/>
  <c r="T332"/>
  <c r="N332" s="1"/>
  <c r="U332"/>
  <c r="O332" s="1"/>
  <c r="V520"/>
  <c r="P520" s="1"/>
  <c r="W520"/>
  <c r="Q520" s="1"/>
  <c r="X520"/>
  <c r="R520" s="1"/>
  <c r="T333"/>
  <c r="N333" s="1"/>
  <c r="U333"/>
  <c r="O333" s="1"/>
  <c r="V137"/>
  <c r="P137" s="1"/>
  <c r="W137"/>
  <c r="Q137" s="1"/>
  <c r="X137"/>
  <c r="R137" s="1"/>
  <c r="T368"/>
  <c r="N368" s="1"/>
  <c r="U368"/>
  <c r="O368" s="1"/>
  <c r="V597"/>
  <c r="P597" s="1"/>
  <c r="W597"/>
  <c r="Q597" s="1"/>
  <c r="X597"/>
  <c r="R597" s="1"/>
  <c r="T389"/>
  <c r="N389" s="1"/>
  <c r="U389"/>
  <c r="O389" s="1"/>
  <c r="V59"/>
  <c r="P59" s="1"/>
  <c r="W59"/>
  <c r="Q59" s="1"/>
  <c r="X59"/>
  <c r="R59" s="1"/>
  <c r="T395"/>
  <c r="N395" s="1"/>
  <c r="U395"/>
  <c r="O395" s="1"/>
  <c r="V98"/>
  <c r="P98" s="1"/>
  <c r="W98"/>
  <c r="Q98" s="1"/>
  <c r="X98"/>
  <c r="R98" s="1"/>
  <c r="T419"/>
  <c r="N419" s="1"/>
  <c r="U419"/>
  <c r="O419" s="1"/>
  <c r="V291"/>
  <c r="P291" s="1"/>
  <c r="W291"/>
  <c r="Q291" s="1"/>
  <c r="X291"/>
  <c r="R291" s="1"/>
  <c r="T425"/>
  <c r="N425" s="1"/>
  <c r="U425"/>
  <c r="O425" s="1"/>
  <c r="V292"/>
  <c r="P292" s="1"/>
  <c r="W292"/>
  <c r="Q292" s="1"/>
  <c r="X292"/>
  <c r="R292" s="1"/>
  <c r="T433"/>
  <c r="N433" s="1"/>
  <c r="U433"/>
  <c r="O433" s="1"/>
  <c r="V99"/>
  <c r="P99" s="1"/>
  <c r="W99"/>
  <c r="Q99" s="1"/>
  <c r="X99"/>
  <c r="R99" s="1"/>
  <c r="T435"/>
  <c r="N435" s="1"/>
  <c r="U435"/>
  <c r="O435" s="1"/>
  <c r="V35"/>
  <c r="P35" s="1"/>
  <c r="W35"/>
  <c r="Q35" s="1"/>
  <c r="X35"/>
  <c r="R35" s="1"/>
  <c r="T444"/>
  <c r="N444" s="1"/>
  <c r="U444"/>
  <c r="O444" s="1"/>
  <c r="V138"/>
  <c r="P138" s="1"/>
  <c r="W138"/>
  <c r="Q138" s="1"/>
  <c r="X138"/>
  <c r="R138" s="1"/>
  <c r="T466"/>
  <c r="N466" s="1"/>
  <c r="U466"/>
  <c r="O466" s="1"/>
  <c r="V433"/>
  <c r="P433" s="1"/>
  <c r="W433"/>
  <c r="Q433" s="1"/>
  <c r="X433"/>
  <c r="R433" s="1"/>
  <c r="T472"/>
  <c r="N472" s="1"/>
  <c r="U472"/>
  <c r="O472" s="1"/>
  <c r="V211"/>
  <c r="P211" s="1"/>
  <c r="W211"/>
  <c r="Q211" s="1"/>
  <c r="X211"/>
  <c r="R211" s="1"/>
  <c r="T476"/>
  <c r="N476" s="1"/>
  <c r="U476"/>
  <c r="O476" s="1"/>
  <c r="V293"/>
  <c r="P293" s="1"/>
  <c r="W293"/>
  <c r="Q293" s="1"/>
  <c r="X293"/>
  <c r="R293" s="1"/>
  <c r="T493"/>
  <c r="N493" s="1"/>
  <c r="U493"/>
  <c r="O493" s="1"/>
  <c r="V630"/>
  <c r="P630" s="1"/>
  <c r="W630"/>
  <c r="Q630" s="1"/>
  <c r="X630"/>
  <c r="R630" s="1"/>
  <c r="T496"/>
  <c r="N496" s="1"/>
  <c r="U496"/>
  <c r="O496" s="1"/>
  <c r="V212"/>
  <c r="P212" s="1"/>
  <c r="W212"/>
  <c r="Q212" s="1"/>
  <c r="X212"/>
  <c r="R212" s="1"/>
  <c r="T501"/>
  <c r="N501" s="1"/>
  <c r="U501"/>
  <c r="O501" s="1"/>
  <c r="V100"/>
  <c r="P100" s="1"/>
  <c r="W100"/>
  <c r="Q100" s="1"/>
  <c r="X100"/>
  <c r="R100" s="1"/>
  <c r="T512"/>
  <c r="N512" s="1"/>
  <c r="U512"/>
  <c r="O512" s="1"/>
  <c r="V139"/>
  <c r="P139" s="1"/>
  <c r="W139"/>
  <c r="Q139" s="1"/>
  <c r="X139"/>
  <c r="R139" s="1"/>
  <c r="T533"/>
  <c r="N533" s="1"/>
  <c r="U533"/>
  <c r="O533" s="1"/>
  <c r="V18"/>
  <c r="P18" s="1"/>
  <c r="W18"/>
  <c r="Q18" s="1"/>
  <c r="X18"/>
  <c r="R18" s="1"/>
  <c r="T539"/>
  <c r="N539" s="1"/>
  <c r="U539"/>
  <c r="O539" s="1"/>
  <c r="V140"/>
  <c r="P140" s="1"/>
  <c r="W140"/>
  <c r="Q140" s="1"/>
  <c r="X140"/>
  <c r="R140" s="1"/>
  <c r="T541"/>
  <c r="N541" s="1"/>
  <c r="U541"/>
  <c r="O541" s="1"/>
  <c r="V434"/>
  <c r="P434" s="1"/>
  <c r="W434"/>
  <c r="Q434" s="1"/>
  <c r="X434"/>
  <c r="R434" s="1"/>
  <c r="T542"/>
  <c r="N542" s="1"/>
  <c r="U542"/>
  <c r="O542" s="1"/>
  <c r="V449"/>
  <c r="P449" s="1"/>
  <c r="W449"/>
  <c r="Q449" s="1"/>
  <c r="X449"/>
  <c r="R449" s="1"/>
  <c r="T544"/>
  <c r="N544" s="1"/>
  <c r="U544"/>
  <c r="O544" s="1"/>
  <c r="V481"/>
  <c r="P481" s="1"/>
  <c r="W481"/>
  <c r="Q481" s="1"/>
  <c r="X481"/>
  <c r="R481" s="1"/>
  <c r="T566"/>
  <c r="N566" s="1"/>
  <c r="U566"/>
  <c r="O566" s="1"/>
  <c r="V141"/>
  <c r="P141" s="1"/>
  <c r="W141"/>
  <c r="Q141" s="1"/>
  <c r="X141"/>
  <c r="R141" s="1"/>
  <c r="T573"/>
  <c r="N573" s="1"/>
  <c r="U573"/>
  <c r="O573" s="1"/>
  <c r="V142"/>
  <c r="P142" s="1"/>
  <c r="W142"/>
  <c r="Q142" s="1"/>
  <c r="X142"/>
  <c r="R142" s="1"/>
  <c r="T579"/>
  <c r="N579" s="1"/>
  <c r="U579"/>
  <c r="O579" s="1"/>
  <c r="V13"/>
  <c r="P13" s="1"/>
  <c r="W13"/>
  <c r="Q13" s="1"/>
  <c r="X13"/>
  <c r="R13" s="1"/>
  <c r="T601"/>
  <c r="N601" s="1"/>
  <c r="U601"/>
  <c r="O601" s="1"/>
  <c r="V36"/>
  <c r="P36" s="1"/>
  <c r="W36"/>
  <c r="Q36" s="1"/>
  <c r="X36"/>
  <c r="R36" s="1"/>
  <c r="T604"/>
  <c r="N604" s="1"/>
  <c r="U604"/>
  <c r="O604" s="1"/>
  <c r="V648"/>
  <c r="P648" s="1"/>
  <c r="W648"/>
  <c r="Q648" s="1"/>
  <c r="X648"/>
  <c r="R648" s="1"/>
  <c r="T643"/>
  <c r="N643" s="1"/>
  <c r="U643"/>
  <c r="O643" s="1"/>
  <c r="V631"/>
  <c r="P631" s="1"/>
  <c r="W631"/>
  <c r="Q631" s="1"/>
  <c r="X631"/>
  <c r="R631" s="1"/>
  <c r="T644"/>
  <c r="N644" s="1"/>
  <c r="U644"/>
  <c r="O644" s="1"/>
  <c r="V521"/>
  <c r="P521" s="1"/>
  <c r="W521"/>
  <c r="Q521" s="1"/>
  <c r="X521"/>
  <c r="R521" s="1"/>
  <c r="T662"/>
  <c r="N662" s="1"/>
  <c r="U662"/>
  <c r="O662" s="1"/>
  <c r="V546"/>
  <c r="P546" s="1"/>
  <c r="W546"/>
  <c r="Q546" s="1"/>
  <c r="X546"/>
  <c r="R546" s="1"/>
  <c r="T666"/>
  <c r="N666" s="1"/>
  <c r="U666"/>
  <c r="O666" s="1"/>
  <c r="V462"/>
  <c r="P462" s="1"/>
  <c r="W462"/>
  <c r="Q462" s="1"/>
  <c r="X462"/>
  <c r="R462" s="1"/>
  <c r="T675"/>
  <c r="N675" s="1"/>
  <c r="U675"/>
  <c r="O675" s="1"/>
  <c r="V101"/>
  <c r="P101" s="1"/>
  <c r="W101"/>
  <c r="Q101" s="1"/>
  <c r="X101"/>
  <c r="R101" s="1"/>
  <c r="T14"/>
  <c r="N14" s="1"/>
  <c r="U14"/>
  <c r="O14" s="1"/>
  <c r="V350"/>
  <c r="P350" s="1"/>
  <c r="W350"/>
  <c r="Q350" s="1"/>
  <c r="X350"/>
  <c r="R350" s="1"/>
  <c r="T36"/>
  <c r="N36" s="1"/>
  <c r="U36"/>
  <c r="O36" s="1"/>
  <c r="V60"/>
  <c r="P60" s="1"/>
  <c r="W60"/>
  <c r="Q60" s="1"/>
  <c r="X60"/>
  <c r="R60" s="1"/>
  <c r="T48"/>
  <c r="N48" s="1"/>
  <c r="U48"/>
  <c r="O48" s="1"/>
  <c r="V19"/>
  <c r="P19" s="1"/>
  <c r="W19"/>
  <c r="Q19" s="1"/>
  <c r="X19"/>
  <c r="R19" s="1"/>
  <c r="T73"/>
  <c r="N73" s="1"/>
  <c r="U73"/>
  <c r="O73" s="1"/>
  <c r="V351"/>
  <c r="P351" s="1"/>
  <c r="W351"/>
  <c r="Q351" s="1"/>
  <c r="X351"/>
  <c r="R351" s="1"/>
  <c r="T89"/>
  <c r="N89" s="1"/>
  <c r="U89"/>
  <c r="O89" s="1"/>
  <c r="V522"/>
  <c r="P522" s="1"/>
  <c r="W522"/>
  <c r="Q522" s="1"/>
  <c r="X522"/>
  <c r="R522" s="1"/>
  <c r="T95"/>
  <c r="N95" s="1"/>
  <c r="U95"/>
  <c r="O95" s="1"/>
  <c r="V4"/>
  <c r="P4" s="1"/>
  <c r="W4"/>
  <c r="Q4" s="1"/>
  <c r="X4"/>
  <c r="R4" s="1"/>
  <c r="T97"/>
  <c r="N97" s="1"/>
  <c r="U97"/>
  <c r="O97" s="1"/>
  <c r="V547"/>
  <c r="P547" s="1"/>
  <c r="W547"/>
  <c r="Q547" s="1"/>
  <c r="X547"/>
  <c r="R547" s="1"/>
  <c r="T99"/>
  <c r="N99" s="1"/>
  <c r="U99"/>
  <c r="O99" s="1"/>
  <c r="V61"/>
  <c r="P61" s="1"/>
  <c r="W61"/>
  <c r="Q61" s="1"/>
  <c r="X61"/>
  <c r="R61" s="1"/>
  <c r="T122"/>
  <c r="N122" s="1"/>
  <c r="U122"/>
  <c r="O122" s="1"/>
  <c r="V143"/>
  <c r="P143" s="1"/>
  <c r="W143"/>
  <c r="Q143" s="1"/>
  <c r="X143"/>
  <c r="R143" s="1"/>
  <c r="T136"/>
  <c r="N136" s="1"/>
  <c r="U136"/>
  <c r="O136" s="1"/>
  <c r="V352"/>
  <c r="P352" s="1"/>
  <c r="W352"/>
  <c r="Q352" s="1"/>
  <c r="X352"/>
  <c r="R352" s="1"/>
  <c r="T152"/>
  <c r="N152" s="1"/>
  <c r="U152"/>
  <c r="O152" s="1"/>
  <c r="V353"/>
  <c r="P353" s="1"/>
  <c r="W353"/>
  <c r="Q353" s="1"/>
  <c r="X353"/>
  <c r="R353" s="1"/>
  <c r="T213"/>
  <c r="N213" s="1"/>
  <c r="U213"/>
  <c r="O213" s="1"/>
  <c r="V393"/>
  <c r="P393" s="1"/>
  <c r="W393"/>
  <c r="Q393" s="1"/>
  <c r="X393"/>
  <c r="R393" s="1"/>
  <c r="T226"/>
  <c r="N226" s="1"/>
  <c r="U226"/>
  <c r="O226" s="1"/>
  <c r="V497"/>
  <c r="P497" s="1"/>
  <c r="W497"/>
  <c r="Q497" s="1"/>
  <c r="X497"/>
  <c r="R497" s="1"/>
  <c r="T286"/>
  <c r="N286" s="1"/>
  <c r="U286"/>
  <c r="O286" s="1"/>
  <c r="V144"/>
  <c r="P144" s="1"/>
  <c r="W144"/>
  <c r="Q144" s="1"/>
  <c r="X144"/>
  <c r="R144" s="1"/>
  <c r="T339"/>
  <c r="N339" s="1"/>
  <c r="U339"/>
  <c r="O339" s="1"/>
  <c r="V37"/>
  <c r="P37" s="1"/>
  <c r="W37"/>
  <c r="Q37" s="1"/>
  <c r="X37"/>
  <c r="R37" s="1"/>
  <c r="T364"/>
  <c r="N364" s="1"/>
  <c r="U364"/>
  <c r="O364" s="1"/>
  <c r="V29"/>
  <c r="P29" s="1"/>
  <c r="W29"/>
  <c r="Q29" s="1"/>
  <c r="X29"/>
  <c r="R29" s="1"/>
  <c r="T382"/>
  <c r="N382" s="1"/>
  <c r="U382"/>
  <c r="O382" s="1"/>
  <c r="V213"/>
  <c r="P213" s="1"/>
  <c r="W213"/>
  <c r="Q213" s="1"/>
  <c r="X213"/>
  <c r="R213" s="1"/>
  <c r="T396"/>
  <c r="N396" s="1"/>
  <c r="U396"/>
  <c r="O396" s="1"/>
  <c r="V611"/>
  <c r="P611" s="1"/>
  <c r="W611"/>
  <c r="Q611" s="1"/>
  <c r="X611"/>
  <c r="R611" s="1"/>
  <c r="T398"/>
  <c r="N398" s="1"/>
  <c r="U398"/>
  <c r="O398" s="1"/>
  <c r="V410"/>
  <c r="P410" s="1"/>
  <c r="W410"/>
  <c r="Q410" s="1"/>
  <c r="X410"/>
  <c r="R410" s="1"/>
  <c r="T405"/>
  <c r="N405" s="1"/>
  <c r="U405"/>
  <c r="O405" s="1"/>
  <c r="V294"/>
  <c r="P294" s="1"/>
  <c r="W294"/>
  <c r="Q294" s="1"/>
  <c r="X294"/>
  <c r="R294" s="1"/>
  <c r="T448"/>
  <c r="N448" s="1"/>
  <c r="U448"/>
  <c r="O448" s="1"/>
  <c r="V435"/>
  <c r="P435" s="1"/>
  <c r="W435"/>
  <c r="Q435" s="1"/>
  <c r="X435"/>
  <c r="R435" s="1"/>
  <c r="T461"/>
  <c r="N461" s="1"/>
  <c r="U461"/>
  <c r="O461" s="1"/>
  <c r="V295"/>
  <c r="P295" s="1"/>
  <c r="W295"/>
  <c r="Q295" s="1"/>
  <c r="X295"/>
  <c r="R295" s="1"/>
  <c r="T465"/>
  <c r="N465" s="1"/>
  <c r="U465"/>
  <c r="O465" s="1"/>
  <c r="V354"/>
  <c r="P354" s="1"/>
  <c r="W354"/>
  <c r="Q354" s="1"/>
  <c r="X354"/>
  <c r="R354" s="1"/>
  <c r="T469"/>
  <c r="N469" s="1"/>
  <c r="U469"/>
  <c r="O469" s="1"/>
  <c r="V38"/>
  <c r="P38" s="1"/>
  <c r="W38"/>
  <c r="Q38" s="1"/>
  <c r="X38"/>
  <c r="R38" s="1"/>
  <c r="T485"/>
  <c r="N485" s="1"/>
  <c r="U485"/>
  <c r="O485" s="1"/>
  <c r="V102"/>
  <c r="P102" s="1"/>
  <c r="W102"/>
  <c r="Q102" s="1"/>
  <c r="X102"/>
  <c r="R102" s="1"/>
  <c r="T487"/>
  <c r="N487" s="1"/>
  <c r="U487"/>
  <c r="O487" s="1"/>
  <c r="V14"/>
  <c r="P14" s="1"/>
  <c r="W14"/>
  <c r="Q14" s="1"/>
  <c r="X14"/>
  <c r="R14" s="1"/>
  <c r="T489"/>
  <c r="N489" s="1"/>
  <c r="U489"/>
  <c r="O489" s="1"/>
  <c r="V632"/>
  <c r="P632" s="1"/>
  <c r="W632"/>
  <c r="Q632" s="1"/>
  <c r="X632"/>
  <c r="R632" s="1"/>
  <c r="T494"/>
  <c r="N494" s="1"/>
  <c r="U494"/>
  <c r="O494" s="1"/>
  <c r="V678"/>
  <c r="P678" s="1"/>
  <c r="W678"/>
  <c r="Q678" s="1"/>
  <c r="X678"/>
  <c r="R678" s="1"/>
  <c r="T506"/>
  <c r="N506" s="1"/>
  <c r="U506"/>
  <c r="O506" s="1"/>
  <c r="V62"/>
  <c r="P62" s="1"/>
  <c r="W62"/>
  <c r="Q62" s="1"/>
  <c r="X62"/>
  <c r="R62" s="1"/>
  <c r="T518"/>
  <c r="N518" s="1"/>
  <c r="U518"/>
  <c r="O518" s="1"/>
  <c r="V498"/>
  <c r="P498" s="1"/>
  <c r="W498"/>
  <c r="Q498" s="1"/>
  <c r="X498"/>
  <c r="R498" s="1"/>
  <c r="T531"/>
  <c r="N531" s="1"/>
  <c r="U531"/>
  <c r="O531" s="1"/>
  <c r="V15"/>
  <c r="P15" s="1"/>
  <c r="W15"/>
  <c r="Q15" s="1"/>
  <c r="X15"/>
  <c r="R15" s="1"/>
  <c r="T535"/>
  <c r="N535" s="1"/>
  <c r="U535"/>
  <c r="O535" s="1"/>
  <c r="V20"/>
  <c r="P20" s="1"/>
  <c r="W20"/>
  <c r="Q20" s="1"/>
  <c r="X20"/>
  <c r="R20" s="1"/>
  <c r="T543"/>
  <c r="N543" s="1"/>
  <c r="U543"/>
  <c r="O543" s="1"/>
  <c r="V103"/>
  <c r="P103" s="1"/>
  <c r="W103"/>
  <c r="Q103" s="1"/>
  <c r="X103"/>
  <c r="R103" s="1"/>
  <c r="T548"/>
  <c r="N548" s="1"/>
  <c r="U548"/>
  <c r="O548" s="1"/>
  <c r="V649"/>
  <c r="P649" s="1"/>
  <c r="W649"/>
  <c r="Q649" s="1"/>
  <c r="X649"/>
  <c r="R649" s="1"/>
  <c r="T549"/>
  <c r="N549" s="1"/>
  <c r="U549"/>
  <c r="O549" s="1"/>
  <c r="V104"/>
  <c r="P104" s="1"/>
  <c r="W104"/>
  <c r="Q104" s="1"/>
  <c r="X104"/>
  <c r="R104" s="1"/>
  <c r="T551"/>
  <c r="N551" s="1"/>
  <c r="U551"/>
  <c r="O551" s="1"/>
  <c r="V355"/>
  <c r="P355" s="1"/>
  <c r="W355"/>
  <c r="Q355" s="1"/>
  <c r="X355"/>
  <c r="R355" s="1"/>
  <c r="T555"/>
  <c r="N555" s="1"/>
  <c r="U555"/>
  <c r="O555" s="1"/>
  <c r="V572"/>
  <c r="P572" s="1"/>
  <c r="W572"/>
  <c r="Q572" s="1"/>
  <c r="X572"/>
  <c r="R572" s="1"/>
  <c r="T557"/>
  <c r="N557" s="1"/>
  <c r="U557"/>
  <c r="O557" s="1"/>
  <c r="V523"/>
  <c r="P523" s="1"/>
  <c r="W523"/>
  <c r="Q523" s="1"/>
  <c r="X523"/>
  <c r="R523" s="1"/>
  <c r="T563"/>
  <c r="N563" s="1"/>
  <c r="U563"/>
  <c r="O563" s="1"/>
  <c r="V105"/>
  <c r="P105" s="1"/>
  <c r="W105"/>
  <c r="Q105" s="1"/>
  <c r="X105"/>
  <c r="R105" s="1"/>
  <c r="T564"/>
  <c r="N564" s="1"/>
  <c r="U564"/>
  <c r="O564" s="1"/>
  <c r="V411"/>
  <c r="P411" s="1"/>
  <c r="W411"/>
  <c r="Q411" s="1"/>
  <c r="X411"/>
  <c r="R411" s="1"/>
  <c r="T602"/>
  <c r="N602" s="1"/>
  <c r="U602"/>
  <c r="O602" s="1"/>
  <c r="V356"/>
  <c r="P356" s="1"/>
  <c r="W356"/>
  <c r="Q356" s="1"/>
  <c r="X356"/>
  <c r="R356" s="1"/>
  <c r="T625"/>
  <c r="N625" s="1"/>
  <c r="U625"/>
  <c r="O625" s="1"/>
  <c r="V463"/>
  <c r="P463" s="1"/>
  <c r="W463"/>
  <c r="Q463" s="1"/>
  <c r="X463"/>
  <c r="R463" s="1"/>
  <c r="T632"/>
  <c r="N632" s="1"/>
  <c r="U632"/>
  <c r="O632" s="1"/>
  <c r="V412"/>
  <c r="P412" s="1"/>
  <c r="W412"/>
  <c r="Q412" s="1"/>
  <c r="X412"/>
  <c r="R412" s="1"/>
  <c r="T633"/>
  <c r="N633" s="1"/>
  <c r="U633"/>
  <c r="O633" s="1"/>
  <c r="V30"/>
  <c r="P30" s="1"/>
  <c r="W30"/>
  <c r="Q30" s="1"/>
  <c r="X30"/>
  <c r="R30" s="1"/>
  <c r="T636"/>
  <c r="N636" s="1"/>
  <c r="U636"/>
  <c r="O636" s="1"/>
  <c r="V413"/>
  <c r="P413" s="1"/>
  <c r="W413"/>
  <c r="Q413" s="1"/>
  <c r="X413"/>
  <c r="R413" s="1"/>
  <c r="T677"/>
  <c r="N677" s="1"/>
  <c r="U677"/>
  <c r="O677" s="1"/>
  <c r="V214"/>
  <c r="P214" s="1"/>
  <c r="W214"/>
  <c r="Q214" s="1"/>
  <c r="X214"/>
  <c r="R214" s="1"/>
  <c r="T4"/>
  <c r="N4" s="1"/>
  <c r="U4"/>
  <c r="O4" s="1"/>
  <c r="V215"/>
  <c r="P215" s="1"/>
  <c r="W215"/>
  <c r="Q215" s="1"/>
  <c r="X215"/>
  <c r="R215" s="1"/>
  <c r="T56"/>
  <c r="N56" s="1"/>
  <c r="U56"/>
  <c r="O56" s="1"/>
  <c r="V450"/>
  <c r="P450" s="1"/>
  <c r="W450"/>
  <c r="Q450" s="1"/>
  <c r="X450"/>
  <c r="R450" s="1"/>
  <c r="T58"/>
  <c r="N58" s="1"/>
  <c r="U58"/>
  <c r="O58" s="1"/>
  <c r="V145"/>
  <c r="P145" s="1"/>
  <c r="W145"/>
  <c r="Q145" s="1"/>
  <c r="X145"/>
  <c r="R145" s="1"/>
  <c r="T71"/>
  <c r="N71" s="1"/>
  <c r="U71"/>
  <c r="O71" s="1"/>
  <c r="V296"/>
  <c r="P296" s="1"/>
  <c r="W296"/>
  <c r="Q296" s="1"/>
  <c r="X296"/>
  <c r="R296" s="1"/>
  <c r="T96"/>
  <c r="N96" s="1"/>
  <c r="U96"/>
  <c r="O96" s="1"/>
  <c r="V650"/>
  <c r="P650" s="1"/>
  <c r="W650"/>
  <c r="Q650" s="1"/>
  <c r="X650"/>
  <c r="R650" s="1"/>
  <c r="T101"/>
  <c r="N101" s="1"/>
  <c r="U101"/>
  <c r="O101" s="1"/>
  <c r="V6"/>
  <c r="P6" s="1"/>
  <c r="W6"/>
  <c r="Q6" s="1"/>
  <c r="X6"/>
  <c r="R6" s="1"/>
  <c r="T119"/>
  <c r="N119" s="1"/>
  <c r="U119"/>
  <c r="O119" s="1"/>
  <c r="V573"/>
  <c r="P573" s="1"/>
  <c r="W573"/>
  <c r="Q573" s="1"/>
  <c r="X573"/>
  <c r="R573" s="1"/>
  <c r="T133"/>
  <c r="N133" s="1"/>
  <c r="U133"/>
  <c r="O133" s="1"/>
  <c r="V63"/>
  <c r="P63" s="1"/>
  <c r="W63"/>
  <c r="Q63" s="1"/>
  <c r="X63"/>
  <c r="R63" s="1"/>
  <c r="T141"/>
  <c r="N141" s="1"/>
  <c r="U141"/>
  <c r="O141" s="1"/>
  <c r="V482"/>
  <c r="P482" s="1"/>
  <c r="W482"/>
  <c r="Q482" s="1"/>
  <c r="X482"/>
  <c r="R482" s="1"/>
  <c r="T159"/>
  <c r="N159" s="1"/>
  <c r="U159"/>
  <c r="O159" s="1"/>
  <c r="V106"/>
  <c r="P106" s="1"/>
  <c r="W106"/>
  <c r="Q106" s="1"/>
  <c r="X106"/>
  <c r="R106" s="1"/>
  <c r="T167"/>
  <c r="N167" s="1"/>
  <c r="U167"/>
  <c r="O167" s="1"/>
  <c r="V216"/>
  <c r="P216" s="1"/>
  <c r="W216"/>
  <c r="Q216" s="1"/>
  <c r="X216"/>
  <c r="R216" s="1"/>
  <c r="T173"/>
  <c r="N173" s="1"/>
  <c r="U173"/>
  <c r="O173" s="1"/>
  <c r="V499"/>
  <c r="P499" s="1"/>
  <c r="W499"/>
  <c r="Q499" s="1"/>
  <c r="X499"/>
  <c r="R499" s="1"/>
  <c r="T196"/>
  <c r="N196" s="1"/>
  <c r="U196"/>
  <c r="O196" s="1"/>
  <c r="V451"/>
  <c r="P451" s="1"/>
  <c r="W451"/>
  <c r="Q451" s="1"/>
  <c r="X451"/>
  <c r="R451" s="1"/>
  <c r="T218"/>
  <c r="N218" s="1"/>
  <c r="U218"/>
  <c r="O218" s="1"/>
  <c r="V64"/>
  <c r="P64" s="1"/>
  <c r="W64"/>
  <c r="Q64" s="1"/>
  <c r="X64"/>
  <c r="R64" s="1"/>
  <c r="T228"/>
  <c r="N228" s="1"/>
  <c r="U228"/>
  <c r="O228" s="1"/>
  <c r="V651"/>
  <c r="P651" s="1"/>
  <c r="W651"/>
  <c r="Q651" s="1"/>
  <c r="X651"/>
  <c r="R651" s="1"/>
  <c r="T255"/>
  <c r="N255" s="1"/>
  <c r="U255"/>
  <c r="O255" s="1"/>
  <c r="V65"/>
  <c r="P65" s="1"/>
  <c r="W65"/>
  <c r="Q65" s="1"/>
  <c r="X65"/>
  <c r="R65" s="1"/>
  <c r="T265"/>
  <c r="N265" s="1"/>
  <c r="U265"/>
  <c r="O265" s="1"/>
  <c r="V146"/>
  <c r="P146" s="1"/>
  <c r="W146"/>
  <c r="Q146" s="1"/>
  <c r="X146"/>
  <c r="R146" s="1"/>
  <c r="T274"/>
  <c r="N274" s="1"/>
  <c r="U274"/>
  <c r="O274" s="1"/>
  <c r="V217"/>
  <c r="P217" s="1"/>
  <c r="W217"/>
  <c r="Q217" s="1"/>
  <c r="X217"/>
  <c r="R217" s="1"/>
  <c r="T292"/>
  <c r="N292" s="1"/>
  <c r="U292"/>
  <c r="O292" s="1"/>
  <c r="V679"/>
  <c r="P679" s="1"/>
  <c r="W679"/>
  <c r="Q679" s="1"/>
  <c r="X679"/>
  <c r="R679" s="1"/>
  <c r="T301"/>
  <c r="N301" s="1"/>
  <c r="U301"/>
  <c r="O301" s="1"/>
  <c r="V218"/>
  <c r="P218" s="1"/>
  <c r="W218"/>
  <c r="Q218" s="1"/>
  <c r="X218"/>
  <c r="R218" s="1"/>
  <c r="T326"/>
  <c r="N326" s="1"/>
  <c r="U326"/>
  <c r="O326" s="1"/>
  <c r="V414"/>
  <c r="P414" s="1"/>
  <c r="W414"/>
  <c r="Q414" s="1"/>
  <c r="X414"/>
  <c r="R414" s="1"/>
  <c r="T331"/>
  <c r="N331" s="1"/>
  <c r="U331"/>
  <c r="O331" s="1"/>
  <c r="V219"/>
  <c r="P219" s="1"/>
  <c r="W219"/>
  <c r="Q219" s="1"/>
  <c r="X219"/>
  <c r="R219" s="1"/>
  <c r="T350"/>
  <c r="N350" s="1"/>
  <c r="U350"/>
  <c r="O350" s="1"/>
  <c r="V107"/>
  <c r="P107" s="1"/>
  <c r="W107"/>
  <c r="Q107" s="1"/>
  <c r="X107"/>
  <c r="R107" s="1"/>
  <c r="T357"/>
  <c r="N357" s="1"/>
  <c r="U357"/>
  <c r="O357" s="1"/>
  <c r="V147"/>
  <c r="P147" s="1"/>
  <c r="W147"/>
  <c r="Q147" s="1"/>
  <c r="X147"/>
  <c r="R147" s="1"/>
  <c r="T360"/>
  <c r="N360" s="1"/>
  <c r="U360"/>
  <c r="O360" s="1"/>
  <c r="V66"/>
  <c r="P66" s="1"/>
  <c r="W66"/>
  <c r="Q66" s="1"/>
  <c r="X66"/>
  <c r="R66" s="1"/>
  <c r="T363"/>
  <c r="N363" s="1"/>
  <c r="U363"/>
  <c r="O363" s="1"/>
  <c r="V394"/>
  <c r="P394" s="1"/>
  <c r="W394"/>
  <c r="Q394" s="1"/>
  <c r="X394"/>
  <c r="R394" s="1"/>
  <c r="T388"/>
  <c r="N388" s="1"/>
  <c r="U388"/>
  <c r="O388" s="1"/>
  <c r="V524"/>
  <c r="P524" s="1"/>
  <c r="W524"/>
  <c r="Q524" s="1"/>
  <c r="X524"/>
  <c r="R524" s="1"/>
  <c r="T392"/>
  <c r="N392" s="1"/>
  <c r="U392"/>
  <c r="O392" s="1"/>
  <c r="V395"/>
  <c r="P395" s="1"/>
  <c r="W395"/>
  <c r="Q395" s="1"/>
  <c r="X395"/>
  <c r="R395" s="1"/>
  <c r="T399"/>
  <c r="N399" s="1"/>
  <c r="U399"/>
  <c r="O399" s="1"/>
  <c r="V680"/>
  <c r="P680" s="1"/>
  <c r="W680"/>
  <c r="Q680" s="1"/>
  <c r="X680"/>
  <c r="R680" s="1"/>
  <c r="T400"/>
  <c r="N400" s="1"/>
  <c r="U400"/>
  <c r="O400" s="1"/>
  <c r="V464"/>
  <c r="P464" s="1"/>
  <c r="W464"/>
  <c r="Q464" s="1"/>
  <c r="X464"/>
  <c r="R464" s="1"/>
  <c r="T406"/>
  <c r="N406" s="1"/>
  <c r="U406"/>
  <c r="O406" s="1"/>
  <c r="V39"/>
  <c r="P39" s="1"/>
  <c r="W39"/>
  <c r="Q39" s="1"/>
  <c r="X39"/>
  <c r="R39" s="1"/>
  <c r="T410"/>
  <c r="N410" s="1"/>
  <c r="U410"/>
  <c r="O410" s="1"/>
  <c r="V220"/>
  <c r="P220" s="1"/>
  <c r="W220"/>
  <c r="Q220" s="1"/>
  <c r="X220"/>
  <c r="R220" s="1"/>
  <c r="T420"/>
  <c r="N420" s="1"/>
  <c r="U420"/>
  <c r="O420" s="1"/>
  <c r="V148"/>
  <c r="P148" s="1"/>
  <c r="W148"/>
  <c r="Q148" s="1"/>
  <c r="X148"/>
  <c r="R148" s="1"/>
  <c r="T422"/>
  <c r="N422" s="1"/>
  <c r="U422"/>
  <c r="O422" s="1"/>
  <c r="V357"/>
  <c r="P357" s="1"/>
  <c r="W357"/>
  <c r="Q357" s="1"/>
  <c r="X357"/>
  <c r="R357" s="1"/>
  <c r="T428"/>
  <c r="N428" s="1"/>
  <c r="U428"/>
  <c r="O428" s="1"/>
  <c r="V149"/>
  <c r="P149" s="1"/>
  <c r="W149"/>
  <c r="Q149" s="1"/>
  <c r="X149"/>
  <c r="R149" s="1"/>
  <c r="T429"/>
  <c r="N429" s="1"/>
  <c r="U429"/>
  <c r="O429" s="1"/>
  <c r="V297"/>
  <c r="P297" s="1"/>
  <c r="W297"/>
  <c r="Q297" s="1"/>
  <c r="X297"/>
  <c r="R297" s="1"/>
  <c r="T446"/>
  <c r="N446" s="1"/>
  <c r="U446"/>
  <c r="O446" s="1"/>
  <c r="V298"/>
  <c r="P298" s="1"/>
  <c r="W298"/>
  <c r="Q298" s="1"/>
  <c r="X298"/>
  <c r="R298" s="1"/>
  <c r="T449"/>
  <c r="N449" s="1"/>
  <c r="U449"/>
  <c r="O449" s="1"/>
  <c r="V150"/>
  <c r="P150" s="1"/>
  <c r="W150"/>
  <c r="Q150" s="1"/>
  <c r="X150"/>
  <c r="R150" s="1"/>
  <c r="T452"/>
  <c r="N452" s="1"/>
  <c r="U452"/>
  <c r="O452" s="1"/>
  <c r="V221"/>
  <c r="P221" s="1"/>
  <c r="W221"/>
  <c r="Q221" s="1"/>
  <c r="X221"/>
  <c r="R221" s="1"/>
  <c r="T460"/>
  <c r="N460" s="1"/>
  <c r="U460"/>
  <c r="O460" s="1"/>
  <c r="V598"/>
  <c r="P598" s="1"/>
  <c r="W598"/>
  <c r="Q598" s="1"/>
  <c r="X598"/>
  <c r="R598" s="1"/>
  <c r="T474"/>
  <c r="N474" s="1"/>
  <c r="U474"/>
  <c r="O474" s="1"/>
  <c r="V299"/>
  <c r="P299" s="1"/>
  <c r="W299"/>
  <c r="Q299" s="1"/>
  <c r="X299"/>
  <c r="R299" s="1"/>
  <c r="T477"/>
  <c r="N477" s="1"/>
  <c r="U477"/>
  <c r="O477" s="1"/>
  <c r="V67"/>
  <c r="P67" s="1"/>
  <c r="W67"/>
  <c r="Q67" s="1"/>
  <c r="X67"/>
  <c r="R67" s="1"/>
  <c r="T478"/>
  <c r="N478" s="1"/>
  <c r="U478"/>
  <c r="O478" s="1"/>
  <c r="V222"/>
  <c r="P222" s="1"/>
  <c r="W222"/>
  <c r="Q222" s="1"/>
  <c r="X222"/>
  <c r="R222" s="1"/>
  <c r="T479"/>
  <c r="N479" s="1"/>
  <c r="U479"/>
  <c r="O479" s="1"/>
  <c r="V223"/>
  <c r="P223" s="1"/>
  <c r="W223"/>
  <c r="Q223" s="1"/>
  <c r="X223"/>
  <c r="R223" s="1"/>
  <c r="T480"/>
  <c r="N480" s="1"/>
  <c r="U480"/>
  <c r="O480" s="1"/>
  <c r="V224"/>
  <c r="P224" s="1"/>
  <c r="W224"/>
  <c r="Q224" s="1"/>
  <c r="X224"/>
  <c r="R224" s="1"/>
  <c r="T481"/>
  <c r="N481" s="1"/>
  <c r="U481"/>
  <c r="O481" s="1"/>
  <c r="V599"/>
  <c r="P599" s="1"/>
  <c r="W599"/>
  <c r="Q599" s="1"/>
  <c r="X599"/>
  <c r="R599" s="1"/>
  <c r="T492"/>
  <c r="N492" s="1"/>
  <c r="U492"/>
  <c r="O492" s="1"/>
  <c r="V16"/>
  <c r="P16" s="1"/>
  <c r="W16"/>
  <c r="Q16" s="1"/>
  <c r="X16"/>
  <c r="R16" s="1"/>
  <c r="T498"/>
  <c r="N498" s="1"/>
  <c r="U498"/>
  <c r="O498" s="1"/>
  <c r="V358"/>
  <c r="P358" s="1"/>
  <c r="W358"/>
  <c r="Q358" s="1"/>
  <c r="X358"/>
  <c r="R358" s="1"/>
  <c r="T499"/>
  <c r="N499" s="1"/>
  <c r="U499"/>
  <c r="O499" s="1"/>
  <c r="V548"/>
  <c r="P548" s="1"/>
  <c r="W548"/>
  <c r="Q548" s="1"/>
  <c r="X548"/>
  <c r="R548" s="1"/>
  <c r="T507"/>
  <c r="N507" s="1"/>
  <c r="U507"/>
  <c r="O507" s="1"/>
  <c r="V359"/>
  <c r="P359" s="1"/>
  <c r="W359"/>
  <c r="Q359" s="1"/>
  <c r="X359"/>
  <c r="R359" s="1"/>
  <c r="T508"/>
  <c r="N508" s="1"/>
  <c r="U508"/>
  <c r="O508" s="1"/>
  <c r="V360"/>
  <c r="P360" s="1"/>
  <c r="W360"/>
  <c r="Q360" s="1"/>
  <c r="X360"/>
  <c r="R360" s="1"/>
  <c r="T509"/>
  <c r="N509" s="1"/>
  <c r="U509"/>
  <c r="O509" s="1"/>
  <c r="V652"/>
  <c r="P652" s="1"/>
  <c r="W652"/>
  <c r="Q652" s="1"/>
  <c r="X652"/>
  <c r="R652" s="1"/>
  <c r="T511"/>
  <c r="N511" s="1"/>
  <c r="U511"/>
  <c r="O511" s="1"/>
  <c r="V68"/>
  <c r="P68" s="1"/>
  <c r="W68"/>
  <c r="Q68" s="1"/>
  <c r="X68"/>
  <c r="R68" s="1"/>
  <c r="T523"/>
  <c r="N523" s="1"/>
  <c r="U523"/>
  <c r="O523" s="1"/>
  <c r="V151"/>
  <c r="P151" s="1"/>
  <c r="W151"/>
  <c r="Q151" s="1"/>
  <c r="X151"/>
  <c r="R151" s="1"/>
  <c r="T528"/>
  <c r="N528" s="1"/>
  <c r="U528"/>
  <c r="O528" s="1"/>
  <c r="V361"/>
  <c r="P361" s="1"/>
  <c r="W361"/>
  <c r="Q361" s="1"/>
  <c r="X361"/>
  <c r="R361" s="1"/>
  <c r="T536"/>
  <c r="N536" s="1"/>
  <c r="U536"/>
  <c r="O536" s="1"/>
  <c r="V600"/>
  <c r="P600" s="1"/>
  <c r="W600"/>
  <c r="Q600" s="1"/>
  <c r="X600"/>
  <c r="R600" s="1"/>
  <c r="T552"/>
  <c r="N552" s="1"/>
  <c r="U552"/>
  <c r="O552" s="1"/>
  <c r="V300"/>
  <c r="P300" s="1"/>
  <c r="W300"/>
  <c r="Q300" s="1"/>
  <c r="X300"/>
  <c r="R300" s="1"/>
  <c r="T559"/>
  <c r="N559" s="1"/>
  <c r="U559"/>
  <c r="O559" s="1"/>
  <c r="V152"/>
  <c r="P152" s="1"/>
  <c r="W152"/>
  <c r="Q152" s="1"/>
  <c r="X152"/>
  <c r="R152" s="1"/>
  <c r="T562"/>
  <c r="N562" s="1"/>
  <c r="U562"/>
  <c r="O562" s="1"/>
  <c r="V483"/>
  <c r="P483" s="1"/>
  <c r="W483"/>
  <c r="Q483" s="1"/>
  <c r="X483"/>
  <c r="R483" s="1"/>
  <c r="T569"/>
  <c r="N569" s="1"/>
  <c r="U569"/>
  <c r="O569" s="1"/>
  <c r="V574"/>
  <c r="P574" s="1"/>
  <c r="W574"/>
  <c r="Q574" s="1"/>
  <c r="X574"/>
  <c r="R574" s="1"/>
  <c r="T571"/>
  <c r="N571" s="1"/>
  <c r="U571"/>
  <c r="O571" s="1"/>
  <c r="V484"/>
  <c r="P484" s="1"/>
  <c r="W484"/>
  <c r="Q484" s="1"/>
  <c r="X484"/>
  <c r="R484" s="1"/>
  <c r="T572"/>
  <c r="N572" s="1"/>
  <c r="U572"/>
  <c r="O572" s="1"/>
  <c r="V465"/>
  <c r="P465" s="1"/>
  <c r="W465"/>
  <c r="Q465" s="1"/>
  <c r="X465"/>
  <c r="R465" s="1"/>
  <c r="T586"/>
  <c r="N586" s="1"/>
  <c r="U586"/>
  <c r="O586" s="1"/>
  <c r="V452"/>
  <c r="P452" s="1"/>
  <c r="W452"/>
  <c r="Q452" s="1"/>
  <c r="X452"/>
  <c r="R452" s="1"/>
  <c r="T592"/>
  <c r="N592" s="1"/>
  <c r="U592"/>
  <c r="O592" s="1"/>
  <c r="V525"/>
  <c r="P525" s="1"/>
  <c r="W525"/>
  <c r="Q525" s="1"/>
  <c r="X525"/>
  <c r="R525" s="1"/>
  <c r="T595"/>
  <c r="N595" s="1"/>
  <c r="U595"/>
  <c r="O595" s="1"/>
  <c r="V69"/>
  <c r="P69" s="1"/>
  <c r="W69"/>
  <c r="Q69" s="1"/>
  <c r="X69"/>
  <c r="R69" s="1"/>
  <c r="T603"/>
  <c r="N603" s="1"/>
  <c r="U603"/>
  <c r="O603" s="1"/>
  <c r="V108"/>
  <c r="P108" s="1"/>
  <c r="W108"/>
  <c r="Q108" s="1"/>
  <c r="X108"/>
  <c r="R108" s="1"/>
  <c r="T606"/>
  <c r="N606" s="1"/>
  <c r="U606"/>
  <c r="O606" s="1"/>
  <c r="V153"/>
  <c r="P153" s="1"/>
  <c r="W153"/>
  <c r="Q153" s="1"/>
  <c r="X153"/>
  <c r="R153" s="1"/>
  <c r="T615"/>
  <c r="N615" s="1"/>
  <c r="U615"/>
  <c r="O615" s="1"/>
  <c r="V575"/>
  <c r="P575" s="1"/>
  <c r="W575"/>
  <c r="Q575" s="1"/>
  <c r="X575"/>
  <c r="R575" s="1"/>
  <c r="T616"/>
  <c r="N616" s="1"/>
  <c r="U616"/>
  <c r="O616" s="1"/>
  <c r="V40"/>
  <c r="P40" s="1"/>
  <c r="W40"/>
  <c r="Q40" s="1"/>
  <c r="X40"/>
  <c r="R40" s="1"/>
  <c r="T620"/>
  <c r="N620" s="1"/>
  <c r="U620"/>
  <c r="O620" s="1"/>
  <c r="V415"/>
  <c r="P415" s="1"/>
  <c r="W415"/>
  <c r="Q415" s="1"/>
  <c r="X415"/>
  <c r="R415" s="1"/>
  <c r="T631"/>
  <c r="N631" s="1"/>
  <c r="U631"/>
  <c r="O631" s="1"/>
  <c r="V225"/>
  <c r="P225" s="1"/>
  <c r="W225"/>
  <c r="Q225" s="1"/>
  <c r="X225"/>
  <c r="R225" s="1"/>
  <c r="T634"/>
  <c r="N634" s="1"/>
  <c r="U634"/>
  <c r="O634" s="1"/>
  <c r="V109"/>
  <c r="P109" s="1"/>
  <c r="W109"/>
  <c r="Q109" s="1"/>
  <c r="X109"/>
  <c r="R109" s="1"/>
  <c r="T637"/>
  <c r="N637" s="1"/>
  <c r="U637"/>
  <c r="O637" s="1"/>
  <c r="V601"/>
  <c r="P601" s="1"/>
  <c r="W601"/>
  <c r="Q601" s="1"/>
  <c r="X601"/>
  <c r="R601" s="1"/>
  <c r="T641"/>
  <c r="N641" s="1"/>
  <c r="U641"/>
  <c r="O641" s="1"/>
  <c r="V70"/>
  <c r="P70" s="1"/>
  <c r="W70"/>
  <c r="Q70" s="1"/>
  <c r="X70"/>
  <c r="R70" s="1"/>
  <c r="T642"/>
  <c r="N642" s="1"/>
  <c r="U642"/>
  <c r="O642" s="1"/>
  <c r="V301"/>
  <c r="P301" s="1"/>
  <c r="W301"/>
  <c r="Q301" s="1"/>
  <c r="X301"/>
  <c r="R301" s="1"/>
  <c r="T652"/>
  <c r="N652" s="1"/>
  <c r="U652"/>
  <c r="O652" s="1"/>
  <c r="V416"/>
  <c r="P416" s="1"/>
  <c r="W416"/>
  <c r="Q416" s="1"/>
  <c r="X416"/>
  <c r="R416" s="1"/>
  <c r="T656"/>
  <c r="N656" s="1"/>
  <c r="U656"/>
  <c r="O656" s="1"/>
  <c r="V633"/>
  <c r="P633" s="1"/>
  <c r="W633"/>
  <c r="Q633" s="1"/>
  <c r="X633"/>
  <c r="R633" s="1"/>
  <c r="T21"/>
  <c r="N21" s="1"/>
  <c r="U21"/>
  <c r="O21" s="1"/>
  <c r="V436"/>
  <c r="P436" s="1"/>
  <c r="W436"/>
  <c r="Q436" s="1"/>
  <c r="X436"/>
  <c r="R436" s="1"/>
  <c r="T24"/>
  <c r="N24" s="1"/>
  <c r="U24"/>
  <c r="O24" s="1"/>
  <c r="V653"/>
  <c r="P653" s="1"/>
  <c r="W653"/>
  <c r="Q653" s="1"/>
  <c r="X653"/>
  <c r="R653" s="1"/>
  <c r="T53"/>
  <c r="N53" s="1"/>
  <c r="U53"/>
  <c r="O53" s="1"/>
  <c r="V417"/>
  <c r="P417" s="1"/>
  <c r="W417"/>
  <c r="Q417" s="1"/>
  <c r="X417"/>
  <c r="R417" s="1"/>
  <c r="T54"/>
  <c r="N54" s="1"/>
  <c r="U54"/>
  <c r="O54" s="1"/>
  <c r="V226"/>
  <c r="P226" s="1"/>
  <c r="W226"/>
  <c r="Q226" s="1"/>
  <c r="X226"/>
  <c r="R226" s="1"/>
  <c r="T62"/>
  <c r="N62" s="1"/>
  <c r="U62"/>
  <c r="O62" s="1"/>
  <c r="V576"/>
  <c r="P576" s="1"/>
  <c r="W576"/>
  <c r="Q576" s="1"/>
  <c r="X576"/>
  <c r="R576" s="1"/>
  <c r="T65"/>
  <c r="N65" s="1"/>
  <c r="U65"/>
  <c r="O65" s="1"/>
  <c r="V302"/>
  <c r="P302" s="1"/>
  <c r="W302"/>
  <c r="Q302" s="1"/>
  <c r="X302"/>
  <c r="R302" s="1"/>
  <c r="T67"/>
  <c r="N67" s="1"/>
  <c r="U67"/>
  <c r="O67" s="1"/>
  <c r="V227"/>
  <c r="P227" s="1"/>
  <c r="W227"/>
  <c r="Q227" s="1"/>
  <c r="X227"/>
  <c r="R227" s="1"/>
  <c r="T79"/>
  <c r="N79" s="1"/>
  <c r="U79"/>
  <c r="O79" s="1"/>
  <c r="V303"/>
  <c r="P303" s="1"/>
  <c r="W303"/>
  <c r="Q303" s="1"/>
  <c r="X303"/>
  <c r="R303" s="1"/>
  <c r="T80"/>
  <c r="N80" s="1"/>
  <c r="U80"/>
  <c r="O80" s="1"/>
  <c r="V154"/>
  <c r="P154" s="1"/>
  <c r="W154"/>
  <c r="Q154" s="1"/>
  <c r="X154"/>
  <c r="R154" s="1"/>
  <c r="T82"/>
  <c r="N82" s="1"/>
  <c r="U82"/>
  <c r="O82" s="1"/>
  <c r="V362"/>
  <c r="P362" s="1"/>
  <c r="W362"/>
  <c r="Q362" s="1"/>
  <c r="X362"/>
  <c r="R362" s="1"/>
  <c r="T92"/>
  <c r="N92" s="1"/>
  <c r="U92"/>
  <c r="O92" s="1"/>
  <c r="V396"/>
  <c r="P396" s="1"/>
  <c r="W396"/>
  <c r="Q396" s="1"/>
  <c r="X396"/>
  <c r="R396" s="1"/>
  <c r="T93"/>
  <c r="N93" s="1"/>
  <c r="U93"/>
  <c r="O93" s="1"/>
  <c r="V304"/>
  <c r="P304" s="1"/>
  <c r="W304"/>
  <c r="Q304" s="1"/>
  <c r="X304"/>
  <c r="R304" s="1"/>
  <c r="T144"/>
  <c r="N144" s="1"/>
  <c r="U144"/>
  <c r="O144" s="1"/>
  <c r="V397"/>
  <c r="P397" s="1"/>
  <c r="W397"/>
  <c r="Q397" s="1"/>
  <c r="X397"/>
  <c r="R397" s="1"/>
  <c r="T147"/>
  <c r="N147" s="1"/>
  <c r="U147"/>
  <c r="O147" s="1"/>
  <c r="V418"/>
  <c r="P418" s="1"/>
  <c r="W418"/>
  <c r="Q418" s="1"/>
  <c r="X418"/>
  <c r="R418" s="1"/>
  <c r="T160"/>
  <c r="N160" s="1"/>
  <c r="U160"/>
  <c r="O160" s="1"/>
  <c r="V485"/>
  <c r="P485" s="1"/>
  <c r="W485"/>
  <c r="Q485" s="1"/>
  <c r="X485"/>
  <c r="R485" s="1"/>
  <c r="T162"/>
  <c r="N162" s="1"/>
  <c r="U162"/>
  <c r="O162" s="1"/>
  <c r="V398"/>
  <c r="P398" s="1"/>
  <c r="W398"/>
  <c r="Q398" s="1"/>
  <c r="X398"/>
  <c r="R398" s="1"/>
  <c r="T164"/>
  <c r="N164" s="1"/>
  <c r="U164"/>
  <c r="O164" s="1"/>
  <c r="V228"/>
  <c r="P228" s="1"/>
  <c r="W228"/>
  <c r="Q228" s="1"/>
  <c r="X228"/>
  <c r="R228" s="1"/>
  <c r="T177"/>
  <c r="N177" s="1"/>
  <c r="U177"/>
  <c r="O177" s="1"/>
  <c r="V577"/>
  <c r="P577" s="1"/>
  <c r="W577"/>
  <c r="Q577" s="1"/>
  <c r="X577"/>
  <c r="R577" s="1"/>
  <c r="T191"/>
  <c r="N191" s="1"/>
  <c r="U191"/>
  <c r="O191" s="1"/>
  <c r="V110"/>
  <c r="P110" s="1"/>
  <c r="W110"/>
  <c r="Q110" s="1"/>
  <c r="X110"/>
  <c r="R110" s="1"/>
  <c r="T206"/>
  <c r="N206" s="1"/>
  <c r="U206"/>
  <c r="O206" s="1"/>
  <c r="V437"/>
  <c r="P437" s="1"/>
  <c r="W437"/>
  <c r="Q437" s="1"/>
  <c r="X437"/>
  <c r="R437" s="1"/>
  <c r="T212"/>
  <c r="N212" s="1"/>
  <c r="U212"/>
  <c r="O212" s="1"/>
  <c r="V41"/>
  <c r="P41" s="1"/>
  <c r="W41"/>
  <c r="Q41" s="1"/>
  <c r="X41"/>
  <c r="R41" s="1"/>
  <c r="T230"/>
  <c r="N230" s="1"/>
  <c r="U230"/>
  <c r="O230" s="1"/>
  <c r="V229"/>
  <c r="P229" s="1"/>
  <c r="W229"/>
  <c r="Q229" s="1"/>
  <c r="X229"/>
  <c r="R229" s="1"/>
  <c r="T250"/>
  <c r="N250" s="1"/>
  <c r="U250"/>
  <c r="O250" s="1"/>
  <c r="V363"/>
  <c r="P363" s="1"/>
  <c r="W363"/>
  <c r="Q363" s="1"/>
  <c r="X363"/>
  <c r="R363" s="1"/>
  <c r="T270"/>
  <c r="N270" s="1"/>
  <c r="U270"/>
  <c r="O270" s="1"/>
  <c r="V305"/>
  <c r="P305" s="1"/>
  <c r="W305"/>
  <c r="Q305" s="1"/>
  <c r="X305"/>
  <c r="R305" s="1"/>
  <c r="T272"/>
  <c r="N272" s="1"/>
  <c r="U272"/>
  <c r="O272" s="1"/>
  <c r="V42"/>
  <c r="P42" s="1"/>
  <c r="W42"/>
  <c r="Q42" s="1"/>
  <c r="X42"/>
  <c r="R42" s="1"/>
  <c r="T278"/>
  <c r="N278" s="1"/>
  <c r="U278"/>
  <c r="O278" s="1"/>
  <c r="V43"/>
  <c r="P43" s="1"/>
  <c r="W43"/>
  <c r="Q43" s="1"/>
  <c r="X43"/>
  <c r="R43" s="1"/>
  <c r="T283"/>
  <c r="N283" s="1"/>
  <c r="U283"/>
  <c r="O283" s="1"/>
  <c r="V23"/>
  <c r="P23" s="1"/>
  <c r="W23"/>
  <c r="Q23" s="1"/>
  <c r="X23"/>
  <c r="R23" s="1"/>
  <c r="T289"/>
  <c r="N289" s="1"/>
  <c r="U289"/>
  <c r="O289" s="1"/>
  <c r="V306"/>
  <c r="P306" s="1"/>
  <c r="W306"/>
  <c r="Q306" s="1"/>
  <c r="X306"/>
  <c r="R306" s="1"/>
  <c r="T306"/>
  <c r="N306" s="1"/>
  <c r="U306"/>
  <c r="O306" s="1"/>
  <c r="V466"/>
  <c r="P466" s="1"/>
  <c r="W466"/>
  <c r="Q466" s="1"/>
  <c r="X466"/>
  <c r="R466" s="1"/>
  <c r="T307"/>
  <c r="N307" s="1"/>
  <c r="U307"/>
  <c r="O307" s="1"/>
  <c r="V111"/>
  <c r="P111" s="1"/>
  <c r="W111"/>
  <c r="Q111" s="1"/>
  <c r="X111"/>
  <c r="R111" s="1"/>
  <c r="T337"/>
  <c r="N337" s="1"/>
  <c r="U337"/>
  <c r="O337" s="1"/>
  <c r="V71"/>
  <c r="P71" s="1"/>
  <c r="W71"/>
  <c r="Q71" s="1"/>
  <c r="X71"/>
  <c r="R71" s="1"/>
  <c r="T353"/>
  <c r="N353" s="1"/>
  <c r="U353"/>
  <c r="O353" s="1"/>
  <c r="V399"/>
  <c r="P399" s="1"/>
  <c r="W399"/>
  <c r="Q399" s="1"/>
  <c r="X399"/>
  <c r="R399" s="1"/>
  <c r="T359"/>
  <c r="N359" s="1"/>
  <c r="U359"/>
  <c r="O359" s="1"/>
  <c r="V44"/>
  <c r="P44" s="1"/>
  <c r="W44"/>
  <c r="Q44" s="1"/>
  <c r="X44"/>
  <c r="R44" s="1"/>
  <c r="T366"/>
  <c r="N366" s="1"/>
  <c r="U366"/>
  <c r="O366" s="1"/>
  <c r="V307"/>
  <c r="P307" s="1"/>
  <c r="W307"/>
  <c r="Q307" s="1"/>
  <c r="X307"/>
  <c r="R307" s="1"/>
  <c r="T379"/>
  <c r="N379" s="1"/>
  <c r="U379"/>
  <c r="O379" s="1"/>
  <c r="V230"/>
  <c r="P230" s="1"/>
  <c r="W230"/>
  <c r="Q230" s="1"/>
  <c r="X230"/>
  <c r="R230" s="1"/>
  <c r="T385"/>
  <c r="N385" s="1"/>
  <c r="U385"/>
  <c r="O385" s="1"/>
  <c r="V400"/>
  <c r="P400" s="1"/>
  <c r="W400"/>
  <c r="Q400" s="1"/>
  <c r="X400"/>
  <c r="R400" s="1"/>
  <c r="T390"/>
  <c r="N390" s="1"/>
  <c r="U390"/>
  <c r="O390" s="1"/>
  <c r="V155"/>
  <c r="P155" s="1"/>
  <c r="W155"/>
  <c r="Q155" s="1"/>
  <c r="X155"/>
  <c r="R155" s="1"/>
  <c r="T404"/>
  <c r="N404" s="1"/>
  <c r="U404"/>
  <c r="O404" s="1"/>
  <c r="V156"/>
  <c r="P156" s="1"/>
  <c r="W156"/>
  <c r="Q156" s="1"/>
  <c r="X156"/>
  <c r="R156" s="1"/>
  <c r="T407"/>
  <c r="N407" s="1"/>
  <c r="U407"/>
  <c r="O407" s="1"/>
  <c r="V612"/>
  <c r="P612" s="1"/>
  <c r="W612"/>
  <c r="Q612" s="1"/>
  <c r="X612"/>
  <c r="R612" s="1"/>
  <c r="T416"/>
  <c r="N416" s="1"/>
  <c r="U416"/>
  <c r="O416" s="1"/>
  <c r="V308"/>
  <c r="P308" s="1"/>
  <c r="W308"/>
  <c r="Q308" s="1"/>
  <c r="X308"/>
  <c r="R308" s="1"/>
  <c r="T423"/>
  <c r="N423" s="1"/>
  <c r="U423"/>
  <c r="O423" s="1"/>
  <c r="V613"/>
  <c r="P613" s="1"/>
  <c r="W613"/>
  <c r="Q613" s="1"/>
  <c r="X613"/>
  <c r="R613" s="1"/>
  <c r="T434"/>
  <c r="N434" s="1"/>
  <c r="U434"/>
  <c r="O434" s="1"/>
  <c r="V602"/>
  <c r="P602" s="1"/>
  <c r="W602"/>
  <c r="Q602" s="1"/>
  <c r="X602"/>
  <c r="R602" s="1"/>
  <c r="T442"/>
  <c r="N442" s="1"/>
  <c r="U442"/>
  <c r="O442" s="1"/>
  <c r="V549"/>
  <c r="P549" s="1"/>
  <c r="W549"/>
  <c r="Q549" s="1"/>
  <c r="X549"/>
  <c r="R549" s="1"/>
  <c r="T450"/>
  <c r="N450" s="1"/>
  <c r="U450"/>
  <c r="O450" s="1"/>
  <c r="V550"/>
  <c r="P550" s="1"/>
  <c r="W550"/>
  <c r="Q550" s="1"/>
  <c r="X550"/>
  <c r="R550" s="1"/>
  <c r="T456"/>
  <c r="N456" s="1"/>
  <c r="U456"/>
  <c r="O456" s="1"/>
  <c r="V231"/>
  <c r="P231" s="1"/>
  <c r="W231"/>
  <c r="Q231" s="1"/>
  <c r="X231"/>
  <c r="R231" s="1"/>
  <c r="T464"/>
  <c r="N464" s="1"/>
  <c r="U464"/>
  <c r="O464" s="1"/>
  <c r="V614"/>
  <c r="P614" s="1"/>
  <c r="W614"/>
  <c r="Q614" s="1"/>
  <c r="X614"/>
  <c r="R614" s="1"/>
  <c r="T475"/>
  <c r="N475" s="1"/>
  <c r="U475"/>
  <c r="O475" s="1"/>
  <c r="V500"/>
  <c r="P500" s="1"/>
  <c r="W500"/>
  <c r="Q500" s="1"/>
  <c r="X500"/>
  <c r="R500" s="1"/>
  <c r="T484"/>
  <c r="N484" s="1"/>
  <c r="U484"/>
  <c r="O484" s="1"/>
  <c r="V438"/>
  <c r="P438" s="1"/>
  <c r="W438"/>
  <c r="Q438" s="1"/>
  <c r="X438"/>
  <c r="R438" s="1"/>
  <c r="T486"/>
  <c r="N486" s="1"/>
  <c r="U486"/>
  <c r="O486" s="1"/>
  <c r="V654"/>
  <c r="P654" s="1"/>
  <c r="W654"/>
  <c r="Q654" s="1"/>
  <c r="X654"/>
  <c r="R654" s="1"/>
  <c r="T490"/>
  <c r="N490" s="1"/>
  <c r="U490"/>
  <c r="O490" s="1"/>
  <c r="V401"/>
  <c r="P401" s="1"/>
  <c r="W401"/>
  <c r="Q401" s="1"/>
  <c r="X401"/>
  <c r="R401" s="1"/>
  <c r="T514"/>
  <c r="N514" s="1"/>
  <c r="U514"/>
  <c r="O514" s="1"/>
  <c r="V615"/>
  <c r="P615" s="1"/>
  <c r="W615"/>
  <c r="Q615" s="1"/>
  <c r="X615"/>
  <c r="R615" s="1"/>
  <c r="T516"/>
  <c r="N516" s="1"/>
  <c r="U516"/>
  <c r="O516" s="1"/>
  <c r="V45"/>
  <c r="P45" s="1"/>
  <c r="W45"/>
  <c r="Q45" s="1"/>
  <c r="X45"/>
  <c r="R45" s="1"/>
  <c r="T519"/>
  <c r="N519" s="1"/>
  <c r="U519"/>
  <c r="O519" s="1"/>
  <c r="V467"/>
  <c r="P467" s="1"/>
  <c r="W467"/>
  <c r="Q467" s="1"/>
  <c r="X467"/>
  <c r="R467" s="1"/>
  <c r="T520"/>
  <c r="N520" s="1"/>
  <c r="U520"/>
  <c r="O520" s="1"/>
  <c r="V681"/>
  <c r="P681" s="1"/>
  <c r="W681"/>
  <c r="Q681" s="1"/>
  <c r="X681"/>
  <c r="R681" s="1"/>
  <c r="T525"/>
  <c r="N525" s="1"/>
  <c r="U525"/>
  <c r="O525" s="1"/>
  <c r="V112"/>
  <c r="P112" s="1"/>
  <c r="W112"/>
  <c r="Q112" s="1"/>
  <c r="X112"/>
  <c r="R112" s="1"/>
  <c r="T529"/>
  <c r="N529" s="1"/>
  <c r="U529"/>
  <c r="O529" s="1"/>
  <c r="V157"/>
  <c r="P157" s="1"/>
  <c r="W157"/>
  <c r="Q157" s="1"/>
  <c r="X157"/>
  <c r="R157" s="1"/>
  <c r="T537"/>
  <c r="N537" s="1"/>
  <c r="U537"/>
  <c r="O537" s="1"/>
  <c r="V364"/>
  <c r="P364" s="1"/>
  <c r="W364"/>
  <c r="Q364" s="1"/>
  <c r="X364"/>
  <c r="R364" s="1"/>
  <c r="T540"/>
  <c r="N540" s="1"/>
  <c r="U540"/>
  <c r="O540" s="1"/>
  <c r="V616"/>
  <c r="P616" s="1"/>
  <c r="W616"/>
  <c r="Q616" s="1"/>
  <c r="X616"/>
  <c r="R616" s="1"/>
  <c r="T545"/>
  <c r="N545" s="1"/>
  <c r="U545"/>
  <c r="O545" s="1"/>
  <c r="V158"/>
  <c r="P158" s="1"/>
  <c r="W158"/>
  <c r="Q158" s="1"/>
  <c r="X158"/>
  <c r="R158" s="1"/>
  <c r="T561"/>
  <c r="N561" s="1"/>
  <c r="U561"/>
  <c r="O561" s="1"/>
  <c r="V578"/>
  <c r="P578" s="1"/>
  <c r="W578"/>
  <c r="Q578" s="1"/>
  <c r="X578"/>
  <c r="R578" s="1"/>
  <c r="T567"/>
  <c r="N567" s="1"/>
  <c r="U567"/>
  <c r="O567" s="1"/>
  <c r="V551"/>
  <c r="P551" s="1"/>
  <c r="W551"/>
  <c r="Q551" s="1"/>
  <c r="X551"/>
  <c r="R551" s="1"/>
  <c r="T568"/>
  <c r="N568" s="1"/>
  <c r="U568"/>
  <c r="O568" s="1"/>
  <c r="V159"/>
  <c r="P159" s="1"/>
  <c r="W159"/>
  <c r="Q159" s="1"/>
  <c r="X159"/>
  <c r="R159" s="1"/>
  <c r="T574"/>
  <c r="N574" s="1"/>
  <c r="U574"/>
  <c r="O574" s="1"/>
  <c r="V603"/>
  <c r="P603" s="1"/>
  <c r="W603"/>
  <c r="Q603" s="1"/>
  <c r="X603"/>
  <c r="R603" s="1"/>
  <c r="T575"/>
  <c r="N575" s="1"/>
  <c r="U575"/>
  <c r="O575" s="1"/>
  <c r="V113"/>
  <c r="P113" s="1"/>
  <c r="W113"/>
  <c r="Q113" s="1"/>
  <c r="X113"/>
  <c r="R113" s="1"/>
  <c r="T577"/>
  <c r="N577" s="1"/>
  <c r="U577"/>
  <c r="O577" s="1"/>
  <c r="V453"/>
  <c r="P453" s="1"/>
  <c r="W453"/>
  <c r="Q453" s="1"/>
  <c r="X453"/>
  <c r="R453" s="1"/>
  <c r="T596"/>
  <c r="N596" s="1"/>
  <c r="U596"/>
  <c r="O596" s="1"/>
  <c r="V552"/>
  <c r="P552" s="1"/>
  <c r="W552"/>
  <c r="Q552" s="1"/>
  <c r="X552"/>
  <c r="R552" s="1"/>
  <c r="T598"/>
  <c r="N598" s="1"/>
  <c r="U598"/>
  <c r="O598" s="1"/>
  <c r="V501"/>
  <c r="P501" s="1"/>
  <c r="W501"/>
  <c r="Q501" s="1"/>
  <c r="X501"/>
  <c r="R501" s="1"/>
  <c r="T599"/>
  <c r="N599" s="1"/>
  <c r="U599"/>
  <c r="O599" s="1"/>
  <c r="V553"/>
  <c r="P553" s="1"/>
  <c r="W553"/>
  <c r="Q553" s="1"/>
  <c r="X553"/>
  <c r="R553" s="1"/>
  <c r="T600"/>
  <c r="N600" s="1"/>
  <c r="U600"/>
  <c r="O600" s="1"/>
  <c r="V468"/>
  <c r="P468" s="1"/>
  <c r="W468"/>
  <c r="Q468" s="1"/>
  <c r="X468"/>
  <c r="R468" s="1"/>
  <c r="T611"/>
  <c r="N611" s="1"/>
  <c r="U611"/>
  <c r="O611" s="1"/>
  <c r="V114"/>
  <c r="P114" s="1"/>
  <c r="W114"/>
  <c r="Q114" s="1"/>
  <c r="X114"/>
  <c r="R114" s="1"/>
  <c r="T613"/>
  <c r="N613" s="1"/>
  <c r="U613"/>
  <c r="O613" s="1"/>
  <c r="V365"/>
  <c r="P365" s="1"/>
  <c r="W365"/>
  <c r="Q365" s="1"/>
  <c r="X365"/>
  <c r="R365" s="1"/>
  <c r="T614"/>
  <c r="N614" s="1"/>
  <c r="U614"/>
  <c r="O614" s="1"/>
  <c r="V366"/>
  <c r="P366" s="1"/>
  <c r="W366"/>
  <c r="Q366" s="1"/>
  <c r="X366"/>
  <c r="R366" s="1"/>
  <c r="T617"/>
  <c r="N617" s="1"/>
  <c r="U617"/>
  <c r="O617" s="1"/>
  <c r="V160"/>
  <c r="P160" s="1"/>
  <c r="W160"/>
  <c r="Q160" s="1"/>
  <c r="X160"/>
  <c r="R160" s="1"/>
  <c r="T621"/>
  <c r="N621" s="1"/>
  <c r="U621"/>
  <c r="O621" s="1"/>
  <c r="V454"/>
  <c r="P454" s="1"/>
  <c r="W454"/>
  <c r="Q454" s="1"/>
  <c r="X454"/>
  <c r="R454" s="1"/>
  <c r="T624"/>
  <c r="N624" s="1"/>
  <c r="U624"/>
  <c r="O624" s="1"/>
  <c r="V24"/>
  <c r="P24" s="1"/>
  <c r="W24"/>
  <c r="Q24" s="1"/>
  <c r="X24"/>
  <c r="R24" s="1"/>
  <c r="T627"/>
  <c r="N627" s="1"/>
  <c r="U627"/>
  <c r="O627" s="1"/>
  <c r="V604"/>
  <c r="P604" s="1"/>
  <c r="W604"/>
  <c r="Q604" s="1"/>
  <c r="X604"/>
  <c r="R604" s="1"/>
  <c r="T630"/>
  <c r="N630" s="1"/>
  <c r="U630"/>
  <c r="O630" s="1"/>
  <c r="V72"/>
  <c r="P72" s="1"/>
  <c r="W72"/>
  <c r="Q72" s="1"/>
  <c r="X72"/>
  <c r="R72" s="1"/>
  <c r="T635"/>
  <c r="N635" s="1"/>
  <c r="U635"/>
  <c r="O635" s="1"/>
  <c r="V309"/>
  <c r="P309" s="1"/>
  <c r="W309"/>
  <c r="Q309" s="1"/>
  <c r="X309"/>
  <c r="R309" s="1"/>
  <c r="T638"/>
  <c r="N638" s="1"/>
  <c r="U638"/>
  <c r="O638" s="1"/>
  <c r="V73"/>
  <c r="P73" s="1"/>
  <c r="W73"/>
  <c r="Q73" s="1"/>
  <c r="X73"/>
  <c r="R73" s="1"/>
  <c r="T653"/>
  <c r="N653" s="1"/>
  <c r="U653"/>
  <c r="O653" s="1"/>
  <c r="V502"/>
  <c r="P502" s="1"/>
  <c r="W502"/>
  <c r="Q502" s="1"/>
  <c r="X502"/>
  <c r="R502" s="1"/>
  <c r="T655"/>
  <c r="N655" s="1"/>
  <c r="U655"/>
  <c r="O655" s="1"/>
  <c r="V115"/>
  <c r="P115" s="1"/>
  <c r="W115"/>
  <c r="Q115" s="1"/>
  <c r="X115"/>
  <c r="R115" s="1"/>
  <c r="T660"/>
  <c r="N660" s="1"/>
  <c r="U660"/>
  <c r="O660" s="1"/>
  <c r="V402"/>
  <c r="P402" s="1"/>
  <c r="W402"/>
  <c r="Q402" s="1"/>
  <c r="X402"/>
  <c r="R402" s="1"/>
  <c r="T668"/>
  <c r="N668" s="1"/>
  <c r="U668"/>
  <c r="O668" s="1"/>
  <c r="V526"/>
  <c r="P526" s="1"/>
  <c r="W526"/>
  <c r="Q526" s="1"/>
  <c r="X526"/>
  <c r="R526" s="1"/>
  <c r="T674"/>
  <c r="N674" s="1"/>
  <c r="U674"/>
  <c r="O674" s="1"/>
  <c r="V682"/>
  <c r="P682" s="1"/>
  <c r="W682"/>
  <c r="Q682" s="1"/>
  <c r="X682"/>
  <c r="R682" s="1"/>
  <c r="T679"/>
  <c r="N679" s="1"/>
  <c r="U679"/>
  <c r="O679" s="1"/>
  <c r="V655"/>
  <c r="P655" s="1"/>
  <c r="W655"/>
  <c r="Q655" s="1"/>
  <c r="X655"/>
  <c r="R655" s="1"/>
  <c r="T9"/>
  <c r="N9" s="1"/>
  <c r="U9"/>
  <c r="O9" s="1"/>
  <c r="V554"/>
  <c r="P554" s="1"/>
  <c r="W554"/>
  <c r="Q554" s="1"/>
  <c r="X554"/>
  <c r="R554" s="1"/>
  <c r="T20"/>
  <c r="N20" s="1"/>
  <c r="U20"/>
  <c r="O20" s="1"/>
  <c r="V367"/>
  <c r="P367" s="1"/>
  <c r="W367"/>
  <c r="Q367" s="1"/>
  <c r="X367"/>
  <c r="R367" s="1"/>
  <c r="T26"/>
  <c r="N26" s="1"/>
  <c r="U26"/>
  <c r="O26" s="1"/>
  <c r="V368"/>
  <c r="P368" s="1"/>
  <c r="W368"/>
  <c r="Q368" s="1"/>
  <c r="X368"/>
  <c r="R368" s="1"/>
  <c r="T47"/>
  <c r="N47" s="1"/>
  <c r="U47"/>
  <c r="O47" s="1"/>
  <c r="V555"/>
  <c r="P555" s="1"/>
  <c r="W555"/>
  <c r="Q555" s="1"/>
  <c r="X555"/>
  <c r="R555" s="1"/>
  <c r="T66"/>
  <c r="N66" s="1"/>
  <c r="U66"/>
  <c r="O66" s="1"/>
  <c r="V469"/>
  <c r="P469" s="1"/>
  <c r="W469"/>
  <c r="Q469" s="1"/>
  <c r="X469"/>
  <c r="R469" s="1"/>
  <c r="T68"/>
  <c r="N68" s="1"/>
  <c r="U68"/>
  <c r="O68" s="1"/>
  <c r="V656"/>
  <c r="P656" s="1"/>
  <c r="W656"/>
  <c r="Q656" s="1"/>
  <c r="X656"/>
  <c r="R656" s="1"/>
  <c r="T85"/>
  <c r="N85" s="1"/>
  <c r="U85"/>
  <c r="O85" s="1"/>
  <c r="V232"/>
  <c r="P232" s="1"/>
  <c r="W232"/>
  <c r="Q232" s="1"/>
  <c r="X232"/>
  <c r="R232" s="1"/>
  <c r="T123"/>
  <c r="N123" s="1"/>
  <c r="U123"/>
  <c r="O123" s="1"/>
  <c r="V233"/>
  <c r="P233" s="1"/>
  <c r="W233"/>
  <c r="Q233" s="1"/>
  <c r="X233"/>
  <c r="R233" s="1"/>
  <c r="T135"/>
  <c r="N135" s="1"/>
  <c r="U135"/>
  <c r="O135" s="1"/>
  <c r="V234"/>
  <c r="P234" s="1"/>
  <c r="W234"/>
  <c r="Q234" s="1"/>
  <c r="X234"/>
  <c r="R234" s="1"/>
  <c r="T146"/>
  <c r="N146" s="1"/>
  <c r="U146"/>
  <c r="O146" s="1"/>
  <c r="V657"/>
  <c r="P657" s="1"/>
  <c r="W657"/>
  <c r="Q657" s="1"/>
  <c r="X657"/>
  <c r="R657" s="1"/>
  <c r="T156"/>
  <c r="N156" s="1"/>
  <c r="U156"/>
  <c r="O156" s="1"/>
  <c r="V310"/>
  <c r="P310" s="1"/>
  <c r="W310"/>
  <c r="Q310" s="1"/>
  <c r="X310"/>
  <c r="R310" s="1"/>
  <c r="T168"/>
  <c r="N168" s="1"/>
  <c r="U168"/>
  <c r="O168" s="1"/>
  <c r="V311"/>
  <c r="P311" s="1"/>
  <c r="W311"/>
  <c r="Q311" s="1"/>
  <c r="X311"/>
  <c r="R311" s="1"/>
  <c r="T201"/>
  <c r="N201" s="1"/>
  <c r="U201"/>
  <c r="O201" s="1"/>
  <c r="V161"/>
  <c r="P161" s="1"/>
  <c r="W161"/>
  <c r="Q161" s="1"/>
  <c r="X161"/>
  <c r="R161" s="1"/>
  <c r="T202"/>
  <c r="N202" s="1"/>
  <c r="U202"/>
  <c r="O202" s="1"/>
  <c r="V235"/>
  <c r="P235" s="1"/>
  <c r="W235"/>
  <c r="Q235" s="1"/>
  <c r="X235"/>
  <c r="R235" s="1"/>
  <c r="T224"/>
  <c r="N224" s="1"/>
  <c r="U224"/>
  <c r="O224" s="1"/>
  <c r="V236"/>
  <c r="P236" s="1"/>
  <c r="W236"/>
  <c r="Q236" s="1"/>
  <c r="X236"/>
  <c r="R236" s="1"/>
  <c r="T236"/>
  <c r="N236" s="1"/>
  <c r="U236"/>
  <c r="O236" s="1"/>
  <c r="V237"/>
  <c r="P237" s="1"/>
  <c r="W237"/>
  <c r="Q237" s="1"/>
  <c r="X237"/>
  <c r="R237" s="1"/>
  <c r="T247"/>
  <c r="N247" s="1"/>
  <c r="U247"/>
  <c r="O247" s="1"/>
  <c r="V605"/>
  <c r="P605" s="1"/>
  <c r="W605"/>
  <c r="Q605" s="1"/>
  <c r="X605"/>
  <c r="R605" s="1"/>
  <c r="T254"/>
  <c r="N254" s="1"/>
  <c r="U254"/>
  <c r="O254" s="1"/>
  <c r="V617"/>
  <c r="P617" s="1"/>
  <c r="W617"/>
  <c r="Q617" s="1"/>
  <c r="X617"/>
  <c r="R617" s="1"/>
  <c r="T260"/>
  <c r="N260" s="1"/>
  <c r="U260"/>
  <c r="O260" s="1"/>
  <c r="V606"/>
  <c r="P606" s="1"/>
  <c r="W606"/>
  <c r="Q606" s="1"/>
  <c r="X606"/>
  <c r="R606" s="1"/>
  <c r="T296"/>
  <c r="N296" s="1"/>
  <c r="U296"/>
  <c r="O296" s="1"/>
  <c r="V238"/>
  <c r="P238" s="1"/>
  <c r="W238"/>
  <c r="Q238" s="1"/>
  <c r="X238"/>
  <c r="R238" s="1"/>
  <c r="T310"/>
  <c r="N310" s="1"/>
  <c r="U310"/>
  <c r="O310" s="1"/>
  <c r="V369"/>
  <c r="P369" s="1"/>
  <c r="W369"/>
  <c r="Q369" s="1"/>
  <c r="X369"/>
  <c r="R369" s="1"/>
  <c r="T313"/>
  <c r="N313" s="1"/>
  <c r="U313"/>
  <c r="O313" s="1"/>
  <c r="V239"/>
  <c r="P239" s="1"/>
  <c r="W239"/>
  <c r="Q239" s="1"/>
  <c r="X239"/>
  <c r="R239" s="1"/>
  <c r="T347"/>
  <c r="N347" s="1"/>
  <c r="U347"/>
  <c r="O347" s="1"/>
  <c r="V240"/>
  <c r="P240" s="1"/>
  <c r="W240"/>
  <c r="Q240" s="1"/>
  <c r="X240"/>
  <c r="R240" s="1"/>
  <c r="T365"/>
  <c r="N365" s="1"/>
  <c r="U365"/>
  <c r="O365" s="1"/>
  <c r="V658"/>
  <c r="P658" s="1"/>
  <c r="W658"/>
  <c r="Q658" s="1"/>
  <c r="X658"/>
  <c r="R658" s="1"/>
  <c r="T371"/>
  <c r="N371" s="1"/>
  <c r="U371"/>
  <c r="O371" s="1"/>
  <c r="V162"/>
  <c r="P162" s="1"/>
  <c r="W162"/>
  <c r="Q162" s="1"/>
  <c r="X162"/>
  <c r="R162" s="1"/>
  <c r="T387"/>
  <c r="N387" s="1"/>
  <c r="U387"/>
  <c r="O387" s="1"/>
  <c r="V312"/>
  <c r="P312" s="1"/>
  <c r="W312"/>
  <c r="Q312" s="1"/>
  <c r="X312"/>
  <c r="R312" s="1"/>
  <c r="T411"/>
  <c r="N411" s="1"/>
  <c r="U411"/>
  <c r="O411" s="1"/>
  <c r="V470"/>
  <c r="P470" s="1"/>
  <c r="W470"/>
  <c r="Q470" s="1"/>
  <c r="X470"/>
  <c r="R470" s="1"/>
  <c r="T426"/>
  <c r="N426" s="1"/>
  <c r="U426"/>
  <c r="O426" s="1"/>
  <c r="V419"/>
  <c r="P419" s="1"/>
  <c r="W419"/>
  <c r="Q419" s="1"/>
  <c r="X419"/>
  <c r="R419" s="1"/>
  <c r="T439"/>
  <c r="N439" s="1"/>
  <c r="U439"/>
  <c r="O439" s="1"/>
  <c r="V618"/>
  <c r="P618" s="1"/>
  <c r="W618"/>
  <c r="Q618" s="1"/>
  <c r="X618"/>
  <c r="R618" s="1"/>
  <c r="T445"/>
  <c r="N445" s="1"/>
  <c r="U445"/>
  <c r="O445" s="1"/>
  <c r="V556"/>
  <c r="P556" s="1"/>
  <c r="W556"/>
  <c r="Q556" s="1"/>
  <c r="X556"/>
  <c r="R556" s="1"/>
  <c r="T463"/>
  <c r="N463" s="1"/>
  <c r="U463"/>
  <c r="O463" s="1"/>
  <c r="V163"/>
  <c r="P163" s="1"/>
  <c r="W163"/>
  <c r="Q163" s="1"/>
  <c r="X163"/>
  <c r="R163" s="1"/>
  <c r="T473"/>
  <c r="N473" s="1"/>
  <c r="U473"/>
  <c r="O473" s="1"/>
  <c r="V503"/>
  <c r="P503" s="1"/>
  <c r="W503"/>
  <c r="Q503" s="1"/>
  <c r="X503"/>
  <c r="R503" s="1"/>
  <c r="T482"/>
  <c r="N482" s="1"/>
  <c r="U482"/>
  <c r="O482" s="1"/>
  <c r="V116"/>
  <c r="P116" s="1"/>
  <c r="W116"/>
  <c r="Q116" s="1"/>
  <c r="X116"/>
  <c r="R116" s="1"/>
  <c r="T483"/>
  <c r="N483" s="1"/>
  <c r="U483"/>
  <c r="O483" s="1"/>
  <c r="V117"/>
  <c r="P117" s="1"/>
  <c r="W117"/>
  <c r="Q117" s="1"/>
  <c r="X117"/>
  <c r="R117" s="1"/>
  <c r="T488"/>
  <c r="N488" s="1"/>
  <c r="U488"/>
  <c r="O488" s="1"/>
  <c r="V313"/>
  <c r="P313" s="1"/>
  <c r="W313"/>
  <c r="Q313" s="1"/>
  <c r="X313"/>
  <c r="R313" s="1"/>
  <c r="T502"/>
  <c r="N502" s="1"/>
  <c r="U502"/>
  <c r="O502" s="1"/>
  <c r="V74"/>
  <c r="P74" s="1"/>
  <c r="W74"/>
  <c r="Q74" s="1"/>
  <c r="X74"/>
  <c r="R74" s="1"/>
  <c r="T515"/>
  <c r="N515" s="1"/>
  <c r="U515"/>
  <c r="O515" s="1"/>
  <c r="V241"/>
  <c r="P241" s="1"/>
  <c r="W241"/>
  <c r="Q241" s="1"/>
  <c r="X241"/>
  <c r="R241" s="1"/>
  <c r="T522"/>
  <c r="N522" s="1"/>
  <c r="U522"/>
  <c r="O522" s="1"/>
  <c r="V25"/>
  <c r="P25" s="1"/>
  <c r="W25"/>
  <c r="Q25" s="1"/>
  <c r="X25"/>
  <c r="R25" s="1"/>
  <c r="T534"/>
  <c r="N534" s="1"/>
  <c r="U534"/>
  <c r="O534" s="1"/>
  <c r="V579"/>
  <c r="P579" s="1"/>
  <c r="W579"/>
  <c r="Q579" s="1"/>
  <c r="X579"/>
  <c r="R579" s="1"/>
  <c r="T538"/>
  <c r="N538" s="1"/>
  <c r="U538"/>
  <c r="O538" s="1"/>
  <c r="V164"/>
  <c r="P164" s="1"/>
  <c r="W164"/>
  <c r="Q164" s="1"/>
  <c r="X164"/>
  <c r="R164" s="1"/>
  <c r="T547"/>
  <c r="N547" s="1"/>
  <c r="U547"/>
  <c r="O547" s="1"/>
  <c r="V46"/>
  <c r="P46" s="1"/>
  <c r="W46"/>
  <c r="Q46" s="1"/>
  <c r="X46"/>
  <c r="R46" s="1"/>
  <c r="T576"/>
  <c r="N576" s="1"/>
  <c r="U576"/>
  <c r="O576" s="1"/>
  <c r="V165"/>
  <c r="P165" s="1"/>
  <c r="W165"/>
  <c r="Q165" s="1"/>
  <c r="X165"/>
  <c r="R165" s="1"/>
  <c r="T578"/>
  <c r="N578" s="1"/>
  <c r="U578"/>
  <c r="O578" s="1"/>
  <c r="V75"/>
  <c r="P75" s="1"/>
  <c r="W75"/>
  <c r="Q75" s="1"/>
  <c r="X75"/>
  <c r="R75" s="1"/>
  <c r="T590"/>
  <c r="N590" s="1"/>
  <c r="U590"/>
  <c r="O590" s="1"/>
  <c r="V504"/>
  <c r="P504" s="1"/>
  <c r="W504"/>
  <c r="Q504" s="1"/>
  <c r="X504"/>
  <c r="R504" s="1"/>
  <c r="T593"/>
  <c r="N593" s="1"/>
  <c r="U593"/>
  <c r="O593" s="1"/>
  <c r="V580"/>
  <c r="P580" s="1"/>
  <c r="W580"/>
  <c r="Q580" s="1"/>
  <c r="X580"/>
  <c r="R580" s="1"/>
  <c r="T594"/>
  <c r="N594" s="1"/>
  <c r="U594"/>
  <c r="O594" s="1"/>
  <c r="V166"/>
  <c r="P166" s="1"/>
  <c r="W166"/>
  <c r="Q166" s="1"/>
  <c r="X166"/>
  <c r="R166" s="1"/>
  <c r="T605"/>
  <c r="N605" s="1"/>
  <c r="U605"/>
  <c r="O605" s="1"/>
  <c r="V314"/>
  <c r="P314" s="1"/>
  <c r="W314"/>
  <c r="Q314" s="1"/>
  <c r="X314"/>
  <c r="R314" s="1"/>
  <c r="T607"/>
  <c r="N607" s="1"/>
  <c r="U607"/>
  <c r="O607" s="1"/>
  <c r="V242"/>
  <c r="P242" s="1"/>
  <c r="W242"/>
  <c r="Q242" s="1"/>
  <c r="X242"/>
  <c r="R242" s="1"/>
  <c r="T609"/>
  <c r="N609" s="1"/>
  <c r="U609"/>
  <c r="O609" s="1"/>
  <c r="V683"/>
  <c r="P683" s="1"/>
  <c r="W683"/>
  <c r="Q683" s="1"/>
  <c r="X683"/>
  <c r="R683" s="1"/>
  <c r="T639"/>
  <c r="N639" s="1"/>
  <c r="U639"/>
  <c r="O639" s="1"/>
  <c r="V370"/>
  <c r="P370" s="1"/>
  <c r="W370"/>
  <c r="Q370" s="1"/>
  <c r="X370"/>
  <c r="R370" s="1"/>
  <c r="T645"/>
  <c r="N645" s="1"/>
  <c r="U645"/>
  <c r="O645" s="1"/>
  <c r="V659"/>
  <c r="P659" s="1"/>
  <c r="W659"/>
  <c r="Q659" s="1"/>
  <c r="X659"/>
  <c r="R659" s="1"/>
  <c r="T646"/>
  <c r="N646" s="1"/>
  <c r="U646"/>
  <c r="O646" s="1"/>
  <c r="V439"/>
  <c r="P439" s="1"/>
  <c r="W439"/>
  <c r="Q439" s="1"/>
  <c r="X439"/>
  <c r="R439" s="1"/>
  <c r="T650"/>
  <c r="N650" s="1"/>
  <c r="U650"/>
  <c r="O650" s="1"/>
  <c r="V505"/>
  <c r="P505" s="1"/>
  <c r="W505"/>
  <c r="Q505" s="1"/>
  <c r="X505"/>
  <c r="R505" s="1"/>
  <c r="T654"/>
  <c r="N654" s="1"/>
  <c r="U654"/>
  <c r="O654" s="1"/>
  <c r="V371"/>
  <c r="P371" s="1"/>
  <c r="W371"/>
  <c r="Q371" s="1"/>
  <c r="X371"/>
  <c r="R371" s="1"/>
  <c r="T663"/>
  <c r="N663" s="1"/>
  <c r="U663"/>
  <c r="O663" s="1"/>
  <c r="V243"/>
  <c r="P243" s="1"/>
  <c r="W243"/>
  <c r="Q243" s="1"/>
  <c r="X243"/>
  <c r="R243" s="1"/>
  <c r="T665"/>
  <c r="N665" s="1"/>
  <c r="U665"/>
  <c r="O665" s="1"/>
  <c r="V403"/>
  <c r="P403" s="1"/>
  <c r="W403"/>
  <c r="Q403" s="1"/>
  <c r="X403"/>
  <c r="R403" s="1"/>
  <c r="T673"/>
  <c r="N673" s="1"/>
  <c r="U673"/>
  <c r="O673" s="1"/>
  <c r="V244"/>
  <c r="P244" s="1"/>
  <c r="W244"/>
  <c r="Q244" s="1"/>
  <c r="X244"/>
  <c r="R244" s="1"/>
  <c r="T676"/>
  <c r="N676" s="1"/>
  <c r="U676"/>
  <c r="O676" s="1"/>
  <c r="V486"/>
  <c r="P486" s="1"/>
  <c r="W486"/>
  <c r="Q486" s="1"/>
  <c r="X486"/>
  <c r="R486" s="1"/>
  <c r="T681"/>
  <c r="N681" s="1"/>
  <c r="U681"/>
  <c r="O681" s="1"/>
  <c r="V167"/>
  <c r="P167" s="1"/>
  <c r="W167"/>
  <c r="Q167" s="1"/>
  <c r="X167"/>
  <c r="R167" s="1"/>
  <c r="T5"/>
  <c r="N5" s="1"/>
  <c r="U5"/>
  <c r="O5" s="1"/>
  <c r="V118"/>
  <c r="P118" s="1"/>
  <c r="W118"/>
  <c r="Q118" s="1"/>
  <c r="X118"/>
  <c r="R118" s="1"/>
  <c r="T12"/>
  <c r="N12" s="1"/>
  <c r="U12"/>
  <c r="O12" s="1"/>
  <c r="V315"/>
  <c r="P315" s="1"/>
  <c r="W315"/>
  <c r="Q315" s="1"/>
  <c r="X315"/>
  <c r="R315" s="1"/>
  <c r="T16"/>
  <c r="N16" s="1"/>
  <c r="U16"/>
  <c r="O16" s="1"/>
  <c r="V487"/>
  <c r="P487" s="1"/>
  <c r="W487"/>
  <c r="Q487" s="1"/>
  <c r="X487"/>
  <c r="R487" s="1"/>
  <c r="T18"/>
  <c r="N18" s="1"/>
  <c r="U18"/>
  <c r="O18" s="1"/>
  <c r="V455"/>
  <c r="P455" s="1"/>
  <c r="W455"/>
  <c r="Q455" s="1"/>
  <c r="X455"/>
  <c r="R455" s="1"/>
  <c r="T27"/>
  <c r="N27" s="1"/>
  <c r="U27"/>
  <c r="O27" s="1"/>
  <c r="V245"/>
  <c r="P245" s="1"/>
  <c r="W245"/>
  <c r="Q245" s="1"/>
  <c r="X245"/>
  <c r="R245" s="1"/>
  <c r="T34"/>
  <c r="N34" s="1"/>
  <c r="U34"/>
  <c r="O34" s="1"/>
  <c r="V21"/>
  <c r="P21" s="1"/>
  <c r="W21"/>
  <c r="Q21" s="1"/>
  <c r="X21"/>
  <c r="R21" s="1"/>
  <c r="T37"/>
  <c r="N37" s="1"/>
  <c r="U37"/>
  <c r="O37" s="1"/>
  <c r="V506"/>
  <c r="P506" s="1"/>
  <c r="W506"/>
  <c r="Q506" s="1"/>
  <c r="X506"/>
  <c r="R506" s="1"/>
  <c r="T76"/>
  <c r="N76" s="1"/>
  <c r="U76"/>
  <c r="O76" s="1"/>
  <c r="V246"/>
  <c r="P246" s="1"/>
  <c r="W246"/>
  <c r="Q246" s="1"/>
  <c r="X246"/>
  <c r="R246" s="1"/>
  <c r="T114"/>
  <c r="N114" s="1"/>
  <c r="U114"/>
  <c r="O114" s="1"/>
  <c r="V527"/>
  <c r="P527" s="1"/>
  <c r="W527"/>
  <c r="Q527" s="1"/>
  <c r="X527"/>
  <c r="R527" s="1"/>
  <c r="T115"/>
  <c r="N115" s="1"/>
  <c r="U115"/>
  <c r="O115" s="1"/>
  <c r="V168"/>
  <c r="P168" s="1"/>
  <c r="W168"/>
  <c r="Q168" s="1"/>
  <c r="X168"/>
  <c r="R168" s="1"/>
  <c r="T149"/>
  <c r="N149" s="1"/>
  <c r="U149"/>
  <c r="O149" s="1"/>
  <c r="V9"/>
  <c r="P9" s="1"/>
  <c r="W9"/>
  <c r="Q9" s="1"/>
  <c r="X9"/>
  <c r="R9" s="1"/>
  <c r="T158"/>
  <c r="N158" s="1"/>
  <c r="U158"/>
  <c r="O158" s="1"/>
  <c r="V581"/>
  <c r="P581" s="1"/>
  <c r="W581"/>
  <c r="Q581" s="1"/>
  <c r="X581"/>
  <c r="R581" s="1"/>
  <c r="T176"/>
  <c r="N176" s="1"/>
  <c r="U176"/>
  <c r="O176" s="1"/>
  <c r="V440"/>
  <c r="P440" s="1"/>
  <c r="W440"/>
  <c r="Q440" s="1"/>
  <c r="X440"/>
  <c r="R440" s="1"/>
  <c r="T223"/>
  <c r="N223" s="1"/>
  <c r="U223"/>
  <c r="O223" s="1"/>
  <c r="V247"/>
  <c r="P247" s="1"/>
  <c r="W247"/>
  <c r="Q247" s="1"/>
  <c r="X247"/>
  <c r="R247" s="1"/>
  <c r="T229"/>
  <c r="N229" s="1"/>
  <c r="U229"/>
  <c r="O229" s="1"/>
  <c r="V119"/>
  <c r="P119" s="1"/>
  <c r="W119"/>
  <c r="Q119" s="1"/>
  <c r="X119"/>
  <c r="R119" s="1"/>
  <c r="T231"/>
  <c r="N231" s="1"/>
  <c r="U231"/>
  <c r="O231" s="1"/>
  <c r="V47"/>
  <c r="P47" s="1"/>
  <c r="W47"/>
  <c r="Q47" s="1"/>
  <c r="X47"/>
  <c r="R47" s="1"/>
  <c r="T239"/>
  <c r="N239" s="1"/>
  <c r="U239"/>
  <c r="O239" s="1"/>
  <c r="V248"/>
  <c r="P248" s="1"/>
  <c r="W248"/>
  <c r="Q248" s="1"/>
  <c r="X248"/>
  <c r="R248" s="1"/>
  <c r="T241"/>
  <c r="N241" s="1"/>
  <c r="U241"/>
  <c r="O241" s="1"/>
  <c r="V420"/>
  <c r="P420" s="1"/>
  <c r="W420"/>
  <c r="Q420" s="1"/>
  <c r="X420"/>
  <c r="R420" s="1"/>
  <c r="T243"/>
  <c r="N243" s="1"/>
  <c r="U243"/>
  <c r="O243" s="1"/>
  <c r="V249"/>
  <c r="P249" s="1"/>
  <c r="W249"/>
  <c r="Q249" s="1"/>
  <c r="X249"/>
  <c r="R249" s="1"/>
  <c r="T259"/>
  <c r="N259" s="1"/>
  <c r="U259"/>
  <c r="O259" s="1"/>
  <c r="V488"/>
  <c r="P488" s="1"/>
  <c r="W488"/>
  <c r="Q488" s="1"/>
  <c r="X488"/>
  <c r="R488" s="1"/>
  <c r="T262"/>
  <c r="N262" s="1"/>
  <c r="U262"/>
  <c r="O262" s="1"/>
  <c r="V489"/>
  <c r="P489" s="1"/>
  <c r="W489"/>
  <c r="Q489" s="1"/>
  <c r="X489"/>
  <c r="R489" s="1"/>
  <c r="T271"/>
  <c r="N271" s="1"/>
  <c r="U271"/>
  <c r="O271" s="1"/>
  <c r="V250"/>
  <c r="P250" s="1"/>
  <c r="W250"/>
  <c r="Q250" s="1"/>
  <c r="X250"/>
  <c r="R250" s="1"/>
  <c r="T284"/>
  <c r="N284" s="1"/>
  <c r="U284"/>
  <c r="O284" s="1"/>
  <c r="V120"/>
  <c r="P120" s="1"/>
  <c r="W120"/>
  <c r="Q120" s="1"/>
  <c r="X120"/>
  <c r="R120" s="1"/>
  <c r="T285"/>
  <c r="N285" s="1"/>
  <c r="U285"/>
  <c r="O285" s="1"/>
  <c r="V660"/>
  <c r="P660" s="1"/>
  <c r="W660"/>
  <c r="Q660" s="1"/>
  <c r="X660"/>
  <c r="R660" s="1"/>
  <c r="T299"/>
  <c r="N299" s="1"/>
  <c r="U299"/>
  <c r="O299" s="1"/>
  <c r="V76"/>
  <c r="P76" s="1"/>
  <c r="W76"/>
  <c r="Q76" s="1"/>
  <c r="X76"/>
  <c r="R76" s="1"/>
  <c r="T305"/>
  <c r="N305" s="1"/>
  <c r="U305"/>
  <c r="O305" s="1"/>
  <c r="V471"/>
  <c r="P471" s="1"/>
  <c r="W471"/>
  <c r="Q471" s="1"/>
  <c r="X471"/>
  <c r="R471" s="1"/>
  <c r="T321"/>
  <c r="N321" s="1"/>
  <c r="U321"/>
  <c r="O321" s="1"/>
  <c r="V528"/>
  <c r="P528" s="1"/>
  <c r="W528"/>
  <c r="Q528" s="1"/>
  <c r="X528"/>
  <c r="R528" s="1"/>
  <c r="T348"/>
  <c r="N348" s="1"/>
  <c r="U348"/>
  <c r="O348" s="1"/>
  <c r="V634"/>
  <c r="P634" s="1"/>
  <c r="W634"/>
  <c r="Q634" s="1"/>
  <c r="X634"/>
  <c r="R634" s="1"/>
  <c r="T354"/>
  <c r="N354" s="1"/>
  <c r="U354"/>
  <c r="O354" s="1"/>
  <c r="V316"/>
  <c r="P316" s="1"/>
  <c r="W316"/>
  <c r="Q316" s="1"/>
  <c r="X316"/>
  <c r="R316" s="1"/>
  <c r="T409"/>
  <c r="N409" s="1"/>
  <c r="U409"/>
  <c r="O409" s="1"/>
  <c r="V10"/>
  <c r="P10" s="1"/>
  <c r="W10"/>
  <c r="Q10" s="1"/>
  <c r="X10"/>
  <c r="R10" s="1"/>
  <c r="T413"/>
  <c r="N413" s="1"/>
  <c r="U413"/>
  <c r="O413" s="1"/>
  <c r="V421"/>
  <c r="P421" s="1"/>
  <c r="W421"/>
  <c r="Q421" s="1"/>
  <c r="X421"/>
  <c r="R421" s="1"/>
  <c r="T418"/>
  <c r="N418" s="1"/>
  <c r="U418"/>
  <c r="O418" s="1"/>
  <c r="V169"/>
  <c r="P169" s="1"/>
  <c r="W169"/>
  <c r="Q169" s="1"/>
  <c r="X169"/>
  <c r="R169" s="1"/>
  <c r="T430"/>
  <c r="N430" s="1"/>
  <c r="U430"/>
  <c r="O430" s="1"/>
  <c r="V404"/>
  <c r="P404" s="1"/>
  <c r="W404"/>
  <c r="Q404" s="1"/>
  <c r="X404"/>
  <c r="R404" s="1"/>
  <c r="T447"/>
  <c r="N447" s="1"/>
  <c r="U447"/>
  <c r="O447" s="1"/>
  <c r="V170"/>
  <c r="P170" s="1"/>
  <c r="W170"/>
  <c r="Q170" s="1"/>
  <c r="X170"/>
  <c r="R170" s="1"/>
  <c r="T565"/>
  <c r="N565" s="1"/>
  <c r="U565"/>
  <c r="O565" s="1"/>
  <c r="V317"/>
  <c r="P317" s="1"/>
  <c r="W317"/>
  <c r="Q317" s="1"/>
  <c r="X317"/>
  <c r="R317" s="1"/>
  <c r="T581"/>
  <c r="N581" s="1"/>
  <c r="U581"/>
  <c r="O581" s="1"/>
  <c r="V7"/>
  <c r="P7" s="1"/>
  <c r="W7"/>
  <c r="Q7" s="1"/>
  <c r="X7"/>
  <c r="R7" s="1"/>
  <c r="T584"/>
  <c r="N584" s="1"/>
  <c r="U584"/>
  <c r="O584" s="1"/>
  <c r="V318"/>
  <c r="P318" s="1"/>
  <c r="W318"/>
  <c r="Q318" s="1"/>
  <c r="X318"/>
  <c r="R318" s="1"/>
  <c r="T626"/>
  <c r="N626" s="1"/>
  <c r="U626"/>
  <c r="O626" s="1"/>
  <c r="V171"/>
  <c r="P171" s="1"/>
  <c r="W171"/>
  <c r="Q171" s="1"/>
  <c r="X171"/>
  <c r="R171" s="1"/>
  <c r="T651"/>
  <c r="N651" s="1"/>
  <c r="U651"/>
  <c r="O651" s="1"/>
  <c r="V77"/>
  <c r="P77" s="1"/>
  <c r="W77"/>
  <c r="Q77" s="1"/>
  <c r="X77"/>
  <c r="R77" s="1"/>
  <c r="T664"/>
  <c r="N664" s="1"/>
  <c r="U664"/>
  <c r="O664" s="1"/>
  <c r="V251"/>
  <c r="P251" s="1"/>
  <c r="W251"/>
  <c r="Q251" s="1"/>
  <c r="X251"/>
  <c r="R251" s="1"/>
  <c r="T13"/>
  <c r="N13" s="1"/>
  <c r="U13"/>
  <c r="O13" s="1"/>
  <c r="V635"/>
  <c r="P635" s="1"/>
  <c r="W635"/>
  <c r="Q635" s="1"/>
  <c r="X635"/>
  <c r="R635" s="1"/>
  <c r="T38"/>
  <c r="N38" s="1"/>
  <c r="U38"/>
  <c r="O38" s="1"/>
  <c r="V557"/>
  <c r="P557" s="1"/>
  <c r="W557"/>
  <c r="Q557" s="1"/>
  <c r="X557"/>
  <c r="R557" s="1"/>
  <c r="T46"/>
  <c r="N46" s="1"/>
  <c r="U46"/>
  <c r="O46" s="1"/>
  <c r="V319"/>
  <c r="P319" s="1"/>
  <c r="W319"/>
  <c r="Q319" s="1"/>
  <c r="X319"/>
  <c r="R319" s="1"/>
  <c r="T55"/>
  <c r="N55" s="1"/>
  <c r="U55"/>
  <c r="O55" s="1"/>
  <c r="V558"/>
  <c r="P558" s="1"/>
  <c r="W558"/>
  <c r="Q558" s="1"/>
  <c r="X558"/>
  <c r="R558" s="1"/>
  <c r="T87"/>
  <c r="N87" s="1"/>
  <c r="U87"/>
  <c r="O87" s="1"/>
  <c r="V507"/>
  <c r="P507" s="1"/>
  <c r="W507"/>
  <c r="Q507" s="1"/>
  <c r="X507"/>
  <c r="R507" s="1"/>
  <c r="T88"/>
  <c r="N88" s="1"/>
  <c r="U88"/>
  <c r="O88" s="1"/>
  <c r="V559"/>
  <c r="P559" s="1"/>
  <c r="W559"/>
  <c r="Q559" s="1"/>
  <c r="X559"/>
  <c r="R559" s="1"/>
  <c r="T113"/>
  <c r="N113" s="1"/>
  <c r="U113"/>
  <c r="O113" s="1"/>
  <c r="V172"/>
  <c r="P172" s="1"/>
  <c r="W172"/>
  <c r="Q172" s="1"/>
  <c r="X172"/>
  <c r="R172" s="1"/>
  <c r="T163"/>
  <c r="N163" s="1"/>
  <c r="U163"/>
  <c r="O163" s="1"/>
  <c r="V173"/>
  <c r="P173" s="1"/>
  <c r="W173"/>
  <c r="Q173" s="1"/>
  <c r="X173"/>
  <c r="R173" s="1"/>
  <c r="T186"/>
  <c r="N186" s="1"/>
  <c r="U186"/>
  <c r="O186" s="1"/>
  <c r="V252"/>
  <c r="P252" s="1"/>
  <c r="W252"/>
  <c r="Q252" s="1"/>
  <c r="X252"/>
  <c r="R252" s="1"/>
  <c r="T208"/>
  <c r="N208" s="1"/>
  <c r="U208"/>
  <c r="O208" s="1"/>
  <c r="V174"/>
  <c r="P174" s="1"/>
  <c r="W174"/>
  <c r="Q174" s="1"/>
  <c r="X174"/>
  <c r="R174" s="1"/>
  <c r="T221"/>
  <c r="N221" s="1"/>
  <c r="U221"/>
  <c r="O221" s="1"/>
  <c r="V582"/>
  <c r="P582" s="1"/>
  <c r="W582"/>
  <c r="Q582" s="1"/>
  <c r="X582"/>
  <c r="R582" s="1"/>
  <c r="T225"/>
  <c r="N225" s="1"/>
  <c r="U225"/>
  <c r="O225" s="1"/>
  <c r="V26"/>
  <c r="P26" s="1"/>
  <c r="W26"/>
  <c r="Q26" s="1"/>
  <c r="X26"/>
  <c r="R26" s="1"/>
  <c r="T237"/>
  <c r="N237" s="1"/>
  <c r="U237"/>
  <c r="O237" s="1"/>
  <c r="V253"/>
  <c r="P253" s="1"/>
  <c r="W253"/>
  <c r="Q253" s="1"/>
  <c r="X253"/>
  <c r="R253" s="1"/>
  <c r="T267"/>
  <c r="N267" s="1"/>
  <c r="U267"/>
  <c r="O267" s="1"/>
  <c r="V175"/>
  <c r="P175" s="1"/>
  <c r="W175"/>
  <c r="Q175" s="1"/>
  <c r="X175"/>
  <c r="R175" s="1"/>
  <c r="T276"/>
  <c r="N276" s="1"/>
  <c r="U276"/>
  <c r="O276" s="1"/>
  <c r="V320"/>
  <c r="P320" s="1"/>
  <c r="W320"/>
  <c r="Q320" s="1"/>
  <c r="X320"/>
  <c r="R320" s="1"/>
  <c r="T280"/>
  <c r="N280" s="1"/>
  <c r="U280"/>
  <c r="O280" s="1"/>
  <c r="V176"/>
  <c r="P176" s="1"/>
  <c r="W176"/>
  <c r="Q176" s="1"/>
  <c r="X176"/>
  <c r="R176" s="1"/>
  <c r="T291"/>
  <c r="N291" s="1"/>
  <c r="U291"/>
  <c r="O291" s="1"/>
  <c r="V529"/>
  <c r="P529" s="1"/>
  <c r="W529"/>
  <c r="Q529" s="1"/>
  <c r="X529"/>
  <c r="R529" s="1"/>
  <c r="T325"/>
  <c r="N325" s="1"/>
  <c r="U325"/>
  <c r="O325" s="1"/>
  <c r="V254"/>
  <c r="P254" s="1"/>
  <c r="W254"/>
  <c r="Q254" s="1"/>
  <c r="X254"/>
  <c r="R254" s="1"/>
  <c r="T336"/>
  <c r="N336" s="1"/>
  <c r="U336"/>
  <c r="O336" s="1"/>
  <c r="V636"/>
  <c r="P636" s="1"/>
  <c r="W636"/>
  <c r="Q636" s="1"/>
  <c r="X636"/>
  <c r="R636" s="1"/>
  <c r="T344"/>
  <c r="N344" s="1"/>
  <c r="U344"/>
  <c r="O344" s="1"/>
  <c r="V684"/>
  <c r="P684" s="1"/>
  <c r="W684"/>
  <c r="Q684" s="1"/>
  <c r="X684"/>
  <c r="R684" s="1"/>
  <c r="T346"/>
  <c r="N346" s="1"/>
  <c r="U346"/>
  <c r="O346" s="1"/>
  <c r="V661"/>
  <c r="P661" s="1"/>
  <c r="W661"/>
  <c r="Q661" s="1"/>
  <c r="X661"/>
  <c r="R661" s="1"/>
  <c r="T355"/>
  <c r="N355" s="1"/>
  <c r="U355"/>
  <c r="O355" s="1"/>
  <c r="V619"/>
  <c r="P619" s="1"/>
  <c r="W619"/>
  <c r="Q619" s="1"/>
  <c r="X619"/>
  <c r="R619" s="1"/>
  <c r="T370"/>
  <c r="N370" s="1"/>
  <c r="U370"/>
  <c r="O370" s="1"/>
  <c r="V255"/>
  <c r="P255" s="1"/>
  <c r="W255"/>
  <c r="Q255" s="1"/>
  <c r="X255"/>
  <c r="R255" s="1"/>
  <c r="T375"/>
  <c r="N375" s="1"/>
  <c r="U375"/>
  <c r="O375" s="1"/>
  <c r="V48"/>
  <c r="P48" s="1"/>
  <c r="W48"/>
  <c r="Q48" s="1"/>
  <c r="X48"/>
  <c r="R48" s="1"/>
  <c r="T401"/>
  <c r="N401" s="1"/>
  <c r="U401"/>
  <c r="O401" s="1"/>
  <c r="V560"/>
  <c r="P560" s="1"/>
  <c r="W560"/>
  <c r="Q560" s="1"/>
  <c r="X560"/>
  <c r="R560" s="1"/>
  <c r="T402"/>
  <c r="N402" s="1"/>
  <c r="U402"/>
  <c r="O402" s="1"/>
  <c r="V472"/>
  <c r="P472" s="1"/>
  <c r="W472"/>
  <c r="Q472" s="1"/>
  <c r="X472"/>
  <c r="R472" s="1"/>
  <c r="T415"/>
  <c r="N415" s="1"/>
  <c r="U415"/>
  <c r="O415" s="1"/>
  <c r="V321"/>
  <c r="P321" s="1"/>
  <c r="W321"/>
  <c r="Q321" s="1"/>
  <c r="X321"/>
  <c r="R321" s="1"/>
  <c r="T491"/>
  <c r="N491" s="1"/>
  <c r="U491"/>
  <c r="O491" s="1"/>
  <c r="V422"/>
  <c r="P422" s="1"/>
  <c r="W422"/>
  <c r="Q422" s="1"/>
  <c r="X422"/>
  <c r="R422" s="1"/>
  <c r="T608"/>
  <c r="N608" s="1"/>
  <c r="U608"/>
  <c r="O608" s="1"/>
  <c r="V256"/>
  <c r="P256" s="1"/>
  <c r="W256"/>
  <c r="Q256" s="1"/>
  <c r="X256"/>
  <c r="R256" s="1"/>
  <c r="T622"/>
  <c r="N622" s="1"/>
  <c r="U622"/>
  <c r="O622" s="1"/>
  <c r="V257"/>
  <c r="P257" s="1"/>
  <c r="W257"/>
  <c r="Q257" s="1"/>
  <c r="X257"/>
  <c r="R257" s="1"/>
  <c r="T29"/>
  <c r="N29" s="1"/>
  <c r="U29"/>
  <c r="O29" s="1"/>
  <c r="V423"/>
  <c r="P423" s="1"/>
  <c r="W423"/>
  <c r="Q423" s="1"/>
  <c r="X423"/>
  <c r="R423" s="1"/>
  <c r="T31"/>
  <c r="N31" s="1"/>
  <c r="U31"/>
  <c r="O31" s="1"/>
  <c r="V583"/>
  <c r="P583" s="1"/>
  <c r="W583"/>
  <c r="Q583" s="1"/>
  <c r="X583"/>
  <c r="R583" s="1"/>
  <c r="T32"/>
  <c r="N32" s="1"/>
  <c r="U32"/>
  <c r="O32" s="1"/>
  <c r="V5"/>
  <c r="P5" s="1"/>
  <c r="W5"/>
  <c r="Q5" s="1"/>
  <c r="X5"/>
  <c r="R5" s="1"/>
  <c r="T35"/>
  <c r="N35" s="1"/>
  <c r="U35"/>
  <c r="O35" s="1"/>
  <c r="V561"/>
  <c r="P561" s="1"/>
  <c r="W561"/>
  <c r="Q561" s="1"/>
  <c r="X561"/>
  <c r="R561" s="1"/>
  <c r="T39"/>
  <c r="N39" s="1"/>
  <c r="U39"/>
  <c r="O39" s="1"/>
  <c r="V49"/>
  <c r="P49" s="1"/>
  <c r="W49"/>
  <c r="Q49" s="1"/>
  <c r="X49"/>
  <c r="R49" s="1"/>
  <c r="T77"/>
  <c r="N77" s="1"/>
  <c r="U77"/>
  <c r="O77" s="1"/>
  <c r="V258"/>
  <c r="P258" s="1"/>
  <c r="W258"/>
  <c r="Q258" s="1"/>
  <c r="X258"/>
  <c r="R258" s="1"/>
  <c r="T108"/>
  <c r="N108" s="1"/>
  <c r="U108"/>
  <c r="O108" s="1"/>
  <c r="V78"/>
  <c r="P78" s="1"/>
  <c r="W78"/>
  <c r="Q78" s="1"/>
  <c r="X78"/>
  <c r="R78" s="1"/>
  <c r="T129"/>
  <c r="N129" s="1"/>
  <c r="U129"/>
  <c r="O129" s="1"/>
  <c r="V259"/>
  <c r="P259" s="1"/>
  <c r="W259"/>
  <c r="Q259" s="1"/>
  <c r="X259"/>
  <c r="R259" s="1"/>
  <c r="T140"/>
  <c r="N140" s="1"/>
  <c r="U140"/>
  <c r="O140" s="1"/>
  <c r="V177"/>
  <c r="P177" s="1"/>
  <c r="W177"/>
  <c r="Q177" s="1"/>
  <c r="X177"/>
  <c r="R177" s="1"/>
  <c r="T143"/>
  <c r="N143" s="1"/>
  <c r="U143"/>
  <c r="O143" s="1"/>
  <c r="V22"/>
  <c r="P22" s="1"/>
  <c r="W22"/>
  <c r="Q22" s="1"/>
  <c r="X22"/>
  <c r="R22" s="1"/>
  <c r="T154"/>
  <c r="N154" s="1"/>
  <c r="U154"/>
  <c r="O154" s="1"/>
  <c r="V79"/>
  <c r="P79" s="1"/>
  <c r="W79"/>
  <c r="Q79" s="1"/>
  <c r="X79"/>
  <c r="R79" s="1"/>
  <c r="T166"/>
  <c r="N166" s="1"/>
  <c r="U166"/>
  <c r="O166" s="1"/>
  <c r="V473"/>
  <c r="P473" s="1"/>
  <c r="W473"/>
  <c r="Q473" s="1"/>
  <c r="X473"/>
  <c r="R473" s="1"/>
  <c r="T190"/>
  <c r="N190" s="1"/>
  <c r="U190"/>
  <c r="O190" s="1"/>
  <c r="V562"/>
  <c r="P562" s="1"/>
  <c r="W562"/>
  <c r="Q562" s="1"/>
  <c r="X562"/>
  <c r="R562" s="1"/>
  <c r="T197"/>
  <c r="N197" s="1"/>
  <c r="U197"/>
  <c r="O197" s="1"/>
  <c r="V372"/>
  <c r="P372" s="1"/>
  <c r="W372"/>
  <c r="Q372" s="1"/>
  <c r="X372"/>
  <c r="R372" s="1"/>
  <c r="T220"/>
  <c r="N220" s="1"/>
  <c r="U220"/>
  <c r="O220" s="1"/>
  <c r="V178"/>
  <c r="P178" s="1"/>
  <c r="W178"/>
  <c r="Q178" s="1"/>
  <c r="X178"/>
  <c r="R178" s="1"/>
  <c r="T222"/>
  <c r="N222" s="1"/>
  <c r="U222"/>
  <c r="O222" s="1"/>
  <c r="V322"/>
  <c r="P322" s="1"/>
  <c r="W322"/>
  <c r="Q322" s="1"/>
  <c r="X322"/>
  <c r="R322" s="1"/>
  <c r="T244"/>
  <c r="N244" s="1"/>
  <c r="U244"/>
  <c r="O244" s="1"/>
  <c r="V424"/>
  <c r="P424" s="1"/>
  <c r="W424"/>
  <c r="Q424" s="1"/>
  <c r="X424"/>
  <c r="R424" s="1"/>
  <c r="T253"/>
  <c r="N253" s="1"/>
  <c r="U253"/>
  <c r="O253" s="1"/>
  <c r="V563"/>
  <c r="P563" s="1"/>
  <c r="W563"/>
  <c r="Q563" s="1"/>
  <c r="X563"/>
  <c r="R563" s="1"/>
  <c r="T298"/>
  <c r="N298" s="1"/>
  <c r="U298"/>
  <c r="O298" s="1"/>
  <c r="V620"/>
  <c r="P620" s="1"/>
  <c r="W620"/>
  <c r="Q620" s="1"/>
  <c r="X620"/>
  <c r="R620" s="1"/>
  <c r="T320"/>
  <c r="N320" s="1"/>
  <c r="U320"/>
  <c r="O320" s="1"/>
  <c r="V662"/>
  <c r="P662" s="1"/>
  <c r="W662"/>
  <c r="Q662" s="1"/>
  <c r="X662"/>
  <c r="R662" s="1"/>
  <c r="T324"/>
  <c r="N324" s="1"/>
  <c r="U324"/>
  <c r="O324" s="1"/>
  <c r="V260"/>
  <c r="P260" s="1"/>
  <c r="W260"/>
  <c r="Q260" s="1"/>
  <c r="X260"/>
  <c r="R260" s="1"/>
  <c r="T367"/>
  <c r="N367" s="1"/>
  <c r="U367"/>
  <c r="O367" s="1"/>
  <c r="V584"/>
  <c r="P584" s="1"/>
  <c r="W584"/>
  <c r="Q584" s="1"/>
  <c r="X584"/>
  <c r="R584" s="1"/>
  <c r="T373"/>
  <c r="N373" s="1"/>
  <c r="U373"/>
  <c r="O373" s="1"/>
  <c r="V261"/>
  <c r="P261" s="1"/>
  <c r="W261"/>
  <c r="Q261" s="1"/>
  <c r="X261"/>
  <c r="R261" s="1"/>
  <c r="T381"/>
  <c r="N381" s="1"/>
  <c r="U381"/>
  <c r="O381" s="1"/>
  <c r="V456"/>
  <c r="P456" s="1"/>
  <c r="W456"/>
  <c r="Q456" s="1"/>
  <c r="X456"/>
  <c r="R456" s="1"/>
  <c r="T421"/>
  <c r="N421" s="1"/>
  <c r="U421"/>
  <c r="O421" s="1"/>
  <c r="V179"/>
  <c r="P179" s="1"/>
  <c r="W179"/>
  <c r="Q179" s="1"/>
  <c r="X179"/>
  <c r="R179" s="1"/>
  <c r="T440"/>
  <c r="N440" s="1"/>
  <c r="U440"/>
  <c r="O440" s="1"/>
  <c r="V323"/>
  <c r="P323" s="1"/>
  <c r="W323"/>
  <c r="Q323" s="1"/>
  <c r="X323"/>
  <c r="R323" s="1"/>
  <c r="T659"/>
  <c r="N659" s="1"/>
  <c r="U659"/>
  <c r="O659" s="1"/>
  <c r="V262"/>
  <c r="P262" s="1"/>
  <c r="W262"/>
  <c r="Q262" s="1"/>
  <c r="X262"/>
  <c r="R262" s="1"/>
  <c r="T10"/>
  <c r="N10" s="1"/>
  <c r="U10"/>
  <c r="O10" s="1"/>
  <c r="V474"/>
  <c r="P474" s="1"/>
  <c r="W474"/>
  <c r="Q474" s="1"/>
  <c r="X474"/>
  <c r="R474" s="1"/>
  <c r="T45"/>
  <c r="N45" s="1"/>
  <c r="U45"/>
  <c r="O45" s="1"/>
  <c r="V50"/>
  <c r="P50" s="1"/>
  <c r="W50"/>
  <c r="Q50" s="1"/>
  <c r="X50"/>
  <c r="R50" s="1"/>
  <c r="T49"/>
  <c r="N49" s="1"/>
  <c r="U49"/>
  <c r="O49" s="1"/>
  <c r="V263"/>
  <c r="P263" s="1"/>
  <c r="W263"/>
  <c r="Q263" s="1"/>
  <c r="X263"/>
  <c r="R263" s="1"/>
  <c r="T52"/>
  <c r="N52" s="1"/>
  <c r="U52"/>
  <c r="O52" s="1"/>
  <c r="V637"/>
  <c r="P637" s="1"/>
  <c r="W637"/>
  <c r="Q637" s="1"/>
  <c r="X637"/>
  <c r="R637" s="1"/>
  <c r="T63"/>
  <c r="N63" s="1"/>
  <c r="U63"/>
  <c r="O63" s="1"/>
  <c r="V441"/>
  <c r="P441" s="1"/>
  <c r="W441"/>
  <c r="Q441" s="1"/>
  <c r="X441"/>
  <c r="R441" s="1"/>
  <c r="T81"/>
  <c r="N81" s="1"/>
  <c r="U81"/>
  <c r="O81" s="1"/>
  <c r="V180"/>
  <c r="P180" s="1"/>
  <c r="W180"/>
  <c r="Q180" s="1"/>
  <c r="X180"/>
  <c r="R180" s="1"/>
  <c r="T103"/>
  <c r="N103" s="1"/>
  <c r="U103"/>
  <c r="O103" s="1"/>
  <c r="V663"/>
  <c r="P663" s="1"/>
  <c r="W663"/>
  <c r="Q663" s="1"/>
  <c r="X663"/>
  <c r="R663" s="1"/>
  <c r="T109"/>
  <c r="N109" s="1"/>
  <c r="U109"/>
  <c r="O109" s="1"/>
  <c r="V181"/>
  <c r="P181" s="1"/>
  <c r="W181"/>
  <c r="Q181" s="1"/>
  <c r="X181"/>
  <c r="R181" s="1"/>
  <c r="T118"/>
  <c r="N118" s="1"/>
  <c r="U118"/>
  <c r="O118" s="1"/>
  <c r="V121"/>
  <c r="P121" s="1"/>
  <c r="W121"/>
  <c r="Q121" s="1"/>
  <c r="X121"/>
  <c r="R121" s="1"/>
  <c r="T126"/>
  <c r="N126" s="1"/>
  <c r="U126"/>
  <c r="O126" s="1"/>
  <c r="V122"/>
  <c r="P122" s="1"/>
  <c r="W122"/>
  <c r="Q122" s="1"/>
  <c r="X122"/>
  <c r="R122" s="1"/>
  <c r="T130"/>
  <c r="N130" s="1"/>
  <c r="U130"/>
  <c r="O130" s="1"/>
  <c r="V508"/>
  <c r="P508" s="1"/>
  <c r="W508"/>
  <c r="Q508" s="1"/>
  <c r="X508"/>
  <c r="R508" s="1"/>
  <c r="T139"/>
  <c r="N139" s="1"/>
  <c r="U139"/>
  <c r="O139" s="1"/>
  <c r="V621"/>
  <c r="P621" s="1"/>
  <c r="W621"/>
  <c r="Q621" s="1"/>
  <c r="X621"/>
  <c r="R621" s="1"/>
  <c r="T189"/>
  <c r="N189" s="1"/>
  <c r="U189"/>
  <c r="O189" s="1"/>
  <c r="V80"/>
  <c r="P80" s="1"/>
  <c r="W80"/>
  <c r="Q80" s="1"/>
  <c r="X80"/>
  <c r="R80" s="1"/>
  <c r="T195"/>
  <c r="N195" s="1"/>
  <c r="U195"/>
  <c r="O195" s="1"/>
  <c r="V324"/>
  <c r="P324" s="1"/>
  <c r="W324"/>
  <c r="Q324" s="1"/>
  <c r="X324"/>
  <c r="R324" s="1"/>
  <c r="T200"/>
  <c r="N200" s="1"/>
  <c r="U200"/>
  <c r="O200" s="1"/>
  <c r="V11"/>
  <c r="P11" s="1"/>
  <c r="W11"/>
  <c r="Q11" s="1"/>
  <c r="X11"/>
  <c r="R11" s="1"/>
  <c r="T248"/>
  <c r="N248" s="1"/>
  <c r="U248"/>
  <c r="O248" s="1"/>
  <c r="V325"/>
  <c r="P325" s="1"/>
  <c r="W325"/>
  <c r="Q325" s="1"/>
  <c r="X325"/>
  <c r="R325" s="1"/>
  <c r="T264"/>
  <c r="N264" s="1"/>
  <c r="U264"/>
  <c r="O264" s="1"/>
  <c r="V373"/>
  <c r="P373" s="1"/>
  <c r="W373"/>
  <c r="Q373" s="1"/>
  <c r="X373"/>
  <c r="R373" s="1"/>
  <c r="T300"/>
  <c r="N300" s="1"/>
  <c r="U300"/>
  <c r="O300" s="1"/>
  <c r="V326"/>
  <c r="P326" s="1"/>
  <c r="W326"/>
  <c r="Q326" s="1"/>
  <c r="X326"/>
  <c r="R326" s="1"/>
  <c r="T302"/>
  <c r="N302" s="1"/>
  <c r="U302"/>
  <c r="O302" s="1"/>
  <c r="V530"/>
  <c r="P530" s="1"/>
  <c r="W530"/>
  <c r="Q530" s="1"/>
  <c r="X530"/>
  <c r="R530" s="1"/>
  <c r="T315"/>
  <c r="N315" s="1"/>
  <c r="U315"/>
  <c r="O315" s="1"/>
  <c r="V182"/>
  <c r="P182" s="1"/>
  <c r="W182"/>
  <c r="Q182" s="1"/>
  <c r="X182"/>
  <c r="R182" s="1"/>
  <c r="T316"/>
  <c r="N316" s="1"/>
  <c r="U316"/>
  <c r="O316" s="1"/>
  <c r="V183"/>
  <c r="P183" s="1"/>
  <c r="W183"/>
  <c r="Q183" s="1"/>
  <c r="X183"/>
  <c r="R183" s="1"/>
  <c r="T340"/>
  <c r="N340" s="1"/>
  <c r="U340"/>
  <c r="O340" s="1"/>
  <c r="V475"/>
  <c r="P475" s="1"/>
  <c r="W475"/>
  <c r="Q475" s="1"/>
  <c r="X475"/>
  <c r="R475" s="1"/>
  <c r="T393"/>
  <c r="N393" s="1"/>
  <c r="U393"/>
  <c r="O393" s="1"/>
  <c r="V531"/>
  <c r="P531" s="1"/>
  <c r="W531"/>
  <c r="Q531" s="1"/>
  <c r="X531"/>
  <c r="R531" s="1"/>
  <c r="T394"/>
  <c r="N394" s="1"/>
  <c r="U394"/>
  <c r="O394" s="1"/>
  <c r="V509"/>
  <c r="P509" s="1"/>
  <c r="W509"/>
  <c r="Q509" s="1"/>
  <c r="X509"/>
  <c r="R509" s="1"/>
  <c r="T403"/>
  <c r="N403" s="1"/>
  <c r="U403"/>
  <c r="O403" s="1"/>
  <c r="V51"/>
  <c r="P51" s="1"/>
  <c r="W51"/>
  <c r="Q51" s="1"/>
  <c r="X51"/>
  <c r="R51" s="1"/>
  <c r="T553"/>
  <c r="N553" s="1"/>
  <c r="U553"/>
  <c r="O553" s="1"/>
  <c r="V564"/>
  <c r="P564" s="1"/>
  <c r="W564"/>
  <c r="Q564" s="1"/>
  <c r="X564"/>
  <c r="R564" s="1"/>
  <c r="T556"/>
  <c r="N556" s="1"/>
  <c r="U556"/>
  <c r="O556" s="1"/>
  <c r="V405"/>
  <c r="P405" s="1"/>
  <c r="W405"/>
  <c r="Q405" s="1"/>
  <c r="X405"/>
  <c r="R405" s="1"/>
  <c r="T8"/>
  <c r="N8" s="1"/>
  <c r="U8"/>
  <c r="O8" s="1"/>
  <c r="V565"/>
  <c r="P565" s="1"/>
  <c r="W565"/>
  <c r="Q565" s="1"/>
  <c r="X565"/>
  <c r="R565" s="1"/>
  <c r="T23"/>
  <c r="N23" s="1"/>
  <c r="U23"/>
  <c r="O23" s="1"/>
  <c r="V184"/>
  <c r="P184" s="1"/>
  <c r="W184"/>
  <c r="Q184" s="1"/>
  <c r="X184"/>
  <c r="R184" s="1"/>
  <c r="T74"/>
  <c r="N74" s="1"/>
  <c r="U74"/>
  <c r="O74" s="1"/>
  <c r="V425"/>
  <c r="P425" s="1"/>
  <c r="W425"/>
  <c r="Q425" s="1"/>
  <c r="X425"/>
  <c r="R425" s="1"/>
  <c r="T78"/>
  <c r="N78" s="1"/>
  <c r="U78"/>
  <c r="O78" s="1"/>
  <c r="V264"/>
  <c r="P264" s="1"/>
  <c r="W264"/>
  <c r="Q264" s="1"/>
  <c r="X264"/>
  <c r="R264" s="1"/>
  <c r="T86"/>
  <c r="N86" s="1"/>
  <c r="U86"/>
  <c r="O86" s="1"/>
  <c r="V52"/>
  <c r="P52" s="1"/>
  <c r="W52"/>
  <c r="Q52" s="1"/>
  <c r="X52"/>
  <c r="R52" s="1"/>
  <c r="T107"/>
  <c r="N107" s="1"/>
  <c r="U107"/>
  <c r="O107" s="1"/>
  <c r="V510"/>
  <c r="P510" s="1"/>
  <c r="W510"/>
  <c r="Q510" s="1"/>
  <c r="X510"/>
  <c r="R510" s="1"/>
  <c r="T132"/>
  <c r="N132" s="1"/>
  <c r="U132"/>
  <c r="O132" s="1"/>
  <c r="V327"/>
  <c r="P327" s="1"/>
  <c r="W327"/>
  <c r="Q327" s="1"/>
  <c r="X327"/>
  <c r="R327" s="1"/>
  <c r="T134"/>
  <c r="N134" s="1"/>
  <c r="U134"/>
  <c r="O134" s="1"/>
  <c r="V426"/>
  <c r="P426" s="1"/>
  <c r="W426"/>
  <c r="Q426" s="1"/>
  <c r="X426"/>
  <c r="R426" s="1"/>
  <c r="T150"/>
  <c r="N150" s="1"/>
  <c r="U150"/>
  <c r="O150" s="1"/>
  <c r="V566"/>
  <c r="P566" s="1"/>
  <c r="W566"/>
  <c r="Q566" s="1"/>
  <c r="X566"/>
  <c r="R566" s="1"/>
  <c r="T172"/>
  <c r="N172" s="1"/>
  <c r="U172"/>
  <c r="O172" s="1"/>
  <c r="V53"/>
  <c r="P53" s="1"/>
  <c r="W53"/>
  <c r="Q53" s="1"/>
  <c r="X53"/>
  <c r="R53" s="1"/>
  <c r="T178"/>
  <c r="N178" s="1"/>
  <c r="U178"/>
  <c r="O178" s="1"/>
  <c r="V54"/>
  <c r="P54" s="1"/>
  <c r="W54"/>
  <c r="Q54" s="1"/>
  <c r="X54"/>
  <c r="R54" s="1"/>
  <c r="T184"/>
  <c r="N184" s="1"/>
  <c r="U184"/>
  <c r="O184" s="1"/>
  <c r="V622"/>
  <c r="P622" s="1"/>
  <c r="W622"/>
  <c r="Q622" s="1"/>
  <c r="X622"/>
  <c r="R622" s="1"/>
  <c r="T193"/>
  <c r="N193" s="1"/>
  <c r="U193"/>
  <c r="O193" s="1"/>
  <c r="V185"/>
  <c r="P185" s="1"/>
  <c r="W185"/>
  <c r="Q185" s="1"/>
  <c r="X185"/>
  <c r="R185" s="1"/>
  <c r="T194"/>
  <c r="N194" s="1"/>
  <c r="U194"/>
  <c r="O194" s="1"/>
  <c r="V186"/>
  <c r="P186" s="1"/>
  <c r="W186"/>
  <c r="Q186" s="1"/>
  <c r="X186"/>
  <c r="R186" s="1"/>
  <c r="T203"/>
  <c r="N203" s="1"/>
  <c r="U203"/>
  <c r="O203" s="1"/>
  <c r="V374"/>
  <c r="P374" s="1"/>
  <c r="W374"/>
  <c r="Q374" s="1"/>
  <c r="X374"/>
  <c r="R374" s="1"/>
  <c r="T211"/>
  <c r="N211" s="1"/>
  <c r="U211"/>
  <c r="O211" s="1"/>
  <c r="V187"/>
  <c r="P187" s="1"/>
  <c r="W187"/>
  <c r="Q187" s="1"/>
  <c r="X187"/>
  <c r="R187" s="1"/>
  <c r="T233"/>
  <c r="N233" s="1"/>
  <c r="U233"/>
  <c r="O233" s="1"/>
  <c r="V511"/>
  <c r="P511" s="1"/>
  <c r="W511"/>
  <c r="Q511" s="1"/>
  <c r="X511"/>
  <c r="R511" s="1"/>
  <c r="T238"/>
  <c r="N238" s="1"/>
  <c r="U238"/>
  <c r="O238" s="1"/>
  <c r="V532"/>
  <c r="P532" s="1"/>
  <c r="W532"/>
  <c r="Q532" s="1"/>
  <c r="X532"/>
  <c r="R532" s="1"/>
  <c r="T256"/>
  <c r="N256" s="1"/>
  <c r="U256"/>
  <c r="O256" s="1"/>
  <c r="V265"/>
  <c r="P265" s="1"/>
  <c r="W265"/>
  <c r="Q265" s="1"/>
  <c r="X265"/>
  <c r="R265" s="1"/>
  <c r="T287"/>
  <c r="N287" s="1"/>
  <c r="U287"/>
  <c r="O287" s="1"/>
  <c r="V328"/>
  <c r="P328" s="1"/>
  <c r="W328"/>
  <c r="Q328" s="1"/>
  <c r="X328"/>
  <c r="R328" s="1"/>
  <c r="T303"/>
  <c r="N303" s="1"/>
  <c r="U303"/>
  <c r="O303" s="1"/>
  <c r="V638"/>
  <c r="P638" s="1"/>
  <c r="W638"/>
  <c r="Q638" s="1"/>
  <c r="X638"/>
  <c r="R638" s="1"/>
  <c r="T318"/>
  <c r="N318" s="1"/>
  <c r="U318"/>
  <c r="O318" s="1"/>
  <c r="V31"/>
  <c r="P31" s="1"/>
  <c r="W31"/>
  <c r="Q31" s="1"/>
  <c r="X31"/>
  <c r="R31" s="1"/>
  <c r="T327"/>
  <c r="N327" s="1"/>
  <c r="U327"/>
  <c r="O327" s="1"/>
  <c r="V188"/>
  <c r="P188" s="1"/>
  <c r="W188"/>
  <c r="Q188" s="1"/>
  <c r="X188"/>
  <c r="R188" s="1"/>
  <c r="T343"/>
  <c r="N343" s="1"/>
  <c r="U343"/>
  <c r="O343" s="1"/>
  <c r="V189"/>
  <c r="P189" s="1"/>
  <c r="W189"/>
  <c r="Q189" s="1"/>
  <c r="X189"/>
  <c r="R189" s="1"/>
  <c r="T351"/>
  <c r="N351" s="1"/>
  <c r="U351"/>
  <c r="O351" s="1"/>
  <c r="V664"/>
  <c r="P664" s="1"/>
  <c r="W664"/>
  <c r="Q664" s="1"/>
  <c r="X664"/>
  <c r="R664" s="1"/>
  <c r="T455"/>
  <c r="N455" s="1"/>
  <c r="U455"/>
  <c r="O455" s="1"/>
  <c r="V190"/>
  <c r="P190" s="1"/>
  <c r="W190"/>
  <c r="Q190" s="1"/>
  <c r="X190"/>
  <c r="R190" s="1"/>
  <c r="T19"/>
  <c r="N19" s="1"/>
  <c r="U19"/>
  <c r="O19" s="1"/>
  <c r="V427"/>
  <c r="P427" s="1"/>
  <c r="W427"/>
  <c r="Q427" s="1"/>
  <c r="X427"/>
  <c r="R427" s="1"/>
  <c r="T25"/>
  <c r="N25" s="1"/>
  <c r="U25"/>
  <c r="O25" s="1"/>
  <c r="V329"/>
  <c r="P329" s="1"/>
  <c r="W329"/>
  <c r="Q329" s="1"/>
  <c r="X329"/>
  <c r="R329" s="1"/>
  <c r="T42"/>
  <c r="N42" s="1"/>
  <c r="U42"/>
  <c r="O42" s="1"/>
  <c r="V55"/>
  <c r="P55" s="1"/>
  <c r="W55"/>
  <c r="Q55" s="1"/>
  <c r="X55"/>
  <c r="R55" s="1"/>
  <c r="T43"/>
  <c r="N43" s="1"/>
  <c r="U43"/>
  <c r="O43" s="1"/>
  <c r="V123"/>
  <c r="P123" s="1"/>
  <c r="W123"/>
  <c r="Q123" s="1"/>
  <c r="X123"/>
  <c r="R123" s="1"/>
  <c r="T50"/>
  <c r="N50" s="1"/>
  <c r="U50"/>
  <c r="O50" s="1"/>
  <c r="V191"/>
  <c r="P191" s="1"/>
  <c r="W191"/>
  <c r="Q191" s="1"/>
  <c r="X191"/>
  <c r="R191" s="1"/>
  <c r="T57"/>
  <c r="N57" s="1"/>
  <c r="U57"/>
  <c r="O57" s="1"/>
  <c r="V8"/>
  <c r="P8" s="1"/>
  <c r="W8"/>
  <c r="Q8" s="1"/>
  <c r="X8"/>
  <c r="R8" s="1"/>
  <c r="T59"/>
  <c r="N59" s="1"/>
  <c r="U59"/>
  <c r="O59" s="1"/>
  <c r="V375"/>
  <c r="P375" s="1"/>
  <c r="W375"/>
  <c r="Q375" s="1"/>
  <c r="X375"/>
  <c r="R375" s="1"/>
  <c r="T64"/>
  <c r="N64" s="1"/>
  <c r="U64"/>
  <c r="O64" s="1"/>
  <c r="V81"/>
  <c r="P81" s="1"/>
  <c r="W81"/>
  <c r="Q81" s="1"/>
  <c r="X81"/>
  <c r="R81" s="1"/>
  <c r="T69"/>
  <c r="N69" s="1"/>
  <c r="U69"/>
  <c r="O69" s="1"/>
  <c r="V623"/>
  <c r="P623" s="1"/>
  <c r="W623"/>
  <c r="Q623" s="1"/>
  <c r="X623"/>
  <c r="R623" s="1"/>
  <c r="T84"/>
  <c r="N84" s="1"/>
  <c r="U84"/>
  <c r="O84" s="1"/>
  <c r="V585"/>
  <c r="P585" s="1"/>
  <c r="W585"/>
  <c r="Q585" s="1"/>
  <c r="X585"/>
  <c r="R585" s="1"/>
  <c r="T90"/>
  <c r="N90" s="1"/>
  <c r="U90"/>
  <c r="O90" s="1"/>
  <c r="V567"/>
  <c r="P567" s="1"/>
  <c r="W567"/>
  <c r="Q567" s="1"/>
  <c r="X567"/>
  <c r="R567" s="1"/>
  <c r="T94"/>
  <c r="N94" s="1"/>
  <c r="U94"/>
  <c r="O94" s="1"/>
  <c r="V568"/>
  <c r="P568" s="1"/>
  <c r="W568"/>
  <c r="Q568" s="1"/>
  <c r="X568"/>
  <c r="R568" s="1"/>
  <c r="T117"/>
  <c r="N117" s="1"/>
  <c r="U117"/>
  <c r="O117" s="1"/>
  <c r="V586"/>
  <c r="P586" s="1"/>
  <c r="W586"/>
  <c r="Q586" s="1"/>
  <c r="X586"/>
  <c r="R586" s="1"/>
  <c r="T138"/>
  <c r="N138" s="1"/>
  <c r="U138"/>
  <c r="O138" s="1"/>
  <c r="V607"/>
  <c r="P607" s="1"/>
  <c r="W607"/>
  <c r="Q607" s="1"/>
  <c r="X607"/>
  <c r="R607" s="1"/>
  <c r="T148"/>
  <c r="N148" s="1"/>
  <c r="U148"/>
  <c r="O148" s="1"/>
  <c r="V82"/>
  <c r="P82" s="1"/>
  <c r="W82"/>
  <c r="Q82" s="1"/>
  <c r="X82"/>
  <c r="R82" s="1"/>
  <c r="T151"/>
  <c r="N151" s="1"/>
  <c r="U151"/>
  <c r="O151" s="1"/>
  <c r="V192"/>
  <c r="P192" s="1"/>
  <c r="W192"/>
  <c r="Q192" s="1"/>
  <c r="X192"/>
  <c r="R192" s="1"/>
  <c r="T161"/>
  <c r="N161" s="1"/>
  <c r="U161"/>
  <c r="O161" s="1"/>
  <c r="V376"/>
  <c r="P376" s="1"/>
  <c r="W376"/>
  <c r="Q376" s="1"/>
  <c r="X376"/>
  <c r="R376" s="1"/>
  <c r="T171"/>
  <c r="N171" s="1"/>
  <c r="U171"/>
  <c r="O171" s="1"/>
  <c r="V124"/>
  <c r="P124" s="1"/>
  <c r="W124"/>
  <c r="Q124" s="1"/>
  <c r="X124"/>
  <c r="R124" s="1"/>
  <c r="T174"/>
  <c r="N174" s="1"/>
  <c r="U174"/>
  <c r="O174" s="1"/>
  <c r="V533"/>
  <c r="P533" s="1"/>
  <c r="W533"/>
  <c r="Q533" s="1"/>
  <c r="X533"/>
  <c r="R533" s="1"/>
  <c r="T181"/>
  <c r="N181" s="1"/>
  <c r="U181"/>
  <c r="O181" s="1"/>
  <c r="V330"/>
  <c r="P330" s="1"/>
  <c r="W330"/>
  <c r="Q330" s="1"/>
  <c r="X330"/>
  <c r="R330" s="1"/>
  <c r="T205"/>
  <c r="N205" s="1"/>
  <c r="U205"/>
  <c r="O205" s="1"/>
  <c r="V534"/>
  <c r="P534" s="1"/>
  <c r="W534"/>
  <c r="Q534" s="1"/>
  <c r="X534"/>
  <c r="R534" s="1"/>
  <c r="T217"/>
  <c r="N217" s="1"/>
  <c r="U217"/>
  <c r="O217" s="1"/>
  <c r="V665"/>
  <c r="P665" s="1"/>
  <c r="W665"/>
  <c r="Q665" s="1"/>
  <c r="X665"/>
  <c r="R665" s="1"/>
  <c r="T240"/>
  <c r="N240" s="1"/>
  <c r="U240"/>
  <c r="O240" s="1"/>
  <c r="V535"/>
  <c r="P535" s="1"/>
  <c r="W535"/>
  <c r="Q535" s="1"/>
  <c r="X535"/>
  <c r="R535" s="1"/>
  <c r="T252"/>
  <c r="N252" s="1"/>
  <c r="U252"/>
  <c r="O252" s="1"/>
  <c r="V377"/>
  <c r="P377" s="1"/>
  <c r="W377"/>
  <c r="Q377" s="1"/>
  <c r="X377"/>
  <c r="R377" s="1"/>
  <c r="T263"/>
  <c r="N263" s="1"/>
  <c r="U263"/>
  <c r="O263" s="1"/>
  <c r="V331"/>
  <c r="P331" s="1"/>
  <c r="W331"/>
  <c r="Q331" s="1"/>
  <c r="X331"/>
  <c r="R331" s="1"/>
  <c r="T279"/>
  <c r="N279" s="1"/>
  <c r="U279"/>
  <c r="O279" s="1"/>
  <c r="V83"/>
  <c r="P83" s="1"/>
  <c r="W83"/>
  <c r="Q83" s="1"/>
  <c r="X83"/>
  <c r="R83" s="1"/>
  <c r="T290"/>
  <c r="N290" s="1"/>
  <c r="U290"/>
  <c r="O290" s="1"/>
  <c r="V266"/>
  <c r="P266" s="1"/>
  <c r="W266"/>
  <c r="Q266" s="1"/>
  <c r="X266"/>
  <c r="R266" s="1"/>
  <c r="T293"/>
  <c r="N293" s="1"/>
  <c r="U293"/>
  <c r="O293" s="1"/>
  <c r="V512"/>
  <c r="P512" s="1"/>
  <c r="W512"/>
  <c r="Q512" s="1"/>
  <c r="X512"/>
  <c r="R512" s="1"/>
  <c r="T317"/>
  <c r="N317" s="1"/>
  <c r="U317"/>
  <c r="O317" s="1"/>
  <c r="V378"/>
  <c r="P378" s="1"/>
  <c r="W378"/>
  <c r="Q378" s="1"/>
  <c r="X378"/>
  <c r="R378" s="1"/>
  <c r="T322"/>
  <c r="N322" s="1"/>
  <c r="U322"/>
  <c r="O322" s="1"/>
  <c r="V56"/>
  <c r="P56" s="1"/>
  <c r="W56"/>
  <c r="Q56" s="1"/>
  <c r="X56"/>
  <c r="R56" s="1"/>
  <c r="T335"/>
  <c r="N335" s="1"/>
  <c r="U335"/>
  <c r="O335" s="1"/>
  <c r="V624"/>
  <c r="P624" s="1"/>
  <c r="W624"/>
  <c r="Q624" s="1"/>
  <c r="X624"/>
  <c r="R624" s="1"/>
  <c r="T358"/>
  <c r="N358" s="1"/>
  <c r="U358"/>
  <c r="O358" s="1"/>
  <c r="V193"/>
  <c r="P193" s="1"/>
  <c r="W193"/>
  <c r="Q193" s="1"/>
  <c r="X193"/>
  <c r="R193" s="1"/>
  <c r="T412"/>
  <c r="N412" s="1"/>
  <c r="U412"/>
  <c r="O412" s="1"/>
  <c r="V27"/>
  <c r="P27" s="1"/>
  <c r="W27"/>
  <c r="Q27" s="1"/>
  <c r="X27"/>
  <c r="R27" s="1"/>
  <c r="T431"/>
  <c r="N431" s="1"/>
  <c r="U431"/>
  <c r="O431" s="1"/>
  <c r="V84"/>
  <c r="P84" s="1"/>
  <c r="W84"/>
  <c r="Q84" s="1"/>
  <c r="X84"/>
  <c r="R84" s="1"/>
  <c r="T437"/>
  <c r="N437" s="1"/>
  <c r="U437"/>
  <c r="O437" s="1"/>
  <c r="V194"/>
  <c r="P194" s="1"/>
  <c r="W194"/>
  <c r="Q194" s="1"/>
  <c r="X194"/>
  <c r="R194" s="1"/>
  <c r="T459"/>
  <c r="N459" s="1"/>
  <c r="U459"/>
  <c r="O459" s="1"/>
  <c r="V17"/>
  <c r="P17" s="1"/>
  <c r="W17"/>
  <c r="Q17" s="1"/>
  <c r="X17"/>
  <c r="R17" s="1"/>
  <c r="T554"/>
  <c r="N554" s="1"/>
  <c r="U554"/>
  <c r="O554" s="1"/>
  <c r="V85"/>
  <c r="P85" s="1"/>
  <c r="W85"/>
  <c r="Q85" s="1"/>
  <c r="X85"/>
  <c r="R85" s="1"/>
  <c r="T3"/>
  <c r="N3" s="1"/>
  <c r="U3"/>
  <c r="O3" s="1"/>
  <c r="V267"/>
  <c r="P267" s="1"/>
  <c r="W267"/>
  <c r="Q267" s="1"/>
  <c r="X267"/>
  <c r="R267" s="1"/>
  <c r="T11"/>
  <c r="N11" s="1"/>
  <c r="U11"/>
  <c r="O11" s="1"/>
  <c r="V569"/>
  <c r="P569" s="1"/>
  <c r="W569"/>
  <c r="Q569" s="1"/>
  <c r="X569"/>
  <c r="R569" s="1"/>
  <c r="T15"/>
  <c r="N15" s="1"/>
  <c r="U15"/>
  <c r="O15" s="1"/>
  <c r="V86"/>
  <c r="P86" s="1"/>
  <c r="W86"/>
  <c r="Q86" s="1"/>
  <c r="X86"/>
  <c r="R86" s="1"/>
  <c r="T33"/>
  <c r="N33" s="1"/>
  <c r="U33"/>
  <c r="O33" s="1"/>
  <c r="V195"/>
  <c r="P195" s="1"/>
  <c r="W195"/>
  <c r="Q195" s="1"/>
  <c r="X195"/>
  <c r="R195" s="1"/>
  <c r="T105"/>
  <c r="N105" s="1"/>
  <c r="U105"/>
  <c r="O105" s="1"/>
  <c r="V125"/>
  <c r="P125" s="1"/>
  <c r="W125"/>
  <c r="Q125" s="1"/>
  <c r="X125"/>
  <c r="R125" s="1"/>
  <c r="T116"/>
  <c r="N116" s="1"/>
  <c r="U116"/>
  <c r="O116" s="1"/>
  <c r="V587"/>
  <c r="P587" s="1"/>
  <c r="W587"/>
  <c r="Q587" s="1"/>
  <c r="X587"/>
  <c r="R587" s="1"/>
  <c r="T137"/>
  <c r="N137" s="1"/>
  <c r="U137"/>
  <c r="O137" s="1"/>
  <c r="V490"/>
  <c r="P490" s="1"/>
  <c r="W490"/>
  <c r="Q490" s="1"/>
  <c r="X490"/>
  <c r="R490" s="1"/>
  <c r="T165"/>
  <c r="N165" s="1"/>
  <c r="U165"/>
  <c r="O165" s="1"/>
  <c r="V87"/>
  <c r="P87" s="1"/>
  <c r="W87"/>
  <c r="Q87" s="1"/>
  <c r="X87"/>
  <c r="R87" s="1"/>
  <c r="T169"/>
  <c r="N169" s="1"/>
  <c r="U169"/>
  <c r="O169" s="1"/>
  <c r="V332"/>
  <c r="P332" s="1"/>
  <c r="W332"/>
  <c r="Q332" s="1"/>
  <c r="X332"/>
  <c r="R332" s="1"/>
  <c r="T182"/>
  <c r="N182" s="1"/>
  <c r="U182"/>
  <c r="O182" s="1"/>
  <c r="V457"/>
  <c r="P457" s="1"/>
  <c r="W457"/>
  <c r="Q457" s="1"/>
  <c r="X457"/>
  <c r="R457" s="1"/>
  <c r="T198"/>
  <c r="N198" s="1"/>
  <c r="U198"/>
  <c r="O198" s="1"/>
  <c r="V513"/>
  <c r="P513" s="1"/>
  <c r="W513"/>
  <c r="Q513" s="1"/>
  <c r="X513"/>
  <c r="R513" s="1"/>
  <c r="T209"/>
  <c r="N209" s="1"/>
  <c r="U209"/>
  <c r="O209" s="1"/>
  <c r="V12"/>
  <c r="P12" s="1"/>
  <c r="W12"/>
  <c r="Q12" s="1"/>
  <c r="X12"/>
  <c r="R12" s="1"/>
  <c r="T210"/>
  <c r="N210" s="1"/>
  <c r="U210"/>
  <c r="O210" s="1"/>
  <c r="V126"/>
  <c r="P126" s="1"/>
  <c r="W126"/>
  <c r="Q126" s="1"/>
  <c r="X126"/>
  <c r="R126" s="1"/>
  <c r="T214"/>
  <c r="N214" s="1"/>
  <c r="U214"/>
  <c r="O214" s="1"/>
  <c r="V442"/>
  <c r="P442" s="1"/>
  <c r="W442"/>
  <c r="Q442" s="1"/>
  <c r="X442"/>
  <c r="R442" s="1"/>
  <c r="T227"/>
  <c r="N227" s="1"/>
  <c r="U227"/>
  <c r="O227" s="1"/>
  <c r="V127"/>
  <c r="P127" s="1"/>
  <c r="W127"/>
  <c r="Q127" s="1"/>
  <c r="X127"/>
  <c r="R127" s="1"/>
  <c r="T234"/>
  <c r="N234" s="1"/>
  <c r="U234"/>
  <c r="O234" s="1"/>
  <c r="V514"/>
  <c r="P514" s="1"/>
  <c r="W514"/>
  <c r="Q514" s="1"/>
  <c r="X514"/>
  <c r="R514" s="1"/>
  <c r="T249"/>
  <c r="N249" s="1"/>
  <c r="U249"/>
  <c r="O249" s="1"/>
  <c r="V268"/>
  <c r="P268" s="1"/>
  <c r="W268"/>
  <c r="Q268" s="1"/>
  <c r="X268"/>
  <c r="R268" s="1"/>
  <c r="T257"/>
  <c r="N257" s="1"/>
  <c r="U257"/>
  <c r="O257" s="1"/>
  <c r="V443"/>
  <c r="P443" s="1"/>
  <c r="W443"/>
  <c r="Q443" s="1"/>
  <c r="X443"/>
  <c r="R443" s="1"/>
  <c r="T266"/>
  <c r="N266" s="1"/>
  <c r="U266"/>
  <c r="O266" s="1"/>
  <c r="V379"/>
  <c r="P379" s="1"/>
  <c r="W379"/>
  <c r="Q379" s="1"/>
  <c r="X379"/>
  <c r="R379" s="1"/>
  <c r="T268"/>
  <c r="N268" s="1"/>
  <c r="U268"/>
  <c r="O268" s="1"/>
  <c r="V333"/>
  <c r="P333" s="1"/>
  <c r="W333"/>
  <c r="Q333" s="1"/>
  <c r="X333"/>
  <c r="R333" s="1"/>
  <c r="T273"/>
  <c r="N273" s="1"/>
  <c r="U273"/>
  <c r="O273" s="1"/>
  <c r="V491"/>
  <c r="P491" s="1"/>
  <c r="W491"/>
  <c r="Q491" s="1"/>
  <c r="X491"/>
  <c r="R491" s="1"/>
  <c r="T294"/>
  <c r="N294" s="1"/>
  <c r="U294"/>
  <c r="O294" s="1"/>
  <c r="V57"/>
  <c r="P57" s="1"/>
  <c r="W57"/>
  <c r="Q57" s="1"/>
  <c r="X57"/>
  <c r="R57" s="1"/>
  <c r="T312"/>
  <c r="N312" s="1"/>
  <c r="U312"/>
  <c r="O312" s="1"/>
  <c r="V536"/>
  <c r="P536" s="1"/>
  <c r="W536"/>
  <c r="Q536" s="1"/>
  <c r="X536"/>
  <c r="R536" s="1"/>
  <c r="T369"/>
  <c r="N369" s="1"/>
  <c r="U369"/>
  <c r="O369" s="1"/>
  <c r="V196"/>
  <c r="P196" s="1"/>
  <c r="W196"/>
  <c r="Q196" s="1"/>
  <c r="X196"/>
  <c r="R196" s="1"/>
  <c r="T376"/>
  <c r="N376" s="1"/>
  <c r="U376"/>
  <c r="O376" s="1"/>
  <c r="V269"/>
  <c r="P269" s="1"/>
  <c r="W269"/>
  <c r="Q269" s="1"/>
  <c r="X269"/>
  <c r="R269" s="1"/>
  <c r="T378"/>
  <c r="N378" s="1"/>
  <c r="U378"/>
  <c r="O378" s="1"/>
  <c r="V128"/>
  <c r="P128" s="1"/>
  <c r="W128"/>
  <c r="Q128" s="1"/>
  <c r="X128"/>
  <c r="R128" s="1"/>
  <c r="T380"/>
  <c r="N380" s="1"/>
  <c r="U380"/>
  <c r="O380" s="1"/>
  <c r="V270"/>
  <c r="P270" s="1"/>
  <c r="W270"/>
  <c r="Q270" s="1"/>
  <c r="X270"/>
  <c r="R270" s="1"/>
  <c r="T414"/>
  <c r="N414" s="1"/>
  <c r="U414"/>
  <c r="O414" s="1"/>
  <c r="V197"/>
  <c r="P197" s="1"/>
  <c r="W197"/>
  <c r="Q197" s="1"/>
  <c r="X197"/>
  <c r="R197" s="1"/>
  <c r="T470"/>
  <c r="N470" s="1"/>
  <c r="U470"/>
  <c r="O470" s="1"/>
  <c r="V476"/>
  <c r="P476" s="1"/>
  <c r="W476"/>
  <c r="Q476" s="1"/>
  <c r="X476"/>
  <c r="R476" s="1"/>
  <c r="T589"/>
  <c r="N589" s="1"/>
  <c r="U589"/>
  <c r="O589" s="1"/>
  <c r="V271"/>
  <c r="P271" s="1"/>
  <c r="W271"/>
  <c r="Q271" s="1"/>
  <c r="X271"/>
  <c r="R271" s="1"/>
  <c r="T610"/>
  <c r="N610" s="1"/>
  <c r="U610"/>
  <c r="O610" s="1"/>
  <c r="V334"/>
  <c r="P334" s="1"/>
  <c r="W334"/>
  <c r="Q334" s="1"/>
  <c r="X334"/>
  <c r="R334" s="1"/>
  <c r="T657"/>
  <c r="N657" s="1"/>
  <c r="U657"/>
  <c r="O657" s="1"/>
  <c r="V625"/>
  <c r="P625" s="1"/>
  <c r="W625"/>
  <c r="Q625" s="1"/>
  <c r="X625"/>
  <c r="R625" s="1"/>
  <c r="T6"/>
  <c r="N6" s="1"/>
  <c r="U6"/>
  <c r="O6" s="1"/>
  <c r="V198"/>
  <c r="P198" s="1"/>
  <c r="W198"/>
  <c r="Q198" s="1"/>
  <c r="X198"/>
  <c r="R198" s="1"/>
  <c r="T60"/>
  <c r="N60" s="1"/>
  <c r="U60"/>
  <c r="O60" s="1"/>
  <c r="V272"/>
  <c r="P272" s="1"/>
  <c r="W272"/>
  <c r="Q272" s="1"/>
  <c r="X272"/>
  <c r="R272" s="1"/>
  <c r="T70"/>
  <c r="N70" s="1"/>
  <c r="U70"/>
  <c r="O70" s="1"/>
  <c r="V335"/>
  <c r="P335" s="1"/>
  <c r="W335"/>
  <c r="Q335" s="1"/>
  <c r="X335"/>
  <c r="R335" s="1"/>
  <c r="T83"/>
  <c r="N83" s="1"/>
  <c r="U83"/>
  <c r="O83" s="1"/>
  <c r="V666"/>
  <c r="P666" s="1"/>
  <c r="W666"/>
  <c r="Q666" s="1"/>
  <c r="X666"/>
  <c r="R666" s="1"/>
  <c r="T110"/>
  <c r="N110" s="1"/>
  <c r="U110"/>
  <c r="O110" s="1"/>
  <c r="V336"/>
  <c r="P336" s="1"/>
  <c r="W336"/>
  <c r="Q336" s="1"/>
  <c r="X336"/>
  <c r="R336" s="1"/>
  <c r="T112"/>
  <c r="N112" s="1"/>
  <c r="U112"/>
  <c r="O112" s="1"/>
  <c r="V667"/>
  <c r="P667" s="1"/>
  <c r="W667"/>
  <c r="Q667" s="1"/>
  <c r="X667"/>
  <c r="R667" s="1"/>
  <c r="T121"/>
  <c r="N121" s="1"/>
  <c r="U121"/>
  <c r="O121" s="1"/>
  <c r="V129"/>
  <c r="P129" s="1"/>
  <c r="W129"/>
  <c r="Q129" s="1"/>
  <c r="X129"/>
  <c r="R129" s="1"/>
  <c r="T142"/>
  <c r="N142" s="1"/>
  <c r="U142"/>
  <c r="O142" s="1"/>
  <c r="V380"/>
  <c r="P380" s="1"/>
  <c r="W380"/>
  <c r="Q380" s="1"/>
  <c r="X380"/>
  <c r="R380" s="1"/>
  <c r="T155"/>
  <c r="N155" s="1"/>
  <c r="U155"/>
  <c r="O155" s="1"/>
  <c r="V337"/>
  <c r="P337" s="1"/>
  <c r="W337"/>
  <c r="Q337" s="1"/>
  <c r="X337"/>
  <c r="R337" s="1"/>
  <c r="T157"/>
  <c r="N157" s="1"/>
  <c r="U157"/>
  <c r="O157" s="1"/>
  <c r="V458"/>
  <c r="P458" s="1"/>
  <c r="W458"/>
  <c r="Q458" s="1"/>
  <c r="X458"/>
  <c r="R458" s="1"/>
  <c r="T232"/>
  <c r="N232" s="1"/>
  <c r="U232"/>
  <c r="O232" s="1"/>
  <c r="V444"/>
  <c r="P444" s="1"/>
  <c r="W444"/>
  <c r="Q444" s="1"/>
  <c r="X444"/>
  <c r="R444" s="1"/>
  <c r="T242"/>
  <c r="N242" s="1"/>
  <c r="U242"/>
  <c r="O242" s="1"/>
  <c r="V338"/>
  <c r="P338" s="1"/>
  <c r="W338"/>
  <c r="Q338" s="1"/>
  <c r="X338"/>
  <c r="R338" s="1"/>
  <c r="T245"/>
  <c r="N245" s="1"/>
  <c r="U245"/>
  <c r="O245" s="1"/>
  <c r="V381"/>
  <c r="P381" s="1"/>
  <c r="W381"/>
  <c r="Q381" s="1"/>
  <c r="X381"/>
  <c r="R381" s="1"/>
  <c r="T277"/>
  <c r="N277" s="1"/>
  <c r="U277"/>
  <c r="O277" s="1"/>
  <c r="V130"/>
  <c r="P130" s="1"/>
  <c r="W130"/>
  <c r="Q130" s="1"/>
  <c r="X130"/>
  <c r="R130" s="1"/>
  <c r="T297"/>
  <c r="N297" s="1"/>
  <c r="U297"/>
  <c r="O297" s="1"/>
  <c r="V273"/>
  <c r="P273" s="1"/>
  <c r="W273"/>
  <c r="Q273" s="1"/>
  <c r="X273"/>
  <c r="R273" s="1"/>
  <c r="T311"/>
  <c r="N311" s="1"/>
  <c r="U311"/>
  <c r="O311" s="1"/>
  <c r="V406"/>
  <c r="P406" s="1"/>
  <c r="W406"/>
  <c r="Q406" s="1"/>
  <c r="X406"/>
  <c r="R406" s="1"/>
  <c r="T341"/>
  <c r="N341" s="1"/>
  <c r="U341"/>
  <c r="O341" s="1"/>
  <c r="V274"/>
  <c r="P274" s="1"/>
  <c r="W274"/>
  <c r="Q274" s="1"/>
  <c r="X274"/>
  <c r="R274" s="1"/>
  <c r="T342"/>
  <c r="N342" s="1"/>
  <c r="U342"/>
  <c r="O342" s="1"/>
  <c r="V131"/>
  <c r="P131" s="1"/>
  <c r="W131"/>
  <c r="Q131" s="1"/>
  <c r="X131"/>
  <c r="R131" s="1"/>
  <c r="T352"/>
  <c r="N352" s="1"/>
  <c r="U352"/>
  <c r="O352" s="1"/>
  <c r="V339"/>
  <c r="P339" s="1"/>
  <c r="W339"/>
  <c r="Q339" s="1"/>
  <c r="X339"/>
  <c r="R339" s="1"/>
  <c r="T377"/>
  <c r="N377" s="1"/>
  <c r="U377"/>
  <c r="O377" s="1"/>
  <c r="V199"/>
  <c r="P199" s="1"/>
  <c r="W199"/>
  <c r="Q199" s="1"/>
  <c r="X199"/>
  <c r="R199" s="1"/>
  <c r="T384"/>
  <c r="N384" s="1"/>
  <c r="U384"/>
  <c r="O384" s="1"/>
  <c r="V382"/>
  <c r="P382" s="1"/>
  <c r="W382"/>
  <c r="Q382" s="1"/>
  <c r="X382"/>
  <c r="R382" s="1"/>
  <c r="T583"/>
  <c r="N583" s="1"/>
  <c r="U583"/>
  <c r="O583" s="1"/>
  <c r="V383"/>
  <c r="P383" s="1"/>
  <c r="W383"/>
  <c r="Q383" s="1"/>
  <c r="X383"/>
  <c r="R383" s="1"/>
  <c r="T629"/>
  <c r="N629" s="1"/>
  <c r="U629"/>
  <c r="O629" s="1"/>
  <c r="V668"/>
  <c r="P668" s="1"/>
  <c r="W668"/>
  <c r="Q668" s="1"/>
  <c r="X668"/>
  <c r="R668" s="1"/>
  <c r="T647"/>
  <c r="N647" s="1"/>
  <c r="U647"/>
  <c r="O647" s="1"/>
  <c r="V275"/>
  <c r="P275" s="1"/>
  <c r="W275"/>
  <c r="Q275" s="1"/>
  <c r="X275"/>
  <c r="R275" s="1"/>
  <c r="T682"/>
  <c r="N682" s="1"/>
  <c r="U682"/>
  <c r="O682" s="1"/>
  <c r="V58"/>
  <c r="P58" s="1"/>
  <c r="W58"/>
  <c r="Q58" s="1"/>
  <c r="X58"/>
  <c r="R58" s="1"/>
  <c r="T44"/>
  <c r="N44" s="1"/>
  <c r="U44"/>
  <c r="O44" s="1"/>
  <c r="V570"/>
  <c r="P570" s="1"/>
  <c r="W570"/>
  <c r="Q570" s="1"/>
  <c r="X570"/>
  <c r="R570" s="1"/>
  <c r="T104"/>
  <c r="N104" s="1"/>
  <c r="U104"/>
  <c r="O104" s="1"/>
  <c r="V276"/>
  <c r="P276" s="1"/>
  <c r="W276"/>
  <c r="Q276" s="1"/>
  <c r="X276"/>
  <c r="R276" s="1"/>
  <c r="T175"/>
  <c r="N175" s="1"/>
  <c r="U175"/>
  <c r="O175" s="1"/>
  <c r="V588"/>
  <c r="P588" s="1"/>
  <c r="W588"/>
  <c r="Q588" s="1"/>
  <c r="X588"/>
  <c r="R588" s="1"/>
  <c r="T185"/>
  <c r="N185" s="1"/>
  <c r="U185"/>
  <c r="O185" s="1"/>
  <c r="V277"/>
  <c r="P277" s="1"/>
  <c r="W277"/>
  <c r="Q277" s="1"/>
  <c r="X277"/>
  <c r="R277" s="1"/>
  <c r="T187"/>
  <c r="N187" s="1"/>
  <c r="U187"/>
  <c r="O187" s="1"/>
  <c r="V88"/>
  <c r="P88" s="1"/>
  <c r="W88"/>
  <c r="Q88" s="1"/>
  <c r="X88"/>
  <c r="R88" s="1"/>
  <c r="T192"/>
  <c r="N192" s="1"/>
  <c r="U192"/>
  <c r="O192" s="1"/>
  <c r="V89"/>
  <c r="P89" s="1"/>
  <c r="W89"/>
  <c r="Q89" s="1"/>
  <c r="X89"/>
  <c r="R89" s="1"/>
  <c r="T207"/>
  <c r="N207" s="1"/>
  <c r="U207"/>
  <c r="O207" s="1"/>
  <c r="V492"/>
  <c r="P492" s="1"/>
  <c r="W492"/>
  <c r="Q492" s="1"/>
  <c r="X492"/>
  <c r="R492" s="1"/>
  <c r="T288"/>
  <c r="N288" s="1"/>
  <c r="U288"/>
  <c r="O288" s="1"/>
  <c r="V445"/>
  <c r="P445" s="1"/>
  <c r="W445"/>
  <c r="Q445" s="1"/>
  <c r="X445"/>
  <c r="R445" s="1"/>
  <c r="T308"/>
  <c r="N308" s="1"/>
  <c r="U308"/>
  <c r="O308" s="1"/>
  <c r="V515"/>
  <c r="P515" s="1"/>
  <c r="W515"/>
  <c r="Q515" s="1"/>
  <c r="X515"/>
  <c r="R515" s="1"/>
  <c r="T338"/>
  <c r="N338" s="1"/>
  <c r="U338"/>
  <c r="O338" s="1"/>
  <c r="V200"/>
  <c r="P200" s="1"/>
  <c r="W200"/>
  <c r="Q200" s="1"/>
  <c r="X200"/>
  <c r="R200" s="1"/>
  <c r="T386"/>
  <c r="N386" s="1"/>
  <c r="U386"/>
  <c r="O386" s="1"/>
  <c r="V493"/>
  <c r="P493" s="1"/>
  <c r="W493"/>
  <c r="Q493" s="1"/>
  <c r="X493"/>
  <c r="R493" s="1"/>
  <c r="T427"/>
  <c r="N427" s="1"/>
  <c r="U427"/>
  <c r="O427" s="1"/>
  <c r="V608"/>
  <c r="P608" s="1"/>
  <c r="W608"/>
  <c r="Q608" s="1"/>
  <c r="X608"/>
  <c r="R608" s="1"/>
  <c r="T468"/>
  <c r="N468" s="1"/>
  <c r="U468"/>
  <c r="O468" s="1"/>
  <c r="V201"/>
  <c r="P201" s="1"/>
  <c r="W201"/>
  <c r="Q201" s="1"/>
  <c r="X201"/>
  <c r="R201" s="1"/>
  <c r="T471"/>
  <c r="N471" s="1"/>
  <c r="U471"/>
  <c r="O471" s="1"/>
  <c r="V626"/>
  <c r="P626" s="1"/>
  <c r="W626"/>
  <c r="Q626" s="1"/>
  <c r="X626"/>
  <c r="R626" s="1"/>
  <c r="T504"/>
  <c r="N504" s="1"/>
  <c r="U504"/>
  <c r="O504" s="1"/>
  <c r="V516"/>
  <c r="P516" s="1"/>
  <c r="W516"/>
  <c r="Q516" s="1"/>
  <c r="X516"/>
  <c r="R516" s="1"/>
  <c r="T510"/>
  <c r="N510" s="1"/>
  <c r="U510"/>
  <c r="O510" s="1"/>
  <c r="V384"/>
  <c r="P384" s="1"/>
  <c r="W384"/>
  <c r="Q384" s="1"/>
  <c r="X384"/>
  <c r="R384" s="1"/>
  <c r="T527"/>
  <c r="N527" s="1"/>
  <c r="U527"/>
  <c r="O527" s="1"/>
  <c r="V340"/>
  <c r="P340" s="1"/>
  <c r="W340"/>
  <c r="Q340" s="1"/>
  <c r="X340"/>
  <c r="R340" s="1"/>
  <c r="T588"/>
  <c r="N588" s="1"/>
  <c r="U588"/>
  <c r="O588" s="1"/>
  <c r="V202"/>
  <c r="P202" s="1"/>
  <c r="W202"/>
  <c r="Q202" s="1"/>
  <c r="X202"/>
  <c r="R202" s="1"/>
  <c r="T618"/>
  <c r="N618" s="1"/>
  <c r="U618"/>
  <c r="O618" s="1"/>
  <c r="V639"/>
  <c r="P639" s="1"/>
  <c r="W639"/>
  <c r="Q639" s="1"/>
  <c r="X639"/>
  <c r="R639" s="1"/>
  <c r="T619"/>
  <c r="N619" s="1"/>
  <c r="U619"/>
  <c r="O619" s="1"/>
  <c r="V459"/>
  <c r="P459" s="1"/>
  <c r="W459"/>
  <c r="Q459" s="1"/>
  <c r="X459"/>
  <c r="R459" s="1"/>
  <c r="T667"/>
  <c r="N667" s="1"/>
  <c r="U667"/>
  <c r="O667" s="1"/>
  <c r="V669"/>
  <c r="P669" s="1"/>
  <c r="W669"/>
  <c r="Q669" s="1"/>
  <c r="X669"/>
  <c r="R669" s="1"/>
  <c r="T680"/>
  <c r="N680" s="1"/>
  <c r="U680"/>
  <c r="O680" s="1"/>
  <c r="V428"/>
  <c r="P428" s="1"/>
  <c r="W428"/>
  <c r="Q428" s="1"/>
  <c r="X428"/>
  <c r="R428" s="1"/>
  <c r="T17"/>
  <c r="N17" s="1"/>
  <c r="U17"/>
  <c r="O17" s="1"/>
  <c r="V341"/>
  <c r="P341" s="1"/>
  <c r="W341"/>
  <c r="Q341" s="1"/>
  <c r="X341"/>
  <c r="R341" s="1"/>
  <c r="T41"/>
  <c r="N41" s="1"/>
  <c r="U41"/>
  <c r="O41" s="1"/>
  <c r="V385"/>
  <c r="P385" s="1"/>
  <c r="W385"/>
  <c r="Q385" s="1"/>
  <c r="X385"/>
  <c r="R385" s="1"/>
  <c r="T72"/>
  <c r="N72" s="1"/>
  <c r="U72"/>
  <c r="O72" s="1"/>
  <c r="V589"/>
  <c r="P589" s="1"/>
  <c r="W589"/>
  <c r="Q589" s="1"/>
  <c r="X589"/>
  <c r="R589" s="1"/>
  <c r="T102"/>
  <c r="N102" s="1"/>
  <c r="U102"/>
  <c r="O102" s="1"/>
  <c r="V670"/>
  <c r="P670" s="1"/>
  <c r="W670"/>
  <c r="Q670" s="1"/>
  <c r="X670"/>
  <c r="R670" s="1"/>
  <c r="T120"/>
  <c r="N120" s="1"/>
  <c r="U120"/>
  <c r="O120" s="1"/>
  <c r="V590"/>
  <c r="P590" s="1"/>
  <c r="W590"/>
  <c r="Q590" s="1"/>
  <c r="X590"/>
  <c r="R590" s="1"/>
  <c r="T128"/>
  <c r="N128" s="1"/>
  <c r="U128"/>
  <c r="O128" s="1"/>
  <c r="V342"/>
  <c r="P342" s="1"/>
  <c r="W342"/>
  <c r="Q342" s="1"/>
  <c r="X342"/>
  <c r="R342" s="1"/>
  <c r="T199"/>
  <c r="N199" s="1"/>
  <c r="U199"/>
  <c r="O199" s="1"/>
  <c r="V591"/>
  <c r="P591" s="1"/>
  <c r="W591"/>
  <c r="Q591" s="1"/>
  <c r="X591"/>
  <c r="R591" s="1"/>
  <c r="T204"/>
  <c r="N204" s="1"/>
  <c r="U204"/>
  <c r="O204" s="1"/>
  <c r="V592"/>
  <c r="P592" s="1"/>
  <c r="W592"/>
  <c r="Q592" s="1"/>
  <c r="X592"/>
  <c r="R592" s="1"/>
  <c r="T261"/>
  <c r="N261" s="1"/>
  <c r="U261"/>
  <c r="O261" s="1"/>
  <c r="V132"/>
  <c r="P132" s="1"/>
  <c r="W132"/>
  <c r="Q132" s="1"/>
  <c r="X132"/>
  <c r="R132" s="1"/>
  <c r="T328"/>
  <c r="N328" s="1"/>
  <c r="U328"/>
  <c r="O328" s="1"/>
  <c r="V133"/>
  <c r="P133" s="1"/>
  <c r="W133"/>
  <c r="Q133" s="1"/>
  <c r="X133"/>
  <c r="R133" s="1"/>
  <c r="T372"/>
  <c r="N372" s="1"/>
  <c r="U372"/>
  <c r="O372" s="1"/>
  <c r="V537"/>
  <c r="P537" s="1"/>
  <c r="W537"/>
  <c r="Q537" s="1"/>
  <c r="X537"/>
  <c r="R537" s="1"/>
  <c r="T374"/>
  <c r="N374" s="1"/>
  <c r="U374"/>
  <c r="O374" s="1"/>
  <c r="V446"/>
  <c r="P446" s="1"/>
  <c r="W446"/>
  <c r="Q446" s="1"/>
  <c r="X446"/>
  <c r="R446" s="1"/>
  <c r="T546"/>
  <c r="N546" s="1"/>
  <c r="U546"/>
  <c r="O546" s="1"/>
  <c r="V278"/>
  <c r="P278" s="1"/>
  <c r="W278"/>
  <c r="Q278" s="1"/>
  <c r="X278"/>
  <c r="R278" s="1"/>
  <c r="T591"/>
  <c r="N591" s="1"/>
  <c r="U591"/>
  <c r="O591" s="1"/>
  <c r="V203"/>
  <c r="P203" s="1"/>
  <c r="W203"/>
  <c r="Q203" s="1"/>
  <c r="X203"/>
  <c r="R203" s="1"/>
  <c r="T640"/>
  <c r="N640" s="1"/>
  <c r="U640"/>
  <c r="O640" s="1"/>
  <c r="V134"/>
  <c r="P134" s="1"/>
  <c r="W134"/>
  <c r="Q134" s="1"/>
  <c r="X134"/>
  <c r="R134" s="1"/>
  <c r="T678"/>
  <c r="N678" s="1"/>
  <c r="U678"/>
  <c r="O678" s="1"/>
  <c r="V517"/>
  <c r="P517" s="1"/>
  <c r="W517"/>
  <c r="Q517" s="1"/>
  <c r="X517"/>
  <c r="R517" s="1"/>
  <c r="T683"/>
  <c r="N683" s="1"/>
  <c r="U683"/>
  <c r="O683" s="1"/>
  <c r="V343"/>
  <c r="P343" s="1"/>
  <c r="W343"/>
  <c r="Q343" s="1"/>
  <c r="X343"/>
  <c r="R343" s="1"/>
  <c r="T215"/>
  <c r="N215" s="1"/>
  <c r="U215"/>
  <c r="O215" s="1"/>
  <c r="V344"/>
  <c r="P344" s="1"/>
  <c r="W344"/>
  <c r="Q344" s="1"/>
  <c r="X344"/>
  <c r="R344" s="1"/>
  <c r="T219"/>
  <c r="N219" s="1"/>
  <c r="U219"/>
  <c r="O219" s="1"/>
  <c r="V386"/>
  <c r="P386" s="1"/>
  <c r="W386"/>
  <c r="Q386" s="1"/>
  <c r="X386"/>
  <c r="R386" s="1"/>
  <c r="T251"/>
  <c r="N251" s="1"/>
  <c r="U251"/>
  <c r="O251" s="1"/>
  <c r="V135"/>
  <c r="P135" s="1"/>
  <c r="W135"/>
  <c r="Q135" s="1"/>
  <c r="X135"/>
  <c r="R135" s="1"/>
  <c r="T269"/>
  <c r="N269" s="1"/>
  <c r="U269"/>
  <c r="O269" s="1"/>
  <c r="V345"/>
  <c r="P345" s="1"/>
  <c r="W345"/>
  <c r="Q345" s="1"/>
  <c r="X345"/>
  <c r="R345" s="1"/>
  <c r="T330"/>
  <c r="N330" s="1"/>
  <c r="U330"/>
  <c r="O330" s="1"/>
  <c r="V279"/>
  <c r="P279" s="1"/>
  <c r="W279"/>
  <c r="Q279" s="1"/>
  <c r="X279"/>
  <c r="R279" s="1"/>
  <c r="T356"/>
  <c r="N356" s="1"/>
  <c r="U356"/>
  <c r="O356" s="1"/>
  <c r="V477"/>
  <c r="P477" s="1"/>
  <c r="W477"/>
  <c r="Q477" s="1"/>
  <c r="X477"/>
  <c r="R477" s="1"/>
  <c r="T361"/>
  <c r="N361" s="1"/>
  <c r="U361"/>
  <c r="O361" s="1"/>
  <c r="V387"/>
  <c r="P387" s="1"/>
  <c r="W387"/>
  <c r="Q387" s="1"/>
  <c r="X387"/>
  <c r="R387" s="1"/>
  <c r="T391"/>
  <c r="N391" s="1"/>
  <c r="U391"/>
  <c r="O391" s="1"/>
  <c r="V90"/>
  <c r="P90" s="1"/>
  <c r="W90"/>
  <c r="Q90" s="1"/>
  <c r="X90"/>
  <c r="R90" s="1"/>
  <c r="T28"/>
  <c r="N28" s="1"/>
  <c r="U28"/>
  <c r="O28" s="1"/>
  <c r="V32"/>
  <c r="P32" s="1"/>
  <c r="W32"/>
  <c r="Q32" s="1"/>
  <c r="X32"/>
  <c r="R32" s="1"/>
  <c r="T106"/>
  <c r="N106" s="1"/>
  <c r="U106"/>
  <c r="O106" s="1"/>
  <c r="V627"/>
  <c r="P627" s="1"/>
  <c r="W627"/>
  <c r="Q627" s="1"/>
  <c r="X627"/>
  <c r="R627" s="1"/>
  <c r="T131"/>
  <c r="N131" s="1"/>
  <c r="U131"/>
  <c r="O131" s="1"/>
  <c r="V538"/>
  <c r="P538" s="1"/>
  <c r="W538"/>
  <c r="Q538" s="1"/>
  <c r="X538"/>
  <c r="R538" s="1"/>
  <c r="T180"/>
  <c r="N180" s="1"/>
  <c r="U180"/>
  <c r="O180" s="1"/>
  <c r="V407"/>
  <c r="P407" s="1"/>
  <c r="W407"/>
  <c r="Q407" s="1"/>
  <c r="X407"/>
  <c r="R407" s="1"/>
  <c r="T188"/>
  <c r="N188" s="1"/>
  <c r="U188"/>
  <c r="O188" s="1"/>
  <c r="V280"/>
  <c r="P280" s="1"/>
  <c r="W280"/>
  <c r="Q280" s="1"/>
  <c r="X280"/>
  <c r="R280" s="1"/>
  <c r="T295"/>
  <c r="N295" s="1"/>
  <c r="U295"/>
  <c r="O295" s="1"/>
  <c r="V281"/>
  <c r="P281" s="1"/>
  <c r="W281"/>
  <c r="Q281" s="1"/>
  <c r="X281"/>
  <c r="R281" s="1"/>
  <c r="T345"/>
  <c r="N345" s="1"/>
  <c r="U345"/>
  <c r="O345" s="1"/>
  <c r="V282"/>
  <c r="P282" s="1"/>
  <c r="W282"/>
  <c r="Q282" s="1"/>
  <c r="X282"/>
  <c r="R282" s="1"/>
  <c r="T458"/>
  <c r="N458" s="1"/>
  <c r="U458"/>
  <c r="O458" s="1"/>
  <c r="V283"/>
  <c r="P283" s="1"/>
  <c r="W283"/>
  <c r="Q283" s="1"/>
  <c r="X283"/>
  <c r="R283" s="1"/>
  <c r="T98"/>
  <c r="N98" s="1"/>
  <c r="U98"/>
  <c r="O98" s="1"/>
  <c r="V388"/>
  <c r="P388" s="1"/>
  <c r="W388"/>
  <c r="Q388" s="1"/>
  <c r="X388"/>
  <c r="R388" s="1"/>
  <c r="T145"/>
  <c r="N145" s="1"/>
  <c r="U145"/>
  <c r="O145" s="1"/>
  <c r="V3"/>
  <c r="P3" s="1"/>
  <c r="W3"/>
  <c r="Q3" s="1"/>
  <c r="X3"/>
  <c r="R3" s="1"/>
  <c r="T153"/>
  <c r="N153" s="1"/>
  <c r="U153"/>
  <c r="O153" s="1"/>
  <c r="V91"/>
  <c r="P91" s="1"/>
  <c r="W91"/>
  <c r="Q91" s="1"/>
  <c r="X91"/>
  <c r="R91" s="1"/>
  <c r="T170"/>
  <c r="N170" s="1"/>
  <c r="U170"/>
  <c r="O170" s="1"/>
  <c r="V33"/>
  <c r="P33" s="1"/>
  <c r="W33"/>
  <c r="Q33" s="1"/>
  <c r="X33"/>
  <c r="R33" s="1"/>
  <c r="T216"/>
  <c r="N216" s="1"/>
  <c r="U216"/>
  <c r="O216" s="1"/>
  <c r="V478"/>
  <c r="P478" s="1"/>
  <c r="W478"/>
  <c r="Q478" s="1"/>
  <c r="X478"/>
  <c r="R478" s="1"/>
  <c r="T281"/>
  <c r="N281" s="1"/>
  <c r="U281"/>
  <c r="O281" s="1"/>
  <c r="V92"/>
  <c r="P92" s="1"/>
  <c r="W92"/>
  <c r="Q92" s="1"/>
  <c r="X92"/>
  <c r="R92" s="1"/>
  <c r="T282"/>
  <c r="N282" s="1"/>
  <c r="U282"/>
  <c r="O282" s="1"/>
  <c r="V628"/>
  <c r="P628" s="1"/>
  <c r="W628"/>
  <c r="Q628" s="1"/>
  <c r="X628"/>
  <c r="R628" s="1"/>
  <c r="T658"/>
  <c r="N658" s="1"/>
  <c r="U658"/>
  <c r="O658" s="1"/>
  <c r="V593"/>
  <c r="P593" s="1"/>
  <c r="W593"/>
  <c r="Q593" s="1"/>
  <c r="X593"/>
  <c r="R593" s="1"/>
  <c r="T671"/>
  <c r="N671" s="1"/>
  <c r="U671"/>
  <c r="O671" s="1"/>
  <c r="V408"/>
  <c r="P408" s="1"/>
  <c r="W408"/>
  <c r="Q408" s="1"/>
  <c r="X408"/>
  <c r="R408" s="1"/>
  <c r="T61"/>
  <c r="N61" s="1"/>
  <c r="U61"/>
  <c r="O61" s="1"/>
  <c r="V429"/>
  <c r="P429" s="1"/>
  <c r="W429"/>
  <c r="Q429" s="1"/>
  <c r="X429"/>
  <c r="R429" s="1"/>
  <c r="T127"/>
  <c r="N127" s="1"/>
  <c r="U127"/>
  <c r="O127" s="1"/>
  <c r="V389"/>
  <c r="P389" s="1"/>
  <c r="W389"/>
  <c r="Q389" s="1"/>
  <c r="X389"/>
  <c r="R389" s="1"/>
  <c r="T319"/>
  <c r="N319" s="1"/>
  <c r="U319"/>
  <c r="O319" s="1"/>
  <c r="V204"/>
  <c r="P204" s="1"/>
  <c r="W204"/>
  <c r="Q204" s="1"/>
  <c r="X204"/>
  <c r="R204" s="1"/>
  <c r="T503"/>
  <c r="N503" s="1"/>
  <c r="U503"/>
  <c r="O503" s="1"/>
  <c r="V671"/>
  <c r="P671" s="1"/>
  <c r="W671"/>
  <c r="Q671" s="1"/>
  <c r="X671"/>
  <c r="R671" s="1"/>
  <c r="T669"/>
  <c r="N669" s="1"/>
  <c r="U669"/>
  <c r="O669" s="1"/>
  <c r="V672"/>
  <c r="P672" s="1"/>
  <c r="W672"/>
  <c r="Q672" s="1"/>
  <c r="X672"/>
  <c r="R672" s="1"/>
  <c r="T670"/>
  <c r="N670" s="1"/>
  <c r="U670"/>
  <c r="O670" s="1"/>
  <c r="V640"/>
  <c r="P640" s="1"/>
  <c r="W640"/>
  <c r="Q640" s="1"/>
  <c r="X640"/>
  <c r="R640" s="1"/>
  <c r="T672"/>
  <c r="N672" s="1"/>
  <c r="U672"/>
  <c r="O672" s="1"/>
  <c r="V673"/>
  <c r="P673" s="1"/>
  <c r="W673"/>
  <c r="Q673" s="1"/>
  <c r="X673"/>
  <c r="R673" s="1"/>
  <c r="T124"/>
  <c r="N124" s="1"/>
  <c r="U124"/>
  <c r="O124" s="1"/>
  <c r="V674"/>
  <c r="P674" s="1"/>
  <c r="W674"/>
  <c r="Q674" s="1"/>
  <c r="X674"/>
  <c r="R674" s="1"/>
  <c r="T462"/>
  <c r="N462" s="1"/>
  <c r="U462"/>
  <c r="O462" s="1"/>
  <c r="V641"/>
  <c r="P641" s="1"/>
  <c r="W641"/>
  <c r="Q641" s="1"/>
  <c r="X641"/>
  <c r="R641" s="1"/>
  <c r="T497"/>
  <c r="N497" s="1"/>
  <c r="U497"/>
  <c r="O497" s="1"/>
  <c r="V642"/>
  <c r="P642" s="1"/>
  <c r="W642"/>
  <c r="Q642" s="1"/>
  <c r="X642"/>
  <c r="R642" s="1"/>
  <c r="T623"/>
  <c r="N623" s="1"/>
  <c r="U623"/>
  <c r="O623" s="1"/>
  <c r="V643"/>
  <c r="P643" s="1"/>
  <c r="W643"/>
  <c r="Q643" s="1"/>
  <c r="X643"/>
  <c r="R643" s="1"/>
  <c r="T648"/>
  <c r="N648" s="1"/>
  <c r="U648"/>
  <c r="O648" s="1"/>
  <c r="V644"/>
  <c r="P644" s="1"/>
  <c r="W644"/>
  <c r="Q644" s="1"/>
  <c r="X644"/>
  <c r="R644" s="1"/>
  <c r="T40"/>
  <c r="N40" s="1"/>
  <c r="U40"/>
  <c r="O40" s="1"/>
  <c r="V675"/>
  <c r="P675" s="1"/>
  <c r="W675"/>
  <c r="Q675" s="1"/>
  <c r="X675"/>
  <c r="R675" s="1"/>
  <c r="T125"/>
  <c r="N125" s="1"/>
  <c r="U125"/>
  <c r="O125" s="1"/>
  <c r="V645"/>
  <c r="P645" s="1"/>
  <c r="W645"/>
  <c r="Q645" s="1"/>
  <c r="X645"/>
  <c r="R645" s="1"/>
  <c r="T417"/>
  <c r="N417" s="1"/>
  <c r="U417"/>
  <c r="O417" s="1"/>
  <c r="V676"/>
  <c r="P676" s="1"/>
  <c r="W676"/>
  <c r="Q676" s="1"/>
  <c r="X676"/>
  <c r="R676" s="1"/>
  <c r="T436"/>
  <c r="N436" s="1"/>
  <c r="U436"/>
  <c r="O436" s="1"/>
  <c r="V685"/>
  <c r="P685" s="1"/>
  <c r="W685"/>
  <c r="Q685" s="1"/>
  <c r="X685"/>
  <c r="R685" s="1"/>
  <c r="X594"/>
  <c r="R594" s="1"/>
  <c r="W594"/>
  <c r="Q594" s="1"/>
  <c r="V594"/>
  <c r="P594" s="1"/>
  <c r="U454"/>
  <c r="O454" s="1"/>
  <c r="T454"/>
  <c r="N454" s="1"/>
  <c r="S454"/>
  <c r="M454" s="1"/>
  <c r="K4" i="3"/>
  <c r="K11"/>
  <c r="K12"/>
  <c r="K13"/>
  <c r="K14"/>
  <c r="G7" i="1"/>
  <c r="G4"/>
  <c r="G5"/>
  <c r="G8"/>
  <c r="G6"/>
  <c r="G14"/>
  <c r="G22"/>
  <c r="G20"/>
  <c r="G9"/>
  <c r="G12"/>
  <c r="G10"/>
  <c r="G16"/>
  <c r="G19"/>
  <c r="G15"/>
  <c r="G11"/>
  <c r="G17"/>
  <c r="G30"/>
  <c r="G21"/>
  <c r="G24"/>
  <c r="G26"/>
  <c r="G18"/>
  <c r="G13"/>
  <c r="G27"/>
  <c r="G29"/>
  <c r="G31"/>
  <c r="G32"/>
  <c r="G23"/>
  <c r="G25"/>
  <c r="G33"/>
  <c r="G28"/>
  <c r="G51"/>
  <c r="G36"/>
  <c r="G48"/>
  <c r="G56"/>
  <c r="G58"/>
  <c r="G53"/>
  <c r="G54"/>
  <c r="G47"/>
  <c r="G34"/>
  <c r="G37"/>
  <c r="G38"/>
  <c r="G46"/>
  <c r="G55"/>
  <c r="G35"/>
  <c r="G39"/>
  <c r="G45"/>
  <c r="G49"/>
  <c r="G52"/>
  <c r="G42"/>
  <c r="G43"/>
  <c r="G50"/>
  <c r="G57"/>
  <c r="G44"/>
  <c r="G41"/>
  <c r="G40"/>
  <c r="G91"/>
  <c r="G73"/>
  <c r="G89"/>
  <c r="G71"/>
  <c r="G62"/>
  <c r="G65"/>
  <c r="G67"/>
  <c r="G79"/>
  <c r="G80"/>
  <c r="G82"/>
  <c r="G92"/>
  <c r="G66"/>
  <c r="G68"/>
  <c r="G85"/>
  <c r="G76"/>
  <c r="G87"/>
  <c r="G88"/>
  <c r="G77"/>
  <c r="G63"/>
  <c r="G81"/>
  <c r="G74"/>
  <c r="G78"/>
  <c r="G86"/>
  <c r="G59"/>
  <c r="G64"/>
  <c r="G69"/>
  <c r="G84"/>
  <c r="G90"/>
  <c r="G60"/>
  <c r="G70"/>
  <c r="G83"/>
  <c r="G72"/>
  <c r="G61"/>
  <c r="G111"/>
  <c r="G75"/>
  <c r="G100"/>
  <c r="G95"/>
  <c r="G97"/>
  <c r="G99"/>
  <c r="G122"/>
  <c r="G96"/>
  <c r="G101"/>
  <c r="G119"/>
  <c r="G133"/>
  <c r="G93"/>
  <c r="G123"/>
  <c r="G135"/>
  <c r="G114"/>
  <c r="G115"/>
  <c r="G113"/>
  <c r="G108"/>
  <c r="G129"/>
  <c r="G103"/>
  <c r="G109"/>
  <c r="G118"/>
  <c r="G126"/>
  <c r="G130"/>
  <c r="G107"/>
  <c r="G132"/>
  <c r="G134"/>
  <c r="G94"/>
  <c r="G117"/>
  <c r="G105"/>
  <c r="G116"/>
  <c r="G110"/>
  <c r="G112"/>
  <c r="G121"/>
  <c r="G104"/>
  <c r="G102"/>
  <c r="G120"/>
  <c r="G128"/>
  <c r="G106"/>
  <c r="G131"/>
  <c r="G98"/>
  <c r="G127"/>
  <c r="G124"/>
  <c r="G125"/>
  <c r="G179"/>
  <c r="G183"/>
  <c r="G136"/>
  <c r="G152"/>
  <c r="G141"/>
  <c r="G159"/>
  <c r="G167"/>
  <c r="G173"/>
  <c r="G196"/>
  <c r="G144"/>
  <c r="G147"/>
  <c r="G160"/>
  <c r="G162"/>
  <c r="G164"/>
  <c r="G177"/>
  <c r="G191"/>
  <c r="G146"/>
  <c r="G156"/>
  <c r="G168"/>
  <c r="G201"/>
  <c r="G202"/>
  <c r="G149"/>
  <c r="G158"/>
  <c r="G176"/>
  <c r="G163"/>
  <c r="G186"/>
  <c r="G140"/>
  <c r="G143"/>
  <c r="G154"/>
  <c r="G166"/>
  <c r="G190"/>
  <c r="G197"/>
  <c r="G139"/>
  <c r="G189"/>
  <c r="G195"/>
  <c r="G200"/>
  <c r="G150"/>
  <c r="G172"/>
  <c r="G178"/>
  <c r="G184"/>
  <c r="G193"/>
  <c r="G194"/>
  <c r="G203"/>
  <c r="G138"/>
  <c r="G148"/>
  <c r="G151"/>
  <c r="G161"/>
  <c r="G171"/>
  <c r="G174"/>
  <c r="G181"/>
  <c r="G137"/>
  <c r="G165"/>
  <c r="G169"/>
  <c r="G182"/>
  <c r="G198"/>
  <c r="G142"/>
  <c r="G155"/>
  <c r="G157"/>
  <c r="G175"/>
  <c r="G185"/>
  <c r="G187"/>
  <c r="G192"/>
  <c r="G199"/>
  <c r="G204"/>
  <c r="G180"/>
  <c r="G188"/>
  <c r="G145"/>
  <c r="G153"/>
  <c r="G170"/>
  <c r="G275"/>
  <c r="G235"/>
  <c r="G246"/>
  <c r="G258"/>
  <c r="G213"/>
  <c r="G226"/>
  <c r="G218"/>
  <c r="G228"/>
  <c r="G255"/>
  <c r="G265"/>
  <c r="G274"/>
  <c r="G206"/>
  <c r="G212"/>
  <c r="G230"/>
  <c r="G250"/>
  <c r="G270"/>
  <c r="G272"/>
  <c r="G278"/>
  <c r="G283"/>
  <c r="G224"/>
  <c r="G236"/>
  <c r="G247"/>
  <c r="G254"/>
  <c r="G260"/>
  <c r="G223"/>
  <c r="G229"/>
  <c r="G231"/>
  <c r="G239"/>
  <c r="G241"/>
  <c r="G243"/>
  <c r="G259"/>
  <c r="G262"/>
  <c r="G271"/>
  <c r="G208"/>
  <c r="G221"/>
  <c r="G225"/>
  <c r="G237"/>
  <c r="G267"/>
  <c r="G276"/>
  <c r="G280"/>
  <c r="G220"/>
  <c r="G222"/>
  <c r="G244"/>
  <c r="G253"/>
  <c r="G248"/>
  <c r="G264"/>
  <c r="G211"/>
  <c r="G233"/>
  <c r="G238"/>
  <c r="G256"/>
  <c r="G205"/>
  <c r="G217"/>
  <c r="G240"/>
  <c r="G252"/>
  <c r="G263"/>
  <c r="G279"/>
  <c r="G209"/>
  <c r="G210"/>
  <c r="G214"/>
  <c r="G227"/>
  <c r="G234"/>
  <c r="G249"/>
  <c r="G257"/>
  <c r="G266"/>
  <c r="G268"/>
  <c r="G273"/>
  <c r="G232"/>
  <c r="G242"/>
  <c r="G245"/>
  <c r="G277"/>
  <c r="G207"/>
  <c r="G261"/>
  <c r="G215"/>
  <c r="G219"/>
  <c r="G251"/>
  <c r="G269"/>
  <c r="G216"/>
  <c r="G281"/>
  <c r="G282"/>
  <c r="G309"/>
  <c r="G304"/>
  <c r="G314"/>
  <c r="G329"/>
  <c r="G334"/>
  <c r="G323"/>
  <c r="G332"/>
  <c r="G333"/>
  <c r="G286"/>
  <c r="G339"/>
  <c r="G292"/>
  <c r="G301"/>
  <c r="G326"/>
  <c r="G331"/>
  <c r="G289"/>
  <c r="G306"/>
  <c r="G307"/>
  <c r="G337"/>
  <c r="G296"/>
  <c r="G310"/>
  <c r="G313"/>
  <c r="G284"/>
  <c r="G285"/>
  <c r="G299"/>
  <c r="G305"/>
  <c r="G321"/>
  <c r="G291"/>
  <c r="G325"/>
  <c r="G336"/>
  <c r="G344"/>
  <c r="G298"/>
  <c r="G320"/>
  <c r="G324"/>
  <c r="G300"/>
  <c r="G302"/>
  <c r="G315"/>
  <c r="G316"/>
  <c r="G340"/>
  <c r="G287"/>
  <c r="G303"/>
  <c r="G318"/>
  <c r="G327"/>
  <c r="G343"/>
  <c r="G290"/>
  <c r="G293"/>
  <c r="G317"/>
  <c r="G322"/>
  <c r="G335"/>
  <c r="G294"/>
  <c r="G312"/>
  <c r="G297"/>
  <c r="G311"/>
  <c r="G341"/>
  <c r="G342"/>
  <c r="G288"/>
  <c r="G308"/>
  <c r="G338"/>
  <c r="G328"/>
  <c r="G330"/>
  <c r="G295"/>
  <c r="G345"/>
  <c r="G319"/>
  <c r="G362"/>
  <c r="G349"/>
  <c r="G383"/>
  <c r="G368"/>
  <c r="G389"/>
  <c r="G364"/>
  <c r="G382"/>
  <c r="G350"/>
  <c r="G357"/>
  <c r="G360"/>
  <c r="G363"/>
  <c r="G388"/>
  <c r="G353"/>
  <c r="G359"/>
  <c r="G366"/>
  <c r="G379"/>
  <c r="G385"/>
  <c r="G347"/>
  <c r="G365"/>
  <c r="G371"/>
  <c r="G387"/>
  <c r="G348"/>
  <c r="G354"/>
  <c r="G346"/>
  <c r="G355"/>
  <c r="G370"/>
  <c r="G375"/>
  <c r="G367"/>
  <c r="G373"/>
  <c r="G381"/>
  <c r="G351"/>
  <c r="G358"/>
  <c r="G369"/>
  <c r="G376"/>
  <c r="G378"/>
  <c r="G380"/>
  <c r="G352"/>
  <c r="G377"/>
  <c r="G384"/>
  <c r="G386"/>
  <c r="G372"/>
  <c r="G374"/>
  <c r="G356"/>
  <c r="G361"/>
  <c r="G408"/>
  <c r="G397"/>
  <c r="G395"/>
  <c r="G396"/>
  <c r="G398"/>
  <c r="G405"/>
  <c r="G392"/>
  <c r="G399"/>
  <c r="G400"/>
  <c r="G406"/>
  <c r="G390"/>
  <c r="G404"/>
  <c r="G407"/>
  <c r="G401"/>
  <c r="G402"/>
  <c r="G393"/>
  <c r="G394"/>
  <c r="G403"/>
  <c r="G391"/>
  <c r="G424"/>
  <c r="G419"/>
  <c r="G425"/>
  <c r="G410"/>
  <c r="G420"/>
  <c r="G422"/>
  <c r="G428"/>
  <c r="G429"/>
  <c r="G416"/>
  <c r="G423"/>
  <c r="G411"/>
  <c r="G426"/>
  <c r="G409"/>
  <c r="G413"/>
  <c r="G418"/>
  <c r="G415"/>
  <c r="G421"/>
  <c r="G412"/>
  <c r="G414"/>
  <c r="G427"/>
  <c r="G417"/>
  <c r="G432"/>
  <c r="G438"/>
  <c r="G441"/>
  <c r="G443"/>
  <c r="G433"/>
  <c r="G435"/>
  <c r="G444"/>
  <c r="G446"/>
  <c r="G434"/>
  <c r="G442"/>
  <c r="G439"/>
  <c r="G445"/>
  <c r="G430"/>
  <c r="G440"/>
  <c r="G431"/>
  <c r="G437"/>
  <c r="G436"/>
  <c r="G453"/>
  <c r="G457"/>
  <c r="G451"/>
  <c r="G448"/>
  <c r="G449"/>
  <c r="G452"/>
  <c r="G450"/>
  <c r="G456"/>
  <c r="G447"/>
  <c r="G455"/>
  <c r="G459"/>
  <c r="G458"/>
  <c r="G467"/>
  <c r="G466"/>
  <c r="G472"/>
  <c r="G476"/>
  <c r="G461"/>
  <c r="G465"/>
  <c r="G469"/>
  <c r="G460"/>
  <c r="G474"/>
  <c r="G477"/>
  <c r="G478"/>
  <c r="G464"/>
  <c r="G475"/>
  <c r="G463"/>
  <c r="G473"/>
  <c r="G470"/>
  <c r="G468"/>
  <c r="G471"/>
  <c r="G462"/>
  <c r="G454"/>
  <c r="G493"/>
  <c r="G485"/>
  <c r="G487"/>
  <c r="G489"/>
  <c r="G479"/>
  <c r="G480"/>
  <c r="G481"/>
  <c r="G492"/>
  <c r="G484"/>
  <c r="G486"/>
  <c r="G490"/>
  <c r="G482"/>
  <c r="G483"/>
  <c r="G488"/>
  <c r="G491"/>
  <c r="G513"/>
  <c r="G495"/>
  <c r="G505"/>
  <c r="G517"/>
  <c r="G500"/>
  <c r="G496"/>
  <c r="G501"/>
  <c r="G512"/>
  <c r="G494"/>
  <c r="G506"/>
  <c r="G498"/>
  <c r="G499"/>
  <c r="G507"/>
  <c r="G508"/>
  <c r="G509"/>
  <c r="G511"/>
  <c r="G514"/>
  <c r="G516"/>
  <c r="G502"/>
  <c r="G515"/>
  <c r="G504"/>
  <c r="G510"/>
  <c r="G503"/>
  <c r="G497"/>
  <c r="G524"/>
  <c r="G530"/>
  <c r="G521"/>
  <c r="G526"/>
  <c r="G532"/>
  <c r="G533"/>
  <c r="G518"/>
  <c r="G531"/>
  <c r="G535"/>
  <c r="G523"/>
  <c r="G528"/>
  <c r="G536"/>
  <c r="G519"/>
  <c r="G520"/>
  <c r="G525"/>
  <c r="G529"/>
  <c r="G537"/>
  <c r="G522"/>
  <c r="G534"/>
  <c r="G538"/>
  <c r="G527"/>
  <c r="G550"/>
  <c r="G570"/>
  <c r="G558"/>
  <c r="G560"/>
  <c r="G539"/>
  <c r="G541"/>
  <c r="G542"/>
  <c r="G544"/>
  <c r="G566"/>
  <c r="G543"/>
  <c r="G548"/>
  <c r="G549"/>
  <c r="G551"/>
  <c r="G555"/>
  <c r="G557"/>
  <c r="G563"/>
  <c r="G564"/>
  <c r="G552"/>
  <c r="G559"/>
  <c r="G562"/>
  <c r="G569"/>
  <c r="G540"/>
  <c r="G545"/>
  <c r="G561"/>
  <c r="G567"/>
  <c r="G568"/>
  <c r="G547"/>
  <c r="G565"/>
  <c r="G553"/>
  <c r="G556"/>
  <c r="G554"/>
  <c r="G546"/>
  <c r="G580"/>
  <c r="G582"/>
  <c r="G585"/>
  <c r="G587"/>
  <c r="G573"/>
  <c r="G579"/>
  <c r="G571"/>
  <c r="G572"/>
  <c r="G586"/>
  <c r="G592"/>
  <c r="G574"/>
  <c r="G575"/>
  <c r="G577"/>
  <c r="G576"/>
  <c r="G578"/>
  <c r="G590"/>
  <c r="G593"/>
  <c r="G581"/>
  <c r="G584"/>
  <c r="G589"/>
  <c r="G583"/>
  <c r="G588"/>
  <c r="G591"/>
  <c r="G597"/>
  <c r="G601"/>
  <c r="G604"/>
  <c r="G602"/>
  <c r="G595"/>
  <c r="G603"/>
  <c r="G606"/>
  <c r="G596"/>
  <c r="G598"/>
  <c r="G599"/>
  <c r="G600"/>
  <c r="G594"/>
  <c r="G605"/>
  <c r="G607"/>
  <c r="G608"/>
  <c r="G612"/>
  <c r="G628"/>
  <c r="G625"/>
  <c r="G615"/>
  <c r="G616"/>
  <c r="G620"/>
  <c r="G611"/>
  <c r="G613"/>
  <c r="G614"/>
  <c r="G617"/>
  <c r="G621"/>
  <c r="G624"/>
  <c r="G627"/>
  <c r="G609"/>
  <c r="G626"/>
  <c r="G622"/>
  <c r="G610"/>
  <c r="G618"/>
  <c r="G619"/>
  <c r="G623"/>
  <c r="G643"/>
  <c r="G644"/>
  <c r="G632"/>
  <c r="G633"/>
  <c r="G636"/>
  <c r="G631"/>
  <c r="G634"/>
  <c r="G637"/>
  <c r="G641"/>
  <c r="G642"/>
  <c r="G630"/>
  <c r="G635"/>
  <c r="G638"/>
  <c r="G639"/>
  <c r="G645"/>
  <c r="G629"/>
  <c r="G640"/>
  <c r="G649"/>
  <c r="G661"/>
  <c r="G662"/>
  <c r="G666"/>
  <c r="G675"/>
  <c r="G652"/>
  <c r="G656"/>
  <c r="G653"/>
  <c r="G655"/>
  <c r="G660"/>
  <c r="G668"/>
  <c r="G674"/>
  <c r="G646"/>
  <c r="G650"/>
  <c r="G654"/>
  <c r="G663"/>
  <c r="G665"/>
  <c r="G673"/>
  <c r="G676"/>
  <c r="G651"/>
  <c r="G664"/>
  <c r="G659"/>
  <c r="G657"/>
  <c r="G647"/>
  <c r="G667"/>
  <c r="G658"/>
  <c r="G671"/>
  <c r="G669"/>
  <c r="G670"/>
  <c r="G672"/>
  <c r="G648"/>
  <c r="G684"/>
  <c r="G685"/>
  <c r="G677"/>
  <c r="G679"/>
  <c r="G681"/>
  <c r="G682"/>
  <c r="G680"/>
  <c r="G678"/>
  <c r="G683"/>
  <c r="G3"/>
  <c r="S7"/>
  <c r="M7" s="1"/>
  <c r="S4"/>
  <c r="M4" s="1"/>
  <c r="S5"/>
  <c r="M5" s="1"/>
  <c r="S8"/>
  <c r="M8" s="1"/>
  <c r="S6"/>
  <c r="M6" s="1"/>
  <c r="S14"/>
  <c r="M14" s="1"/>
  <c r="S22"/>
  <c r="M22" s="1"/>
  <c r="S20"/>
  <c r="M20" s="1"/>
  <c r="S9"/>
  <c r="M9" s="1"/>
  <c r="S12"/>
  <c r="M12" s="1"/>
  <c r="S10"/>
  <c r="M10" s="1"/>
  <c r="S16"/>
  <c r="M16" s="1"/>
  <c r="S19"/>
  <c r="M19" s="1"/>
  <c r="S15"/>
  <c r="M15" s="1"/>
  <c r="S11"/>
  <c r="M11" s="1"/>
  <c r="S17"/>
  <c r="M17" s="1"/>
  <c r="S30"/>
  <c r="M30" s="1"/>
  <c r="S21"/>
  <c r="M21" s="1"/>
  <c r="S24"/>
  <c r="M24" s="1"/>
  <c r="S26"/>
  <c r="M26" s="1"/>
  <c r="S18"/>
  <c r="M18" s="1"/>
  <c r="S13"/>
  <c r="M13" s="1"/>
  <c r="S27"/>
  <c r="M27" s="1"/>
  <c r="S29"/>
  <c r="M29" s="1"/>
  <c r="S31"/>
  <c r="M31" s="1"/>
  <c r="S32"/>
  <c r="M32" s="1"/>
  <c r="S23"/>
  <c r="M23" s="1"/>
  <c r="S25"/>
  <c r="M25" s="1"/>
  <c r="S33"/>
  <c r="M33" s="1"/>
  <c r="S28"/>
  <c r="M28" s="1"/>
  <c r="S51"/>
  <c r="M51" s="1"/>
  <c r="S36"/>
  <c r="M36" s="1"/>
  <c r="S48"/>
  <c r="M48" s="1"/>
  <c r="S56"/>
  <c r="M56" s="1"/>
  <c r="S58"/>
  <c r="M58" s="1"/>
  <c r="S53"/>
  <c r="M53" s="1"/>
  <c r="S54"/>
  <c r="M54" s="1"/>
  <c r="S47"/>
  <c r="M47" s="1"/>
  <c r="S34"/>
  <c r="M34" s="1"/>
  <c r="S37"/>
  <c r="M37" s="1"/>
  <c r="S38"/>
  <c r="M38" s="1"/>
  <c r="S46"/>
  <c r="M46" s="1"/>
  <c r="S55"/>
  <c r="M55" s="1"/>
  <c r="S35"/>
  <c r="M35" s="1"/>
  <c r="S39"/>
  <c r="M39" s="1"/>
  <c r="S45"/>
  <c r="M45" s="1"/>
  <c r="S49"/>
  <c r="M49" s="1"/>
  <c r="S52"/>
  <c r="M52" s="1"/>
  <c r="S42"/>
  <c r="M42" s="1"/>
  <c r="S43"/>
  <c r="M43" s="1"/>
  <c r="S50"/>
  <c r="M50" s="1"/>
  <c r="S57"/>
  <c r="M57" s="1"/>
  <c r="S44"/>
  <c r="M44" s="1"/>
  <c r="S41"/>
  <c r="M41" s="1"/>
  <c r="S40"/>
  <c r="M40" s="1"/>
  <c r="S91"/>
  <c r="M91" s="1"/>
  <c r="S73"/>
  <c r="M73" s="1"/>
  <c r="S89"/>
  <c r="M89" s="1"/>
  <c r="S71"/>
  <c r="M71" s="1"/>
  <c r="S62"/>
  <c r="M62" s="1"/>
  <c r="S65"/>
  <c r="M65" s="1"/>
  <c r="S67"/>
  <c r="M67" s="1"/>
  <c r="S79"/>
  <c r="M79" s="1"/>
  <c r="S80"/>
  <c r="M80" s="1"/>
  <c r="S82"/>
  <c r="M82" s="1"/>
  <c r="S92"/>
  <c r="M92" s="1"/>
  <c r="S66"/>
  <c r="M66" s="1"/>
  <c r="S68"/>
  <c r="M68" s="1"/>
  <c r="S85"/>
  <c r="M85" s="1"/>
  <c r="S76"/>
  <c r="M76" s="1"/>
  <c r="S87"/>
  <c r="M87" s="1"/>
  <c r="S88"/>
  <c r="M88" s="1"/>
  <c r="S77"/>
  <c r="M77" s="1"/>
  <c r="S63"/>
  <c r="M63" s="1"/>
  <c r="S81"/>
  <c r="M81" s="1"/>
  <c r="S74"/>
  <c r="M74" s="1"/>
  <c r="S78"/>
  <c r="M78" s="1"/>
  <c r="S86"/>
  <c r="M86" s="1"/>
  <c r="S59"/>
  <c r="M59" s="1"/>
  <c r="S64"/>
  <c r="M64" s="1"/>
  <c r="S69"/>
  <c r="M69" s="1"/>
  <c r="S84"/>
  <c r="M84" s="1"/>
  <c r="S90"/>
  <c r="M90" s="1"/>
  <c r="S60"/>
  <c r="M60" s="1"/>
  <c r="S70"/>
  <c r="M70" s="1"/>
  <c r="S83"/>
  <c r="M83" s="1"/>
  <c r="S72"/>
  <c r="M72" s="1"/>
  <c r="S61"/>
  <c r="M61" s="1"/>
  <c r="S111"/>
  <c r="M111" s="1"/>
  <c r="S75"/>
  <c r="M75" s="1"/>
  <c r="S100"/>
  <c r="M100" s="1"/>
  <c r="S95"/>
  <c r="M95" s="1"/>
  <c r="S97"/>
  <c r="M97" s="1"/>
  <c r="S99"/>
  <c r="M99" s="1"/>
  <c r="S122"/>
  <c r="M122" s="1"/>
  <c r="S96"/>
  <c r="M96" s="1"/>
  <c r="S101"/>
  <c r="M101" s="1"/>
  <c r="S119"/>
  <c r="M119" s="1"/>
  <c r="S133"/>
  <c r="M133" s="1"/>
  <c r="S93"/>
  <c r="M93" s="1"/>
  <c r="S123"/>
  <c r="M123" s="1"/>
  <c r="S135"/>
  <c r="M135" s="1"/>
  <c r="S114"/>
  <c r="M114" s="1"/>
  <c r="S115"/>
  <c r="M115" s="1"/>
  <c r="S113"/>
  <c r="M113" s="1"/>
  <c r="S108"/>
  <c r="M108" s="1"/>
  <c r="S129"/>
  <c r="M129" s="1"/>
  <c r="S103"/>
  <c r="M103" s="1"/>
  <c r="S109"/>
  <c r="M109" s="1"/>
  <c r="S118"/>
  <c r="M118" s="1"/>
  <c r="S126"/>
  <c r="M126" s="1"/>
  <c r="S130"/>
  <c r="M130" s="1"/>
  <c r="S107"/>
  <c r="M107" s="1"/>
  <c r="S132"/>
  <c r="M132" s="1"/>
  <c r="S134"/>
  <c r="M134" s="1"/>
  <c r="S94"/>
  <c r="M94" s="1"/>
  <c r="S117"/>
  <c r="M117" s="1"/>
  <c r="S105"/>
  <c r="M105" s="1"/>
  <c r="S116"/>
  <c r="M116" s="1"/>
  <c r="S110"/>
  <c r="M110" s="1"/>
  <c r="S112"/>
  <c r="M112" s="1"/>
  <c r="S121"/>
  <c r="M121" s="1"/>
  <c r="S104"/>
  <c r="M104" s="1"/>
  <c r="S102"/>
  <c r="M102" s="1"/>
  <c r="S120"/>
  <c r="M120" s="1"/>
  <c r="S128"/>
  <c r="M128" s="1"/>
  <c r="S106"/>
  <c r="M106" s="1"/>
  <c r="S131"/>
  <c r="M131" s="1"/>
  <c r="S98"/>
  <c r="M98" s="1"/>
  <c r="S127"/>
  <c r="M127" s="1"/>
  <c r="S124"/>
  <c r="M124" s="1"/>
  <c r="S125"/>
  <c r="M125" s="1"/>
  <c r="S179"/>
  <c r="M179" s="1"/>
  <c r="S183"/>
  <c r="M183" s="1"/>
  <c r="S136"/>
  <c r="M136" s="1"/>
  <c r="S152"/>
  <c r="M152" s="1"/>
  <c r="S141"/>
  <c r="M141" s="1"/>
  <c r="S159"/>
  <c r="M159" s="1"/>
  <c r="S167"/>
  <c r="M167" s="1"/>
  <c r="S173"/>
  <c r="M173" s="1"/>
  <c r="S196"/>
  <c r="M196" s="1"/>
  <c r="S144"/>
  <c r="M144" s="1"/>
  <c r="S147"/>
  <c r="M147" s="1"/>
  <c r="S160"/>
  <c r="M160" s="1"/>
  <c r="S162"/>
  <c r="M162" s="1"/>
  <c r="S164"/>
  <c r="M164" s="1"/>
  <c r="S177"/>
  <c r="M177" s="1"/>
  <c r="S191"/>
  <c r="M191" s="1"/>
  <c r="S146"/>
  <c r="M146" s="1"/>
  <c r="S156"/>
  <c r="M156" s="1"/>
  <c r="S168"/>
  <c r="M168" s="1"/>
  <c r="S201"/>
  <c r="M201" s="1"/>
  <c r="S202"/>
  <c r="M202" s="1"/>
  <c r="S149"/>
  <c r="M149" s="1"/>
  <c r="S158"/>
  <c r="M158" s="1"/>
  <c r="S176"/>
  <c r="M176" s="1"/>
  <c r="S163"/>
  <c r="M163" s="1"/>
  <c r="S186"/>
  <c r="M186" s="1"/>
  <c r="S140"/>
  <c r="M140" s="1"/>
  <c r="S143"/>
  <c r="M143" s="1"/>
  <c r="S154"/>
  <c r="M154" s="1"/>
  <c r="S166"/>
  <c r="M166" s="1"/>
  <c r="S190"/>
  <c r="M190" s="1"/>
  <c r="S197"/>
  <c r="M197" s="1"/>
  <c r="S139"/>
  <c r="M139" s="1"/>
  <c r="S189"/>
  <c r="M189" s="1"/>
  <c r="S195"/>
  <c r="M195" s="1"/>
  <c r="S200"/>
  <c r="M200" s="1"/>
  <c r="S150"/>
  <c r="M150" s="1"/>
  <c r="S172"/>
  <c r="M172" s="1"/>
  <c r="S178"/>
  <c r="M178" s="1"/>
  <c r="S184"/>
  <c r="M184" s="1"/>
  <c r="S193"/>
  <c r="M193" s="1"/>
  <c r="S194"/>
  <c r="M194" s="1"/>
  <c r="S203"/>
  <c r="M203" s="1"/>
  <c r="S138"/>
  <c r="M138" s="1"/>
  <c r="S148"/>
  <c r="M148" s="1"/>
  <c r="S151"/>
  <c r="M151" s="1"/>
  <c r="S161"/>
  <c r="M161" s="1"/>
  <c r="S171"/>
  <c r="M171" s="1"/>
  <c r="S174"/>
  <c r="M174" s="1"/>
  <c r="S181"/>
  <c r="M181" s="1"/>
  <c r="S137"/>
  <c r="M137" s="1"/>
  <c r="S165"/>
  <c r="M165" s="1"/>
  <c r="S169"/>
  <c r="M169" s="1"/>
  <c r="S182"/>
  <c r="M182" s="1"/>
  <c r="S198"/>
  <c r="M198" s="1"/>
  <c r="S142"/>
  <c r="M142" s="1"/>
  <c r="S155"/>
  <c r="M155" s="1"/>
  <c r="S157"/>
  <c r="M157" s="1"/>
  <c r="S175"/>
  <c r="M175" s="1"/>
  <c r="S185"/>
  <c r="M185" s="1"/>
  <c r="S187"/>
  <c r="M187" s="1"/>
  <c r="S192"/>
  <c r="M192" s="1"/>
  <c r="S199"/>
  <c r="M199" s="1"/>
  <c r="S204"/>
  <c r="M204" s="1"/>
  <c r="S180"/>
  <c r="M180" s="1"/>
  <c r="S188"/>
  <c r="M188" s="1"/>
  <c r="S145"/>
  <c r="M145" s="1"/>
  <c r="S153"/>
  <c r="M153" s="1"/>
  <c r="S170"/>
  <c r="M170" s="1"/>
  <c r="S275"/>
  <c r="M275" s="1"/>
  <c r="S235"/>
  <c r="M235" s="1"/>
  <c r="S246"/>
  <c r="M246" s="1"/>
  <c r="S258"/>
  <c r="M258" s="1"/>
  <c r="S213"/>
  <c r="M213" s="1"/>
  <c r="S226"/>
  <c r="M226" s="1"/>
  <c r="S218"/>
  <c r="M218" s="1"/>
  <c r="S228"/>
  <c r="M228" s="1"/>
  <c r="S255"/>
  <c r="M255" s="1"/>
  <c r="S265"/>
  <c r="M265" s="1"/>
  <c r="S274"/>
  <c r="M274" s="1"/>
  <c r="S206"/>
  <c r="M206" s="1"/>
  <c r="S212"/>
  <c r="M212" s="1"/>
  <c r="S230"/>
  <c r="M230" s="1"/>
  <c r="S250"/>
  <c r="M250" s="1"/>
  <c r="S270"/>
  <c r="M270" s="1"/>
  <c r="S272"/>
  <c r="M272" s="1"/>
  <c r="S278"/>
  <c r="M278" s="1"/>
  <c r="S283"/>
  <c r="M283" s="1"/>
  <c r="S224"/>
  <c r="M224" s="1"/>
  <c r="S236"/>
  <c r="M236" s="1"/>
  <c r="S247"/>
  <c r="M247" s="1"/>
  <c r="S254"/>
  <c r="M254" s="1"/>
  <c r="S260"/>
  <c r="M260" s="1"/>
  <c r="S223"/>
  <c r="M223" s="1"/>
  <c r="S229"/>
  <c r="M229" s="1"/>
  <c r="S231"/>
  <c r="M231" s="1"/>
  <c r="S239"/>
  <c r="M239" s="1"/>
  <c r="S241"/>
  <c r="M241" s="1"/>
  <c r="S243"/>
  <c r="M243" s="1"/>
  <c r="S259"/>
  <c r="M259" s="1"/>
  <c r="S262"/>
  <c r="M262" s="1"/>
  <c r="S271"/>
  <c r="M271" s="1"/>
  <c r="S208"/>
  <c r="M208" s="1"/>
  <c r="S221"/>
  <c r="M221" s="1"/>
  <c r="S225"/>
  <c r="M225" s="1"/>
  <c r="S237"/>
  <c r="M237" s="1"/>
  <c r="S267"/>
  <c r="M267" s="1"/>
  <c r="S276"/>
  <c r="M276" s="1"/>
  <c r="S280"/>
  <c r="M280" s="1"/>
  <c r="S220"/>
  <c r="M220" s="1"/>
  <c r="S222"/>
  <c r="M222" s="1"/>
  <c r="S244"/>
  <c r="M244" s="1"/>
  <c r="S253"/>
  <c r="M253" s="1"/>
  <c r="S248"/>
  <c r="M248" s="1"/>
  <c r="S264"/>
  <c r="M264" s="1"/>
  <c r="S211"/>
  <c r="M211" s="1"/>
  <c r="S233"/>
  <c r="M233" s="1"/>
  <c r="S238"/>
  <c r="M238" s="1"/>
  <c r="S256"/>
  <c r="M256" s="1"/>
  <c r="S205"/>
  <c r="M205" s="1"/>
  <c r="S217"/>
  <c r="M217" s="1"/>
  <c r="S240"/>
  <c r="M240" s="1"/>
  <c r="S252"/>
  <c r="M252" s="1"/>
  <c r="S263"/>
  <c r="M263" s="1"/>
  <c r="S279"/>
  <c r="M279" s="1"/>
  <c r="S209"/>
  <c r="M209" s="1"/>
  <c r="S210"/>
  <c r="M210" s="1"/>
  <c r="S214"/>
  <c r="M214" s="1"/>
  <c r="S227"/>
  <c r="M227" s="1"/>
  <c r="S234"/>
  <c r="M234" s="1"/>
  <c r="S249"/>
  <c r="M249" s="1"/>
  <c r="S257"/>
  <c r="M257" s="1"/>
  <c r="S266"/>
  <c r="M266" s="1"/>
  <c r="S268"/>
  <c r="M268" s="1"/>
  <c r="S273"/>
  <c r="M273" s="1"/>
  <c r="S232"/>
  <c r="M232" s="1"/>
  <c r="S242"/>
  <c r="M242" s="1"/>
  <c r="S245"/>
  <c r="M245" s="1"/>
  <c r="S277"/>
  <c r="M277" s="1"/>
  <c r="S207"/>
  <c r="M207" s="1"/>
  <c r="S261"/>
  <c r="M261" s="1"/>
  <c r="S215"/>
  <c r="M215" s="1"/>
  <c r="S219"/>
  <c r="M219" s="1"/>
  <c r="S251"/>
  <c r="M251" s="1"/>
  <c r="S269"/>
  <c r="M269" s="1"/>
  <c r="S216"/>
  <c r="M216" s="1"/>
  <c r="S281"/>
  <c r="M281" s="1"/>
  <c r="S282"/>
  <c r="M282" s="1"/>
  <c r="S309"/>
  <c r="M309" s="1"/>
  <c r="S304"/>
  <c r="M304" s="1"/>
  <c r="S314"/>
  <c r="M314" s="1"/>
  <c r="S329"/>
  <c r="M329" s="1"/>
  <c r="S334"/>
  <c r="M334" s="1"/>
  <c r="S323"/>
  <c r="M323" s="1"/>
  <c r="S332"/>
  <c r="M332" s="1"/>
  <c r="S333"/>
  <c r="M333" s="1"/>
  <c r="S286"/>
  <c r="M286" s="1"/>
  <c r="S339"/>
  <c r="M339" s="1"/>
  <c r="S292"/>
  <c r="M292" s="1"/>
  <c r="S301"/>
  <c r="M301" s="1"/>
  <c r="S326"/>
  <c r="M326" s="1"/>
  <c r="S331"/>
  <c r="M331" s="1"/>
  <c r="S289"/>
  <c r="M289" s="1"/>
  <c r="S306"/>
  <c r="M306" s="1"/>
  <c r="S307"/>
  <c r="M307" s="1"/>
  <c r="S337"/>
  <c r="M337" s="1"/>
  <c r="S296"/>
  <c r="M296" s="1"/>
  <c r="S310"/>
  <c r="M310" s="1"/>
  <c r="S313"/>
  <c r="M313" s="1"/>
  <c r="S284"/>
  <c r="M284" s="1"/>
  <c r="S285"/>
  <c r="M285" s="1"/>
  <c r="S299"/>
  <c r="M299" s="1"/>
  <c r="S305"/>
  <c r="M305" s="1"/>
  <c r="S321"/>
  <c r="M321" s="1"/>
  <c r="S291"/>
  <c r="M291" s="1"/>
  <c r="S325"/>
  <c r="M325" s="1"/>
  <c r="S336"/>
  <c r="M336" s="1"/>
  <c r="S344"/>
  <c r="M344" s="1"/>
  <c r="S298"/>
  <c r="M298" s="1"/>
  <c r="S320"/>
  <c r="M320" s="1"/>
  <c r="S324"/>
  <c r="M324" s="1"/>
  <c r="S300"/>
  <c r="M300" s="1"/>
  <c r="S302"/>
  <c r="M302" s="1"/>
  <c r="S315"/>
  <c r="M315" s="1"/>
  <c r="S316"/>
  <c r="M316" s="1"/>
  <c r="S340"/>
  <c r="M340" s="1"/>
  <c r="S287"/>
  <c r="M287" s="1"/>
  <c r="S303"/>
  <c r="M303" s="1"/>
  <c r="S318"/>
  <c r="M318" s="1"/>
  <c r="S327"/>
  <c r="M327" s="1"/>
  <c r="S343"/>
  <c r="M343" s="1"/>
  <c r="S290"/>
  <c r="M290" s="1"/>
  <c r="S293"/>
  <c r="M293" s="1"/>
  <c r="S317"/>
  <c r="M317" s="1"/>
  <c r="S322"/>
  <c r="M322" s="1"/>
  <c r="S335"/>
  <c r="M335" s="1"/>
  <c r="S294"/>
  <c r="M294" s="1"/>
  <c r="S312"/>
  <c r="M312" s="1"/>
  <c r="S297"/>
  <c r="M297" s="1"/>
  <c r="S311"/>
  <c r="M311" s="1"/>
  <c r="S341"/>
  <c r="M341" s="1"/>
  <c r="S342"/>
  <c r="M342" s="1"/>
  <c r="S288"/>
  <c r="M288" s="1"/>
  <c r="S308"/>
  <c r="M308" s="1"/>
  <c r="S338"/>
  <c r="M338" s="1"/>
  <c r="S328"/>
  <c r="M328" s="1"/>
  <c r="S330"/>
  <c r="M330" s="1"/>
  <c r="S295"/>
  <c r="M295" s="1"/>
  <c r="S345"/>
  <c r="M345" s="1"/>
  <c r="S319"/>
  <c r="M319" s="1"/>
  <c r="S362"/>
  <c r="M362" s="1"/>
  <c r="S349"/>
  <c r="M349" s="1"/>
  <c r="S383"/>
  <c r="M383" s="1"/>
  <c r="S368"/>
  <c r="M368" s="1"/>
  <c r="S389"/>
  <c r="M389" s="1"/>
  <c r="S364"/>
  <c r="M364" s="1"/>
  <c r="S382"/>
  <c r="M382" s="1"/>
  <c r="S350"/>
  <c r="M350" s="1"/>
  <c r="S357"/>
  <c r="M357" s="1"/>
  <c r="S360"/>
  <c r="M360" s="1"/>
  <c r="S363"/>
  <c r="M363" s="1"/>
  <c r="S388"/>
  <c r="M388" s="1"/>
  <c r="S353"/>
  <c r="M353" s="1"/>
  <c r="S359"/>
  <c r="M359" s="1"/>
  <c r="S366"/>
  <c r="M366" s="1"/>
  <c r="S379"/>
  <c r="M379" s="1"/>
  <c r="S385"/>
  <c r="M385" s="1"/>
  <c r="S347"/>
  <c r="M347" s="1"/>
  <c r="S365"/>
  <c r="M365" s="1"/>
  <c r="S371"/>
  <c r="M371" s="1"/>
  <c r="S387"/>
  <c r="M387" s="1"/>
  <c r="S348"/>
  <c r="M348" s="1"/>
  <c r="S354"/>
  <c r="M354" s="1"/>
  <c r="S346"/>
  <c r="M346" s="1"/>
  <c r="S355"/>
  <c r="M355" s="1"/>
  <c r="S370"/>
  <c r="M370" s="1"/>
  <c r="S375"/>
  <c r="M375" s="1"/>
  <c r="S367"/>
  <c r="M367" s="1"/>
  <c r="S373"/>
  <c r="M373" s="1"/>
  <c r="S381"/>
  <c r="M381" s="1"/>
  <c r="S351"/>
  <c r="M351" s="1"/>
  <c r="S358"/>
  <c r="M358" s="1"/>
  <c r="S369"/>
  <c r="M369" s="1"/>
  <c r="S376"/>
  <c r="M376" s="1"/>
  <c r="S378"/>
  <c r="M378" s="1"/>
  <c r="S380"/>
  <c r="M380" s="1"/>
  <c r="S352"/>
  <c r="M352" s="1"/>
  <c r="S377"/>
  <c r="M377" s="1"/>
  <c r="S384"/>
  <c r="M384" s="1"/>
  <c r="S386"/>
  <c r="M386" s="1"/>
  <c r="S372"/>
  <c r="M372" s="1"/>
  <c r="S374"/>
  <c r="M374" s="1"/>
  <c r="S356"/>
  <c r="M356" s="1"/>
  <c r="S361"/>
  <c r="M361" s="1"/>
  <c r="S408"/>
  <c r="M408" s="1"/>
  <c r="S397"/>
  <c r="M397" s="1"/>
  <c r="S395"/>
  <c r="M395" s="1"/>
  <c r="S396"/>
  <c r="M396" s="1"/>
  <c r="S398"/>
  <c r="M398" s="1"/>
  <c r="S405"/>
  <c r="M405" s="1"/>
  <c r="S392"/>
  <c r="M392" s="1"/>
  <c r="S399"/>
  <c r="M399" s="1"/>
  <c r="S400"/>
  <c r="M400" s="1"/>
  <c r="S406"/>
  <c r="M406" s="1"/>
  <c r="S390"/>
  <c r="M390" s="1"/>
  <c r="S404"/>
  <c r="M404" s="1"/>
  <c r="S407"/>
  <c r="M407" s="1"/>
  <c r="S401"/>
  <c r="M401" s="1"/>
  <c r="S402"/>
  <c r="M402" s="1"/>
  <c r="S393"/>
  <c r="M393" s="1"/>
  <c r="S394"/>
  <c r="M394" s="1"/>
  <c r="S403"/>
  <c r="M403" s="1"/>
  <c r="S391"/>
  <c r="M391" s="1"/>
  <c r="S424"/>
  <c r="M424" s="1"/>
  <c r="S419"/>
  <c r="M419" s="1"/>
  <c r="S425"/>
  <c r="M425" s="1"/>
  <c r="S410"/>
  <c r="M410" s="1"/>
  <c r="S420"/>
  <c r="M420" s="1"/>
  <c r="S422"/>
  <c r="M422" s="1"/>
  <c r="S428"/>
  <c r="M428" s="1"/>
  <c r="S429"/>
  <c r="M429" s="1"/>
  <c r="S416"/>
  <c r="M416" s="1"/>
  <c r="S423"/>
  <c r="M423" s="1"/>
  <c r="S411"/>
  <c r="M411" s="1"/>
  <c r="S426"/>
  <c r="M426" s="1"/>
  <c r="S409"/>
  <c r="M409" s="1"/>
  <c r="S413"/>
  <c r="M413" s="1"/>
  <c r="S418"/>
  <c r="M418" s="1"/>
  <c r="S415"/>
  <c r="M415" s="1"/>
  <c r="S421"/>
  <c r="M421" s="1"/>
  <c r="S412"/>
  <c r="M412" s="1"/>
  <c r="S414"/>
  <c r="M414" s="1"/>
  <c r="S427"/>
  <c r="M427" s="1"/>
  <c r="S417"/>
  <c r="M417" s="1"/>
  <c r="S432"/>
  <c r="M432" s="1"/>
  <c r="S438"/>
  <c r="M438" s="1"/>
  <c r="S441"/>
  <c r="M441" s="1"/>
  <c r="S443"/>
  <c r="M443" s="1"/>
  <c r="S433"/>
  <c r="M433" s="1"/>
  <c r="S435"/>
  <c r="M435" s="1"/>
  <c r="S444"/>
  <c r="M444" s="1"/>
  <c r="S446"/>
  <c r="M446" s="1"/>
  <c r="S434"/>
  <c r="M434" s="1"/>
  <c r="S442"/>
  <c r="M442" s="1"/>
  <c r="S439"/>
  <c r="M439" s="1"/>
  <c r="S445"/>
  <c r="M445" s="1"/>
  <c r="S430"/>
  <c r="M430" s="1"/>
  <c r="S440"/>
  <c r="M440" s="1"/>
  <c r="S431"/>
  <c r="M431" s="1"/>
  <c r="S437"/>
  <c r="M437" s="1"/>
  <c r="S436"/>
  <c r="M436" s="1"/>
  <c r="S453"/>
  <c r="M453" s="1"/>
  <c r="S457"/>
  <c r="M457" s="1"/>
  <c r="S451"/>
  <c r="M451" s="1"/>
  <c r="S448"/>
  <c r="M448" s="1"/>
  <c r="S449"/>
  <c r="M449" s="1"/>
  <c r="S452"/>
  <c r="M452" s="1"/>
  <c r="S450"/>
  <c r="M450" s="1"/>
  <c r="S456"/>
  <c r="M456" s="1"/>
  <c r="S447"/>
  <c r="M447" s="1"/>
  <c r="S455"/>
  <c r="M455" s="1"/>
  <c r="S459"/>
  <c r="M459" s="1"/>
  <c r="S458"/>
  <c r="M458" s="1"/>
  <c r="S467"/>
  <c r="M467" s="1"/>
  <c r="S466"/>
  <c r="M466" s="1"/>
  <c r="S472"/>
  <c r="M472" s="1"/>
  <c r="S476"/>
  <c r="M476" s="1"/>
  <c r="S461"/>
  <c r="M461" s="1"/>
  <c r="S465"/>
  <c r="M465" s="1"/>
  <c r="S469"/>
  <c r="M469" s="1"/>
  <c r="S460"/>
  <c r="M460" s="1"/>
  <c r="S474"/>
  <c r="M474" s="1"/>
  <c r="S477"/>
  <c r="M477" s="1"/>
  <c r="S478"/>
  <c r="M478" s="1"/>
  <c r="S464"/>
  <c r="M464" s="1"/>
  <c r="S475"/>
  <c r="M475" s="1"/>
  <c r="S463"/>
  <c r="M463" s="1"/>
  <c r="S473"/>
  <c r="M473" s="1"/>
  <c r="S470"/>
  <c r="M470" s="1"/>
  <c r="S468"/>
  <c r="M468" s="1"/>
  <c r="S471"/>
  <c r="M471" s="1"/>
  <c r="S462"/>
  <c r="M462" s="1"/>
  <c r="S493"/>
  <c r="M493" s="1"/>
  <c r="S485"/>
  <c r="M485" s="1"/>
  <c r="S487"/>
  <c r="M487" s="1"/>
  <c r="S489"/>
  <c r="M489" s="1"/>
  <c r="S479"/>
  <c r="M479" s="1"/>
  <c r="S480"/>
  <c r="M480" s="1"/>
  <c r="S481"/>
  <c r="M481" s="1"/>
  <c r="S492"/>
  <c r="M492" s="1"/>
  <c r="S484"/>
  <c r="M484" s="1"/>
  <c r="S486"/>
  <c r="M486" s="1"/>
  <c r="S490"/>
  <c r="M490" s="1"/>
  <c r="S482"/>
  <c r="M482" s="1"/>
  <c r="S483"/>
  <c r="M483" s="1"/>
  <c r="S488"/>
  <c r="M488" s="1"/>
  <c r="S491"/>
  <c r="M491" s="1"/>
  <c r="S513"/>
  <c r="M513" s="1"/>
  <c r="S495"/>
  <c r="M495" s="1"/>
  <c r="S505"/>
  <c r="M505" s="1"/>
  <c r="S517"/>
  <c r="M517" s="1"/>
  <c r="S500"/>
  <c r="M500" s="1"/>
  <c r="S496"/>
  <c r="M496" s="1"/>
  <c r="S501"/>
  <c r="M501" s="1"/>
  <c r="S512"/>
  <c r="M512" s="1"/>
  <c r="S494"/>
  <c r="M494" s="1"/>
  <c r="S506"/>
  <c r="M506" s="1"/>
  <c r="S498"/>
  <c r="M498" s="1"/>
  <c r="S499"/>
  <c r="M499" s="1"/>
  <c r="S507"/>
  <c r="M507" s="1"/>
  <c r="S508"/>
  <c r="M508" s="1"/>
  <c r="S509"/>
  <c r="M509" s="1"/>
  <c r="S511"/>
  <c r="M511" s="1"/>
  <c r="S514"/>
  <c r="M514" s="1"/>
  <c r="S516"/>
  <c r="M516" s="1"/>
  <c r="S502"/>
  <c r="M502" s="1"/>
  <c r="S515"/>
  <c r="M515" s="1"/>
  <c r="S504"/>
  <c r="M504" s="1"/>
  <c r="S510"/>
  <c r="M510" s="1"/>
  <c r="S503"/>
  <c r="M503" s="1"/>
  <c r="S497"/>
  <c r="M497" s="1"/>
  <c r="S524"/>
  <c r="M524" s="1"/>
  <c r="S530"/>
  <c r="M530" s="1"/>
  <c r="S521"/>
  <c r="M521" s="1"/>
  <c r="S526"/>
  <c r="M526" s="1"/>
  <c r="S532"/>
  <c r="M532" s="1"/>
  <c r="S533"/>
  <c r="M533" s="1"/>
  <c r="S518"/>
  <c r="M518" s="1"/>
  <c r="S531"/>
  <c r="M531" s="1"/>
  <c r="S535"/>
  <c r="M535" s="1"/>
  <c r="S523"/>
  <c r="M523" s="1"/>
  <c r="S528"/>
  <c r="M528" s="1"/>
  <c r="S536"/>
  <c r="M536" s="1"/>
  <c r="S519"/>
  <c r="M519" s="1"/>
  <c r="S520"/>
  <c r="M520" s="1"/>
  <c r="S525"/>
  <c r="M525" s="1"/>
  <c r="S529"/>
  <c r="M529" s="1"/>
  <c r="S537"/>
  <c r="M537" s="1"/>
  <c r="S522"/>
  <c r="M522" s="1"/>
  <c r="S534"/>
  <c r="M534" s="1"/>
  <c r="S538"/>
  <c r="M538" s="1"/>
  <c r="S527"/>
  <c r="M527" s="1"/>
  <c r="S550"/>
  <c r="M550" s="1"/>
  <c r="S570"/>
  <c r="M570" s="1"/>
  <c r="S558"/>
  <c r="M558" s="1"/>
  <c r="S560"/>
  <c r="M560" s="1"/>
  <c r="S539"/>
  <c r="M539" s="1"/>
  <c r="S541"/>
  <c r="M541" s="1"/>
  <c r="S542"/>
  <c r="M542" s="1"/>
  <c r="S544"/>
  <c r="M544" s="1"/>
  <c r="S566"/>
  <c r="M566" s="1"/>
  <c r="S543"/>
  <c r="M543" s="1"/>
  <c r="S548"/>
  <c r="M548" s="1"/>
  <c r="S549"/>
  <c r="M549" s="1"/>
  <c r="S551"/>
  <c r="M551" s="1"/>
  <c r="S555"/>
  <c r="M555" s="1"/>
  <c r="S557"/>
  <c r="M557" s="1"/>
  <c r="S563"/>
  <c r="M563" s="1"/>
  <c r="S564"/>
  <c r="M564" s="1"/>
  <c r="S552"/>
  <c r="M552" s="1"/>
  <c r="S559"/>
  <c r="M559" s="1"/>
  <c r="S562"/>
  <c r="M562" s="1"/>
  <c r="S569"/>
  <c r="M569" s="1"/>
  <c r="S540"/>
  <c r="M540" s="1"/>
  <c r="S545"/>
  <c r="M545" s="1"/>
  <c r="S561"/>
  <c r="M561" s="1"/>
  <c r="S567"/>
  <c r="M567" s="1"/>
  <c r="S568"/>
  <c r="M568" s="1"/>
  <c r="S547"/>
  <c r="M547" s="1"/>
  <c r="S565"/>
  <c r="M565" s="1"/>
  <c r="S553"/>
  <c r="M553" s="1"/>
  <c r="S556"/>
  <c r="M556" s="1"/>
  <c r="S554"/>
  <c r="M554" s="1"/>
  <c r="S546"/>
  <c r="M546" s="1"/>
  <c r="S580"/>
  <c r="M580" s="1"/>
  <c r="S582"/>
  <c r="M582" s="1"/>
  <c r="S585"/>
  <c r="M585" s="1"/>
  <c r="S587"/>
  <c r="M587" s="1"/>
  <c r="S573"/>
  <c r="M573" s="1"/>
  <c r="S579"/>
  <c r="M579" s="1"/>
  <c r="S571"/>
  <c r="M571" s="1"/>
  <c r="S572"/>
  <c r="M572" s="1"/>
  <c r="S586"/>
  <c r="M586" s="1"/>
  <c r="S592"/>
  <c r="M592" s="1"/>
  <c r="S574"/>
  <c r="M574" s="1"/>
  <c r="S575"/>
  <c r="M575" s="1"/>
  <c r="S577"/>
  <c r="M577" s="1"/>
  <c r="S576"/>
  <c r="M576" s="1"/>
  <c r="S578"/>
  <c r="M578" s="1"/>
  <c r="S590"/>
  <c r="M590" s="1"/>
  <c r="S593"/>
  <c r="M593" s="1"/>
  <c r="S581"/>
  <c r="M581" s="1"/>
  <c r="S584"/>
  <c r="M584" s="1"/>
  <c r="S589"/>
  <c r="M589" s="1"/>
  <c r="S583"/>
  <c r="M583" s="1"/>
  <c r="S588"/>
  <c r="M588" s="1"/>
  <c r="S591"/>
  <c r="M591" s="1"/>
  <c r="S597"/>
  <c r="M597" s="1"/>
  <c r="S601"/>
  <c r="M601" s="1"/>
  <c r="S604"/>
  <c r="M604" s="1"/>
  <c r="S602"/>
  <c r="M602" s="1"/>
  <c r="S595"/>
  <c r="M595" s="1"/>
  <c r="S603"/>
  <c r="M603" s="1"/>
  <c r="S606"/>
  <c r="M606" s="1"/>
  <c r="S596"/>
  <c r="M596" s="1"/>
  <c r="S598"/>
  <c r="M598" s="1"/>
  <c r="S599"/>
  <c r="M599" s="1"/>
  <c r="S600"/>
  <c r="M600" s="1"/>
  <c r="S594"/>
  <c r="M594" s="1"/>
  <c r="S605"/>
  <c r="M605" s="1"/>
  <c r="S607"/>
  <c r="M607" s="1"/>
  <c r="S608"/>
  <c r="M608" s="1"/>
  <c r="S612"/>
  <c r="M612" s="1"/>
  <c r="S628"/>
  <c r="M628" s="1"/>
  <c r="S625"/>
  <c r="M625" s="1"/>
  <c r="S615"/>
  <c r="M615" s="1"/>
  <c r="S616"/>
  <c r="M616" s="1"/>
  <c r="S620"/>
  <c r="M620" s="1"/>
  <c r="S611"/>
  <c r="M611" s="1"/>
  <c r="S613"/>
  <c r="M613" s="1"/>
  <c r="S614"/>
  <c r="M614" s="1"/>
  <c r="S617"/>
  <c r="M617" s="1"/>
  <c r="S621"/>
  <c r="M621" s="1"/>
  <c r="S624"/>
  <c r="M624" s="1"/>
  <c r="S627"/>
  <c r="M627" s="1"/>
  <c r="S609"/>
  <c r="M609" s="1"/>
  <c r="S626"/>
  <c r="M626" s="1"/>
  <c r="S622"/>
  <c r="M622" s="1"/>
  <c r="S610"/>
  <c r="M610" s="1"/>
  <c r="S618"/>
  <c r="M618" s="1"/>
  <c r="S619"/>
  <c r="M619" s="1"/>
  <c r="S623"/>
  <c r="M623" s="1"/>
  <c r="S643"/>
  <c r="M643" s="1"/>
  <c r="S644"/>
  <c r="M644" s="1"/>
  <c r="S632"/>
  <c r="M632" s="1"/>
  <c r="S633"/>
  <c r="M633" s="1"/>
  <c r="S636"/>
  <c r="M636" s="1"/>
  <c r="S631"/>
  <c r="M631" s="1"/>
  <c r="S634"/>
  <c r="M634" s="1"/>
  <c r="S637"/>
  <c r="M637" s="1"/>
  <c r="S641"/>
  <c r="M641" s="1"/>
  <c r="S642"/>
  <c r="M642" s="1"/>
  <c r="S630"/>
  <c r="M630" s="1"/>
  <c r="S635"/>
  <c r="M635" s="1"/>
  <c r="S638"/>
  <c r="M638" s="1"/>
  <c r="S639"/>
  <c r="M639" s="1"/>
  <c r="S645"/>
  <c r="M645" s="1"/>
  <c r="S629"/>
  <c r="M629" s="1"/>
  <c r="S640"/>
  <c r="M640" s="1"/>
  <c r="S649"/>
  <c r="M649" s="1"/>
  <c r="S661"/>
  <c r="M661" s="1"/>
  <c r="S662"/>
  <c r="M662" s="1"/>
  <c r="S666"/>
  <c r="M666" s="1"/>
  <c r="S675"/>
  <c r="M675" s="1"/>
  <c r="S652"/>
  <c r="M652" s="1"/>
  <c r="S656"/>
  <c r="M656" s="1"/>
  <c r="S653"/>
  <c r="M653" s="1"/>
  <c r="S655"/>
  <c r="M655" s="1"/>
  <c r="S660"/>
  <c r="M660" s="1"/>
  <c r="S668"/>
  <c r="M668" s="1"/>
  <c r="S674"/>
  <c r="M674" s="1"/>
  <c r="S646"/>
  <c r="M646" s="1"/>
  <c r="S650"/>
  <c r="M650" s="1"/>
  <c r="S654"/>
  <c r="M654" s="1"/>
  <c r="S663"/>
  <c r="M663" s="1"/>
  <c r="S665"/>
  <c r="M665" s="1"/>
  <c r="S673"/>
  <c r="M673" s="1"/>
  <c r="S676"/>
  <c r="M676" s="1"/>
  <c r="S651"/>
  <c r="M651" s="1"/>
  <c r="S664"/>
  <c r="M664" s="1"/>
  <c r="S659"/>
  <c r="M659" s="1"/>
  <c r="S657"/>
  <c r="M657" s="1"/>
  <c r="S647"/>
  <c r="M647" s="1"/>
  <c r="S667"/>
  <c r="M667" s="1"/>
  <c r="S658"/>
  <c r="M658" s="1"/>
  <c r="S671"/>
  <c r="M671" s="1"/>
  <c r="S669"/>
  <c r="M669" s="1"/>
  <c r="S670"/>
  <c r="M670" s="1"/>
  <c r="S672"/>
  <c r="M672" s="1"/>
  <c r="S648"/>
  <c r="M648" s="1"/>
  <c r="S684"/>
  <c r="M684" s="1"/>
  <c r="S685"/>
  <c r="M685" s="1"/>
  <c r="S677"/>
  <c r="M677" s="1"/>
  <c r="S679"/>
  <c r="M679" s="1"/>
  <c r="S681"/>
  <c r="M681" s="1"/>
  <c r="S682"/>
  <c r="M682" s="1"/>
  <c r="S680"/>
  <c r="M680" s="1"/>
  <c r="S678"/>
  <c r="M678" s="1"/>
  <c r="S683"/>
  <c r="M683" s="1"/>
  <c r="S3"/>
  <c r="M3" s="1"/>
  <c r="K10" i="3"/>
  <c r="K9"/>
  <c r="K8"/>
  <c r="K5"/>
  <c r="K6"/>
  <c r="K7"/>
  <c r="K3"/>
  <c r="J539" i="1"/>
  <c r="J447"/>
  <c r="J629"/>
  <c r="J609"/>
  <c r="J93"/>
  <c r="J94"/>
  <c r="J448"/>
  <c r="J460"/>
  <c r="J610"/>
  <c r="J346"/>
  <c r="J595"/>
  <c r="J430"/>
  <c r="J34"/>
  <c r="J390"/>
  <c r="J284"/>
  <c r="J205"/>
  <c r="J206"/>
  <c r="J540"/>
  <c r="J207"/>
  <c r="J541"/>
  <c r="J431"/>
  <c r="J208"/>
  <c r="J542"/>
  <c r="J646"/>
  <c r="J95"/>
  <c r="J285"/>
  <c r="J409"/>
  <c r="J647"/>
  <c r="J347"/>
  <c r="J348"/>
  <c r="J96"/>
  <c r="J677"/>
  <c r="J543"/>
  <c r="J479"/>
  <c r="J571"/>
  <c r="J136"/>
  <c r="J596"/>
  <c r="J209"/>
  <c r="J28"/>
  <c r="J391"/>
  <c r="J286"/>
  <c r="J392"/>
  <c r="J287"/>
  <c r="J97"/>
  <c r="J461"/>
  <c r="J288"/>
  <c r="J289"/>
  <c r="J518"/>
  <c r="J494"/>
  <c r="J480"/>
  <c r="J519"/>
  <c r="J544"/>
  <c r="J495"/>
  <c r="J290"/>
  <c r="J545"/>
  <c r="J349"/>
  <c r="J210"/>
  <c r="J496"/>
  <c r="J432"/>
  <c r="J520"/>
  <c r="J137"/>
  <c r="J597"/>
  <c r="J59"/>
  <c r="J98"/>
  <c r="J291"/>
  <c r="J292"/>
  <c r="J99"/>
  <c r="J35"/>
  <c r="J138"/>
  <c r="J433"/>
  <c r="J211"/>
  <c r="J293"/>
  <c r="J630"/>
  <c r="J212"/>
  <c r="J100"/>
  <c r="J139"/>
  <c r="J18"/>
  <c r="J140"/>
  <c r="J434"/>
  <c r="J449"/>
  <c r="J481"/>
  <c r="J141"/>
  <c r="J142"/>
  <c r="J13"/>
  <c r="J36"/>
  <c r="J648"/>
  <c r="J631"/>
  <c r="J521"/>
  <c r="J546"/>
  <c r="J462"/>
  <c r="J101"/>
  <c r="J350"/>
  <c r="J60"/>
  <c r="J19"/>
  <c r="J351"/>
  <c r="J522"/>
  <c r="J4"/>
  <c r="J547"/>
  <c r="J61"/>
  <c r="J143"/>
  <c r="J352"/>
  <c r="J353"/>
  <c r="J393"/>
  <c r="J497"/>
  <c r="J144"/>
  <c r="J37"/>
  <c r="J29"/>
  <c r="J213"/>
  <c r="J611"/>
  <c r="J410"/>
  <c r="J294"/>
  <c r="J435"/>
  <c r="J295"/>
  <c r="J354"/>
  <c r="J38"/>
  <c r="J102"/>
  <c r="J14"/>
  <c r="J632"/>
  <c r="J678"/>
  <c r="J62"/>
  <c r="J498"/>
  <c r="J15"/>
  <c r="J20"/>
  <c r="J103"/>
  <c r="J649"/>
  <c r="J104"/>
  <c r="J355"/>
  <c r="J572"/>
  <c r="J523"/>
  <c r="J105"/>
  <c r="J411"/>
  <c r="J356"/>
  <c r="J463"/>
  <c r="J412"/>
  <c r="J30"/>
  <c r="J413"/>
  <c r="J214"/>
  <c r="J215"/>
  <c r="J450"/>
  <c r="J145"/>
  <c r="J296"/>
  <c r="J650"/>
  <c r="J6"/>
  <c r="J573"/>
  <c r="J63"/>
  <c r="J482"/>
  <c r="J106"/>
  <c r="J216"/>
  <c r="J499"/>
  <c r="J451"/>
  <c r="J64"/>
  <c r="J651"/>
  <c r="J65"/>
  <c r="J146"/>
  <c r="J217"/>
  <c r="J679"/>
  <c r="J218"/>
  <c r="J414"/>
  <c r="J219"/>
  <c r="J107"/>
  <c r="J147"/>
  <c r="J66"/>
  <c r="J394"/>
  <c r="J524"/>
  <c r="J395"/>
  <c r="J680"/>
  <c r="J464"/>
  <c r="J39"/>
  <c r="J220"/>
  <c r="J148"/>
  <c r="J357"/>
  <c r="J149"/>
  <c r="J297"/>
  <c r="J298"/>
  <c r="J150"/>
  <c r="J221"/>
  <c r="J598"/>
  <c r="J299"/>
  <c r="J67"/>
  <c r="J222"/>
  <c r="J223"/>
  <c r="J224"/>
  <c r="J599"/>
  <c r="J16"/>
  <c r="J358"/>
  <c r="J548"/>
  <c r="J359"/>
  <c r="J360"/>
  <c r="J652"/>
  <c r="J68"/>
  <c r="J151"/>
  <c r="J361"/>
  <c r="J600"/>
  <c r="J300"/>
  <c r="J152"/>
  <c r="J483"/>
  <c r="J574"/>
  <c r="J484"/>
  <c r="J465"/>
  <c r="J452"/>
  <c r="J525"/>
  <c r="J69"/>
  <c r="J108"/>
  <c r="J153"/>
  <c r="J575"/>
  <c r="J40"/>
  <c r="J415"/>
  <c r="J225"/>
  <c r="J109"/>
  <c r="J601"/>
  <c r="J70"/>
  <c r="J301"/>
  <c r="J416"/>
  <c r="J633"/>
  <c r="J436"/>
  <c r="J653"/>
  <c r="J417"/>
  <c r="J226"/>
  <c r="J576"/>
  <c r="J302"/>
  <c r="J227"/>
  <c r="J303"/>
  <c r="J154"/>
  <c r="J362"/>
  <c r="J396"/>
  <c r="J304"/>
  <c r="J397"/>
  <c r="J418"/>
  <c r="J485"/>
  <c r="J398"/>
  <c r="J228"/>
  <c r="J577"/>
  <c r="J110"/>
  <c r="J437"/>
  <c r="J41"/>
  <c r="J229"/>
  <c r="J363"/>
  <c r="J305"/>
  <c r="J42"/>
  <c r="J43"/>
  <c r="J23"/>
  <c r="J306"/>
  <c r="J466"/>
  <c r="J111"/>
  <c r="J71"/>
  <c r="J399"/>
  <c r="J44"/>
  <c r="J307"/>
  <c r="J230"/>
  <c r="J400"/>
  <c r="J155"/>
  <c r="J156"/>
  <c r="J612"/>
  <c r="J308"/>
  <c r="J613"/>
  <c r="J602"/>
  <c r="J549"/>
  <c r="J550"/>
  <c r="J231"/>
  <c r="J614"/>
  <c r="J500"/>
  <c r="J438"/>
  <c r="J654"/>
  <c r="J401"/>
  <c r="J615"/>
  <c r="J45"/>
  <c r="J467"/>
  <c r="J681"/>
  <c r="J112"/>
  <c r="J157"/>
  <c r="J364"/>
  <c r="J616"/>
  <c r="J158"/>
  <c r="J578"/>
  <c r="J551"/>
  <c r="J159"/>
  <c r="J603"/>
  <c r="J113"/>
  <c r="J453"/>
  <c r="J552"/>
  <c r="J501"/>
  <c r="J553"/>
  <c r="J468"/>
  <c r="J114"/>
  <c r="J365"/>
  <c r="J366"/>
  <c r="J160"/>
  <c r="J454"/>
  <c r="J24"/>
  <c r="J604"/>
  <c r="J72"/>
  <c r="J309"/>
  <c r="J73"/>
  <c r="J502"/>
  <c r="J115"/>
  <c r="J402"/>
  <c r="J526"/>
  <c r="J682"/>
  <c r="J655"/>
  <c r="J554"/>
  <c r="J367"/>
  <c r="J368"/>
  <c r="J555"/>
  <c r="J469"/>
  <c r="J656"/>
  <c r="J232"/>
  <c r="J233"/>
  <c r="J234"/>
  <c r="J657"/>
  <c r="J310"/>
  <c r="J311"/>
  <c r="J161"/>
  <c r="J235"/>
  <c r="J236"/>
  <c r="J237"/>
  <c r="J605"/>
  <c r="J617"/>
  <c r="J606"/>
  <c r="J238"/>
  <c r="J369"/>
  <c r="J239"/>
  <c r="J240"/>
  <c r="J658"/>
  <c r="J162"/>
  <c r="J312"/>
  <c r="J470"/>
  <c r="J419"/>
  <c r="J618"/>
  <c r="J556"/>
  <c r="J163"/>
  <c r="J503"/>
  <c r="J116"/>
  <c r="J117"/>
  <c r="J313"/>
  <c r="J74"/>
  <c r="J241"/>
  <c r="J25"/>
  <c r="J579"/>
  <c r="J164"/>
  <c r="J46"/>
  <c r="J165"/>
  <c r="J75"/>
  <c r="J504"/>
  <c r="J580"/>
  <c r="J166"/>
  <c r="J314"/>
  <c r="J242"/>
  <c r="J683"/>
  <c r="J370"/>
  <c r="J659"/>
  <c r="J439"/>
  <c r="J505"/>
  <c r="J371"/>
  <c r="J243"/>
  <c r="J403"/>
  <c r="J244"/>
  <c r="J486"/>
  <c r="J167"/>
  <c r="J118"/>
  <c r="J315"/>
  <c r="J487"/>
  <c r="J455"/>
  <c r="J245"/>
  <c r="J21"/>
  <c r="J506"/>
  <c r="J246"/>
  <c r="J527"/>
  <c r="J168"/>
  <c r="J9"/>
  <c r="J581"/>
  <c r="J440"/>
  <c r="J247"/>
  <c r="J119"/>
  <c r="J47"/>
  <c r="J248"/>
  <c r="J420"/>
  <c r="J249"/>
  <c r="J488"/>
  <c r="J489"/>
  <c r="J250"/>
  <c r="J120"/>
  <c r="J660"/>
  <c r="J76"/>
  <c r="J471"/>
  <c r="J528"/>
  <c r="J634"/>
  <c r="J316"/>
  <c r="J10"/>
  <c r="J421"/>
  <c r="J169"/>
  <c r="J404"/>
  <c r="J170"/>
  <c r="J317"/>
  <c r="J7"/>
  <c r="J318"/>
  <c r="J171"/>
  <c r="J77"/>
  <c r="J251"/>
  <c r="J635"/>
  <c r="J557"/>
  <c r="J319"/>
  <c r="J558"/>
  <c r="J507"/>
  <c r="J559"/>
  <c r="J172"/>
  <c r="J173"/>
  <c r="J252"/>
  <c r="J174"/>
  <c r="J582"/>
  <c r="J26"/>
  <c r="J253"/>
  <c r="J175"/>
  <c r="J320"/>
  <c r="J176"/>
  <c r="J529"/>
  <c r="J254"/>
  <c r="J636"/>
  <c r="J684"/>
  <c r="J661"/>
  <c r="J619"/>
  <c r="J255"/>
  <c r="J48"/>
  <c r="J560"/>
  <c r="J472"/>
  <c r="J321"/>
  <c r="J422"/>
  <c r="J256"/>
  <c r="J257"/>
  <c r="J423"/>
  <c r="J583"/>
  <c r="J5"/>
  <c r="J561"/>
  <c r="J49"/>
  <c r="J258"/>
  <c r="J78"/>
  <c r="J259"/>
  <c r="J177"/>
  <c r="J22"/>
  <c r="J79"/>
  <c r="J473"/>
  <c r="J562"/>
  <c r="J372"/>
  <c r="J178"/>
  <c r="J322"/>
  <c r="J424"/>
  <c r="J563"/>
  <c r="J620"/>
  <c r="J662"/>
  <c r="J260"/>
  <c r="J584"/>
  <c r="J261"/>
  <c r="J456"/>
  <c r="J179"/>
  <c r="J323"/>
  <c r="J262"/>
  <c r="J474"/>
  <c r="J50"/>
  <c r="J263"/>
  <c r="J637"/>
  <c r="J441"/>
  <c r="J180"/>
  <c r="J663"/>
  <c r="J181"/>
  <c r="J121"/>
  <c r="J122"/>
  <c r="J508"/>
  <c r="J621"/>
  <c r="J80"/>
  <c r="J324"/>
  <c r="J11"/>
  <c r="J325"/>
  <c r="J373"/>
  <c r="J326"/>
  <c r="J530"/>
  <c r="J182"/>
  <c r="J183"/>
  <c r="J475"/>
  <c r="J531"/>
  <c r="J509"/>
  <c r="J51"/>
  <c r="J564"/>
  <c r="J405"/>
  <c r="J565"/>
  <c r="J184"/>
  <c r="J425"/>
  <c r="J264"/>
  <c r="J52"/>
  <c r="J510"/>
  <c r="J327"/>
  <c r="J426"/>
  <c r="J566"/>
  <c r="J53"/>
  <c r="J54"/>
  <c r="J622"/>
  <c r="J185"/>
  <c r="J186"/>
  <c r="J374"/>
  <c r="J187"/>
  <c r="J511"/>
  <c r="J532"/>
  <c r="J265"/>
  <c r="J328"/>
  <c r="J638"/>
  <c r="J31"/>
  <c r="J188"/>
  <c r="J189"/>
  <c r="J664"/>
  <c r="J190"/>
  <c r="J427"/>
  <c r="J329"/>
  <c r="J55"/>
  <c r="J123"/>
  <c r="J191"/>
  <c r="J8"/>
  <c r="J375"/>
  <c r="J81"/>
  <c r="J623"/>
  <c r="J585"/>
  <c r="J567"/>
  <c r="J568"/>
  <c r="J586"/>
  <c r="J607"/>
  <c r="J82"/>
  <c r="J192"/>
  <c r="J376"/>
  <c r="J124"/>
  <c r="J533"/>
  <c r="J330"/>
  <c r="J534"/>
  <c r="J665"/>
  <c r="J535"/>
  <c r="J377"/>
  <c r="J331"/>
  <c r="J83"/>
  <c r="J266"/>
  <c r="J512"/>
  <c r="J378"/>
  <c r="J56"/>
  <c r="J624"/>
  <c r="J193"/>
  <c r="J27"/>
  <c r="J84"/>
  <c r="J194"/>
  <c r="J17"/>
  <c r="J85"/>
  <c r="J267"/>
  <c r="J569"/>
  <c r="J86"/>
  <c r="J195"/>
  <c r="J125"/>
  <c r="J587"/>
  <c r="J490"/>
  <c r="J87"/>
  <c r="J332"/>
  <c r="J457"/>
  <c r="J513"/>
  <c r="J12"/>
  <c r="J126"/>
  <c r="J442"/>
  <c r="J127"/>
  <c r="J514"/>
  <c r="J268"/>
  <c r="J443"/>
  <c r="J379"/>
  <c r="J333"/>
  <c r="J491"/>
  <c r="J57"/>
  <c r="J536"/>
  <c r="J196"/>
  <c r="J269"/>
  <c r="J128"/>
  <c r="J270"/>
  <c r="J197"/>
  <c r="J476"/>
  <c r="J271"/>
  <c r="J334"/>
  <c r="J625"/>
  <c r="J198"/>
  <c r="J272"/>
  <c r="J335"/>
  <c r="J666"/>
  <c r="J336"/>
  <c r="J667"/>
  <c r="J129"/>
  <c r="J380"/>
  <c r="J337"/>
  <c r="J458"/>
  <c r="J444"/>
  <c r="J338"/>
  <c r="J381"/>
  <c r="J130"/>
  <c r="J273"/>
  <c r="J406"/>
  <c r="J274"/>
  <c r="J131"/>
  <c r="J339"/>
  <c r="J199"/>
  <c r="J382"/>
  <c r="J383"/>
  <c r="J668"/>
  <c r="J275"/>
  <c r="J58"/>
  <c r="J570"/>
  <c r="J276"/>
  <c r="J588"/>
  <c r="J277"/>
  <c r="J88"/>
  <c r="J89"/>
  <c r="J492"/>
  <c r="J445"/>
  <c r="J515"/>
  <c r="J200"/>
  <c r="J493"/>
  <c r="J608"/>
  <c r="J201"/>
  <c r="J626"/>
  <c r="J516"/>
  <c r="J384"/>
  <c r="J340"/>
  <c r="J202"/>
  <c r="J639"/>
  <c r="J459"/>
  <c r="J669"/>
  <c r="J428"/>
  <c r="J341"/>
  <c r="J385"/>
  <c r="J589"/>
  <c r="J670"/>
  <c r="J590"/>
  <c r="J342"/>
  <c r="J591"/>
  <c r="J592"/>
  <c r="J132"/>
  <c r="J133"/>
  <c r="J537"/>
  <c r="J446"/>
  <c r="J278"/>
  <c r="J203"/>
  <c r="J134"/>
  <c r="J517"/>
  <c r="J343"/>
  <c r="J344"/>
  <c r="J386"/>
  <c r="J135"/>
  <c r="J345"/>
  <c r="J279"/>
  <c r="J477"/>
  <c r="J387"/>
  <c r="J90"/>
  <c r="J32"/>
  <c r="J627"/>
  <c r="J538"/>
  <c r="J407"/>
  <c r="J280"/>
  <c r="J281"/>
  <c r="J282"/>
  <c r="J283"/>
  <c r="J388"/>
  <c r="J3"/>
  <c r="J91"/>
  <c r="J33"/>
  <c r="J478"/>
  <c r="J92"/>
  <c r="J628"/>
  <c r="J593"/>
  <c r="J408"/>
  <c r="J429"/>
  <c r="J389"/>
  <c r="J204"/>
  <c r="J671"/>
  <c r="J672"/>
  <c r="J640"/>
  <c r="J673"/>
  <c r="J674"/>
  <c r="J641"/>
  <c r="J642"/>
  <c r="J643"/>
  <c r="J644"/>
  <c r="J675"/>
  <c r="J645"/>
  <c r="J676"/>
  <c r="J685"/>
  <c r="J594"/>
  <c r="H4" i="11"/>
  <c r="H10"/>
  <c r="H16"/>
  <c r="H22"/>
  <c r="H28"/>
  <c r="H34"/>
  <c r="H40"/>
  <c r="H46"/>
  <c r="H52"/>
  <c r="H58"/>
  <c r="H64"/>
  <c r="H70"/>
  <c r="K6" i="8"/>
  <c r="D6"/>
  <c r="A539" i="1"/>
  <c r="A447"/>
  <c r="A629"/>
  <c r="A609"/>
  <c r="A93"/>
  <c r="A94"/>
  <c r="A448"/>
  <c r="A460"/>
  <c r="A610"/>
  <c r="A346"/>
  <c r="A595"/>
  <c r="A430"/>
  <c r="A34"/>
  <c r="A390"/>
  <c r="A284"/>
  <c r="A205"/>
  <c r="A206"/>
  <c r="A540"/>
  <c r="A207"/>
  <c r="A541"/>
  <c r="A431"/>
  <c r="A208"/>
  <c r="A542"/>
  <c r="A646"/>
  <c r="A95"/>
  <c r="A285"/>
  <c r="A409"/>
  <c r="A647"/>
  <c r="A347"/>
  <c r="A348"/>
  <c r="A96"/>
  <c r="A677"/>
  <c r="A543"/>
  <c r="A479"/>
  <c r="A571"/>
  <c r="A136"/>
  <c r="A596"/>
  <c r="A209"/>
  <c r="A28"/>
  <c r="A391"/>
  <c r="A286"/>
  <c r="A392"/>
  <c r="A287"/>
  <c r="A97"/>
  <c r="A461"/>
  <c r="A288"/>
  <c r="A289"/>
  <c r="A518"/>
  <c r="A494"/>
  <c r="A480"/>
  <c r="A519"/>
  <c r="A544"/>
  <c r="A495"/>
  <c r="A290"/>
  <c r="A545"/>
  <c r="A349"/>
  <c r="A210"/>
  <c r="A496"/>
  <c r="A432"/>
  <c r="A520"/>
  <c r="A137"/>
  <c r="A597"/>
  <c r="A59"/>
  <c r="A98"/>
  <c r="A291"/>
  <c r="A292"/>
  <c r="A99"/>
  <c r="A35"/>
  <c r="A138"/>
  <c r="A433"/>
  <c r="A211"/>
  <c r="A293"/>
  <c r="A630"/>
  <c r="A212"/>
  <c r="A100"/>
  <c r="A139"/>
  <c r="A18"/>
  <c r="A140"/>
  <c r="A434"/>
  <c r="A449"/>
  <c r="A481"/>
  <c r="A141"/>
  <c r="A142"/>
  <c r="A13"/>
  <c r="A36"/>
  <c r="A648"/>
  <c r="A631"/>
  <c r="A521"/>
  <c r="A546"/>
  <c r="A462"/>
  <c r="A101"/>
  <c r="A350"/>
  <c r="A60"/>
  <c r="A19"/>
  <c r="A351"/>
  <c r="A522"/>
  <c r="A4"/>
  <c r="A547"/>
  <c r="A61"/>
  <c r="A143"/>
  <c r="A352"/>
  <c r="A353"/>
  <c r="A393"/>
  <c r="A497"/>
  <c r="A144"/>
  <c r="A37"/>
  <c r="A29"/>
  <c r="A213"/>
  <c r="A611"/>
  <c r="A410"/>
  <c r="A294"/>
  <c r="A435"/>
  <c r="A295"/>
  <c r="A354"/>
  <c r="A38"/>
  <c r="A102"/>
  <c r="A14"/>
  <c r="A632"/>
  <c r="A678"/>
  <c r="A62"/>
  <c r="A498"/>
  <c r="A15"/>
  <c r="A20"/>
  <c r="A103"/>
  <c r="A649"/>
  <c r="A104"/>
  <c r="A355"/>
  <c r="A572"/>
  <c r="A523"/>
  <c r="A105"/>
  <c r="A411"/>
  <c r="A356"/>
  <c r="A463"/>
  <c r="A412"/>
  <c r="A30"/>
  <c r="A413"/>
  <c r="A214"/>
  <c r="A215"/>
  <c r="A450"/>
  <c r="A145"/>
  <c r="A296"/>
  <c r="A650"/>
  <c r="A6"/>
  <c r="A573"/>
  <c r="A63"/>
  <c r="A482"/>
  <c r="A106"/>
  <c r="A216"/>
  <c r="A499"/>
  <c r="A451"/>
  <c r="A64"/>
  <c r="A651"/>
  <c r="A65"/>
  <c r="A146"/>
  <c r="A217"/>
  <c r="A679"/>
  <c r="A218"/>
  <c r="A414"/>
  <c r="A219"/>
  <c r="A107"/>
  <c r="A147"/>
  <c r="A66"/>
  <c r="A394"/>
  <c r="A524"/>
  <c r="A395"/>
  <c r="A680"/>
  <c r="A464"/>
  <c r="A39"/>
  <c r="A220"/>
  <c r="A148"/>
  <c r="A357"/>
  <c r="A149"/>
  <c r="A297"/>
  <c r="A298"/>
  <c r="A150"/>
  <c r="A221"/>
  <c r="A598"/>
  <c r="A299"/>
  <c r="A67"/>
  <c r="A222"/>
  <c r="A223"/>
  <c r="A224"/>
  <c r="A599"/>
  <c r="A16"/>
  <c r="A358"/>
  <c r="A548"/>
  <c r="A359"/>
  <c r="A360"/>
  <c r="A652"/>
  <c r="A68"/>
  <c r="A151"/>
  <c r="A361"/>
  <c r="A600"/>
  <c r="A300"/>
  <c r="A152"/>
  <c r="A483"/>
  <c r="A574"/>
  <c r="A484"/>
  <c r="A465"/>
  <c r="A452"/>
  <c r="A525"/>
  <c r="A69"/>
  <c r="A108"/>
  <c r="A153"/>
  <c r="A575"/>
  <c r="A40"/>
  <c r="A415"/>
  <c r="A225"/>
  <c r="A109"/>
  <c r="A601"/>
  <c r="A70"/>
  <c r="A301"/>
  <c r="A416"/>
  <c r="A633"/>
  <c r="A436"/>
  <c r="A653"/>
  <c r="A417"/>
  <c r="A226"/>
  <c r="A576"/>
  <c r="A302"/>
  <c r="A227"/>
  <c r="A303"/>
  <c r="A154"/>
  <c r="A362"/>
  <c r="A396"/>
  <c r="A304"/>
  <c r="A397"/>
  <c r="A418"/>
  <c r="A485"/>
  <c r="A398"/>
  <c r="A228"/>
  <c r="A577"/>
  <c r="A110"/>
  <c r="A437"/>
  <c r="A41"/>
  <c r="A229"/>
  <c r="A363"/>
  <c r="A305"/>
  <c r="A42"/>
  <c r="A43"/>
  <c r="A23"/>
  <c r="A306"/>
  <c r="A466"/>
  <c r="A111"/>
  <c r="A71"/>
  <c r="A399"/>
  <c r="A44"/>
  <c r="A307"/>
  <c r="A230"/>
  <c r="A400"/>
  <c r="A155"/>
  <c r="A156"/>
  <c r="A612"/>
  <c r="A308"/>
  <c r="A613"/>
  <c r="A602"/>
  <c r="A549"/>
  <c r="A550"/>
  <c r="A231"/>
  <c r="A614"/>
  <c r="A500"/>
  <c r="A438"/>
  <c r="A654"/>
  <c r="A401"/>
  <c r="A615"/>
  <c r="A45"/>
  <c r="A467"/>
  <c r="A681"/>
  <c r="A112"/>
  <c r="A157"/>
  <c r="A364"/>
  <c r="A616"/>
  <c r="A158"/>
  <c r="A578"/>
  <c r="A551"/>
  <c r="A159"/>
  <c r="A603"/>
  <c r="A113"/>
  <c r="A453"/>
  <c r="A552"/>
  <c r="A501"/>
  <c r="A553"/>
  <c r="A468"/>
  <c r="A114"/>
  <c r="A365"/>
  <c r="A366"/>
  <c r="A160"/>
  <c r="A454"/>
  <c r="A24"/>
  <c r="A604"/>
  <c r="A72"/>
  <c r="A309"/>
  <c r="A73"/>
  <c r="A502"/>
  <c r="A115"/>
  <c r="A402"/>
  <c r="A526"/>
  <c r="A682"/>
  <c r="A655"/>
  <c r="A554"/>
  <c r="A367"/>
  <c r="A368"/>
  <c r="A555"/>
  <c r="A469"/>
  <c r="A656"/>
  <c r="A232"/>
  <c r="A233"/>
  <c r="A234"/>
  <c r="A657"/>
  <c r="A310"/>
  <c r="A311"/>
  <c r="A161"/>
  <c r="A235"/>
  <c r="A236"/>
  <c r="A237"/>
  <c r="A605"/>
  <c r="A617"/>
  <c r="A606"/>
  <c r="A238"/>
  <c r="A369"/>
  <c r="A239"/>
  <c r="A240"/>
  <c r="A658"/>
  <c r="A162"/>
  <c r="A312"/>
  <c r="A470"/>
  <c r="A419"/>
  <c r="A618"/>
  <c r="A556"/>
  <c r="A163"/>
  <c r="A503"/>
  <c r="A116"/>
  <c r="A117"/>
  <c r="A313"/>
  <c r="A74"/>
  <c r="A241"/>
  <c r="A25"/>
  <c r="A579"/>
  <c r="A164"/>
  <c r="A46"/>
  <c r="A165"/>
  <c r="A75"/>
  <c r="A504"/>
  <c r="A580"/>
  <c r="A166"/>
  <c r="A314"/>
  <c r="A242"/>
  <c r="A683"/>
  <c r="A370"/>
  <c r="A659"/>
  <c r="A439"/>
  <c r="A505"/>
  <c r="A371"/>
  <c r="A243"/>
  <c r="A403"/>
  <c r="A244"/>
  <c r="A486"/>
  <c r="A167"/>
  <c r="A118"/>
  <c r="A315"/>
  <c r="A487"/>
  <c r="A455"/>
  <c r="A245"/>
  <c r="A21"/>
  <c r="A506"/>
  <c r="A246"/>
  <c r="A527"/>
  <c r="A168"/>
  <c r="A9"/>
  <c r="A581"/>
  <c r="A440"/>
  <c r="A247"/>
  <c r="A119"/>
  <c r="A47"/>
  <c r="A248"/>
  <c r="A420"/>
  <c r="A249"/>
  <c r="A488"/>
  <c r="A489"/>
  <c r="A250"/>
  <c r="A120"/>
  <c r="A660"/>
  <c r="A76"/>
  <c r="A471"/>
  <c r="A528"/>
  <c r="A634"/>
  <c r="A316"/>
  <c r="A10"/>
  <c r="A421"/>
  <c r="A169"/>
  <c r="A404"/>
  <c r="A170"/>
  <c r="A317"/>
  <c r="A7"/>
  <c r="A318"/>
  <c r="A171"/>
  <c r="A77"/>
  <c r="A251"/>
  <c r="A635"/>
  <c r="A557"/>
  <c r="A319"/>
  <c r="A558"/>
  <c r="A507"/>
  <c r="A559"/>
  <c r="A172"/>
  <c r="A173"/>
  <c r="A252"/>
  <c r="A174"/>
  <c r="A582"/>
  <c r="A26"/>
  <c r="A253"/>
  <c r="A175"/>
  <c r="A320"/>
  <c r="A176"/>
  <c r="A529"/>
  <c r="A254"/>
  <c r="A636"/>
  <c r="A684"/>
  <c r="A661"/>
  <c r="A619"/>
  <c r="A255"/>
  <c r="A48"/>
  <c r="A560"/>
  <c r="A472"/>
  <c r="A321"/>
  <c r="A422"/>
  <c r="A256"/>
  <c r="A257"/>
  <c r="A423"/>
  <c r="A583"/>
  <c r="A5"/>
  <c r="A561"/>
  <c r="A49"/>
  <c r="A258"/>
  <c r="A78"/>
  <c r="A259"/>
  <c r="A177"/>
  <c r="A22"/>
  <c r="A79"/>
  <c r="A473"/>
  <c r="A562"/>
  <c r="A372"/>
  <c r="A178"/>
  <c r="A322"/>
  <c r="A424"/>
  <c r="A563"/>
  <c r="A620"/>
  <c r="A662"/>
  <c r="A260"/>
  <c r="A584"/>
  <c r="A261"/>
  <c r="A456"/>
  <c r="A179"/>
  <c r="A323"/>
  <c r="A262"/>
  <c r="A474"/>
  <c r="A50"/>
  <c r="A263"/>
  <c r="A637"/>
  <c r="A441"/>
  <c r="A180"/>
  <c r="A663"/>
  <c r="A181"/>
  <c r="A121"/>
  <c r="A122"/>
  <c r="A508"/>
  <c r="A621"/>
  <c r="A80"/>
  <c r="A324"/>
  <c r="A11"/>
  <c r="A325"/>
  <c r="A373"/>
  <c r="A326"/>
  <c r="A530"/>
  <c r="A182"/>
  <c r="A183"/>
  <c r="A475"/>
  <c r="A531"/>
  <c r="A509"/>
  <c r="A51"/>
  <c r="A564"/>
  <c r="A405"/>
  <c r="A565"/>
  <c r="A184"/>
  <c r="A425"/>
  <c r="A264"/>
  <c r="A52"/>
  <c r="A510"/>
  <c r="A327"/>
  <c r="A426"/>
  <c r="A566"/>
  <c r="A53"/>
  <c r="A54"/>
  <c r="A622"/>
  <c r="A185"/>
  <c r="A186"/>
  <c r="A374"/>
  <c r="A187"/>
  <c r="A511"/>
  <c r="A532"/>
  <c r="A265"/>
  <c r="A328"/>
  <c r="A638"/>
  <c r="A31"/>
  <c r="A188"/>
  <c r="A189"/>
  <c r="A664"/>
  <c r="A190"/>
  <c r="A427"/>
  <c r="A329"/>
  <c r="A55"/>
  <c r="A123"/>
  <c r="A191"/>
  <c r="A8"/>
  <c r="A375"/>
  <c r="A81"/>
  <c r="A623"/>
  <c r="A585"/>
  <c r="A567"/>
  <c r="A568"/>
  <c r="A586"/>
  <c r="A607"/>
  <c r="A82"/>
  <c r="A192"/>
  <c r="A376"/>
  <c r="A124"/>
  <c r="A533"/>
  <c r="A330"/>
  <c r="A534"/>
  <c r="A665"/>
  <c r="A535"/>
  <c r="A377"/>
  <c r="A331"/>
  <c r="A83"/>
  <c r="A266"/>
  <c r="A512"/>
  <c r="A378"/>
  <c r="A56"/>
  <c r="A624"/>
  <c r="A193"/>
  <c r="A27"/>
  <c r="A84"/>
  <c r="A194"/>
  <c r="A17"/>
  <c r="A85"/>
  <c r="A267"/>
  <c r="A569"/>
  <c r="A86"/>
  <c r="A195"/>
  <c r="A125"/>
  <c r="A587"/>
  <c r="A490"/>
  <c r="A87"/>
  <c r="A332"/>
  <c r="A457"/>
  <c r="A513"/>
  <c r="A12"/>
  <c r="A126"/>
  <c r="A442"/>
  <c r="A127"/>
  <c r="A514"/>
  <c r="A268"/>
  <c r="A443"/>
  <c r="A379"/>
  <c r="A333"/>
  <c r="A491"/>
  <c r="A57"/>
  <c r="A536"/>
  <c r="A196"/>
  <c r="A269"/>
  <c r="A128"/>
  <c r="A270"/>
  <c r="A197"/>
  <c r="A476"/>
  <c r="A271"/>
  <c r="A334"/>
  <c r="A625"/>
  <c r="A198"/>
  <c r="A272"/>
  <c r="A335"/>
  <c r="A666"/>
  <c r="A336"/>
  <c r="A667"/>
  <c r="A129"/>
  <c r="A380"/>
  <c r="A337"/>
  <c r="A458"/>
  <c r="A444"/>
  <c r="A338"/>
  <c r="A381"/>
  <c r="A130"/>
  <c r="A273"/>
  <c r="A406"/>
  <c r="A274"/>
  <c r="A131"/>
  <c r="A339"/>
  <c r="A199"/>
  <c r="A382"/>
  <c r="A383"/>
  <c r="A668"/>
  <c r="A275"/>
  <c r="A58"/>
  <c r="A570"/>
  <c r="A276"/>
  <c r="A588"/>
  <c r="A277"/>
  <c r="A88"/>
  <c r="A89"/>
  <c r="A492"/>
  <c r="A445"/>
  <c r="A515"/>
  <c r="A200"/>
  <c r="A493"/>
  <c r="A608"/>
  <c r="A201"/>
  <c r="A626"/>
  <c r="A516"/>
  <c r="A384"/>
  <c r="A340"/>
  <c r="A202"/>
  <c r="A639"/>
  <c r="A459"/>
  <c r="A669"/>
  <c r="A428"/>
  <c r="A341"/>
  <c r="A385"/>
  <c r="A589"/>
  <c r="A670"/>
  <c r="A590"/>
  <c r="A342"/>
  <c r="A591"/>
  <c r="A592"/>
  <c r="A132"/>
  <c r="A133"/>
  <c r="A537"/>
  <c r="A446"/>
  <c r="A278"/>
  <c r="A203"/>
  <c r="A134"/>
  <c r="A517"/>
  <c r="A343"/>
  <c r="A344"/>
  <c r="A386"/>
  <c r="A135"/>
  <c r="A345"/>
  <c r="A279"/>
  <c r="A477"/>
  <c r="A387"/>
  <c r="A90"/>
  <c r="A32"/>
  <c r="A627"/>
  <c r="A538"/>
  <c r="A407"/>
  <c r="A280"/>
  <c r="A281"/>
  <c r="A282"/>
  <c r="A283"/>
  <c r="A388"/>
  <c r="A3"/>
  <c r="A91"/>
  <c r="A33"/>
  <c r="A478"/>
  <c r="A92"/>
  <c r="A628"/>
  <c r="A593"/>
  <c r="A408"/>
  <c r="A429"/>
  <c r="A389"/>
  <c r="A204"/>
  <c r="A671"/>
  <c r="A672"/>
  <c r="A640"/>
  <c r="A673"/>
  <c r="A674"/>
  <c r="A641"/>
  <c r="A642"/>
  <c r="A643"/>
  <c r="A644"/>
  <c r="A675"/>
  <c r="A645"/>
  <c r="A676"/>
  <c r="A685"/>
  <c r="A594"/>
  <c r="F3" i="11" l="1"/>
  <c r="G3" l="1"/>
  <c r="F539" i="1"/>
  <c r="F447"/>
  <c r="F629"/>
  <c r="F609"/>
  <c r="F93"/>
  <c r="F94"/>
  <c r="F448"/>
  <c r="F460"/>
  <c r="F610"/>
  <c r="F346"/>
  <c r="F595"/>
  <c r="F430"/>
  <c r="F34"/>
  <c r="F390"/>
  <c r="F284"/>
  <c r="F205"/>
  <c r="F206"/>
  <c r="F540"/>
  <c r="F207"/>
  <c r="F541"/>
  <c r="F431"/>
  <c r="F208"/>
  <c r="F542"/>
  <c r="F646"/>
  <c r="F95"/>
  <c r="F285"/>
  <c r="F409"/>
  <c r="F647"/>
  <c r="F347"/>
  <c r="F348"/>
  <c r="F96"/>
  <c r="F677"/>
  <c r="F543"/>
  <c r="F479"/>
  <c r="F571"/>
  <c r="F136"/>
  <c r="F596"/>
  <c r="F209"/>
  <c r="F28"/>
  <c r="F391"/>
  <c r="F286"/>
  <c r="F392"/>
  <c r="F287"/>
  <c r="F97"/>
  <c r="F461"/>
  <c r="F288"/>
  <c r="F289"/>
  <c r="F518"/>
  <c r="F494"/>
  <c r="F480"/>
  <c r="F519"/>
  <c r="F544"/>
  <c r="F495"/>
  <c r="F290"/>
  <c r="F545"/>
  <c r="F349"/>
  <c r="F210"/>
  <c r="F496"/>
  <c r="F432"/>
  <c r="F520"/>
  <c r="F137"/>
  <c r="F597"/>
  <c r="F59"/>
  <c r="F98"/>
  <c r="F291"/>
  <c r="F292"/>
  <c r="F99"/>
  <c r="F35"/>
  <c r="F138"/>
  <c r="F433"/>
  <c r="F211"/>
  <c r="F293"/>
  <c r="F630"/>
  <c r="F212"/>
  <c r="F100"/>
  <c r="F139"/>
  <c r="F18"/>
  <c r="F140"/>
  <c r="F434"/>
  <c r="F449"/>
  <c r="F481"/>
  <c r="F141"/>
  <c r="F142"/>
  <c r="F13"/>
  <c r="F36"/>
  <c r="F648"/>
  <c r="F631"/>
  <c r="F521"/>
  <c r="F546"/>
  <c r="F462"/>
  <c r="F101"/>
  <c r="F350"/>
  <c r="F60"/>
  <c r="F19"/>
  <c r="F351"/>
  <c r="F522"/>
  <c r="F4"/>
  <c r="F547"/>
  <c r="F61"/>
  <c r="F143"/>
  <c r="F352"/>
  <c r="F353"/>
  <c r="F393"/>
  <c r="F497"/>
  <c r="F144"/>
  <c r="F37"/>
  <c r="F29"/>
  <c r="F213"/>
  <c r="F611"/>
  <c r="F410"/>
  <c r="F294"/>
  <c r="F435"/>
  <c r="F295"/>
  <c r="F354"/>
  <c r="F38"/>
  <c r="F102"/>
  <c r="F14"/>
  <c r="F632"/>
  <c r="F678"/>
  <c r="F62"/>
  <c r="F498"/>
  <c r="F15"/>
  <c r="F20"/>
  <c r="F103"/>
  <c r="F649"/>
  <c r="F104"/>
  <c r="F355"/>
  <c r="F572"/>
  <c r="F523"/>
  <c r="F105"/>
  <c r="F411"/>
  <c r="F356"/>
  <c r="F463"/>
  <c r="F412"/>
  <c r="F30"/>
  <c r="F413"/>
  <c r="F214"/>
  <c r="F215"/>
  <c r="F450"/>
  <c r="F145"/>
  <c r="F296"/>
  <c r="F650"/>
  <c r="F6"/>
  <c r="F573"/>
  <c r="F63"/>
  <c r="F482"/>
  <c r="F106"/>
  <c r="F216"/>
  <c r="F499"/>
  <c r="F451"/>
  <c r="F64"/>
  <c r="F651"/>
  <c r="F65"/>
  <c r="F146"/>
  <c r="F217"/>
  <c r="F679"/>
  <c r="F218"/>
  <c r="F414"/>
  <c r="F219"/>
  <c r="F107"/>
  <c r="F147"/>
  <c r="F66"/>
  <c r="F394"/>
  <c r="F524"/>
  <c r="F395"/>
  <c r="F680"/>
  <c r="F464"/>
  <c r="F39"/>
  <c r="F220"/>
  <c r="F148"/>
  <c r="F357"/>
  <c r="F149"/>
  <c r="F297"/>
  <c r="F298"/>
  <c r="F150"/>
  <c r="F221"/>
  <c r="F598"/>
  <c r="F299"/>
  <c r="F67"/>
  <c r="F222"/>
  <c r="F223"/>
  <c r="F224"/>
  <c r="F599"/>
  <c r="F16"/>
  <c r="F358"/>
  <c r="F548"/>
  <c r="F359"/>
  <c r="F360"/>
  <c r="F652"/>
  <c r="F68"/>
  <c r="F151"/>
  <c r="F361"/>
  <c r="F600"/>
  <c r="F300"/>
  <c r="F152"/>
  <c r="F483"/>
  <c r="F574"/>
  <c r="F484"/>
  <c r="F465"/>
  <c r="F452"/>
  <c r="F525"/>
  <c r="F69"/>
  <c r="F108"/>
  <c r="F153"/>
  <c r="F575"/>
  <c r="F40"/>
  <c r="F415"/>
  <c r="F225"/>
  <c r="F109"/>
  <c r="F601"/>
  <c r="F70"/>
  <c r="F301"/>
  <c r="F416"/>
  <c r="F633"/>
  <c r="F436"/>
  <c r="F653"/>
  <c r="F417"/>
  <c r="F226"/>
  <c r="F576"/>
  <c r="F302"/>
  <c r="F227"/>
  <c r="F303"/>
  <c r="F154"/>
  <c r="F362"/>
  <c r="F396"/>
  <c r="F304"/>
  <c r="F397"/>
  <c r="F418"/>
  <c r="F485"/>
  <c r="F398"/>
  <c r="F228"/>
  <c r="F577"/>
  <c r="F110"/>
  <c r="F437"/>
  <c r="F41"/>
  <c r="F229"/>
  <c r="F363"/>
  <c r="F305"/>
  <c r="F42"/>
  <c r="F43"/>
  <c r="F23"/>
  <c r="F306"/>
  <c r="F466"/>
  <c r="F111"/>
  <c r="F71"/>
  <c r="F399"/>
  <c r="F44"/>
  <c r="F307"/>
  <c r="F230"/>
  <c r="F400"/>
  <c r="F155"/>
  <c r="F156"/>
  <c r="F612"/>
  <c r="F308"/>
  <c r="F613"/>
  <c r="F602"/>
  <c r="F549"/>
  <c r="F550"/>
  <c r="F231"/>
  <c r="F614"/>
  <c r="F500"/>
  <c r="F438"/>
  <c r="F654"/>
  <c r="F401"/>
  <c r="F615"/>
  <c r="F45"/>
  <c r="F467"/>
  <c r="F681"/>
  <c r="F112"/>
  <c r="F157"/>
  <c r="F364"/>
  <c r="F616"/>
  <c r="F158"/>
  <c r="F578"/>
  <c r="F551"/>
  <c r="F159"/>
  <c r="F603"/>
  <c r="F113"/>
  <c r="F453"/>
  <c r="F552"/>
  <c r="F501"/>
  <c r="F553"/>
  <c r="F468"/>
  <c r="F114"/>
  <c r="F365"/>
  <c r="F366"/>
  <c r="F160"/>
  <c r="F454"/>
  <c r="F24"/>
  <c r="F604"/>
  <c r="F72"/>
  <c r="F309"/>
  <c r="F73"/>
  <c r="F502"/>
  <c r="F115"/>
  <c r="F402"/>
  <c r="F526"/>
  <c r="F682"/>
  <c r="F655"/>
  <c r="F554"/>
  <c r="F367"/>
  <c r="F368"/>
  <c r="F555"/>
  <c r="F469"/>
  <c r="F656"/>
  <c r="F232"/>
  <c r="F233"/>
  <c r="F234"/>
  <c r="F657"/>
  <c r="F310"/>
  <c r="F311"/>
  <c r="F161"/>
  <c r="F235"/>
  <c r="F236"/>
  <c r="F237"/>
  <c r="F605"/>
  <c r="F617"/>
  <c r="F606"/>
  <c r="F238"/>
  <c r="F369"/>
  <c r="F239"/>
  <c r="F240"/>
  <c r="F658"/>
  <c r="F162"/>
  <c r="F312"/>
  <c r="F470"/>
  <c r="F419"/>
  <c r="F618"/>
  <c r="F556"/>
  <c r="F163"/>
  <c r="F503"/>
  <c r="F116"/>
  <c r="F117"/>
  <c r="F313"/>
  <c r="F74"/>
  <c r="F241"/>
  <c r="F25"/>
  <c r="F579"/>
  <c r="F164"/>
  <c r="F46"/>
  <c r="F165"/>
  <c r="F75"/>
  <c r="F504"/>
  <c r="F580"/>
  <c r="F166"/>
  <c r="F314"/>
  <c r="F242"/>
  <c r="F683"/>
  <c r="F370"/>
  <c r="F659"/>
  <c r="F439"/>
  <c r="F505"/>
  <c r="F371"/>
  <c r="F243"/>
  <c r="F403"/>
  <c r="F244"/>
  <c r="F486"/>
  <c r="F167"/>
  <c r="F118"/>
  <c r="F315"/>
  <c r="F487"/>
  <c r="F455"/>
  <c r="F245"/>
  <c r="F21"/>
  <c r="F506"/>
  <c r="F246"/>
  <c r="F527"/>
  <c r="F168"/>
  <c r="F9"/>
  <c r="F581"/>
  <c r="F440"/>
  <c r="F247"/>
  <c r="F119"/>
  <c r="F47"/>
  <c r="F248"/>
  <c r="F420"/>
  <c r="F249"/>
  <c r="F488"/>
  <c r="F489"/>
  <c r="F250"/>
  <c r="F120"/>
  <c r="F660"/>
  <c r="F76"/>
  <c r="F471"/>
  <c r="F528"/>
  <c r="F634"/>
  <c r="F316"/>
  <c r="F10"/>
  <c r="F421"/>
  <c r="F169"/>
  <c r="F404"/>
  <c r="F170"/>
  <c r="F317"/>
  <c r="F7"/>
  <c r="F318"/>
  <c r="F171"/>
  <c r="F77"/>
  <c r="F251"/>
  <c r="F635"/>
  <c r="F557"/>
  <c r="F319"/>
  <c r="F558"/>
  <c r="F507"/>
  <c r="F559"/>
  <c r="F172"/>
  <c r="F173"/>
  <c r="F252"/>
  <c r="F174"/>
  <c r="F582"/>
  <c r="F26"/>
  <c r="F253"/>
  <c r="F175"/>
  <c r="F320"/>
  <c r="F176"/>
  <c r="F529"/>
  <c r="F254"/>
  <c r="F636"/>
  <c r="F684"/>
  <c r="F661"/>
  <c r="F619"/>
  <c r="F255"/>
  <c r="F48"/>
  <c r="F560"/>
  <c r="F472"/>
  <c r="F321"/>
  <c r="F422"/>
  <c r="F256"/>
  <c r="F257"/>
  <c r="F423"/>
  <c r="F583"/>
  <c r="F5"/>
  <c r="F561"/>
  <c r="F49"/>
  <c r="F258"/>
  <c r="F78"/>
  <c r="F259"/>
  <c r="F177"/>
  <c r="F22"/>
  <c r="F79"/>
  <c r="F473"/>
  <c r="F562"/>
  <c r="F372"/>
  <c r="F178"/>
  <c r="F322"/>
  <c r="F424"/>
  <c r="F563"/>
  <c r="F620"/>
  <c r="F662"/>
  <c r="F260"/>
  <c r="F584"/>
  <c r="F261"/>
  <c r="F456"/>
  <c r="F179"/>
  <c r="F323"/>
  <c r="F262"/>
  <c r="F474"/>
  <c r="F50"/>
  <c r="F263"/>
  <c r="F637"/>
  <c r="F441"/>
  <c r="F180"/>
  <c r="F663"/>
  <c r="F181"/>
  <c r="F121"/>
  <c r="F122"/>
  <c r="F508"/>
  <c r="F621"/>
  <c r="F80"/>
  <c r="F324"/>
  <c r="F11"/>
  <c r="F325"/>
  <c r="F373"/>
  <c r="F326"/>
  <c r="F530"/>
  <c r="F182"/>
  <c r="F183"/>
  <c r="F475"/>
  <c r="F531"/>
  <c r="F509"/>
  <c r="F51"/>
  <c r="F564"/>
  <c r="F405"/>
  <c r="F565"/>
  <c r="F184"/>
  <c r="F425"/>
  <c r="F264"/>
  <c r="F52"/>
  <c r="F510"/>
  <c r="F327"/>
  <c r="F426"/>
  <c r="F566"/>
  <c r="F53"/>
  <c r="F54"/>
  <c r="F622"/>
  <c r="F185"/>
  <c r="F186"/>
  <c r="F374"/>
  <c r="F187"/>
  <c r="F511"/>
  <c r="F532"/>
  <c r="F265"/>
  <c r="F328"/>
  <c r="F638"/>
  <c r="F31"/>
  <c r="F188"/>
  <c r="F189"/>
  <c r="F664"/>
  <c r="F190"/>
  <c r="F427"/>
  <c r="F329"/>
  <c r="F55"/>
  <c r="F123"/>
  <c r="F191"/>
  <c r="F8"/>
  <c r="F375"/>
  <c r="F81"/>
  <c r="F623"/>
  <c r="F585"/>
  <c r="F567"/>
  <c r="F568"/>
  <c r="F586"/>
  <c r="F607"/>
  <c r="F82"/>
  <c r="F192"/>
  <c r="F376"/>
  <c r="F124"/>
  <c r="F533"/>
  <c r="F330"/>
  <c r="F534"/>
  <c r="F665"/>
  <c r="F535"/>
  <c r="F377"/>
  <c r="F331"/>
  <c r="F83"/>
  <c r="F266"/>
  <c r="F512"/>
  <c r="F378"/>
  <c r="F56"/>
  <c r="F624"/>
  <c r="F193"/>
  <c r="F27"/>
  <c r="F84"/>
  <c r="F194"/>
  <c r="F17"/>
  <c r="F85"/>
  <c r="F267"/>
  <c r="F569"/>
  <c r="F86"/>
  <c r="F195"/>
  <c r="F125"/>
  <c r="F587"/>
  <c r="F490"/>
  <c r="F87"/>
  <c r="F332"/>
  <c r="F457"/>
  <c r="F513"/>
  <c r="F12"/>
  <c r="F126"/>
  <c r="F442"/>
  <c r="F127"/>
  <c r="F514"/>
  <c r="F268"/>
  <c r="F443"/>
  <c r="F379"/>
  <c r="F333"/>
  <c r="F491"/>
  <c r="F57"/>
  <c r="F536"/>
  <c r="F196"/>
  <c r="F269"/>
  <c r="F128"/>
  <c r="F270"/>
  <c r="F197"/>
  <c r="F476"/>
  <c r="F271"/>
  <c r="F334"/>
  <c r="F625"/>
  <c r="F198"/>
  <c r="F272"/>
  <c r="F335"/>
  <c r="F666"/>
  <c r="F336"/>
  <c r="F667"/>
  <c r="F129"/>
  <c r="F380"/>
  <c r="F337"/>
  <c r="F458"/>
  <c r="F444"/>
  <c r="F338"/>
  <c r="F381"/>
  <c r="F130"/>
  <c r="F273"/>
  <c r="F406"/>
  <c r="F274"/>
  <c r="F131"/>
  <c r="F339"/>
  <c r="F199"/>
  <c r="F382"/>
  <c r="F383"/>
  <c r="F668"/>
  <c r="F275"/>
  <c r="F58"/>
  <c r="F570"/>
  <c r="F276"/>
  <c r="F588"/>
  <c r="F277"/>
  <c r="F88"/>
  <c r="F89"/>
  <c r="F492"/>
  <c r="F445"/>
  <c r="F515"/>
  <c r="F200"/>
  <c r="F493"/>
  <c r="F608"/>
  <c r="F201"/>
  <c r="F626"/>
  <c r="F516"/>
  <c r="F384"/>
  <c r="F340"/>
  <c r="F202"/>
  <c r="F639"/>
  <c r="F459"/>
  <c r="F669"/>
  <c r="F428"/>
  <c r="F341"/>
  <c r="F385"/>
  <c r="F589"/>
  <c r="F670"/>
  <c r="F590"/>
  <c r="F342"/>
  <c r="F591"/>
  <c r="F592"/>
  <c r="F132"/>
  <c r="F133"/>
  <c r="F537"/>
  <c r="F446"/>
  <c r="F278"/>
  <c r="F203"/>
  <c r="F134"/>
  <c r="F517"/>
  <c r="F343"/>
  <c r="F344"/>
  <c r="F386"/>
  <c r="F135"/>
  <c r="F345"/>
  <c r="F279"/>
  <c r="F477"/>
  <c r="F387"/>
  <c r="F90"/>
  <c r="F32"/>
  <c r="F627"/>
  <c r="F538"/>
  <c r="F407"/>
  <c r="F280"/>
  <c r="F281"/>
  <c r="F282"/>
  <c r="F283"/>
  <c r="F388"/>
  <c r="F3"/>
  <c r="F91"/>
  <c r="F33"/>
  <c r="F478"/>
  <c r="F92"/>
  <c r="F628"/>
  <c r="F593"/>
  <c r="F408"/>
  <c r="F429"/>
  <c r="F389"/>
  <c r="F204"/>
  <c r="F671"/>
  <c r="F672"/>
  <c r="F640"/>
  <c r="F673"/>
  <c r="F674"/>
  <c r="F641"/>
  <c r="F642"/>
  <c r="F643"/>
  <c r="F644"/>
  <c r="F675"/>
  <c r="F645"/>
  <c r="F676"/>
  <c r="F685"/>
  <c r="A4" i="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A3" i="5"/>
  <c r="D3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D14"/>
  <c r="D13"/>
  <c r="D9"/>
  <c r="D10" s="1"/>
  <c r="D7"/>
  <c r="D8" s="1"/>
  <c r="D5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D28" i="8"/>
  <c r="D29" s="1"/>
  <c r="F594" i="1"/>
  <c r="K12" i="8"/>
  <c r="D12"/>
  <c r="G3" i="5"/>
  <c r="D18" i="8"/>
  <c r="D19" s="1"/>
  <c r="K18"/>
  <c r="K19" s="1"/>
  <c r="K28"/>
  <c r="K29" s="1"/>
  <c r="N13"/>
  <c r="N14" s="1"/>
  <c r="N18"/>
  <c r="N19" s="1"/>
  <c r="N23"/>
  <c r="N24" s="1"/>
  <c r="N28"/>
  <c r="N29" s="1"/>
  <c r="G18"/>
  <c r="G19" s="1"/>
  <c r="G23"/>
  <c r="G24" s="1"/>
  <c r="G28"/>
  <c r="G29" s="1"/>
  <c r="G13"/>
  <c r="G14" s="1"/>
  <c r="J31" l="1"/>
  <c r="G7"/>
  <c r="G6"/>
  <c r="N4"/>
  <c r="N5"/>
  <c r="N3"/>
  <c r="G9"/>
  <c r="G8"/>
  <c r="N8"/>
  <c r="L36" s="1"/>
  <c r="N9"/>
  <c r="N6"/>
  <c r="N7"/>
  <c r="G5"/>
  <c r="G3"/>
  <c r="G4"/>
  <c r="E32" s="1"/>
  <c r="K10"/>
  <c r="C31"/>
  <c r="D11"/>
  <c r="E36" l="1"/>
  <c r="E37" s="1"/>
  <c r="F37" s="1"/>
  <c r="L34"/>
  <c r="M34" s="1"/>
  <c r="E34"/>
  <c r="E35" s="1"/>
  <c r="F35" s="1"/>
  <c r="M36"/>
  <c r="L37"/>
  <c r="M37" s="1"/>
  <c r="L32"/>
  <c r="M32" s="1"/>
  <c r="F36" l="1"/>
  <c r="F34"/>
  <c r="E33"/>
  <c r="F33" s="1"/>
  <c r="F32"/>
  <c r="L33"/>
  <c r="M33" s="1"/>
  <c r="L35"/>
  <c r="M35" s="1"/>
</calcChain>
</file>

<file path=xl/sharedStrings.xml><?xml version="1.0" encoding="utf-8"?>
<sst xmlns="http://schemas.openxmlformats.org/spreadsheetml/2006/main" count="1704" uniqueCount="1326">
  <si>
    <t>ID</t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</si>
  <si>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</si>
  <si>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</si>
  <si>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</si>
  <si>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</si>
  <si>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武将ID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</si>
  <si>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</si>
  <si>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</si>
  <si>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</si>
  <si>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天赋总和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</si>
  <si>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</si>
  <si>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</si>
  <si>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</si>
  <si>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闪避</t>
    <phoneticPr fontId="1" type="noConversion"/>
  </si>
  <si>
    <t>绝技ID</t>
    <phoneticPr fontId="1" type="noConversion"/>
  </si>
  <si>
    <t>绝技</t>
    <phoneticPr fontId="1" type="noConversion"/>
  </si>
  <si>
    <t>代表人物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</si>
  <si>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</si>
  <si>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</si>
  <si>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</si>
  <si>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ID</t>
    <phoneticPr fontId="1" type="noConversion"/>
  </si>
  <si>
    <t>HeroHpPlus</t>
  </si>
  <si>
    <t>HeroXpPlus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</si>
  <si>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</si>
  <si>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</si>
  <si>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</si>
  <si>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</si>
  <si>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</si>
  <si>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</si>
  <si>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</si>
  <si>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</si>
  <si>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</si>
  <si>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</si>
  <si>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</si>
  <si>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</si>
  <si>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</si>
  <si>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</si>
  <si>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</si>
  <si>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</si>
  <si>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</si>
  <si>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</si>
  <si>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</si>
  <si>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</si>
  <si>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</si>
  <si>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</si>
  <si>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</si>
  <si>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</si>
  <si>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</si>
  <si>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</si>
  <si>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</si>
  <si>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绝技系数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</si>
  <si>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</si>
  <si>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</si>
  <si>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</si>
  <si>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</si>
  <si>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</si>
  <si>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</si>
  <si>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</si>
  <si>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</si>
  <si>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</si>
  <si>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</si>
  <si>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</si>
  <si>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</si>
  <si>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</si>
  <si>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</si>
  <si>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</si>
  <si>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</si>
  <si>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</si>
  <si>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</si>
  <si>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</si>
  <si>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</si>
  <si>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</si>
  <si>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</si>
  <si>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</si>
  <si>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</si>
  <si>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</si>
  <si>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</si>
  <si>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</si>
  <si>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</si>
  <si>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</si>
  <si>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</si>
  <si>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</si>
  <si>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</si>
  <si>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</si>
  <si>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</si>
  <si>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</si>
  <si>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</si>
  <si>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</si>
  <si>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伏魔宝刀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</si>
  <si>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</si>
  <si>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</si>
  <si>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</si>
  <si>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</si>
  <si>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</si>
  <si>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</si>
  <si>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</si>
  <si>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</si>
  <si>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</si>
  <si>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</si>
  <si>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</si>
  <si>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</si>
  <si>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</si>
  <si>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</si>
  <si>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</si>
  <si>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</si>
  <si>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</si>
  <si>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品质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</si>
  <si>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</si>
  <si>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</si>
  <si>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</si>
  <si>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</si>
  <si>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</si>
  <si>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</si>
  <si>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</si>
  <si>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</si>
  <si>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</si>
  <si>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</si>
  <si>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</si>
  <si>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</si>
  <si>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r>
      <t>I</t>
    </r>
    <r>
      <rPr>
        <b/>
        <sz val="11"/>
        <color indexed="51"/>
        <rFont val="宋体"/>
        <charset val="134"/>
      </rPr>
      <t>d</t>
    </r>
    <phoneticPr fontId="1" type="noConversion"/>
  </si>
  <si>
    <r>
      <t>B</t>
    </r>
    <r>
      <rPr>
        <b/>
        <sz val="11"/>
        <color indexed="51"/>
        <rFont val="宋体"/>
        <charset val="134"/>
      </rPr>
      <t>uffs</t>
    </r>
    <phoneticPr fontId="1" type="noConversion"/>
  </si>
  <si>
    <t>统率</t>
    <phoneticPr fontId="1" type="noConversion"/>
  </si>
  <si>
    <t>智谋</t>
    <phoneticPr fontId="1" type="noConversion"/>
  </si>
  <si>
    <t>武勇</t>
    <phoneticPr fontId="1" type="noConversion"/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</si>
  <si>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</si>
  <si>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</si>
  <si>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</si>
  <si>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</si>
  <si>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</si>
  <si>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</si>
  <si>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</si>
  <si>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</si>
  <si>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</si>
  <si>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</si>
  <si>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</si>
  <si>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</si>
  <si>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</si>
  <si>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</si>
  <si>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</si>
  <si>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</si>
  <si>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</si>
  <si>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</si>
  <si>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</si>
  <si>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</si>
  <si>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</si>
  <si>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</si>
  <si>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</si>
  <si>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</si>
  <si>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</si>
  <si>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</si>
  <si>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</si>
  <si>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</si>
  <si>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</si>
  <si>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</si>
  <si>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</si>
  <si>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</si>
  <si>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</si>
  <si>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</si>
  <si>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</si>
  <si>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</si>
  <si>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</si>
  <si>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</si>
  <si>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</si>
  <si>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</si>
  <si>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</si>
  <si>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</si>
  <si>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</si>
  <si>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</si>
  <si>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</si>
  <si>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</si>
  <si>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</si>
  <si>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</si>
  <si>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</si>
  <si>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</si>
  <si>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</si>
  <si>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</si>
  <si>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</si>
  <si>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</si>
  <si>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</si>
  <si>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</si>
  <si>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</si>
  <si>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</si>
  <si>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</si>
  <si>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</si>
  <si>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</si>
  <si>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</si>
  <si>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</si>
  <si>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</si>
  <si>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</si>
  <si>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</si>
  <si>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</si>
  <si>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</si>
  <si>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</si>
  <si>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</si>
  <si>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</si>
  <si>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</si>
  <si>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</si>
  <si>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</si>
  <si>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</si>
  <si>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</si>
  <si>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</si>
  <si>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</si>
  <si>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</si>
  <si>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</si>
  <si>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</si>
  <si>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</si>
  <si>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</si>
  <si>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</si>
  <si>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</si>
  <si>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</si>
  <si>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</si>
  <si>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</si>
  <si>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</si>
  <si>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</si>
  <si>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</si>
  <si>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</si>
  <si>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</si>
  <si>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</si>
  <si>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</si>
  <si>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</si>
  <si>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</si>
  <si>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</si>
  <si>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</si>
  <si>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</si>
  <si>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</si>
  <si>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</si>
  <si>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</si>
  <si>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</si>
  <si>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</si>
  <si>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</si>
  <si>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</si>
  <si>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</si>
  <si>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</si>
  <si>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</si>
  <si>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</si>
  <si>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</si>
  <si>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</si>
  <si>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</si>
  <si>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</si>
  <si>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</si>
  <si>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</si>
  <si>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</si>
  <si>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</si>
  <si>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</si>
  <si>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</si>
  <si>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</si>
  <si>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</si>
  <si>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</si>
  <si>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</si>
  <si>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</si>
  <si>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</si>
  <si>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</si>
  <si>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</si>
  <si>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</si>
  <si>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</si>
  <si>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</si>
  <si>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</si>
  <si>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</si>
  <si>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</si>
  <si>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</si>
  <si>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</si>
  <si>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</si>
  <si>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</si>
  <si>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</si>
  <si>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</si>
  <si>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</si>
  <si>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</si>
  <si>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</si>
  <si>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</si>
  <si>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</si>
  <si>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</si>
  <si>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</si>
  <si>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</si>
  <si>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</si>
  <si>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</si>
  <si>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</si>
  <si>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</si>
  <si>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</si>
  <si>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</si>
  <si>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</si>
  <si>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</si>
  <si>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</si>
  <si>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</si>
  <si>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</si>
  <si>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</si>
  <si>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</si>
  <si>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</si>
  <si>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</si>
  <si>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</si>
  <si>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</si>
  <si>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</si>
  <si>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</si>
  <si>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</si>
  <si>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</si>
  <si>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</si>
  <si>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</si>
  <si>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</si>
  <si>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</si>
  <si>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</si>
  <si>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</si>
  <si>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</si>
  <si>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</si>
  <si>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</si>
  <si>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</si>
  <si>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</si>
  <si>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</si>
  <si>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</si>
  <si>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</si>
  <si>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</si>
  <si>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</si>
  <si>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</si>
  <si>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</si>
  <si>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</si>
  <si>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</si>
  <si>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</si>
  <si>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</si>
  <si>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</si>
  <si>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</si>
  <si>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</si>
  <si>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</si>
  <si>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</si>
  <si>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</si>
  <si>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</si>
  <si>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</si>
  <si>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</si>
  <si>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</si>
  <si>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</si>
  <si>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</si>
  <si>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</si>
  <si>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</si>
  <si>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</si>
  <si>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</si>
  <si>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</si>
  <si>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</si>
  <si>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</si>
  <si>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</si>
  <si>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</si>
  <si>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</si>
  <si>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</si>
  <si>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</si>
  <si>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</si>
  <si>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</si>
  <si>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</si>
  <si>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</si>
  <si>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</si>
  <si>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</si>
  <si>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</si>
  <si>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</si>
  <si>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</si>
  <si>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</si>
  <si>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</si>
  <si>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</si>
  <si>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</si>
  <si>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</si>
  <si>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</si>
  <si>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</si>
  <si>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</si>
  <si>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</si>
  <si>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</si>
  <si>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</si>
  <si>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</si>
  <si>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</si>
  <si>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</si>
  <si>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</si>
  <si>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</si>
  <si>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</si>
  <si>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</si>
  <si>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</si>
  <si>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</si>
  <si>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</si>
  <si>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</si>
  <si>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</si>
  <si>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</si>
  <si>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</si>
  <si>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</si>
  <si>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</si>
  <si>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</si>
  <si>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</si>
  <si>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</si>
  <si>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</si>
  <si>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</si>
  <si>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</si>
  <si>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</si>
  <si>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</si>
  <si>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</si>
  <si>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</si>
  <si>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</si>
  <si>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</si>
  <si>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</si>
  <si>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</si>
  <si>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</si>
  <si>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</si>
  <si>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</si>
  <si>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</si>
  <si>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</si>
  <si>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</si>
  <si>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</si>
  <si>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</si>
  <si>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</si>
  <si>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</si>
  <si>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</si>
  <si>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</si>
  <si>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</si>
  <si>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</si>
  <si>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</si>
  <si>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</si>
  <si>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</si>
  <si>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</si>
  <si>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</si>
  <si>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</si>
  <si>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</si>
  <si>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</si>
  <si>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</si>
  <si>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</si>
  <si>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</si>
  <si>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</si>
  <si>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</si>
  <si>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</si>
  <si>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</si>
  <si>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</si>
  <si>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</si>
  <si>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</si>
  <si>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</si>
  <si>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</si>
  <si>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</si>
  <si>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</si>
  <si>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</si>
  <si>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</si>
  <si>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</si>
  <si>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</si>
  <si>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</si>
  <si>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</si>
  <si>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</si>
  <si>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</si>
  <si>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</si>
  <si>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</si>
  <si>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</si>
  <si>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</si>
  <si>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</si>
  <si>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</si>
  <si>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</si>
  <si>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</si>
  <si>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</si>
  <si>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</si>
  <si>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</si>
  <si>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</si>
  <si>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</si>
  <si>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</si>
  <si>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</si>
  <si>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</si>
  <si>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</si>
  <si>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</si>
  <si>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</si>
  <si>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</si>
  <si>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</si>
  <si>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</si>
  <si>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</si>
  <si>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</si>
  <si>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</si>
  <si>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</si>
  <si>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</si>
  <si>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</si>
  <si>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</si>
  <si>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</si>
  <si>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</si>
  <si>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</si>
  <si>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</si>
  <si>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</si>
  <si>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</si>
  <si>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</si>
  <si>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</si>
  <si>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</si>
  <si>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</si>
  <si>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</si>
  <si>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</si>
  <si>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</si>
  <si>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</si>
  <si>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</si>
  <si>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</si>
  <si>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</si>
  <si>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</si>
  <si>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</si>
  <si>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</si>
  <si>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</si>
  <si>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</si>
  <si>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</si>
  <si>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</si>
  <si>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</si>
  <si>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</si>
  <si>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</si>
  <si>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</si>
  <si>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</si>
  <si>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  <phoneticPr fontId="21" type="noConversion"/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</si>
  <si>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</si>
  <si>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</si>
  <si>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</si>
  <si>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</si>
  <si>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</si>
  <si>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</si>
  <si>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</si>
  <si>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</si>
  <si>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</si>
  <si>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</si>
  <si>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</si>
  <si>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</si>
  <si>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</si>
  <si>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</si>
  <si>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</si>
  <si>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</si>
  <si>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</si>
  <si>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</si>
  <si>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</si>
  <si>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</si>
  <si>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</si>
  <si>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</si>
  <si>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</si>
  <si>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</si>
  <si>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</si>
  <si>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</si>
  <si>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</si>
  <si>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</si>
  <si>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</si>
  <si>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</si>
  <si>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</si>
  <si>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</si>
  <si>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</si>
  <si>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</si>
  <si>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</si>
  <si>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</si>
  <si>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</si>
  <si>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</si>
  <si>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</si>
  <si>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</si>
  <si>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</si>
  <si>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</si>
  <si>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</si>
  <si>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</si>
  <si>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</si>
  <si>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</si>
  <si>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</si>
  <si>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</si>
  <si>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</si>
  <si>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</si>
  <si>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</si>
  <si>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</si>
  <si>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</si>
  <si>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</si>
  <si>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</si>
  <si>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</si>
  <si>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</si>
  <si>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</si>
  <si>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</si>
  <si>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</si>
  <si>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</si>
  <si>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</si>
  <si>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</si>
  <si>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</si>
  <si>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</si>
  <si>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</si>
  <si>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</si>
  <si>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</si>
  <si>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</si>
  <si>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</si>
  <si>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</si>
  <si>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</si>
  <si>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</si>
  <si>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</si>
  <si>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</si>
  <si>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</si>
  <si>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</si>
  <si>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</si>
  <si>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</si>
  <si>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</si>
  <si>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</si>
  <si>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</si>
  <si>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</si>
  <si>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</si>
  <si>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</si>
  <si>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</si>
  <si>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</si>
  <si>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</si>
  <si>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</si>
  <si>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</si>
  <si>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</si>
  <si>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</si>
  <si>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</si>
  <si>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</si>
  <si>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</si>
  <si>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</si>
  <si>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</si>
  <si>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</si>
  <si>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</si>
  <si>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</si>
  <si>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</si>
  <si>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</si>
  <si>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</si>
  <si>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</si>
  <si>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</si>
  <si>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</si>
  <si>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</si>
  <si>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</si>
  <si>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</si>
  <si>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</si>
  <si>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</si>
  <si>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</si>
  <si>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</si>
  <si>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</si>
  <si>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</si>
  <si>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</si>
  <si>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</si>
  <si>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</si>
  <si>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</si>
  <si>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</si>
  <si>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</si>
  <si>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</si>
  <si>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</si>
  <si>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</si>
  <si>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</si>
  <si>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</si>
  <si>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</si>
  <si>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</si>
  <si>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</si>
  <si>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</si>
  <si>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</si>
  <si>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</si>
  <si>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</si>
  <si>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</si>
  <si>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</si>
  <si>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</si>
  <si>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</si>
  <si>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</si>
  <si>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</si>
  <si>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</si>
  <si>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</si>
  <si>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</si>
  <si>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</si>
  <si>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</si>
  <si>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</si>
  <si>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</si>
  <si>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</si>
  <si>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</si>
  <si>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</si>
  <si>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</si>
  <si>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</si>
  <si>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</si>
  <si>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</si>
  <si>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</si>
  <si>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</si>
  <si>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</si>
  <si>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</si>
  <si>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</si>
  <si>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</si>
  <si>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</si>
  <si>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</si>
  <si>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</si>
  <si>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</si>
  <si>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</si>
  <si>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</si>
  <si>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</si>
  <si>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</si>
  <si>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</si>
  <si>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</si>
  <si>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</si>
  <si>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</si>
  <si>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</si>
  <si>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</si>
  <si>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</si>
  <si>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</si>
  <si>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</si>
  <si>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</si>
  <si>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</si>
  <si>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</si>
  <si>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</si>
  <si>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</si>
  <si>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</si>
  <si>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</si>
  <si>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</si>
  <si>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</si>
  <si>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</si>
  <si>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</si>
  <si>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</si>
  <si>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</si>
  <si>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</si>
  <si>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</si>
  <si>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</si>
  <si>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</si>
  <si>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</si>
  <si>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</si>
  <si>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</si>
  <si>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</si>
  <si>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</si>
  <si>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</si>
  <si>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</si>
  <si>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</si>
  <si>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</si>
  <si>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</si>
  <si>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</si>
  <si>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</si>
  <si>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</si>
  <si>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</si>
  <si>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</si>
  <si>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</si>
  <si>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</si>
  <si>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</si>
  <si>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</si>
  <si>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</si>
  <si>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</si>
  <si>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</si>
  <si>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</si>
  <si>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</si>
  <si>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</si>
  <si>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</si>
  <si>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</si>
  <si>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</si>
  <si>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</si>
  <si>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</si>
  <si>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</si>
  <si>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</si>
  <si>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</si>
  <si>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</si>
  <si>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</si>
  <si>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</si>
  <si>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</si>
  <si>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</si>
  <si>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</si>
  <si>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</si>
  <si>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</si>
  <si>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</si>
  <si>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</si>
  <si>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</si>
  <si>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</si>
  <si>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</si>
  <si>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</si>
  <si>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</si>
  <si>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</si>
  <si>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</si>
  <si>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</si>
  <si>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</si>
  <si>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</si>
  <si>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</si>
  <si>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</si>
  <si>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</si>
  <si>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</si>
  <si>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</si>
  <si>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</si>
  <si>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</si>
  <si>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</si>
  <si>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</si>
  <si>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</si>
  <si>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</si>
  <si>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</si>
  <si>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</si>
  <si>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</si>
  <si>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</si>
  <si>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</si>
  <si>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</si>
  <si>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</si>
  <si>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</si>
  <si>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</si>
  <si>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</si>
  <si>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</si>
  <si>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</si>
  <si>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</si>
  <si>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</si>
  <si>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</si>
  <si>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</si>
  <si>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</si>
  <si>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</si>
  <si>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</si>
  <si>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</si>
  <si>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</si>
  <si>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</si>
  <si>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</si>
  <si>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</si>
  <si>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</si>
  <si>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</si>
  <si>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</si>
  <si>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</si>
  <si>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</si>
  <si>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</si>
  <si>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</si>
  <si>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</si>
  <si>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</si>
  <si>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</si>
  <si>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</si>
  <si>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</si>
  <si>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</si>
  <si>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</si>
  <si>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</si>
  <si>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</si>
  <si>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</si>
  <si>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</si>
  <si>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</si>
  <si>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</si>
  <si>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</si>
  <si>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</si>
  <si>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</si>
  <si>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</si>
  <si>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</si>
  <si>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r>
      <t>品质-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</si>
  <si>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r>
      <t>序号↓总数-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</si>
  <si>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</si>
  <si>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</si>
  <si>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</si>
  <si>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</si>
  <si>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夏侯惇</t>
    <phoneticPr fontId="23" type="noConversion"/>
  </si>
  <si>
    <t>张辽</t>
    <phoneticPr fontId="23" type="noConversion"/>
  </si>
  <si>
    <t>许褚</t>
    <phoneticPr fontId="23" type="noConversion"/>
  </si>
  <si>
    <t>诸葛亮</t>
    <phoneticPr fontId="23" type="noConversion"/>
  </si>
  <si>
    <t>关羽</t>
    <phoneticPr fontId="23" type="noConversion"/>
  </si>
  <si>
    <t>张飞</t>
    <phoneticPr fontId="23" type="noConversion"/>
  </si>
  <si>
    <t>赵云</t>
    <phoneticPr fontId="23" type="noConversion"/>
  </si>
  <si>
    <t>周瑜</t>
    <phoneticPr fontId="23" type="noConversion"/>
  </si>
  <si>
    <t>孙策</t>
    <phoneticPr fontId="23" type="noConversion"/>
  </si>
  <si>
    <t>典韦</t>
    <phoneticPr fontId="23" type="noConversion"/>
  </si>
  <si>
    <t>陆逊</t>
    <phoneticPr fontId="23" type="noConversion"/>
  </si>
  <si>
    <t>甘宁</t>
    <phoneticPr fontId="23" type="noConversion"/>
  </si>
  <si>
    <t>张郃</t>
    <phoneticPr fontId="1" type="noConversion"/>
  </si>
  <si>
    <t>孙坚</t>
    <phoneticPr fontId="23" type="noConversion"/>
  </si>
  <si>
    <t>文鸯</t>
    <phoneticPr fontId="1" type="noConversion"/>
  </si>
  <si>
    <t>张任</t>
    <phoneticPr fontId="23" type="noConversion"/>
  </si>
  <si>
    <t>黄月英</t>
    <phoneticPr fontId="23" type="noConversion"/>
  </si>
  <si>
    <t>田丰</t>
    <phoneticPr fontId="1" type="noConversion"/>
  </si>
  <si>
    <t>甄宓</t>
    <phoneticPr fontId="1" type="noConversion"/>
  </si>
  <si>
    <t>混乱</t>
    <phoneticPr fontId="33" type="noConversion"/>
  </si>
  <si>
    <t>编号</t>
    <phoneticPr fontId="1" type="noConversion"/>
  </si>
  <si>
    <t>状态</t>
    <phoneticPr fontId="1" type="noConversion"/>
  </si>
  <si>
    <t>睡眠</t>
    <phoneticPr fontId="1" type="noConversion"/>
  </si>
  <si>
    <t>曹丕</t>
    <phoneticPr fontId="23" type="noConversion"/>
  </si>
  <si>
    <t>庞统</t>
    <phoneticPr fontId="23" type="noConversion"/>
  </si>
  <si>
    <t>法正</t>
    <phoneticPr fontId="23" type="noConversion"/>
  </si>
  <si>
    <t>徐庶</t>
    <phoneticPr fontId="23" type="noConversion"/>
  </si>
  <si>
    <t>姜维</t>
    <phoneticPr fontId="23" type="noConversion"/>
  </si>
  <si>
    <t>马超</t>
    <phoneticPr fontId="23" type="noConversion"/>
  </si>
  <si>
    <t>黄忠</t>
    <phoneticPr fontId="23" type="noConversion"/>
  </si>
  <si>
    <t>吕布</t>
    <phoneticPr fontId="23" type="noConversion"/>
  </si>
  <si>
    <t>魏延</t>
    <phoneticPr fontId="23" type="noConversion"/>
  </si>
  <si>
    <t>貂蝉</t>
    <phoneticPr fontId="23" type="noConversion"/>
  </si>
  <si>
    <t>关兴</t>
    <phoneticPr fontId="23" type="noConversion"/>
  </si>
  <si>
    <t>张苞</t>
    <phoneticPr fontId="23" type="noConversion"/>
  </si>
  <si>
    <t>吕蒙</t>
    <phoneticPr fontId="23" type="noConversion"/>
  </si>
  <si>
    <t>鲁肃</t>
    <phoneticPr fontId="23" type="noConversion"/>
  </si>
  <si>
    <t>太史慈</t>
    <phoneticPr fontId="23" type="noConversion"/>
  </si>
  <si>
    <t>董卓</t>
    <phoneticPr fontId="23" type="noConversion"/>
  </si>
  <si>
    <t>袁绍</t>
    <phoneticPr fontId="23" type="noConversion"/>
  </si>
  <si>
    <t>周泰</t>
    <phoneticPr fontId="23" type="noConversion"/>
  </si>
  <si>
    <t>田丰</t>
    <phoneticPr fontId="23" type="noConversion"/>
  </si>
  <si>
    <t>颜良</t>
    <phoneticPr fontId="23" type="noConversion"/>
  </si>
  <si>
    <t>文丑</t>
    <phoneticPr fontId="23" type="noConversion"/>
  </si>
  <si>
    <t>华雄</t>
    <phoneticPr fontId="23" type="noConversion"/>
  </si>
  <si>
    <t>张角</t>
    <phoneticPr fontId="23" type="noConversion"/>
  </si>
  <si>
    <t>甄宓</t>
    <phoneticPr fontId="23" type="noConversion"/>
  </si>
  <si>
    <t>郭嘉</t>
    <phoneticPr fontId="23" type="noConversion"/>
  </si>
  <si>
    <t>荀彧</t>
    <phoneticPr fontId="23" type="noConversion"/>
  </si>
  <si>
    <t>邓艾</t>
    <phoneticPr fontId="23" type="noConversion"/>
  </si>
  <si>
    <t>庞德</t>
    <phoneticPr fontId="23" type="noConversion"/>
  </si>
  <si>
    <t>夏侯渊</t>
    <phoneticPr fontId="23" type="noConversion"/>
  </si>
  <si>
    <t>徐晃</t>
    <phoneticPr fontId="23" type="noConversion"/>
  </si>
  <si>
    <t>曹仁</t>
    <phoneticPr fontId="23" type="noConversion"/>
  </si>
  <si>
    <t>曹彰</t>
    <phoneticPr fontId="23" type="noConversion"/>
  </si>
  <si>
    <t>郝昭</t>
    <phoneticPr fontId="23" type="noConversion"/>
  </si>
  <si>
    <t>羊祜</t>
    <phoneticPr fontId="1" type="noConversion"/>
  </si>
  <si>
    <t>高顺</t>
    <phoneticPr fontId="23" type="noConversion"/>
  </si>
  <si>
    <t>陆抗</t>
    <phoneticPr fontId="23" type="noConversion"/>
  </si>
  <si>
    <t>马云禄</t>
    <phoneticPr fontId="23" type="noConversion"/>
  </si>
  <si>
    <t>孙尚香</t>
    <phoneticPr fontId="23" type="noConversion"/>
  </si>
  <si>
    <t>吕玲绮</t>
    <phoneticPr fontId="23" type="noConversion"/>
  </si>
  <si>
    <t>马云禄</t>
    <phoneticPr fontId="1" type="noConversion"/>
  </si>
  <si>
    <t>吕玲绮</t>
    <phoneticPr fontId="1" type="noConversion"/>
  </si>
  <si>
    <t>凌统</t>
    <phoneticPr fontId="23" type="noConversion"/>
  </si>
  <si>
    <t>荀攸</t>
    <phoneticPr fontId="23" type="noConversion"/>
  </si>
  <si>
    <t>贾诩</t>
    <phoneticPr fontId="23" type="noConversion"/>
  </si>
  <si>
    <t>程昱</t>
    <phoneticPr fontId="23" type="noConversion"/>
  </si>
  <si>
    <t>诸葛恪</t>
    <phoneticPr fontId="23" type="noConversion"/>
  </si>
  <si>
    <t>李儒</t>
    <phoneticPr fontId="23" type="noConversion"/>
  </si>
  <si>
    <t>钟会</t>
    <phoneticPr fontId="23" type="noConversion"/>
  </si>
  <si>
    <t>陈宫</t>
    <phoneticPr fontId="23" type="noConversion"/>
  </si>
  <si>
    <t>大乔</t>
    <phoneticPr fontId="23" type="noConversion"/>
  </si>
  <si>
    <t>小乔</t>
    <phoneticPr fontId="23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</si>
  <si>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</si>
  <si>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</si>
  <si>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</si>
  <si>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</si>
  <si>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</si>
  <si>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关羽</t>
    <phoneticPr fontId="23" type="noConversion"/>
  </si>
  <si>
    <t>刘备</t>
    <phoneticPr fontId="23" type="noConversion"/>
  </si>
  <si>
    <t>张飞</t>
    <phoneticPr fontId="23" type="noConversion"/>
  </si>
  <si>
    <t>赵云</t>
    <phoneticPr fontId="23" type="noConversion"/>
  </si>
  <si>
    <t>马超</t>
    <phoneticPr fontId="23" type="noConversion"/>
  </si>
  <si>
    <t>黄忠</t>
    <phoneticPr fontId="23" type="noConversion"/>
  </si>
  <si>
    <t>青龙偃月刀</t>
    <phoneticPr fontId="23" type="noConversion"/>
  </si>
  <si>
    <t>赤兔</t>
    <phoneticPr fontId="23" type="noConversion"/>
  </si>
  <si>
    <t>春秋左氏传</t>
    <phoneticPr fontId="23" type="noConversion"/>
  </si>
  <si>
    <t>武将</t>
    <phoneticPr fontId="23" type="noConversion"/>
  </si>
  <si>
    <t>夏侯氏</t>
    <phoneticPr fontId="23" type="noConversion"/>
  </si>
  <si>
    <t>丈八蛇矛</t>
    <phoneticPr fontId="23" type="noConversion"/>
  </si>
  <si>
    <t>马云禄</t>
    <phoneticPr fontId="23" type="noConversion"/>
  </si>
  <si>
    <t>龙胆枪</t>
    <phoneticPr fontId="23" type="noConversion"/>
  </si>
  <si>
    <t>青釭剑</t>
    <phoneticPr fontId="23" type="noConversion"/>
  </si>
  <si>
    <t>狼牙枪</t>
    <phoneticPr fontId="23" type="noConversion"/>
  </si>
  <si>
    <t>银狮盔</t>
    <phoneticPr fontId="23" type="noConversion"/>
  </si>
  <si>
    <t>养由弓</t>
    <phoneticPr fontId="23" type="noConversion"/>
  </si>
  <si>
    <t>吕布</t>
    <phoneticPr fontId="23" type="noConversion"/>
  </si>
  <si>
    <t>貂蝉</t>
    <phoneticPr fontId="23" type="noConversion"/>
  </si>
  <si>
    <t>方天画戟</t>
    <phoneticPr fontId="23" type="noConversion"/>
  </si>
  <si>
    <t>战神铠甲</t>
    <phoneticPr fontId="23" type="noConversion"/>
  </si>
  <si>
    <t>张辽</t>
    <phoneticPr fontId="23" type="noConversion"/>
  </si>
  <si>
    <t>高顺</t>
    <phoneticPr fontId="23" type="noConversion"/>
  </si>
  <si>
    <t>陈宫</t>
    <phoneticPr fontId="23" type="noConversion"/>
  </si>
  <si>
    <t>丁原</t>
    <phoneticPr fontId="23" type="noConversion"/>
  </si>
  <si>
    <t>董卓</t>
    <phoneticPr fontId="23" type="noConversion"/>
  </si>
  <si>
    <t>情</t>
    <phoneticPr fontId="23" type="noConversion"/>
  </si>
  <si>
    <t>义</t>
    <phoneticPr fontId="23" type="noConversion"/>
  </si>
  <si>
    <t>物</t>
    <phoneticPr fontId="23" type="noConversion"/>
  </si>
  <si>
    <t>友</t>
    <phoneticPr fontId="23" type="noConversion"/>
  </si>
  <si>
    <t>曹操</t>
    <phoneticPr fontId="23" type="noConversion"/>
  </si>
  <si>
    <t>卞氏</t>
    <phoneticPr fontId="23" type="noConversion"/>
  </si>
  <si>
    <t>倚天剑</t>
    <phoneticPr fontId="23" type="noConversion"/>
  </si>
  <si>
    <t>黄金铠</t>
    <phoneticPr fontId="23" type="noConversion"/>
  </si>
  <si>
    <t>绝影</t>
    <phoneticPr fontId="23" type="noConversion"/>
  </si>
  <si>
    <t>孟德新书</t>
    <phoneticPr fontId="23" type="noConversion"/>
  </si>
  <si>
    <t>爪黄飞电</t>
    <phoneticPr fontId="23" type="noConversion"/>
  </si>
  <si>
    <t>孙尚香</t>
    <phoneticPr fontId="23" type="noConversion"/>
  </si>
  <si>
    <t>雌雄双股剑</t>
    <phoneticPr fontId="23" type="noConversion"/>
  </si>
  <si>
    <t>龙鳞铠</t>
    <phoneticPr fontId="23" type="noConversion"/>
  </si>
  <si>
    <t>的卢</t>
    <phoneticPr fontId="23" type="noConversion"/>
  </si>
  <si>
    <t>诸葛亮</t>
    <phoneticPr fontId="23" type="noConversion"/>
  </si>
  <si>
    <t>庞统</t>
    <phoneticPr fontId="23" type="noConversion"/>
  </si>
  <si>
    <t>郭嘉</t>
    <phoneticPr fontId="23" type="noConversion"/>
  </si>
  <si>
    <t>典韦</t>
    <phoneticPr fontId="23" type="noConversion"/>
  </si>
  <si>
    <t>孙权</t>
    <phoneticPr fontId="23" type="noConversion"/>
  </si>
  <si>
    <t>古锭刀</t>
    <phoneticPr fontId="23" type="noConversion"/>
  </si>
  <si>
    <t>孙子兵法</t>
    <phoneticPr fontId="23" type="noConversion"/>
  </si>
  <si>
    <t>周瑜</t>
    <phoneticPr fontId="23" type="noConversion"/>
  </si>
  <si>
    <t>鲁肃</t>
    <phoneticPr fontId="23" type="noConversion"/>
  </si>
  <si>
    <t>吕蒙</t>
    <phoneticPr fontId="23" type="noConversion"/>
  </si>
  <si>
    <t>陆逊</t>
    <phoneticPr fontId="23" type="noConversion"/>
  </si>
  <si>
    <t>赤霄战靴</t>
    <phoneticPr fontId="23" type="noConversion"/>
  </si>
  <si>
    <t>象龙</t>
    <phoneticPr fontId="23" type="noConversion"/>
  </si>
  <si>
    <t>甘宁</t>
    <phoneticPr fontId="23" type="noConversion"/>
  </si>
  <si>
    <t>周泰</t>
    <phoneticPr fontId="23" type="noConversion"/>
  </si>
  <si>
    <t>孙坚</t>
    <phoneticPr fontId="23" type="noConversion"/>
  </si>
  <si>
    <t>吴国太</t>
    <phoneticPr fontId="23" type="noConversion"/>
  </si>
  <si>
    <t>黄盖</t>
    <phoneticPr fontId="23" type="noConversion"/>
  </si>
  <si>
    <t>程普</t>
    <phoneticPr fontId="23" type="noConversion"/>
  </si>
  <si>
    <t>韩当</t>
    <phoneticPr fontId="23" type="noConversion"/>
  </si>
  <si>
    <t>祖茂</t>
    <phoneticPr fontId="23" type="noConversion"/>
  </si>
  <si>
    <t>孙策</t>
    <phoneticPr fontId="23" type="noConversion"/>
  </si>
  <si>
    <t>大乔</t>
    <phoneticPr fontId="23" type="noConversion"/>
  </si>
  <si>
    <t>霸王弓</t>
    <phoneticPr fontId="23" type="noConversion"/>
  </si>
  <si>
    <t>乌骓</t>
    <phoneticPr fontId="23" type="noConversion"/>
  </si>
  <si>
    <t>太史慈</t>
    <phoneticPr fontId="23" type="noConversion"/>
  </si>
  <si>
    <t>张昭</t>
    <phoneticPr fontId="23" type="noConversion"/>
  </si>
  <si>
    <t>小乔</t>
    <phoneticPr fontId="23" type="noConversion"/>
  </si>
  <si>
    <t>无法行动，可闪避，不可格挡</t>
    <phoneticPr fontId="1" type="noConversion"/>
  </si>
  <si>
    <t>无法行动，可格挡，不可闪避</t>
    <phoneticPr fontId="1" type="noConversion"/>
  </si>
  <si>
    <t>文鸯</t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</si>
  <si>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</si>
  <si>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</si>
  <si>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</si>
  <si>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</si>
  <si>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诸葛亮</t>
    <phoneticPr fontId="23" type="noConversion"/>
  </si>
  <si>
    <t>周瑜</t>
    <phoneticPr fontId="23" type="noConversion"/>
  </si>
  <si>
    <t>吕布</t>
    <phoneticPr fontId="23" type="noConversion"/>
  </si>
  <si>
    <t>貂蝉</t>
    <phoneticPr fontId="23" type="noConversion"/>
  </si>
  <si>
    <t>张辽</t>
    <phoneticPr fontId="23" type="noConversion"/>
  </si>
  <si>
    <t>赵云</t>
    <phoneticPr fontId="23" type="noConversion"/>
  </si>
  <si>
    <t>关羽</t>
    <phoneticPr fontId="23" type="noConversion"/>
  </si>
  <si>
    <t>甘宁</t>
    <phoneticPr fontId="23" type="noConversion"/>
  </si>
  <si>
    <t>夏侯惇</t>
    <phoneticPr fontId="23" type="noConversion"/>
  </si>
  <si>
    <t>陆逊</t>
    <phoneticPr fontId="23" type="noConversion"/>
  </si>
  <si>
    <t>孙策</t>
    <phoneticPr fontId="23" type="noConversion"/>
  </si>
  <si>
    <t>许褚</t>
    <phoneticPr fontId="23" type="noConversion"/>
  </si>
  <si>
    <t>典韦</t>
    <phoneticPr fontId="23" type="noConversion"/>
  </si>
  <si>
    <t>黄月英</t>
    <phoneticPr fontId="23" type="noConversion"/>
  </si>
  <si>
    <t>张飞</t>
    <phoneticPr fontId="23" type="noConversion"/>
  </si>
  <si>
    <t>孙坚</t>
    <phoneticPr fontId="23" type="noConversion"/>
  </si>
  <si>
    <t>封印</t>
    <phoneticPr fontId="1" type="noConversion"/>
  </si>
  <si>
    <t>无法使用绝技</t>
    <phoneticPr fontId="1" type="noConversion"/>
  </si>
  <si>
    <t>每回合损失最大兵力的10%</t>
    <phoneticPr fontId="1" type="noConversion"/>
  </si>
  <si>
    <t>名称</t>
  </si>
  <si>
    <t>目标</t>
  </si>
  <si>
    <t>范围</t>
  </si>
  <si>
    <t>Self</t>
  </si>
  <si>
    <t>自身</t>
  </si>
  <si>
    <t>EnemyFront</t>
  </si>
  <si>
    <t>敌方</t>
  </si>
  <si>
    <t>前排单体</t>
  </si>
  <si>
    <t>EnemyBack</t>
  </si>
  <si>
    <t>后排单体</t>
  </si>
  <si>
    <t>EnemyHorizontal</t>
  </si>
  <si>
    <t>横向</t>
  </si>
  <si>
    <t>EnemyVertical</t>
  </si>
  <si>
    <t>纵向</t>
  </si>
  <si>
    <t>EnemyT</t>
  </si>
  <si>
    <t>纵横</t>
  </si>
  <si>
    <t>EnemyAll</t>
  </si>
  <si>
    <t>全体</t>
  </si>
  <si>
    <t>EnemyRandom1</t>
  </si>
  <si>
    <t>随机1人</t>
  </si>
  <si>
    <t>EnemyRandom2</t>
  </si>
  <si>
    <t>随机2人</t>
  </si>
  <si>
    <t>EnemyRandom3</t>
  </si>
  <si>
    <t>随机3人</t>
  </si>
  <si>
    <t>EnemyMinHP1</t>
  </si>
  <si>
    <t>生命最低的1人</t>
  </si>
  <si>
    <t>EnemyMinHP2</t>
  </si>
  <si>
    <t>生命最低的2人</t>
  </si>
  <si>
    <t>EnemyMaxHP1</t>
  </si>
  <si>
    <t>生命最高的1人</t>
  </si>
  <si>
    <t>EnemyMaxHP2</t>
  </si>
  <si>
    <t>生命最高的2人</t>
  </si>
  <si>
    <t>EnemyMinXP1</t>
  </si>
  <si>
    <t>气势最低的1人</t>
  </si>
  <si>
    <t>EnemyMinXP2</t>
  </si>
  <si>
    <t>气势最低的2人</t>
  </si>
  <si>
    <t>EnemyMaxXP1</t>
  </si>
  <si>
    <t>气势最高的1人</t>
  </si>
  <si>
    <t>EnemyMaxXP2</t>
  </si>
  <si>
    <t>气势最高的2人</t>
  </si>
  <si>
    <t>EnemyVertigo,</t>
  </si>
  <si>
    <t>眩晕状态者</t>
  </si>
  <si>
    <t>EnemySleep,</t>
  </si>
  <si>
    <t>睡眠状态者</t>
  </si>
  <si>
    <t>EnemyPosioning</t>
  </si>
  <si>
    <t>中毒状态者</t>
  </si>
  <si>
    <t>EnemyLock</t>
  </si>
  <si>
    <t>封印状态者</t>
  </si>
  <si>
    <t>FriendFront</t>
  </si>
  <si>
    <t>己方</t>
  </si>
  <si>
    <t>FriendBack</t>
  </si>
  <si>
    <t>FriendHorizontal</t>
  </si>
  <si>
    <t>FriendVertical</t>
  </si>
  <si>
    <t>FriendT</t>
  </si>
  <si>
    <t>FriendAll</t>
  </si>
  <si>
    <t>FriendRandom1</t>
  </si>
  <si>
    <t>FriendRandom2</t>
  </si>
  <si>
    <t>FriendRandom3</t>
  </si>
  <si>
    <t>FriendMinHP1</t>
  </si>
  <si>
    <t>FriendMinHP2</t>
  </si>
  <si>
    <t>FriendMaxHP1</t>
  </si>
  <si>
    <t>FriendMaxHP2</t>
  </si>
  <si>
    <t>FriendMinXP1</t>
  </si>
  <si>
    <t>FriendMinXP2</t>
  </si>
  <si>
    <t>FriendMaxXP1</t>
  </si>
  <si>
    <t>FriendMaxXP2</t>
  </si>
  <si>
    <t>FriendVertigo,</t>
  </si>
  <si>
    <t>FriendSleep,</t>
  </si>
  <si>
    <t>FriendPosioning</t>
  </si>
  <si>
    <t>FriendLock</t>
  </si>
  <si>
    <t>场景</t>
  </si>
  <si>
    <t>描述</t>
  </si>
  <si>
    <t>数值</t>
  </si>
  <si>
    <r>
      <t>N</t>
    </r>
    <r>
      <rPr>
        <sz val="11"/>
        <color theme="1"/>
        <rFont val="宋体"/>
        <charset val="134"/>
        <scheme val="minor"/>
      </rPr>
      <t>ull</t>
    </r>
  </si>
  <si>
    <t>无</t>
  </si>
  <si>
    <t>无效</t>
  </si>
  <si>
    <t>常驻</t>
  </si>
  <si>
    <t>提升生命上限</t>
  </si>
  <si>
    <t>绝对值</t>
  </si>
  <si>
    <t>提升初始气势</t>
  </si>
  <si>
    <t>HeroFirstStrikePlus</t>
  </si>
  <si>
    <t>提升个人先攻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</si>
  <si>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AttackPlus</t>
    </r>
  </si>
  <si>
    <t>提升普通攻击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</si>
  <si>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DefencePlus</t>
    </r>
  </si>
  <si>
    <t>提升普通防御</t>
  </si>
  <si>
    <r>
      <t>Hero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AttackPlus</t>
    </r>
  </si>
  <si>
    <t>提升绝技攻击</t>
  </si>
  <si>
    <t>提升绝技防御</t>
  </si>
  <si>
    <t>提升命中</t>
  </si>
  <si>
    <t>提升闪避</t>
  </si>
  <si>
    <t>提升破击</t>
  </si>
  <si>
    <t>提升格挡</t>
  </si>
  <si>
    <t>提升暴击</t>
  </si>
  <si>
    <t>提升韧性</t>
  </si>
  <si>
    <t>战斗</t>
  </si>
  <si>
    <t>通用伤害计算</t>
  </si>
  <si>
    <t>通用治疗计算</t>
  </si>
  <si>
    <t>提升气势</t>
  </si>
  <si>
    <t>降低气势</t>
  </si>
  <si>
    <r>
      <t>气势=</t>
    </r>
    <r>
      <rPr>
        <sz val="11"/>
        <color theme="1"/>
        <rFont val="宋体"/>
        <charset val="134"/>
        <scheme val="minor"/>
      </rPr>
      <t>100</t>
    </r>
  </si>
  <si>
    <r>
      <t>气势=</t>
    </r>
    <r>
      <rPr>
        <sz val="11"/>
        <color theme="1"/>
        <rFont val="宋体"/>
        <charset val="134"/>
        <scheme val="minor"/>
      </rPr>
      <t>0</t>
    </r>
  </si>
  <si>
    <t>降低命中</t>
  </si>
  <si>
    <t>降低闪避</t>
  </si>
  <si>
    <t>降低破击</t>
  </si>
  <si>
    <t>降低格挡</t>
  </si>
  <si>
    <t>降低暴击</t>
  </si>
  <si>
    <t>降低韧性</t>
  </si>
  <si>
    <t>概率连击</t>
  </si>
  <si>
    <t>百分比</t>
  </si>
  <si>
    <t>概率眩晕</t>
  </si>
  <si>
    <r>
      <t>B</t>
    </r>
    <r>
      <rPr>
        <sz val="11"/>
        <color theme="1"/>
        <rFont val="宋体"/>
        <charset val="134"/>
        <scheme val="minor"/>
      </rPr>
      <t>attleSleep</t>
    </r>
  </si>
  <si>
    <t>概率睡眠</t>
  </si>
  <si>
    <r>
      <t>B</t>
    </r>
    <r>
      <rPr>
        <sz val="11"/>
        <color theme="1"/>
        <rFont val="宋体"/>
        <charset val="134"/>
        <scheme val="minor"/>
      </rPr>
      <t>attlePoisoning</t>
    </r>
  </si>
  <si>
    <t>概率中毒</t>
  </si>
  <si>
    <t>BattleLock</t>
  </si>
  <si>
    <t>概率封印</t>
  </si>
  <si>
    <t>强袭</t>
    <phoneticPr fontId="33" type="noConversion"/>
  </si>
  <si>
    <t>灼热</t>
    <phoneticPr fontId="33" type="noConversion"/>
  </si>
  <si>
    <t>落石</t>
    <phoneticPr fontId="33" type="noConversion"/>
  </si>
  <si>
    <t>补给</t>
    <phoneticPr fontId="33" type="noConversion"/>
  </si>
  <si>
    <t>远射</t>
    <phoneticPr fontId="33" type="noConversion"/>
  </si>
  <si>
    <t>命疗术</t>
    <phoneticPr fontId="33" type="noConversion"/>
  </si>
  <si>
    <t>龙牙突</t>
    <phoneticPr fontId="33" type="noConversion"/>
  </si>
  <si>
    <t>螺旋突</t>
    <phoneticPr fontId="33" type="noConversion"/>
  </si>
  <si>
    <t>飞羽箭</t>
    <phoneticPr fontId="33" type="noConversion"/>
  </si>
  <si>
    <t>劲猛射</t>
    <phoneticPr fontId="33" type="noConversion"/>
  </si>
  <si>
    <t>地狱火</t>
    <phoneticPr fontId="33" type="noConversion"/>
  </si>
  <si>
    <t>决堤水</t>
    <phoneticPr fontId="33" type="noConversion"/>
  </si>
  <si>
    <t>龙卷风</t>
    <phoneticPr fontId="33" type="noConversion"/>
  </si>
  <si>
    <t>飞岩石</t>
    <phoneticPr fontId="33" type="noConversion"/>
  </si>
  <si>
    <t>气疗术</t>
    <phoneticPr fontId="33" type="noConversion"/>
  </si>
  <si>
    <t>单骑突击</t>
    <phoneticPr fontId="33" type="noConversion"/>
  </si>
  <si>
    <t>星夜突袭</t>
    <phoneticPr fontId="33" type="noConversion"/>
  </si>
  <si>
    <t>精准射击</t>
    <phoneticPr fontId="33" type="noConversion"/>
  </si>
  <si>
    <t>横扫千军</t>
    <phoneticPr fontId="33" type="noConversion"/>
  </si>
  <si>
    <t>长驱直入</t>
    <phoneticPr fontId="33" type="noConversion"/>
  </si>
  <si>
    <t>全面出击</t>
    <phoneticPr fontId="33" type="noConversion"/>
  </si>
  <si>
    <t>雷霆猛击</t>
    <phoneticPr fontId="33" type="noConversion"/>
  </si>
  <si>
    <t>千里奔袭</t>
    <phoneticPr fontId="33" type="noConversion"/>
  </si>
  <si>
    <t>攻其不备</t>
    <phoneticPr fontId="33" type="noConversion"/>
  </si>
  <si>
    <t>擒贼擒王</t>
    <phoneticPr fontId="33" type="noConversion"/>
  </si>
  <si>
    <t>气势如虹</t>
    <phoneticPr fontId="33" type="noConversion"/>
  </si>
  <si>
    <t>弓箭乱射</t>
    <phoneticPr fontId="33" type="noConversion"/>
  </si>
  <si>
    <t>一箭双雕</t>
    <phoneticPr fontId="33" type="noConversion"/>
  </si>
  <si>
    <t>擂木炮石</t>
    <phoneticPr fontId="33" type="noConversion"/>
  </si>
  <si>
    <t>天雷空破</t>
    <phoneticPr fontId="33" type="noConversion"/>
  </si>
  <si>
    <t>妙手回春</t>
    <phoneticPr fontId="33" type="noConversion"/>
  </si>
  <si>
    <t>一鼓作气</t>
    <phoneticPr fontId="33" type="noConversion"/>
  </si>
  <si>
    <t>承天载物</t>
    <phoneticPr fontId="33" type="noConversion"/>
  </si>
  <si>
    <t>美人心计</t>
    <phoneticPr fontId="33" type="noConversion"/>
  </si>
  <si>
    <t>千娇百媚</t>
    <phoneticPr fontId="33" type="noConversion"/>
  </si>
  <si>
    <t>无坚不摧</t>
    <phoneticPr fontId="33" type="noConversion"/>
  </si>
  <si>
    <t>无懈可击</t>
    <phoneticPr fontId="33" type="noConversion"/>
  </si>
  <si>
    <t>五气连波</t>
    <phoneticPr fontId="33" type="noConversion"/>
  </si>
  <si>
    <t>破碎虚空</t>
    <phoneticPr fontId="33" type="noConversion"/>
  </si>
  <si>
    <t>暗影突击</t>
    <phoneticPr fontId="33" type="noConversion"/>
  </si>
  <si>
    <t>固若金汤</t>
    <phoneticPr fontId="33" type="noConversion"/>
  </si>
  <si>
    <t>背水一战</t>
    <phoneticPr fontId="33" type="noConversion"/>
  </si>
  <si>
    <t>战栗咆哮</t>
    <phoneticPr fontId="33" type="noConversion"/>
  </si>
  <si>
    <t>赤备突击</t>
    <phoneticPr fontId="33" type="noConversion"/>
  </si>
  <si>
    <t>骑射突击</t>
    <phoneticPr fontId="33" type="noConversion"/>
  </si>
  <si>
    <t>百步穿杨</t>
    <phoneticPr fontId="33" type="noConversion"/>
  </si>
  <si>
    <t>左冲右突</t>
    <phoneticPr fontId="33" type="noConversion"/>
  </si>
  <si>
    <t>势如破竹</t>
    <phoneticPr fontId="33" type="noConversion"/>
  </si>
  <si>
    <t>麒麟冲破</t>
    <phoneticPr fontId="33" type="noConversion"/>
  </si>
  <si>
    <t>一骑当千</t>
    <phoneticPr fontId="33" type="noConversion"/>
  </si>
  <si>
    <t>五月雨击</t>
    <phoneticPr fontId="33" type="noConversion"/>
  </si>
  <si>
    <t>声东击西</t>
    <phoneticPr fontId="33" type="noConversion"/>
  </si>
  <si>
    <t>神鬼乱舞</t>
    <phoneticPr fontId="33" type="noConversion"/>
  </si>
  <si>
    <t>恃强凌弱</t>
    <phoneticPr fontId="33" type="noConversion"/>
  </si>
  <si>
    <t>炼狱火海</t>
    <phoneticPr fontId="33" type="noConversion"/>
  </si>
  <si>
    <t>水漫金山</t>
    <phoneticPr fontId="33" type="noConversion"/>
  </si>
  <si>
    <t>山崩地裂</t>
    <phoneticPr fontId="33" type="noConversion"/>
  </si>
  <si>
    <t>罡风惊天</t>
    <phoneticPr fontId="33" type="noConversion"/>
  </si>
  <si>
    <t>雷动九天</t>
    <phoneticPr fontId="33" type="noConversion"/>
  </si>
  <si>
    <t>美女连环</t>
    <phoneticPr fontId="33" type="noConversion"/>
  </si>
  <si>
    <t>十面埋伏</t>
    <phoneticPr fontId="33" type="noConversion"/>
  </si>
  <si>
    <t>君临天下</t>
    <phoneticPr fontId="33" type="noConversion"/>
  </si>
  <si>
    <t>一身是胆</t>
    <phoneticPr fontId="33" type="noConversion"/>
  </si>
  <si>
    <t>恸天贯日</t>
    <phoneticPr fontId="33" type="noConversion"/>
  </si>
  <si>
    <t>天下归心</t>
    <phoneticPr fontId="33" type="noConversion"/>
  </si>
  <si>
    <t>天地无用</t>
    <phoneticPr fontId="33" type="noConversion"/>
  </si>
  <si>
    <t>威震八方</t>
    <phoneticPr fontId="33" type="noConversion"/>
  </si>
  <si>
    <t>恶来乱舞</t>
    <phoneticPr fontId="33" type="noConversion"/>
  </si>
  <si>
    <t>仁义之师</t>
    <phoneticPr fontId="33" type="noConversion"/>
  </si>
  <si>
    <t>奇门遁甲</t>
    <phoneticPr fontId="33" type="noConversion"/>
  </si>
  <si>
    <t>拖刀一击</t>
    <phoneticPr fontId="33" type="noConversion"/>
  </si>
  <si>
    <t>震天咆哮</t>
    <phoneticPr fontId="33" type="noConversion"/>
  </si>
  <si>
    <t>天神守护</t>
    <phoneticPr fontId="33" type="noConversion"/>
  </si>
  <si>
    <t>猛龙过江</t>
    <phoneticPr fontId="33" type="noConversion"/>
  </si>
  <si>
    <t>霸王卸甲</t>
    <phoneticPr fontId="33" type="noConversion"/>
  </si>
  <si>
    <t>天火燎原</t>
    <phoneticPr fontId="33" type="noConversion"/>
  </si>
  <si>
    <t>火烧连营</t>
    <phoneticPr fontId="33" type="noConversion"/>
  </si>
  <si>
    <t>百骑袭营</t>
    <phoneticPr fontId="33" type="noConversion"/>
  </si>
  <si>
    <t>无双乱舞</t>
    <phoneticPr fontId="33" type="noConversion"/>
  </si>
  <si>
    <t>倾国倾城</t>
    <phoneticPr fontId="33" type="noConversion"/>
  </si>
  <si>
    <t>攻击敌军前排单体
造成100%的战法伤害</t>
    <phoneticPr fontId="33" type="noConversion"/>
  </si>
  <si>
    <t>攻击敌军后排单体
造成100%的战法伤害</t>
    <phoneticPr fontId="33" type="noConversion"/>
  </si>
  <si>
    <t>攻击敌军前排单体
造成100%的策略伤害</t>
    <phoneticPr fontId="33" type="noConversion"/>
  </si>
  <si>
    <t>攻击敌军后排单体
造成100%的策略伤害</t>
    <phoneticPr fontId="33" type="noConversion"/>
  </si>
  <si>
    <t>攻击敌军前排单体
造成125%的战法伤害
被攻击者降低25士气</t>
    <phoneticPr fontId="33" type="noConversion"/>
  </si>
  <si>
    <t>攻击敌军前排单体
造成125%的战法伤害
被攻击者25%概率混乱1回合</t>
    <phoneticPr fontId="33" type="noConversion"/>
  </si>
  <si>
    <t>2回合内提升50命中
攻击敌军后排单体
造成100%的战法伤害</t>
    <phoneticPr fontId="33" type="noConversion"/>
  </si>
  <si>
    <t>2回合内提升50暴击
攻击敌军后排单体
造成101%的战法伤害</t>
    <phoneticPr fontId="33" type="noConversion"/>
  </si>
  <si>
    <t>攻击敌军前排单体
造成100%的策略伤害
被攻击者降低50士气</t>
    <phoneticPr fontId="33" type="noConversion"/>
  </si>
  <si>
    <t>攻击敌军后排单体
造成150%的策略伤害</t>
    <phoneticPr fontId="33" type="noConversion"/>
  </si>
  <si>
    <t>治疗我军兵力最低者
恢复相当于施法者普通攻击50%的兵力</t>
    <phoneticPr fontId="33" type="noConversion"/>
  </si>
  <si>
    <t>治疗我军兵力最低者
恢复相当于施法者普通攻击75%的兵力</t>
    <phoneticPr fontId="33" type="noConversion"/>
  </si>
  <si>
    <t>治疗我军士气最低者
恢复相当于施法者普通攻击50%的兵力
被治疗者提升50士气</t>
    <phoneticPr fontId="33" type="noConversion"/>
  </si>
  <si>
    <t>攻击敌军前排单体
造成200%的战法伤害</t>
    <phoneticPr fontId="33" type="noConversion"/>
  </si>
  <si>
    <t>2回合内提升50暴击
攻击敌军前排单体
造成150%的战法伤害</t>
    <phoneticPr fontId="33" type="noConversion"/>
  </si>
  <si>
    <t>2回合内提升50格挡
攻击敌军前排单体
造成150%的战法伤害</t>
    <phoneticPr fontId="33" type="noConversion"/>
  </si>
  <si>
    <t>攻击敌军前排单体
造成150%的战法伤害
被攻击者降低50士气</t>
    <phoneticPr fontId="33" type="noConversion"/>
  </si>
  <si>
    <t>攻击敌军前排单体
造成100%的策略伤害
被攻击者50%概率混乱1回合</t>
    <phoneticPr fontId="33" type="noConversion"/>
  </si>
  <si>
    <t>攻击敌军前排单体
造成175%的战法伤害
被攻击者25%概率混乱1回合</t>
    <phoneticPr fontId="33" type="noConversion"/>
  </si>
  <si>
    <t>攻击敌军前排单体
造成125%的战法伤害
保留75士气</t>
    <phoneticPr fontId="33" type="noConversion"/>
  </si>
  <si>
    <t>2回合内提升50命中
攻击敌军后排单体
造成150%的战法伤害</t>
    <phoneticPr fontId="33" type="noConversion"/>
  </si>
  <si>
    <t>攻击敌军横向3人
造成120%的战法伤害</t>
    <phoneticPr fontId="33" type="noConversion"/>
  </si>
  <si>
    <t>攻击敌军纵向3人
造成120%的战法伤害</t>
    <phoneticPr fontId="33" type="noConversion"/>
  </si>
  <si>
    <t>攻击敌军全体
造成80%的战法伤害</t>
    <phoneticPr fontId="33" type="noConversion"/>
  </si>
  <si>
    <t>攻击敌军随机2人
造成160%的战法伤害</t>
    <phoneticPr fontId="33" type="noConversion"/>
  </si>
  <si>
    <t>攻击敌军随机3人
造成120%的战法伤害</t>
    <phoneticPr fontId="33" type="noConversion"/>
  </si>
  <si>
    <t>攻击敌军兵力最低者
造成175%的战法伤害
被攻击者25%概率封印2回合</t>
    <phoneticPr fontId="33" type="noConversion"/>
  </si>
  <si>
    <t>攻击敌军兵力最高者
造成200%的战法伤害</t>
    <phoneticPr fontId="33" type="noConversion"/>
  </si>
  <si>
    <t>流星火雨</t>
    <phoneticPr fontId="33" type="noConversion"/>
  </si>
  <si>
    <t>一泻千里</t>
    <phoneticPr fontId="33" type="noConversion"/>
  </si>
  <si>
    <t>攻击敌军纵向3人
造成90%的策略伤害
被攻击者降低30士气</t>
    <phoneticPr fontId="33" type="noConversion"/>
  </si>
  <si>
    <t>攻击敌军后排单体
造成200%的策略伤害</t>
    <phoneticPr fontId="33" type="noConversion"/>
  </si>
  <si>
    <t>攻击敌军前排单体
造成100%的策略伤害
被攻击者50%概率恐慌3回合</t>
    <phoneticPr fontId="33" type="noConversion"/>
  </si>
  <si>
    <t>风卷尘生</t>
    <phoneticPr fontId="33" type="noConversion"/>
  </si>
  <si>
    <t>攻击敌军横向3人
造成90%的策略伤害
被攻击者30%概率恐慌3回合</t>
    <phoneticPr fontId="33" type="noConversion"/>
  </si>
  <si>
    <t>醉生梦死</t>
    <phoneticPr fontId="33" type="noConversion"/>
  </si>
  <si>
    <t>攻击敌军前排单体
造成150%的策略伤害
被攻击者50%概率封印2回合</t>
    <phoneticPr fontId="33" type="noConversion"/>
  </si>
  <si>
    <t>攻击敌军随机3人
造成90%的策略伤害
被攻击者30%概率混乱1回合</t>
    <phoneticPr fontId="33" type="noConversion"/>
  </si>
  <si>
    <t>攻击敌军士气最高者
造成100%的策略伤害
被攻击者士气降低为0</t>
    <phoneticPr fontId="33" type="noConversion"/>
  </si>
  <si>
    <t>攻击敌军纵向3人
造成60%的策略伤害
被攻击者60%概率睡眠1回合</t>
    <phoneticPr fontId="33" type="noConversion"/>
  </si>
  <si>
    <t>攻击敌军前排单体
造成150%的策略伤害
被攻击者50%概率睡眠1回合</t>
    <phoneticPr fontId="33" type="noConversion"/>
  </si>
  <si>
    <t>治疗我军横向3人
恢复相当于施法者普通攻击60%的兵力</t>
    <phoneticPr fontId="33" type="noConversion"/>
  </si>
  <si>
    <t>治疗我军士气最低者
恢复相当于施法者普通攻击50%的兵力
被治疗者提升100士气</t>
    <phoneticPr fontId="33" type="noConversion"/>
  </si>
  <si>
    <t>治疗我军全体
恢复相当于施法者普通攻击40%的兵力</t>
    <phoneticPr fontId="33" type="noConversion"/>
  </si>
  <si>
    <t>2回合内提升50破击
攻击敌军前排单体
造成200%的战法伤害</t>
    <phoneticPr fontId="33" type="noConversion"/>
  </si>
  <si>
    <t>2回合内提升50暴击
攻击敌军前排单体
造成200%的战法伤害</t>
    <phoneticPr fontId="33" type="noConversion"/>
  </si>
  <si>
    <t>千钧怒击</t>
    <phoneticPr fontId="33" type="noConversion"/>
  </si>
  <si>
    <t>攻击敌军前排单体
造成250%的战法伤害</t>
    <phoneticPr fontId="33" type="noConversion"/>
  </si>
  <si>
    <t>2回合内提升50闪避
攻击敌军前排单体
造成200%的战法伤害</t>
    <phoneticPr fontId="33" type="noConversion"/>
  </si>
  <si>
    <t>2回合内提升50格挡和50韧性
攻击敌军前排单体
造成150%的战法伤害</t>
    <phoneticPr fontId="33" type="noConversion"/>
  </si>
  <si>
    <t>攻击敌军前排单体
造成175%的战法伤害
保留75士气</t>
    <phoneticPr fontId="33" type="noConversion"/>
  </si>
  <si>
    <t>攻击敌军前排单体
造成200%的战法伤害
被攻击者降低50士气</t>
    <phoneticPr fontId="33" type="noConversion"/>
  </si>
  <si>
    <t>2回合内提升100命中
攻击敌军后排单体
造成150%的战法伤害</t>
    <phoneticPr fontId="33" type="noConversion"/>
  </si>
  <si>
    <t>2回合内提升50暴击
攻击敌军横向3人
造成120%的战法伤害</t>
    <phoneticPr fontId="33" type="noConversion"/>
  </si>
  <si>
    <t>2回合内提升50破击
攻击敌军纵向3人
造成120%的战法伤害</t>
    <phoneticPr fontId="33" type="noConversion"/>
  </si>
  <si>
    <t>攻击敌军后排单体
造成225%的战法伤害
25%概率附加连击</t>
    <phoneticPr fontId="33" type="noConversion"/>
  </si>
  <si>
    <t>攻击敌军纵向3人
造成120%的战法伤害
保留50士气</t>
    <phoneticPr fontId="33" type="noConversion"/>
  </si>
  <si>
    <t>攻击敌军全体
造成100%的战法伤害</t>
    <phoneticPr fontId="33" type="noConversion"/>
  </si>
  <si>
    <t>攻击敌军全体
造成80%的战法伤害
被攻击者降低20士气</t>
    <phoneticPr fontId="33" type="noConversion"/>
  </si>
  <si>
    <t>攻击敌军随机2人
造成160%的战法伤害
被攻击者40%概率混乱1回合</t>
    <phoneticPr fontId="33" type="noConversion"/>
  </si>
  <si>
    <t>攻击敌军随机3人
造成120%的战法伤害
保留50士气</t>
    <phoneticPr fontId="33" type="noConversion"/>
  </si>
  <si>
    <t>攻击敌军兵力最低的2人
造成200%的战法伤害</t>
    <phoneticPr fontId="33" type="noConversion"/>
  </si>
  <si>
    <t>攻击敌军兵力最低者
造成250%的战法伤害</t>
    <phoneticPr fontId="33" type="noConversion"/>
  </si>
  <si>
    <t>攻击敌军全体
造成80%的战法伤害
被攻击者20%概率恐慌3回合</t>
    <phoneticPr fontId="33" type="noConversion"/>
  </si>
  <si>
    <t>攻击敌军全体
造成100%的策略伤害</t>
    <phoneticPr fontId="33" type="noConversion"/>
  </si>
  <si>
    <t>攻击敌军全体
造成80%的策略伤害
被攻击者降低20士气</t>
    <phoneticPr fontId="33" type="noConversion"/>
  </si>
  <si>
    <t>攻击敌军全体
造成80%的策略伤害
被攻击者20%概率恐慌3回合</t>
    <phoneticPr fontId="33" type="noConversion"/>
  </si>
  <si>
    <t>攻击敌军全体
造成80%的策略伤害
被攻击者20%概率混乱1回合</t>
    <phoneticPr fontId="33" type="noConversion"/>
  </si>
  <si>
    <t>攻击敌军全体
造成80%的策略伤害
被攻击者20%概率封印2回合</t>
    <phoneticPr fontId="33" type="noConversion"/>
  </si>
  <si>
    <t>攻击敌军兵力最高的2人
造成100%的策略伤害
被攻击者100%概率睡眠1回合</t>
    <phoneticPr fontId="33" type="noConversion"/>
  </si>
  <si>
    <t>攻击敌军横向和纵向
造成100%的策略伤害
被攻击者25%概率混乱1回合</t>
    <phoneticPr fontId="33" type="noConversion"/>
  </si>
  <si>
    <t>治疗我军全体
恢复相当于施法者普通攻击40%的兵力
被治疗者提升20士气</t>
    <phoneticPr fontId="33" type="noConversion"/>
  </si>
  <si>
    <t>治疗我军横向3人
恢复相当于施法者普通攻击60%的兵力
被治疗者提升30韧性</t>
    <phoneticPr fontId="33" type="noConversion"/>
  </si>
  <si>
    <t>治疗我军纵向3人
恢复相当于施法者普通攻击60%的兵力
被治疗者提升30闪避</t>
    <phoneticPr fontId="33" type="noConversion"/>
  </si>
  <si>
    <t>太平要术</t>
    <phoneticPr fontId="33" type="noConversion"/>
  </si>
  <si>
    <t>生生不息</t>
    <phoneticPr fontId="33" type="noConversion"/>
  </si>
  <si>
    <t>治疗我军横向和纵向
恢复相当于施法者普通攻击50%的兵力
保留50士气</t>
    <phoneticPr fontId="33" type="noConversion"/>
  </si>
  <si>
    <t>治疗我军全体
恢复相当于施法者普通攻击40%的兵力
被治疗者提升40士气</t>
    <phoneticPr fontId="33" type="noConversion"/>
  </si>
  <si>
    <t>狂怒之师</t>
    <phoneticPr fontId="33" type="noConversion"/>
  </si>
  <si>
    <t>治疗我军全体
恢复相当于施法者普通攻击40%的兵力
被治疗者提升40格挡</t>
    <phoneticPr fontId="33" type="noConversion"/>
  </si>
  <si>
    <t>2回合内提升50暴击
攻击敌军前排单体
造成175%的战法伤害
保留75士气</t>
    <phoneticPr fontId="33" type="noConversion"/>
  </si>
  <si>
    <t>攻击敌军前排单体
造成200%的战法伤害
被攻击者100%封印2回合</t>
    <phoneticPr fontId="33" type="noConversion"/>
  </si>
  <si>
    <t>虎痴镇压</t>
    <phoneticPr fontId="33" type="noConversion"/>
  </si>
  <si>
    <t>治疗我军兵力最少的2人
恢复相当于施法者普通攻击100%的兵力
被治疗者提升40闪避</t>
    <phoneticPr fontId="33" type="noConversion"/>
  </si>
  <si>
    <t>攻击敌军后排单体
造成275%的战法伤害
被攻击者25%概率封印2回合</t>
    <phoneticPr fontId="33" type="noConversion"/>
  </si>
  <si>
    <t>2回合内提升50格挡
攻击敌军前排单体
造成200%的战法伤害
被攻击者降低50士气</t>
    <phoneticPr fontId="33" type="noConversion"/>
  </si>
  <si>
    <t>攻击敌军全体
造成90%的战法伤害
保留75士气</t>
    <phoneticPr fontId="33" type="noConversion"/>
  </si>
  <si>
    <t>如梦如露</t>
    <phoneticPr fontId="33" type="noConversion"/>
  </si>
  <si>
    <t>2回合内提升50暴击
攻击敌军横向3人
造成120%的战法伤害
被攻击者30%概率封印2回合</t>
    <phoneticPr fontId="33" type="noConversion"/>
  </si>
  <si>
    <t>2回合内提升50命中
攻击敌军纵向3人
造成120%的战法伤害
被攻击者30%概率混乱1回合</t>
    <phoneticPr fontId="33" type="noConversion"/>
  </si>
  <si>
    <t>2回合内提升50闪避
攻击敌军随机3人
造成120%的战法伤害
被攻击者30%概率混乱1回合</t>
    <phoneticPr fontId="33" type="noConversion"/>
  </si>
  <si>
    <t>攻击敌军前排单体
造成225%的战法伤害
25%概率附加连击</t>
    <phoneticPr fontId="33" type="noConversion"/>
  </si>
  <si>
    <t>攻击敌军随机3人
造成120%的战法伤害
25%概率附加连击
保留75士气</t>
    <phoneticPr fontId="33" type="noConversion"/>
  </si>
  <si>
    <t>2回合内提升150格挡和150韧性
保留50士气</t>
    <phoneticPr fontId="33" type="noConversion"/>
  </si>
  <si>
    <t>攻击敌军全体
造成40%的策略伤害
被攻击者80%概率睡眠1回合</t>
    <phoneticPr fontId="33" type="noConversion"/>
  </si>
  <si>
    <t>攻击敌军后排单体
造成200%的战法伤害
被攻击者100%概率混乱1回合</t>
    <phoneticPr fontId="33" type="noConversion"/>
  </si>
  <si>
    <t>攻击敌军混乱状态者
造成200%的策略伤害
被攻击者100%恐慌3回合</t>
    <phoneticPr fontId="33" type="noConversion"/>
  </si>
  <si>
    <t>攻击敌军恐慌状态者
造成200%的策略伤害
被攻击者100%睡眠1回合</t>
    <phoneticPr fontId="33" type="noConversion"/>
  </si>
  <si>
    <t>攻击敌军睡眠状态者
造成200%的策略伤害
被攻击者100%封印1回合</t>
    <phoneticPr fontId="33" type="noConversion"/>
  </si>
  <si>
    <t>攻击敌军封印状态者
造成200%的策略伤害
被攻击者100%混乱1回合</t>
    <phoneticPr fontId="33" type="noConversion"/>
  </si>
  <si>
    <t>武将</t>
    <phoneticPr fontId="1" type="noConversion"/>
  </si>
  <si>
    <t>资源编号</t>
    <phoneticPr fontId="1" type="noConversion"/>
  </si>
  <si>
    <t>纪灵</t>
    <phoneticPr fontId="1" type="noConversion"/>
  </si>
  <si>
    <t>动摇</t>
    <phoneticPr fontId="1" type="noConversion"/>
  </si>
  <si>
    <t>洞察</t>
    <phoneticPr fontId="1" type="noConversion"/>
  </si>
  <si>
    <t>倒戈</t>
    <phoneticPr fontId="1" type="noConversion"/>
  </si>
  <si>
    <t>神算</t>
    <phoneticPr fontId="1" type="noConversion"/>
  </si>
  <si>
    <t>强攻</t>
    <phoneticPr fontId="1" type="noConversion"/>
  </si>
  <si>
    <t>固守</t>
    <phoneticPr fontId="1" type="noConversion"/>
  </si>
  <si>
    <t>受到战法攻击减免50%伤害</t>
    <phoneticPr fontId="1" type="noConversion"/>
  </si>
  <si>
    <t>发动战法攻击附加50%伤害</t>
    <phoneticPr fontId="1" type="noConversion"/>
  </si>
  <si>
    <t>发动策略攻击必定命中</t>
    <phoneticPr fontId="1" type="noConversion"/>
  </si>
  <si>
    <t>受到策略攻击必定闪避</t>
    <phoneticPr fontId="1" type="noConversion"/>
  </si>
  <si>
    <t>恐慌</t>
    <phoneticPr fontId="1" type="noConversion"/>
  </si>
  <si>
    <t>无法行动，且每回合损失最大兵力的10%</t>
    <phoneticPr fontId="1" type="noConversion"/>
  </si>
  <si>
    <t>行动时攻击己方部队</t>
    <phoneticPr fontId="1" type="noConversion"/>
  </si>
  <si>
    <t>暴击</t>
    <phoneticPr fontId="1" type="noConversion"/>
  </si>
  <si>
    <t>韧性</t>
    <phoneticPr fontId="1" type="noConversion"/>
  </si>
  <si>
    <t>伤害类型</t>
    <phoneticPr fontId="1" type="noConversion"/>
  </si>
  <si>
    <t>战法</t>
    <phoneticPr fontId="1" type="noConversion"/>
  </si>
  <si>
    <t>武勇</t>
    <phoneticPr fontId="1" type="noConversion"/>
  </si>
  <si>
    <t>智谋</t>
    <phoneticPr fontId="1" type="noConversion"/>
  </si>
  <si>
    <t>总和</t>
    <phoneticPr fontId="1" type="noConversion"/>
  </si>
  <si>
    <t>生命</t>
    <phoneticPr fontId="1" type="noConversion"/>
  </si>
  <si>
    <t>无</t>
    <phoneticPr fontId="33" type="noConversion"/>
  </si>
  <si>
    <t>大将军</t>
    <phoneticPr fontId="1" type="noConversion"/>
  </si>
  <si>
    <t>虎豹骑</t>
    <phoneticPr fontId="1" type="noConversion"/>
  </si>
  <si>
    <t>白龙骑</t>
    <phoneticPr fontId="1" type="noConversion"/>
  </si>
  <si>
    <t>战弓骑</t>
    <phoneticPr fontId="1" type="noConversion"/>
  </si>
  <si>
    <t>弓弩手</t>
    <phoneticPr fontId="1" type="noConversion"/>
  </si>
  <si>
    <t>近卫军</t>
    <phoneticPr fontId="1" type="noConversion"/>
  </si>
  <si>
    <t>武道家</t>
    <phoneticPr fontId="1" type="noConversion"/>
  </si>
  <si>
    <t>大司马</t>
    <phoneticPr fontId="1" type="noConversion"/>
  </si>
  <si>
    <t>策略</t>
    <phoneticPr fontId="1" type="noConversion"/>
  </si>
  <si>
    <t>咒术师</t>
    <phoneticPr fontId="1" type="noConversion"/>
  </si>
  <si>
    <t>妖术师</t>
    <phoneticPr fontId="1" type="noConversion"/>
  </si>
  <si>
    <t>仙术师</t>
    <phoneticPr fontId="1" type="noConversion"/>
  </si>
  <si>
    <t>攻击</t>
    <phoneticPr fontId="1" type="noConversion"/>
  </si>
  <si>
    <t>参军师</t>
    <phoneticPr fontId="1" type="noConversion"/>
  </si>
  <si>
    <t>HP</t>
    <phoneticPr fontId="1" type="noConversion"/>
  </si>
  <si>
    <t>AP</t>
    <phoneticPr fontId="1" type="noConversion"/>
  </si>
  <si>
    <t>命中</t>
    <phoneticPr fontId="1" type="noConversion"/>
  </si>
  <si>
    <t>闪避</t>
    <phoneticPr fontId="1" type="noConversion"/>
  </si>
  <si>
    <t>暴击</t>
    <phoneticPr fontId="1" type="noConversion"/>
  </si>
  <si>
    <t>韧性</t>
    <phoneticPr fontId="1" type="noConversion"/>
  </si>
  <si>
    <t>HT</t>
    <phoneticPr fontId="1" type="noConversion"/>
  </si>
  <si>
    <t>DD</t>
    <phoneticPr fontId="1" type="noConversion"/>
  </si>
  <si>
    <t>CT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</si>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</sst>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2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5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C000"/>
      <name val="宋体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</font>
    <font>
      <sz val="11"/>
      <color rgb="FF92D050"/>
      <name val="宋体"/>
      <charset val="134"/>
    </font>
    <font>
      <sz val="11"/>
      <color rgb="FF00B0F0"/>
      <name val="宋体"/>
      <charset val="134"/>
    </font>
    <font>
      <sz val="11"/>
      <color rgb="FFFF00FF"/>
      <name val="宋体"/>
      <charset val="134"/>
    </font>
    <font>
      <b/>
      <sz val="11"/>
      <color rgb="FFFFFF00"/>
      <name val="宋体"/>
      <charset val="134"/>
    </font>
    <font>
      <sz val="11"/>
      <color rgb="FFFFC000"/>
      <name val="宋体"/>
      <charset val="134"/>
    </font>
    <font>
      <sz val="11"/>
      <color rgb="FF47CFFF"/>
      <name val="宋体"/>
      <charset val="134"/>
    </font>
    <font>
      <sz val="11"/>
      <color rgb="FF0070C0"/>
      <name val="宋体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FF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C000"/>
      <name val="宋体"/>
      <family val="3"/>
      <charset val="134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33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33CC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</font>
    <font>
      <b/>
      <sz val="11"/>
      <color indexed="13"/>
      <name val="宋体"/>
      <charset val="134"/>
    </font>
    <font>
      <sz val="11"/>
      <color rgb="FF92D05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8">
    <xf numFmtId="0" fontId="0" fillId="0" borderId="0" xfId="0">
      <alignment vertical="center"/>
    </xf>
    <xf numFmtId="0" fontId="9" fillId="2" borderId="11" xfId="1" applyFont="1" applyFill="1" applyBorder="1" applyAlignment="1">
      <alignment horizontal="center"/>
    </xf>
    <xf numFmtId="0" fontId="10" fillId="3" borderId="11" xfId="1" applyFont="1" applyFill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wrapText="1"/>
    </xf>
    <xf numFmtId="0" fontId="13" fillId="3" borderId="11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5" borderId="12" xfId="1" applyFont="1" applyFill="1" applyBorder="1" applyAlignment="1">
      <alignment horizontal="center"/>
    </xf>
    <xf numFmtId="0" fontId="16" fillId="6" borderId="12" xfId="1" applyFont="1" applyFill="1" applyBorder="1" applyAlignment="1">
      <alignment horizontal="center" vertical="center" wrapText="1"/>
    </xf>
    <xf numFmtId="176" fontId="16" fillId="6" borderId="12" xfId="1" applyNumberFormat="1" applyFont="1" applyFill="1" applyBorder="1" applyAlignment="1">
      <alignment horizontal="center" vertical="center" wrapText="1"/>
    </xf>
    <xf numFmtId="0" fontId="10" fillId="3" borderId="11" xfId="1" applyFont="1" applyFill="1" applyBorder="1" applyAlignment="1">
      <alignment horizontal="center" wrapText="1"/>
    </xf>
    <xf numFmtId="0" fontId="13" fillId="3" borderId="11" xfId="1" applyFont="1" applyFill="1" applyBorder="1" applyAlignment="1">
      <alignment horizontal="center" wrapText="1"/>
    </xf>
    <xf numFmtId="0" fontId="14" fillId="3" borderId="11" xfId="1" applyFont="1" applyFill="1" applyBorder="1" applyAlignment="1">
      <alignment horizontal="center" wrapText="1"/>
    </xf>
    <xf numFmtId="0" fontId="11" fillId="3" borderId="11" xfId="1" applyFont="1" applyFill="1" applyBorder="1" applyAlignment="1">
      <alignment horizontal="center" wrapText="1"/>
    </xf>
    <xf numFmtId="177" fontId="16" fillId="6" borderId="12" xfId="1" applyNumberFormat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5" borderId="1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15" fillId="5" borderId="14" xfId="1" applyFont="1" applyFill="1" applyBorder="1" applyAlignment="1" applyProtection="1">
      <alignment horizontal="center"/>
      <protection locked="0"/>
    </xf>
    <xf numFmtId="0" fontId="2" fillId="11" borderId="14" xfId="1" applyFont="1" applyFill="1" applyBorder="1" applyAlignment="1" applyProtection="1">
      <alignment horizontal="center" wrapText="1"/>
      <protection locked="0"/>
    </xf>
    <xf numFmtId="176" fontId="5" fillId="12" borderId="14" xfId="1" applyNumberFormat="1" applyFont="1" applyFill="1" applyBorder="1" applyAlignment="1" applyProtection="1">
      <alignment horizontal="center" wrapText="1"/>
      <protection locked="0"/>
    </xf>
    <xf numFmtId="0" fontId="10" fillId="3" borderId="13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/>
    </xf>
    <xf numFmtId="0" fontId="2" fillId="4" borderId="14" xfId="1" applyFont="1" applyFill="1" applyBorder="1" applyAlignment="1" applyProtection="1">
      <alignment horizontal="center" wrapText="1"/>
      <protection locked="0"/>
    </xf>
    <xf numFmtId="0" fontId="4" fillId="4" borderId="14" xfId="1" applyFont="1" applyFill="1" applyBorder="1" applyAlignment="1" applyProtection="1">
      <alignment horizontal="center" vertical="center" wrapText="1"/>
      <protection locked="0"/>
    </xf>
    <xf numFmtId="0" fontId="2" fillId="4" borderId="14" xfId="1" applyFont="1" applyFill="1" applyBorder="1" applyAlignment="1" applyProtection="1">
      <alignment horizontal="right" wrapText="1"/>
      <protection locked="0"/>
    </xf>
    <xf numFmtId="0" fontId="20" fillId="5" borderId="14" xfId="1" applyFont="1" applyFill="1" applyBorder="1" applyAlignment="1" applyProtection="1">
      <alignment horizontal="center"/>
      <protection locked="0"/>
    </xf>
    <xf numFmtId="0" fontId="19" fillId="11" borderId="1" xfId="1" applyFont="1" applyFill="1" applyBorder="1" applyAlignment="1" applyProtection="1">
      <alignment horizontal="right" wrapText="1"/>
      <protection locked="0"/>
    </xf>
    <xf numFmtId="0" fontId="22" fillId="6" borderId="12" xfId="1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19" fillId="4" borderId="14" xfId="1" applyFont="1" applyFill="1" applyBorder="1" applyAlignment="1" applyProtection="1">
      <alignment horizontal="center" vertical="center" wrapText="1"/>
      <protection locked="0"/>
    </xf>
    <xf numFmtId="0" fontId="30" fillId="3" borderId="11" xfId="1" applyNumberFormat="1" applyFont="1" applyFill="1" applyBorder="1" applyAlignment="1">
      <alignment horizontal="center" vertical="center" wrapText="1"/>
    </xf>
    <xf numFmtId="0" fontId="31" fillId="3" borderId="11" xfId="1" applyFont="1" applyFill="1" applyBorder="1" applyAlignment="1">
      <alignment horizontal="left" vertical="center" wrapText="1"/>
    </xf>
    <xf numFmtId="0" fontId="32" fillId="3" borderId="11" xfId="1" applyNumberFormat="1" applyFont="1" applyFill="1" applyBorder="1" applyAlignment="1">
      <alignment horizontal="center" vertical="center" wrapText="1"/>
    </xf>
    <xf numFmtId="0" fontId="27" fillId="3" borderId="16" xfId="0" applyFont="1" applyFill="1" applyBorder="1" applyAlignment="1">
      <alignment horizontal="center" vertical="center"/>
    </xf>
    <xf numFmtId="0" fontId="28" fillId="3" borderId="16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5" fillId="3" borderId="16" xfId="0" applyFont="1" applyFill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/>
    </xf>
    <xf numFmtId="0" fontId="34" fillId="13" borderId="15" xfId="0" applyFont="1" applyFill="1" applyBorder="1" applyAlignment="1">
      <alignment horizontal="center" vertical="center"/>
    </xf>
    <xf numFmtId="0" fontId="35" fillId="13" borderId="15" xfId="0" applyFont="1" applyFill="1" applyBorder="1" applyAlignment="1">
      <alignment horizontal="center" vertical="center"/>
    </xf>
    <xf numFmtId="0" fontId="36" fillId="13" borderId="15" xfId="0" applyFont="1" applyFill="1" applyBorder="1" applyAlignment="1">
      <alignment horizontal="center" vertical="center"/>
    </xf>
    <xf numFmtId="0" fontId="37" fillId="13" borderId="15" xfId="0" applyFont="1" applyFill="1" applyBorder="1" applyAlignment="1">
      <alignment horizontal="center" vertical="center"/>
    </xf>
    <xf numFmtId="0" fontId="38" fillId="13" borderId="15" xfId="0" applyFont="1" applyFill="1" applyBorder="1" applyAlignment="1">
      <alignment horizontal="center" vertical="center"/>
    </xf>
    <xf numFmtId="0" fontId="19" fillId="4" borderId="14" xfId="1" applyFont="1" applyFill="1" applyBorder="1" applyAlignment="1" applyProtection="1">
      <alignment horizontal="right" wrapText="1"/>
      <protection locked="0"/>
    </xf>
    <xf numFmtId="0" fontId="29" fillId="10" borderId="1" xfId="0" applyFont="1" applyFill="1" applyBorder="1">
      <alignment vertical="center"/>
    </xf>
    <xf numFmtId="0" fontId="29" fillId="8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0" fillId="8" borderId="17" xfId="0" applyFill="1" applyBorder="1">
      <alignment vertical="center"/>
    </xf>
    <xf numFmtId="0" fontId="36" fillId="8" borderId="17" xfId="0" applyFont="1" applyFill="1" applyBorder="1">
      <alignment vertical="center"/>
    </xf>
    <xf numFmtId="0" fontId="29" fillId="8" borderId="17" xfId="0" applyFont="1" applyFill="1" applyBorder="1">
      <alignment vertical="center"/>
    </xf>
    <xf numFmtId="0" fontId="0" fillId="8" borderId="17" xfId="0" applyFill="1" applyBorder="1" applyAlignment="1">
      <alignment horizontal="center" vertical="center"/>
    </xf>
    <xf numFmtId="0" fontId="39" fillId="3" borderId="11" xfId="1" applyNumberFormat="1" applyFont="1" applyFill="1" applyBorder="1" applyAlignment="1">
      <alignment horizontal="center" vertical="center" wrapText="1"/>
    </xf>
    <xf numFmtId="0" fontId="40" fillId="15" borderId="17" xfId="1" applyFont="1" applyFill="1" applyBorder="1" applyAlignment="1">
      <alignment horizontal="center"/>
    </xf>
    <xf numFmtId="0" fontId="0" fillId="16" borderId="1" xfId="1" applyFont="1" applyFill="1" applyBorder="1" applyAlignment="1">
      <alignment horizontal="center" wrapText="1"/>
    </xf>
    <xf numFmtId="0" fontId="0" fillId="16" borderId="1" xfId="1" applyFont="1" applyFill="1" applyBorder="1" applyAlignment="1">
      <alignment horizontal="left" vertical="center" wrapText="1"/>
    </xf>
    <xf numFmtId="0" fontId="0" fillId="16" borderId="1" xfId="1" applyFont="1" applyFill="1" applyBorder="1" applyAlignment="1">
      <alignment horizontal="center" vertical="center" wrapText="1"/>
    </xf>
    <xf numFmtId="0" fontId="0" fillId="16" borderId="1" xfId="1" applyFont="1" applyFill="1" applyBorder="1" applyAlignment="1">
      <alignment horizontal="left" wrapText="1"/>
    </xf>
    <xf numFmtId="0" fontId="0" fillId="17" borderId="1" xfId="1" applyFont="1" applyFill="1" applyBorder="1" applyAlignment="1">
      <alignment horizontal="center" wrapText="1"/>
    </xf>
    <xf numFmtId="0" fontId="0" fillId="17" borderId="1" xfId="1" applyFont="1" applyFill="1" applyBorder="1" applyAlignment="1">
      <alignment horizontal="left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left" wrapText="1"/>
    </xf>
    <xf numFmtId="0" fontId="0" fillId="18" borderId="1" xfId="1" applyFont="1" applyFill="1" applyBorder="1" applyAlignment="1">
      <alignment horizontal="center" wrapText="1"/>
    </xf>
    <xf numFmtId="0" fontId="0" fillId="18" borderId="1" xfId="1" applyFont="1" applyFill="1" applyBorder="1" applyAlignment="1">
      <alignment horizontal="left" vertical="center" wrapText="1"/>
    </xf>
    <xf numFmtId="0" fontId="0" fillId="18" borderId="1" xfId="1" applyFont="1" applyFill="1" applyBorder="1" applyAlignment="1">
      <alignment horizontal="center" vertical="center" wrapText="1"/>
    </xf>
    <xf numFmtId="0" fontId="0" fillId="18" borderId="1" xfId="1" applyFont="1" applyFill="1" applyBorder="1" applyAlignment="1">
      <alignment horizontal="left" wrapText="1"/>
    </xf>
    <xf numFmtId="0" fontId="31" fillId="3" borderId="11" xfId="1" applyFont="1" applyFill="1" applyBorder="1" applyAlignment="1">
      <alignment horizontal="center" vertical="center" wrapText="1"/>
    </xf>
    <xf numFmtId="0" fontId="31" fillId="3" borderId="11" xfId="1" applyNumberFormat="1" applyFont="1" applyFill="1" applyBorder="1" applyAlignment="1">
      <alignment horizontal="center" vertical="center" wrapText="1"/>
    </xf>
    <xf numFmtId="0" fontId="41" fillId="3" borderId="11" xfId="1" applyNumberFormat="1" applyFont="1" applyFill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29" fillId="0" borderId="17" xfId="0" applyFont="1" applyBorder="1">
      <alignment vertical="center"/>
    </xf>
    <xf numFmtId="0" fontId="29" fillId="0" borderId="1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19" fillId="4" borderId="14" xfId="1" applyNumberFormat="1" applyFont="1" applyFill="1" applyBorder="1" applyAlignment="1" applyProtection="1">
      <alignment horizontal="center" wrapText="1"/>
      <protection locked="0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5" fillId="5" borderId="2" xfId="1" applyFont="1" applyFill="1" applyBorder="1" applyAlignment="1">
      <alignment horizontal="center"/>
    </xf>
    <xf numFmtId="0" fontId="15" fillId="5" borderId="3" xfId="1" applyFont="1" applyFill="1" applyBorder="1" applyAlignment="1">
      <alignment horizontal="center"/>
    </xf>
    <xf numFmtId="0" fontId="15" fillId="5" borderId="4" xfId="1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33CC"/>
      <color rgb="FF8F855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85"/>
  <sheetViews>
    <sheetView tabSelected="1" workbookViewId="0">
      <selection activeCell="J17" sqref="J17"/>
    </sheetView>
  </sheetViews>
  <sheetFormatPr defaultRowHeight="13.5"/>
  <cols>
    <col min="1" max="1" width="9.375" customWidth="1"/>
    <col min="2" max="2" width="12" style="8" bestFit="1" customWidth="1"/>
    <col min="3" max="4" width="12" style="8" customWidth="1"/>
    <col min="5" max="5" width="9.75" customWidth="1"/>
    <col min="6" max="6" width="13" bestFit="1" customWidth="1"/>
    <col min="7" max="7" width="9.75" customWidth="1"/>
    <col min="8" max="9" width="9.75" style="8" bestFit="1" customWidth="1"/>
    <col min="10" max="10" width="13.75" bestFit="1" customWidth="1"/>
    <col min="11" max="11" width="9.75" customWidth="1"/>
    <col min="12" max="18" width="9.75" bestFit="1" customWidth="1"/>
    <col min="19" max="24" width="8" bestFit="1" customWidth="1"/>
  </cols>
  <sheetData>
    <row r="1" spans="1:24">
      <c r="A1" s="39"/>
      <c r="B1" s="39"/>
      <c r="C1" s="39"/>
      <c r="D1" s="39"/>
      <c r="E1" s="39"/>
      <c r="F1" s="39"/>
      <c r="G1" s="39"/>
      <c r="H1" s="47"/>
      <c r="I1" s="47"/>
      <c r="J1" s="47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>
      <c r="A2" s="39"/>
      <c r="B2" s="39" t="s">
        <v>5</v>
      </c>
      <c r="C2" s="39" t="s">
        <v>19</v>
      </c>
      <c r="D2" s="39" t="s">
        <v>14</v>
      </c>
      <c r="E2" s="39" t="s">
        <v>1277</v>
      </c>
      <c r="F2" s="39" t="s">
        <v>17</v>
      </c>
      <c r="G2" s="39" t="s">
        <v>15</v>
      </c>
      <c r="H2" s="47" t="s">
        <v>1297</v>
      </c>
      <c r="I2" s="47" t="s">
        <v>1298</v>
      </c>
      <c r="J2" s="47" t="s">
        <v>1299</v>
      </c>
      <c r="K2" s="39" t="s">
        <v>106</v>
      </c>
      <c r="L2" s="39" t="s">
        <v>1</v>
      </c>
      <c r="M2" s="39" t="s">
        <v>3</v>
      </c>
      <c r="N2" s="47" t="s">
        <v>1314</v>
      </c>
      <c r="O2" s="47" t="s">
        <v>1318</v>
      </c>
      <c r="P2" s="47" t="s">
        <v>1319</v>
      </c>
      <c r="Q2" s="47" t="s">
        <v>1320</v>
      </c>
      <c r="R2" s="47" t="s">
        <v>1321</v>
      </c>
      <c r="S2" s="39" t="s">
        <v>1316</v>
      </c>
      <c r="T2" s="39" t="s">
        <v>1317</v>
      </c>
      <c r="U2" s="39" t="s">
        <v>1322</v>
      </c>
      <c r="V2" s="39" t="s">
        <v>1323</v>
      </c>
      <c r="W2" s="39" t="s">
        <v>1324</v>
      </c>
      <c r="X2" s="39" t="s">
        <v>1325</v>
      </c>
    </row>
    <row r="3" spans="1:24">
      <c r="A3" s="44">
        <f>ROW()-2</f>
        <v>1</v>
      </c>
      <c r="B3" s="44">
        <v>660</v>
      </c>
      <c r="C3" s="40">
        <v>5</v>
      </c>
      <c r="D3" s="40">
        <v>0</v>
      </c>
      <c r="E3" s="45" t="s">
        <v>776</v>
      </c>
      <c r="F3" s="45" t="str">
        <f>VLOOKUP(C3,职业!B:C,2,0)</f>
        <v>战弓骑</v>
      </c>
      <c r="G3" s="45" t="str">
        <f>VLOOKUP(D3,绝技!B:C,2,0)</f>
        <v>无</v>
      </c>
      <c r="H3" s="48">
        <v>30</v>
      </c>
      <c r="I3" s="48">
        <v>9</v>
      </c>
      <c r="J3" s="44">
        <f>H3+I3</f>
        <v>39</v>
      </c>
      <c r="K3" s="40">
        <v>5</v>
      </c>
      <c r="L3" s="41">
        <v>1</v>
      </c>
      <c r="M3" s="46">
        <f>(K3*S3*5)*(10+L3)</f>
        <v>550</v>
      </c>
      <c r="N3" s="70">
        <f>(K3*T3)*(10+L3)</f>
        <v>275</v>
      </c>
      <c r="O3" s="70">
        <f>K3*U3</f>
        <v>15</v>
      </c>
      <c r="P3" s="70">
        <f>K3*V3</f>
        <v>5</v>
      </c>
      <c r="Q3" s="70">
        <f>K3*W3*2</f>
        <v>30</v>
      </c>
      <c r="R3" s="70">
        <f>K3*X3*2</f>
        <v>10</v>
      </c>
      <c r="S3" s="102">
        <f>VLOOKUP(C3,职业!B:H,4,0)</f>
        <v>2</v>
      </c>
      <c r="T3" s="102">
        <f>VLOOKUP(C3,职业!B:J,5,0)</f>
        <v>5</v>
      </c>
      <c r="U3" s="102">
        <f>VLOOKUP(C3,职业!B:J,6,0)</f>
        <v>3</v>
      </c>
      <c r="V3" s="102">
        <f>VLOOKUP(C3,职业!B:J,7,0)</f>
        <v>1</v>
      </c>
      <c r="W3" s="102">
        <f>VLOOKUP(C3,职业!B:J,8,0)</f>
        <v>3</v>
      </c>
      <c r="X3" s="102">
        <f>VLOOKUP(C3,职业!B:J,9,0)</f>
        <v>1</v>
      </c>
    </row>
    <row r="4" spans="1:24">
      <c r="A4" s="44">
        <f>ROW()-2</f>
        <v>2</v>
      </c>
      <c r="B4" s="44">
        <v>98</v>
      </c>
      <c r="C4" s="40">
        <v>3</v>
      </c>
      <c r="D4" s="40">
        <v>0</v>
      </c>
      <c r="E4" s="45" t="s">
        <v>221</v>
      </c>
      <c r="F4" s="45" t="str">
        <f>VLOOKUP(C4,职业!B:C,2,0)</f>
        <v>虎豹骑</v>
      </c>
      <c r="G4" s="45" t="str">
        <f>VLOOKUP(D4,绝技!B:C,2,0)</f>
        <v>无</v>
      </c>
      <c r="H4" s="48">
        <v>28</v>
      </c>
      <c r="I4" s="48">
        <v>18</v>
      </c>
      <c r="J4" s="44">
        <f>H4+I4</f>
        <v>46</v>
      </c>
      <c r="K4" s="40">
        <v>5</v>
      </c>
      <c r="L4" s="41">
        <v>1</v>
      </c>
      <c r="M4" s="46">
        <f>(K4*S4*5)*(10+L4)</f>
        <v>825</v>
      </c>
      <c r="N4" s="70">
        <f>(K4*T4)*(10+L4)</f>
        <v>220</v>
      </c>
      <c r="O4" s="70">
        <f>K4*U4</f>
        <v>5</v>
      </c>
      <c r="P4" s="70">
        <f>K4*V4</f>
        <v>10</v>
      </c>
      <c r="Q4" s="70">
        <f>K4*W4*2</f>
        <v>40</v>
      </c>
      <c r="R4" s="70">
        <f>K4*X4*2</f>
        <v>10</v>
      </c>
      <c r="S4" s="102">
        <f>VLOOKUP(C4,职业!B:H,4,0)</f>
        <v>3</v>
      </c>
      <c r="T4" s="102">
        <f>VLOOKUP(C4,职业!B:J,5,0)</f>
        <v>4</v>
      </c>
      <c r="U4" s="102">
        <f>VLOOKUP(C4,职业!B:J,6,0)</f>
        <v>1</v>
      </c>
      <c r="V4" s="102">
        <f>VLOOKUP(C4,职业!B:J,7,0)</f>
        <v>2</v>
      </c>
      <c r="W4" s="102">
        <f>VLOOKUP(C4,职业!B:J,8,0)</f>
        <v>4</v>
      </c>
      <c r="X4" s="102">
        <f>VLOOKUP(C4,职业!B:J,9,0)</f>
        <v>1</v>
      </c>
    </row>
    <row r="5" spans="1:24">
      <c r="A5" s="44">
        <f>ROW()-2</f>
        <v>3</v>
      </c>
      <c r="B5" s="44">
        <v>432</v>
      </c>
      <c r="C5" s="40">
        <v>8</v>
      </c>
      <c r="D5" s="40">
        <v>0</v>
      </c>
      <c r="E5" s="45" t="s">
        <v>553</v>
      </c>
      <c r="F5" s="45" t="str">
        <f>VLOOKUP(C5,职业!B:C,2,0)</f>
        <v>武道家</v>
      </c>
      <c r="G5" s="45" t="str">
        <f>VLOOKUP(D5,绝技!B:C,2,0)</f>
        <v>无</v>
      </c>
      <c r="H5" s="48">
        <v>28</v>
      </c>
      <c r="I5" s="48">
        <v>15</v>
      </c>
      <c r="J5" s="44">
        <f>H5+I5</f>
        <v>43</v>
      </c>
      <c r="K5" s="40">
        <v>5</v>
      </c>
      <c r="L5" s="41">
        <v>1</v>
      </c>
      <c r="M5" s="46">
        <f>(K5*S5*5)*(10+L5)</f>
        <v>1375</v>
      </c>
      <c r="N5" s="70">
        <f>(K5*T5)*(10+L5)</f>
        <v>110</v>
      </c>
      <c r="O5" s="70">
        <f>K5*U5</f>
        <v>5</v>
      </c>
      <c r="P5" s="70">
        <f>K5*V5</f>
        <v>15</v>
      </c>
      <c r="Q5" s="70">
        <f>K5*W5*2</f>
        <v>10</v>
      </c>
      <c r="R5" s="70">
        <f>K5*X5*2</f>
        <v>30</v>
      </c>
      <c r="S5" s="102">
        <f>VLOOKUP(C5,职业!B:H,4,0)</f>
        <v>5</v>
      </c>
      <c r="T5" s="102">
        <f>VLOOKUP(C5,职业!B:J,5,0)</f>
        <v>2</v>
      </c>
      <c r="U5" s="102">
        <f>VLOOKUP(C5,职业!B:J,6,0)</f>
        <v>1</v>
      </c>
      <c r="V5" s="102">
        <f>VLOOKUP(C5,职业!B:J,7,0)</f>
        <v>3</v>
      </c>
      <c r="W5" s="102">
        <f>VLOOKUP(C5,职业!B:J,8,0)</f>
        <v>1</v>
      </c>
      <c r="X5" s="102">
        <f>VLOOKUP(C5,职业!B:J,9,0)</f>
        <v>3</v>
      </c>
    </row>
    <row r="6" spans="1:24">
      <c r="A6" s="44">
        <f>ROW()-2</f>
        <v>4</v>
      </c>
      <c r="B6" s="44">
        <v>144</v>
      </c>
      <c r="C6" s="40">
        <v>8</v>
      </c>
      <c r="D6" s="40">
        <v>0</v>
      </c>
      <c r="E6" s="45" t="s">
        <v>267</v>
      </c>
      <c r="F6" s="45" t="str">
        <f>VLOOKUP(C6,职业!B:C,2,0)</f>
        <v>武道家</v>
      </c>
      <c r="G6" s="45" t="str">
        <f>VLOOKUP(D6,绝技!B:C,2,0)</f>
        <v>无</v>
      </c>
      <c r="H6" s="48">
        <v>27</v>
      </c>
      <c r="I6" s="48">
        <v>8</v>
      </c>
      <c r="J6" s="44">
        <f>H6+I6</f>
        <v>35</v>
      </c>
      <c r="K6" s="40">
        <v>4</v>
      </c>
      <c r="L6" s="41">
        <v>1</v>
      </c>
      <c r="M6" s="46">
        <f>(K6*S6*5)*(10+L6)</f>
        <v>1100</v>
      </c>
      <c r="N6" s="70">
        <f>(K6*T6)*(10+L6)</f>
        <v>88</v>
      </c>
      <c r="O6" s="70">
        <f>K6*U6</f>
        <v>4</v>
      </c>
      <c r="P6" s="70">
        <f>K6*V6</f>
        <v>12</v>
      </c>
      <c r="Q6" s="70">
        <f>K6*W6*2</f>
        <v>8</v>
      </c>
      <c r="R6" s="70">
        <f>K6*X6*2</f>
        <v>24</v>
      </c>
      <c r="S6" s="102">
        <f>VLOOKUP(C6,职业!B:H,4,0)</f>
        <v>5</v>
      </c>
      <c r="T6" s="102">
        <f>VLOOKUP(C6,职业!B:J,5,0)</f>
        <v>2</v>
      </c>
      <c r="U6" s="102">
        <f>VLOOKUP(C6,职业!B:J,6,0)</f>
        <v>1</v>
      </c>
      <c r="V6" s="102">
        <f>VLOOKUP(C6,职业!B:J,7,0)</f>
        <v>3</v>
      </c>
      <c r="W6" s="102">
        <f>VLOOKUP(C6,职业!B:J,8,0)</f>
        <v>1</v>
      </c>
      <c r="X6" s="102">
        <f>VLOOKUP(C6,职业!B:J,9,0)</f>
        <v>3</v>
      </c>
    </row>
    <row r="7" spans="1:24">
      <c r="A7" s="44">
        <f>ROW()-2</f>
        <v>5</v>
      </c>
      <c r="B7" s="44">
        <v>395</v>
      </c>
      <c r="C7" s="40">
        <v>4</v>
      </c>
      <c r="D7" s="40">
        <v>0</v>
      </c>
      <c r="E7" s="45" t="s">
        <v>517</v>
      </c>
      <c r="F7" s="45" t="str">
        <f>VLOOKUP(C7,职业!B:C,2,0)</f>
        <v>白龙骑</v>
      </c>
      <c r="G7" s="45" t="str">
        <f>VLOOKUP(D7,绝技!B:C,2,0)</f>
        <v>无</v>
      </c>
      <c r="H7" s="48">
        <v>27</v>
      </c>
      <c r="I7" s="48">
        <v>20</v>
      </c>
      <c r="J7" s="44">
        <f>H7+I7</f>
        <v>47</v>
      </c>
      <c r="K7" s="40">
        <v>5</v>
      </c>
      <c r="L7" s="41">
        <v>1</v>
      </c>
      <c r="M7" s="46">
        <f>(K7*S7*5)*(10+L7)</f>
        <v>825</v>
      </c>
      <c r="N7" s="70">
        <f>(K7*T7)*(10+L7)</f>
        <v>220</v>
      </c>
      <c r="O7" s="70">
        <f>K7*U7</f>
        <v>5</v>
      </c>
      <c r="P7" s="70">
        <f>K7*V7</f>
        <v>20</v>
      </c>
      <c r="Q7" s="70">
        <f>K7*W7*2</f>
        <v>20</v>
      </c>
      <c r="R7" s="70">
        <f>K7*X7*2</f>
        <v>10</v>
      </c>
      <c r="S7" s="102">
        <f>VLOOKUP(C7,职业!B:H,4,0)</f>
        <v>3</v>
      </c>
      <c r="T7" s="102">
        <f>VLOOKUP(C7,职业!B:J,5,0)</f>
        <v>4</v>
      </c>
      <c r="U7" s="102">
        <f>VLOOKUP(C7,职业!B:J,6,0)</f>
        <v>1</v>
      </c>
      <c r="V7" s="102">
        <f>VLOOKUP(C7,职业!B:J,7,0)</f>
        <v>4</v>
      </c>
      <c r="W7" s="102">
        <f>VLOOKUP(C7,职业!B:J,8,0)</f>
        <v>2</v>
      </c>
      <c r="X7" s="102">
        <f>VLOOKUP(C7,职业!B:J,9,0)</f>
        <v>1</v>
      </c>
    </row>
    <row r="8" spans="1:24">
      <c r="A8" s="44">
        <f>ROW()-2</f>
        <v>6</v>
      </c>
      <c r="B8" s="44">
        <v>515</v>
      </c>
      <c r="C8" s="40">
        <v>3</v>
      </c>
      <c r="D8" s="40">
        <v>0</v>
      </c>
      <c r="E8" s="45" t="s">
        <v>633</v>
      </c>
      <c r="F8" s="45" t="str">
        <f>VLOOKUP(C8,职业!B:C,2,0)</f>
        <v>虎豹骑</v>
      </c>
      <c r="G8" s="45" t="str">
        <f>VLOOKUP(D8,绝技!B:C,2,0)</f>
        <v>无</v>
      </c>
      <c r="H8" s="48">
        <v>27</v>
      </c>
      <c r="I8" s="48">
        <v>11</v>
      </c>
      <c r="J8" s="44">
        <f>H8+I8</f>
        <v>38</v>
      </c>
      <c r="K8" s="40">
        <v>4</v>
      </c>
      <c r="L8" s="41">
        <v>1</v>
      </c>
      <c r="M8" s="46">
        <f>(K8*S8*5)*(10+L8)</f>
        <v>660</v>
      </c>
      <c r="N8" s="70">
        <f>(K8*T8)*(10+L8)</f>
        <v>176</v>
      </c>
      <c r="O8" s="70">
        <f>K8*U8</f>
        <v>4</v>
      </c>
      <c r="P8" s="70">
        <f>K8*V8</f>
        <v>8</v>
      </c>
      <c r="Q8" s="70">
        <f>K8*W8*2</f>
        <v>32</v>
      </c>
      <c r="R8" s="70">
        <f>K8*X8*2</f>
        <v>8</v>
      </c>
      <c r="S8" s="102">
        <f>VLOOKUP(C8,职业!B:H,4,0)</f>
        <v>3</v>
      </c>
      <c r="T8" s="102">
        <f>VLOOKUP(C8,职业!B:J,5,0)</f>
        <v>4</v>
      </c>
      <c r="U8" s="102">
        <f>VLOOKUP(C8,职业!B:J,6,0)</f>
        <v>1</v>
      </c>
      <c r="V8" s="102">
        <f>VLOOKUP(C8,职业!B:J,7,0)</f>
        <v>2</v>
      </c>
      <c r="W8" s="102">
        <f>VLOOKUP(C8,职业!B:J,8,0)</f>
        <v>4</v>
      </c>
      <c r="X8" s="102">
        <f>VLOOKUP(C8,职业!B:J,9,0)</f>
        <v>1</v>
      </c>
    </row>
    <row r="9" spans="1:24">
      <c r="A9" s="44">
        <f>ROW()-2</f>
        <v>7</v>
      </c>
      <c r="B9" s="44">
        <v>370</v>
      </c>
      <c r="C9" s="40">
        <v>1</v>
      </c>
      <c r="D9" s="40">
        <v>0</v>
      </c>
      <c r="E9" s="45" t="s">
        <v>492</v>
      </c>
      <c r="F9" s="45" t="str">
        <f>VLOOKUP(C9,职业!B:C,2,0)</f>
        <v>大将军</v>
      </c>
      <c r="G9" s="45" t="str">
        <f>VLOOKUP(D9,绝技!B:C,2,0)</f>
        <v>无</v>
      </c>
      <c r="H9" s="48">
        <v>26</v>
      </c>
      <c r="I9" s="48">
        <v>16</v>
      </c>
      <c r="J9" s="44">
        <f>H9+I9</f>
        <v>42</v>
      </c>
      <c r="K9" s="40">
        <v>4</v>
      </c>
      <c r="L9" s="41">
        <v>1</v>
      </c>
      <c r="M9" s="46">
        <f>(K9*S9*5)*(10+L9)</f>
        <v>880</v>
      </c>
      <c r="N9" s="70">
        <f>(K9*T9)*(10+L9)</f>
        <v>132</v>
      </c>
      <c r="O9" s="70">
        <f>K9*U9</f>
        <v>8</v>
      </c>
      <c r="P9" s="70">
        <f>K9*V9</f>
        <v>8</v>
      </c>
      <c r="Q9" s="70">
        <f>K9*W9*2</f>
        <v>16</v>
      </c>
      <c r="R9" s="70">
        <f>K9*X9*2</f>
        <v>16</v>
      </c>
      <c r="S9" s="102">
        <f>VLOOKUP(C9,职业!B:H,4,0)</f>
        <v>4</v>
      </c>
      <c r="T9" s="102">
        <f>VLOOKUP(C9,职业!B:J,5,0)</f>
        <v>3</v>
      </c>
      <c r="U9" s="102">
        <f>VLOOKUP(C9,职业!B:J,6,0)</f>
        <v>2</v>
      </c>
      <c r="V9" s="102">
        <f>VLOOKUP(C9,职业!B:J,7,0)</f>
        <v>2</v>
      </c>
      <c r="W9" s="102">
        <f>VLOOKUP(C9,职业!B:J,8,0)</f>
        <v>2</v>
      </c>
      <c r="X9" s="102">
        <f>VLOOKUP(C9,职业!B:J,9,0)</f>
        <v>2</v>
      </c>
    </row>
    <row r="10" spans="1:24">
      <c r="A10" s="44">
        <f>ROW()-2</f>
        <v>8</v>
      </c>
      <c r="B10" s="44">
        <v>389</v>
      </c>
      <c r="C10" s="40">
        <v>5</v>
      </c>
      <c r="D10" s="40">
        <v>0</v>
      </c>
      <c r="E10" s="45" t="s">
        <v>511</v>
      </c>
      <c r="F10" s="45" t="str">
        <f>VLOOKUP(C10,职业!B:C,2,0)</f>
        <v>战弓骑</v>
      </c>
      <c r="G10" s="45" t="str">
        <f>VLOOKUP(D10,绝技!B:C,2,0)</f>
        <v>无</v>
      </c>
      <c r="H10" s="48">
        <v>26</v>
      </c>
      <c r="I10" s="48">
        <v>12</v>
      </c>
      <c r="J10" s="44">
        <f>H10+I10</f>
        <v>38</v>
      </c>
      <c r="K10" s="40">
        <v>4</v>
      </c>
      <c r="L10" s="41">
        <v>1</v>
      </c>
      <c r="M10" s="46">
        <f>(K10*S10*5)*(10+L10)</f>
        <v>440</v>
      </c>
      <c r="N10" s="70">
        <f>(K10*T10)*(10+L10)</f>
        <v>220</v>
      </c>
      <c r="O10" s="70">
        <f>K10*U10</f>
        <v>12</v>
      </c>
      <c r="P10" s="70">
        <f>K10*V10</f>
        <v>4</v>
      </c>
      <c r="Q10" s="70">
        <f>K10*W10*2</f>
        <v>24</v>
      </c>
      <c r="R10" s="70">
        <f>K10*X10*2</f>
        <v>8</v>
      </c>
      <c r="S10" s="102">
        <f>VLOOKUP(C10,职业!B:H,4,0)</f>
        <v>2</v>
      </c>
      <c r="T10" s="102">
        <f>VLOOKUP(C10,职业!B:J,5,0)</f>
        <v>5</v>
      </c>
      <c r="U10" s="102">
        <f>VLOOKUP(C10,职业!B:J,6,0)</f>
        <v>3</v>
      </c>
      <c r="V10" s="102">
        <f>VLOOKUP(C10,职业!B:J,7,0)</f>
        <v>1</v>
      </c>
      <c r="W10" s="102">
        <f>VLOOKUP(C10,职业!B:J,8,0)</f>
        <v>3</v>
      </c>
      <c r="X10" s="102">
        <f>VLOOKUP(C10,职业!B:J,9,0)</f>
        <v>1</v>
      </c>
    </row>
    <row r="11" spans="1:24">
      <c r="A11" s="44">
        <f>ROW()-2</f>
        <v>9</v>
      </c>
      <c r="B11" s="44">
        <v>471</v>
      </c>
      <c r="C11" s="40">
        <v>3</v>
      </c>
      <c r="D11" s="40">
        <v>0</v>
      </c>
      <c r="E11" s="45" t="s">
        <v>592</v>
      </c>
      <c r="F11" s="45" t="str">
        <f>VLOOKUP(C11,职业!B:C,2,0)</f>
        <v>虎豹骑</v>
      </c>
      <c r="G11" s="45" t="str">
        <f>VLOOKUP(D11,绝技!B:C,2,0)</f>
        <v>无</v>
      </c>
      <c r="H11" s="48">
        <v>26</v>
      </c>
      <c r="I11" s="48">
        <v>9</v>
      </c>
      <c r="J11" s="44">
        <f>H11+I11</f>
        <v>35</v>
      </c>
      <c r="K11" s="40">
        <v>4</v>
      </c>
      <c r="L11" s="41">
        <v>1</v>
      </c>
      <c r="M11" s="46">
        <f>(K11*S11*5)*(10+L11)</f>
        <v>660</v>
      </c>
      <c r="N11" s="70">
        <f>(K11*T11)*(10+L11)</f>
        <v>176</v>
      </c>
      <c r="O11" s="70">
        <f>K11*U11</f>
        <v>4</v>
      </c>
      <c r="P11" s="70">
        <f>K11*V11</f>
        <v>8</v>
      </c>
      <c r="Q11" s="70">
        <f>K11*W11*2</f>
        <v>32</v>
      </c>
      <c r="R11" s="70">
        <f>K11*X11*2</f>
        <v>8</v>
      </c>
      <c r="S11" s="102">
        <f>VLOOKUP(C11,职业!B:H,4,0)</f>
        <v>3</v>
      </c>
      <c r="T11" s="102">
        <f>VLOOKUP(C11,职业!B:J,5,0)</f>
        <v>4</v>
      </c>
      <c r="U11" s="102">
        <f>VLOOKUP(C11,职业!B:J,6,0)</f>
        <v>1</v>
      </c>
      <c r="V11" s="102">
        <f>VLOOKUP(C11,职业!B:J,7,0)</f>
        <v>2</v>
      </c>
      <c r="W11" s="102">
        <f>VLOOKUP(C11,职业!B:J,8,0)</f>
        <v>4</v>
      </c>
      <c r="X11" s="102">
        <f>VLOOKUP(C11,职业!B:J,9,0)</f>
        <v>1</v>
      </c>
    </row>
    <row r="12" spans="1:24">
      <c r="A12" s="44">
        <f>ROW()-2</f>
        <v>10</v>
      </c>
      <c r="B12" s="44">
        <v>558</v>
      </c>
      <c r="C12" s="40">
        <v>2</v>
      </c>
      <c r="D12" s="40">
        <v>0</v>
      </c>
      <c r="E12" s="45" t="s">
        <v>675</v>
      </c>
      <c r="F12" s="45" t="str">
        <f>VLOOKUP(C12,职业!B:C,2,0)</f>
        <v>大司马</v>
      </c>
      <c r="G12" s="45" t="str">
        <f>VLOOKUP(D12,绝技!B:C,2,0)</f>
        <v>无</v>
      </c>
      <c r="H12" s="48">
        <v>26</v>
      </c>
      <c r="I12" s="48">
        <v>15</v>
      </c>
      <c r="J12" s="44">
        <f>H12+I12</f>
        <v>41</v>
      </c>
      <c r="K12" s="40">
        <v>4</v>
      </c>
      <c r="L12" s="41">
        <v>1</v>
      </c>
      <c r="M12" s="46">
        <f>(K12*S12*5)*(10+L12)</f>
        <v>880</v>
      </c>
      <c r="N12" s="70">
        <f>(K12*T12)*(10+L12)</f>
        <v>132</v>
      </c>
      <c r="O12" s="70">
        <f>K12*U12</f>
        <v>8</v>
      </c>
      <c r="P12" s="70">
        <f>K12*V12</f>
        <v>8</v>
      </c>
      <c r="Q12" s="70">
        <f>K12*W12*2</f>
        <v>16</v>
      </c>
      <c r="R12" s="70">
        <f>K12*X12*2</f>
        <v>16</v>
      </c>
      <c r="S12" s="102">
        <f>VLOOKUP(C12,职业!B:H,4,0)</f>
        <v>4</v>
      </c>
      <c r="T12" s="102">
        <f>VLOOKUP(C12,职业!B:J,5,0)</f>
        <v>3</v>
      </c>
      <c r="U12" s="102">
        <f>VLOOKUP(C12,职业!B:J,6,0)</f>
        <v>2</v>
      </c>
      <c r="V12" s="102">
        <f>VLOOKUP(C12,职业!B:J,7,0)</f>
        <v>2</v>
      </c>
      <c r="W12" s="102">
        <f>VLOOKUP(C12,职业!B:J,8,0)</f>
        <v>2</v>
      </c>
      <c r="X12" s="102">
        <f>VLOOKUP(C12,职业!B:J,9,0)</f>
        <v>2</v>
      </c>
    </row>
    <row r="13" spans="1:24">
      <c r="A13" s="44">
        <f>ROW()-2</f>
        <v>11</v>
      </c>
      <c r="B13" s="44">
        <v>85</v>
      </c>
      <c r="C13" s="40">
        <v>1</v>
      </c>
      <c r="D13" s="40">
        <v>0</v>
      </c>
      <c r="E13" s="45" t="s">
        <v>208</v>
      </c>
      <c r="F13" s="45" t="str">
        <f>VLOOKUP(C13,职业!B:C,2,0)</f>
        <v>大将军</v>
      </c>
      <c r="G13" s="45" t="str">
        <f>VLOOKUP(D13,绝技!B:C,2,0)</f>
        <v>无</v>
      </c>
      <c r="H13" s="48">
        <v>25</v>
      </c>
      <c r="I13" s="48">
        <v>14</v>
      </c>
      <c r="J13" s="44">
        <f>H13+I13</f>
        <v>39</v>
      </c>
      <c r="K13" s="40">
        <v>4</v>
      </c>
      <c r="L13" s="41">
        <v>1</v>
      </c>
      <c r="M13" s="46">
        <f>(K13*S13*5)*(10+L13)</f>
        <v>880</v>
      </c>
      <c r="N13" s="70">
        <f>(K13*T13)*(10+L13)</f>
        <v>132</v>
      </c>
      <c r="O13" s="70">
        <f>K13*U13</f>
        <v>8</v>
      </c>
      <c r="P13" s="70">
        <f>K13*V13</f>
        <v>8</v>
      </c>
      <c r="Q13" s="70">
        <f>K13*W13*2</f>
        <v>16</v>
      </c>
      <c r="R13" s="70">
        <f>K13*X13*2</f>
        <v>16</v>
      </c>
      <c r="S13" s="102">
        <f>VLOOKUP(C13,职业!B:H,4,0)</f>
        <v>4</v>
      </c>
      <c r="T13" s="102">
        <f>VLOOKUP(C13,职业!B:J,5,0)</f>
        <v>3</v>
      </c>
      <c r="U13" s="102">
        <f>VLOOKUP(C13,职业!B:J,6,0)</f>
        <v>2</v>
      </c>
      <c r="V13" s="102">
        <f>VLOOKUP(C13,职业!B:J,7,0)</f>
        <v>2</v>
      </c>
      <c r="W13" s="102">
        <f>VLOOKUP(C13,职业!B:J,8,0)</f>
        <v>2</v>
      </c>
      <c r="X13" s="102">
        <f>VLOOKUP(C13,职业!B:J,9,0)</f>
        <v>2</v>
      </c>
    </row>
    <row r="14" spans="1:24">
      <c r="A14" s="44">
        <f>ROW()-2</f>
        <v>12</v>
      </c>
      <c r="B14" s="44">
        <v>118</v>
      </c>
      <c r="C14" s="40">
        <v>3</v>
      </c>
      <c r="D14" s="40">
        <v>0</v>
      </c>
      <c r="E14" s="45" t="s">
        <v>241</v>
      </c>
      <c r="F14" s="45" t="str">
        <f>VLOOKUP(C14,职业!B:C,2,0)</f>
        <v>虎豹骑</v>
      </c>
      <c r="G14" s="45" t="str">
        <f>VLOOKUP(D14,绝技!B:C,2,0)</f>
        <v>无</v>
      </c>
      <c r="H14" s="48">
        <v>25</v>
      </c>
      <c r="I14" s="48">
        <v>19</v>
      </c>
      <c r="J14" s="44">
        <f>H14+I14</f>
        <v>44</v>
      </c>
      <c r="K14" s="40">
        <v>4</v>
      </c>
      <c r="L14" s="41">
        <v>1</v>
      </c>
      <c r="M14" s="46">
        <f>(K14*S14*5)*(10+L14)</f>
        <v>660</v>
      </c>
      <c r="N14" s="70">
        <f>(K14*T14)*(10+L14)</f>
        <v>176</v>
      </c>
      <c r="O14" s="70">
        <f>K14*U14</f>
        <v>4</v>
      </c>
      <c r="P14" s="70">
        <f>K14*V14</f>
        <v>8</v>
      </c>
      <c r="Q14" s="70">
        <f>K14*W14*2</f>
        <v>32</v>
      </c>
      <c r="R14" s="70">
        <f>K14*X14*2</f>
        <v>8</v>
      </c>
      <c r="S14" s="102">
        <f>VLOOKUP(C14,职业!B:H,4,0)</f>
        <v>3</v>
      </c>
      <c r="T14" s="102">
        <f>VLOOKUP(C14,职业!B:J,5,0)</f>
        <v>4</v>
      </c>
      <c r="U14" s="102">
        <f>VLOOKUP(C14,职业!B:J,6,0)</f>
        <v>1</v>
      </c>
      <c r="V14" s="102">
        <f>VLOOKUP(C14,职业!B:J,7,0)</f>
        <v>2</v>
      </c>
      <c r="W14" s="102">
        <f>VLOOKUP(C14,职业!B:J,8,0)</f>
        <v>4</v>
      </c>
      <c r="X14" s="102">
        <f>VLOOKUP(C14,职业!B:J,9,0)</f>
        <v>1</v>
      </c>
    </row>
    <row r="15" spans="1:24">
      <c r="A15" s="44">
        <f>ROW()-2</f>
        <v>13</v>
      </c>
      <c r="B15" s="44">
        <v>123</v>
      </c>
      <c r="C15" s="40">
        <v>4</v>
      </c>
      <c r="D15" s="40">
        <v>0</v>
      </c>
      <c r="E15" s="45" t="s">
        <v>246</v>
      </c>
      <c r="F15" s="45" t="str">
        <f>VLOOKUP(C15,职业!B:C,2,0)</f>
        <v>白龙骑</v>
      </c>
      <c r="G15" s="45" t="str">
        <f>VLOOKUP(D15,绝技!B:C,2,0)</f>
        <v>无</v>
      </c>
      <c r="H15" s="48">
        <v>25</v>
      </c>
      <c r="I15" s="48">
        <v>9</v>
      </c>
      <c r="J15" s="44">
        <f>H15+I15</f>
        <v>34</v>
      </c>
      <c r="K15" s="40">
        <v>4</v>
      </c>
      <c r="L15" s="41">
        <v>1</v>
      </c>
      <c r="M15" s="46">
        <f>(K15*S15*5)*(10+L15)</f>
        <v>660</v>
      </c>
      <c r="N15" s="70">
        <f>(K15*T15)*(10+L15)</f>
        <v>176</v>
      </c>
      <c r="O15" s="70">
        <f>K15*U15</f>
        <v>4</v>
      </c>
      <c r="P15" s="70">
        <f>K15*V15</f>
        <v>16</v>
      </c>
      <c r="Q15" s="70">
        <f>K15*W15*2</f>
        <v>16</v>
      </c>
      <c r="R15" s="70">
        <f>K15*X15*2</f>
        <v>8</v>
      </c>
      <c r="S15" s="102">
        <f>VLOOKUP(C15,职业!B:H,4,0)</f>
        <v>3</v>
      </c>
      <c r="T15" s="102">
        <f>VLOOKUP(C15,职业!B:J,5,0)</f>
        <v>4</v>
      </c>
      <c r="U15" s="102">
        <f>VLOOKUP(C15,职业!B:J,6,0)</f>
        <v>1</v>
      </c>
      <c r="V15" s="102">
        <f>VLOOKUP(C15,职业!B:J,7,0)</f>
        <v>4</v>
      </c>
      <c r="W15" s="102">
        <f>VLOOKUP(C15,职业!B:J,8,0)</f>
        <v>2</v>
      </c>
      <c r="X15" s="102">
        <f>VLOOKUP(C15,职业!B:J,9,0)</f>
        <v>1</v>
      </c>
    </row>
    <row r="16" spans="1:24">
      <c r="A16" s="44">
        <f>ROW()-2</f>
        <v>14</v>
      </c>
      <c r="B16" s="44">
        <v>185</v>
      </c>
      <c r="C16" s="40">
        <v>3</v>
      </c>
      <c r="D16" s="40">
        <v>0</v>
      </c>
      <c r="E16" s="45" t="s">
        <v>308</v>
      </c>
      <c r="F16" s="45" t="str">
        <f>VLOOKUP(C16,职业!B:C,2,0)</f>
        <v>虎豹骑</v>
      </c>
      <c r="G16" s="45" t="str">
        <f>VLOOKUP(D16,绝技!B:C,2,0)</f>
        <v>无</v>
      </c>
      <c r="H16" s="48">
        <v>25</v>
      </c>
      <c r="I16" s="48">
        <v>15</v>
      </c>
      <c r="J16" s="44">
        <f>H16+I16</f>
        <v>40</v>
      </c>
      <c r="K16" s="40">
        <v>4</v>
      </c>
      <c r="L16" s="41">
        <v>1</v>
      </c>
      <c r="M16" s="46">
        <f>(K16*S16*5)*(10+L16)</f>
        <v>660</v>
      </c>
      <c r="N16" s="70">
        <f>(K16*T16)*(10+L16)</f>
        <v>176</v>
      </c>
      <c r="O16" s="70">
        <f>K16*U16</f>
        <v>4</v>
      </c>
      <c r="P16" s="70">
        <f>K16*V16</f>
        <v>8</v>
      </c>
      <c r="Q16" s="70">
        <f>K16*W16*2</f>
        <v>32</v>
      </c>
      <c r="R16" s="70">
        <f>K16*X16*2</f>
        <v>8</v>
      </c>
      <c r="S16" s="102">
        <f>VLOOKUP(C16,职业!B:H,4,0)</f>
        <v>3</v>
      </c>
      <c r="T16" s="102">
        <f>VLOOKUP(C16,职业!B:J,5,0)</f>
        <v>4</v>
      </c>
      <c r="U16" s="102">
        <f>VLOOKUP(C16,职业!B:J,6,0)</f>
        <v>1</v>
      </c>
      <c r="V16" s="102">
        <f>VLOOKUP(C16,职业!B:J,7,0)</f>
        <v>2</v>
      </c>
      <c r="W16" s="102">
        <f>VLOOKUP(C16,职业!B:J,8,0)</f>
        <v>4</v>
      </c>
      <c r="X16" s="102">
        <f>VLOOKUP(C16,职业!B:J,9,0)</f>
        <v>1</v>
      </c>
    </row>
    <row r="17" spans="1:24">
      <c r="A17" s="44">
        <f>ROW()-2</f>
        <v>15</v>
      </c>
      <c r="B17" s="44">
        <v>545</v>
      </c>
      <c r="C17" s="40">
        <v>1</v>
      </c>
      <c r="D17" s="40">
        <v>0</v>
      </c>
      <c r="E17" s="45" t="s">
        <v>662</v>
      </c>
      <c r="F17" s="45" t="str">
        <f>VLOOKUP(C17,职业!B:C,2,0)</f>
        <v>大将军</v>
      </c>
      <c r="G17" s="45" t="str">
        <f>VLOOKUP(D17,绝技!B:C,2,0)</f>
        <v>无</v>
      </c>
      <c r="H17" s="48">
        <v>25</v>
      </c>
      <c r="I17" s="48">
        <v>6</v>
      </c>
      <c r="J17" s="44">
        <f>H17+I17</f>
        <v>31</v>
      </c>
      <c r="K17" s="40">
        <v>4</v>
      </c>
      <c r="L17" s="41">
        <v>1</v>
      </c>
      <c r="M17" s="46">
        <f>(K17*S17*5)*(10+L17)</f>
        <v>880</v>
      </c>
      <c r="N17" s="70">
        <f>(K17*T17)*(10+L17)</f>
        <v>132</v>
      </c>
      <c r="O17" s="70">
        <f>K17*U17</f>
        <v>8</v>
      </c>
      <c r="P17" s="70">
        <f>K17*V17</f>
        <v>8</v>
      </c>
      <c r="Q17" s="70">
        <f>K17*W17*2</f>
        <v>16</v>
      </c>
      <c r="R17" s="70">
        <f>K17*X17*2</f>
        <v>16</v>
      </c>
      <c r="S17" s="102">
        <f>VLOOKUP(C17,职业!B:H,4,0)</f>
        <v>4</v>
      </c>
      <c r="T17" s="102">
        <f>VLOOKUP(C17,职业!B:J,5,0)</f>
        <v>3</v>
      </c>
      <c r="U17" s="102">
        <f>VLOOKUP(C17,职业!B:J,6,0)</f>
        <v>2</v>
      </c>
      <c r="V17" s="102">
        <f>VLOOKUP(C17,职业!B:J,7,0)</f>
        <v>2</v>
      </c>
      <c r="W17" s="102">
        <f>VLOOKUP(C17,职业!B:J,8,0)</f>
        <v>2</v>
      </c>
      <c r="X17" s="102">
        <f>VLOOKUP(C17,职业!B:J,9,0)</f>
        <v>2</v>
      </c>
    </row>
    <row r="18" spans="1:24">
      <c r="A18" s="44">
        <f>ROW()-2</f>
        <v>16</v>
      </c>
      <c r="B18" s="44">
        <v>78</v>
      </c>
      <c r="C18" s="40">
        <v>3</v>
      </c>
      <c r="D18" s="40">
        <v>0</v>
      </c>
      <c r="E18" s="45" t="s">
        <v>201</v>
      </c>
      <c r="F18" s="45" t="str">
        <f>VLOOKUP(C18,职业!B:C,2,0)</f>
        <v>虎豹骑</v>
      </c>
      <c r="G18" s="45" t="str">
        <f>VLOOKUP(D18,绝技!B:C,2,0)</f>
        <v>无</v>
      </c>
      <c r="H18" s="48">
        <v>24</v>
      </c>
      <c r="I18" s="48">
        <v>15</v>
      </c>
      <c r="J18" s="44">
        <f>H18+I18</f>
        <v>39</v>
      </c>
      <c r="K18" s="40">
        <v>4</v>
      </c>
      <c r="L18" s="41">
        <v>1</v>
      </c>
      <c r="M18" s="46">
        <f>(K18*S18*5)*(10+L18)</f>
        <v>660</v>
      </c>
      <c r="N18" s="70">
        <f>(K18*T18)*(10+L18)</f>
        <v>176</v>
      </c>
      <c r="O18" s="70">
        <f>K18*U18</f>
        <v>4</v>
      </c>
      <c r="P18" s="70">
        <f>K18*V18</f>
        <v>8</v>
      </c>
      <c r="Q18" s="70">
        <f>K18*W18*2</f>
        <v>32</v>
      </c>
      <c r="R18" s="70">
        <f>K18*X18*2</f>
        <v>8</v>
      </c>
      <c r="S18" s="102">
        <f>VLOOKUP(C18,职业!B:H,4,0)</f>
        <v>3</v>
      </c>
      <c r="T18" s="102">
        <f>VLOOKUP(C18,职业!B:J,5,0)</f>
        <v>4</v>
      </c>
      <c r="U18" s="102">
        <f>VLOOKUP(C18,职业!B:J,6,0)</f>
        <v>1</v>
      </c>
      <c r="V18" s="102">
        <f>VLOOKUP(C18,职业!B:J,7,0)</f>
        <v>2</v>
      </c>
      <c r="W18" s="102">
        <f>VLOOKUP(C18,职业!B:J,8,0)</f>
        <v>4</v>
      </c>
      <c r="X18" s="102">
        <f>VLOOKUP(C18,职业!B:J,9,0)</f>
        <v>1</v>
      </c>
    </row>
    <row r="19" spans="1:24">
      <c r="A19" s="44">
        <f>ROW()-2</f>
        <v>17</v>
      </c>
      <c r="B19" s="44">
        <v>95</v>
      </c>
      <c r="C19" s="40">
        <v>1</v>
      </c>
      <c r="D19" s="40">
        <v>0</v>
      </c>
      <c r="E19" s="45" t="s">
        <v>218</v>
      </c>
      <c r="F19" s="45" t="str">
        <f>VLOOKUP(C19,职业!B:C,2,0)</f>
        <v>大将军</v>
      </c>
      <c r="G19" s="45" t="str">
        <f>VLOOKUP(D19,绝技!B:C,2,0)</f>
        <v>无</v>
      </c>
      <c r="H19" s="48">
        <v>24</v>
      </c>
      <c r="I19" s="48">
        <v>10</v>
      </c>
      <c r="J19" s="44">
        <f>H19+I19</f>
        <v>34</v>
      </c>
      <c r="K19" s="40">
        <v>3</v>
      </c>
      <c r="L19" s="41">
        <v>1</v>
      </c>
      <c r="M19" s="46">
        <f>(K19*S19*5)*(10+L19)</f>
        <v>660</v>
      </c>
      <c r="N19" s="70">
        <f>(K19*T19)*(10+L19)</f>
        <v>99</v>
      </c>
      <c r="O19" s="70">
        <f>K19*U19</f>
        <v>6</v>
      </c>
      <c r="P19" s="70">
        <f>K19*V19</f>
        <v>6</v>
      </c>
      <c r="Q19" s="70">
        <f>K19*W19*2</f>
        <v>12</v>
      </c>
      <c r="R19" s="70">
        <f>K19*X19*2</f>
        <v>12</v>
      </c>
      <c r="S19" s="102">
        <f>VLOOKUP(C19,职业!B:H,4,0)</f>
        <v>4</v>
      </c>
      <c r="T19" s="102">
        <f>VLOOKUP(C19,职业!B:J,5,0)</f>
        <v>3</v>
      </c>
      <c r="U19" s="102">
        <f>VLOOKUP(C19,职业!B:J,6,0)</f>
        <v>2</v>
      </c>
      <c r="V19" s="102">
        <f>VLOOKUP(C19,职业!B:J,7,0)</f>
        <v>2</v>
      </c>
      <c r="W19" s="102">
        <f>VLOOKUP(C19,职业!B:J,8,0)</f>
        <v>2</v>
      </c>
      <c r="X19" s="102">
        <f>VLOOKUP(C19,职业!B:J,9,0)</f>
        <v>2</v>
      </c>
    </row>
    <row r="20" spans="1:24">
      <c r="A20" s="44">
        <f>ROW()-2</f>
        <v>18</v>
      </c>
      <c r="B20" s="44">
        <v>124</v>
      </c>
      <c r="C20" s="40">
        <v>4</v>
      </c>
      <c r="D20" s="40">
        <v>0</v>
      </c>
      <c r="E20" s="45" t="s">
        <v>247</v>
      </c>
      <c r="F20" s="45" t="str">
        <f>VLOOKUP(C20,职业!B:C,2,0)</f>
        <v>白龙骑</v>
      </c>
      <c r="G20" s="45" t="str">
        <f>VLOOKUP(D20,绝技!B:C,2,0)</f>
        <v>无</v>
      </c>
      <c r="H20" s="48">
        <v>24</v>
      </c>
      <c r="I20" s="48">
        <v>16</v>
      </c>
      <c r="J20" s="44">
        <f>H20+I20</f>
        <v>40</v>
      </c>
      <c r="K20" s="40">
        <v>4</v>
      </c>
      <c r="L20" s="41">
        <v>1</v>
      </c>
      <c r="M20" s="46">
        <f>(K20*S20*5)*(10+L20)</f>
        <v>660</v>
      </c>
      <c r="N20" s="70">
        <f>(K20*T20)*(10+L20)</f>
        <v>176</v>
      </c>
      <c r="O20" s="70">
        <f>K20*U20</f>
        <v>4</v>
      </c>
      <c r="P20" s="70">
        <f>K20*V20</f>
        <v>16</v>
      </c>
      <c r="Q20" s="70">
        <f>K20*W20*2</f>
        <v>16</v>
      </c>
      <c r="R20" s="70">
        <f>K20*X20*2</f>
        <v>8</v>
      </c>
      <c r="S20" s="102">
        <f>VLOOKUP(C20,职业!B:H,4,0)</f>
        <v>3</v>
      </c>
      <c r="T20" s="102">
        <f>VLOOKUP(C20,职业!B:J,5,0)</f>
        <v>4</v>
      </c>
      <c r="U20" s="102">
        <f>VLOOKUP(C20,职业!B:J,6,0)</f>
        <v>1</v>
      </c>
      <c r="V20" s="102">
        <f>VLOOKUP(C20,职业!B:J,7,0)</f>
        <v>4</v>
      </c>
      <c r="W20" s="102">
        <f>VLOOKUP(C20,职业!B:J,8,0)</f>
        <v>2</v>
      </c>
      <c r="X20" s="102">
        <f>VLOOKUP(C20,职业!B:J,9,0)</f>
        <v>1</v>
      </c>
    </row>
    <row r="21" spans="1:24">
      <c r="A21" s="44">
        <f>ROW()-2</f>
        <v>19</v>
      </c>
      <c r="B21" s="44">
        <v>365</v>
      </c>
      <c r="C21" s="40">
        <v>4</v>
      </c>
      <c r="D21" s="40">
        <v>0</v>
      </c>
      <c r="E21" s="45" t="s">
        <v>487</v>
      </c>
      <c r="F21" s="45" t="str">
        <f>VLOOKUP(C21,职业!B:C,2,0)</f>
        <v>白龙骑</v>
      </c>
      <c r="G21" s="45" t="str">
        <f>VLOOKUP(D21,绝技!B:C,2,0)</f>
        <v>无</v>
      </c>
      <c r="H21" s="48">
        <v>24</v>
      </c>
      <c r="I21" s="48">
        <v>17</v>
      </c>
      <c r="J21" s="44">
        <f>H21+I21</f>
        <v>41</v>
      </c>
      <c r="K21" s="40">
        <v>4</v>
      </c>
      <c r="L21" s="41">
        <v>1</v>
      </c>
      <c r="M21" s="46">
        <f>(K21*S21*5)*(10+L21)</f>
        <v>660</v>
      </c>
      <c r="N21" s="70">
        <f>(K21*T21)*(10+L21)</f>
        <v>176</v>
      </c>
      <c r="O21" s="70">
        <f>K21*U21</f>
        <v>4</v>
      </c>
      <c r="P21" s="70">
        <f>K21*V21</f>
        <v>16</v>
      </c>
      <c r="Q21" s="70">
        <f>K21*W21*2</f>
        <v>16</v>
      </c>
      <c r="R21" s="70">
        <f>K21*X21*2</f>
        <v>8</v>
      </c>
      <c r="S21" s="102">
        <f>VLOOKUP(C21,职业!B:H,4,0)</f>
        <v>3</v>
      </c>
      <c r="T21" s="102">
        <f>VLOOKUP(C21,职业!B:J,5,0)</f>
        <v>4</v>
      </c>
      <c r="U21" s="102">
        <f>VLOOKUP(C21,职业!B:J,6,0)</f>
        <v>1</v>
      </c>
      <c r="V21" s="102">
        <f>VLOOKUP(C21,职业!B:J,7,0)</f>
        <v>4</v>
      </c>
      <c r="W21" s="102">
        <f>VLOOKUP(C21,职业!B:J,8,0)</f>
        <v>2</v>
      </c>
      <c r="X21" s="102">
        <f>VLOOKUP(C21,职业!B:J,9,0)</f>
        <v>1</v>
      </c>
    </row>
    <row r="22" spans="1:24">
      <c r="A22" s="44">
        <f>ROW()-2</f>
        <v>20</v>
      </c>
      <c r="B22" s="44">
        <v>439</v>
      </c>
      <c r="C22" s="40">
        <v>6</v>
      </c>
      <c r="D22" s="40">
        <v>0</v>
      </c>
      <c r="E22" s="45" t="s">
        <v>560</v>
      </c>
      <c r="F22" s="45" t="str">
        <f>VLOOKUP(C22,职业!B:C,2,0)</f>
        <v>弓弩手</v>
      </c>
      <c r="G22" s="45" t="str">
        <f>VLOOKUP(D22,绝技!B:C,2,0)</f>
        <v>无</v>
      </c>
      <c r="H22" s="48">
        <v>24</v>
      </c>
      <c r="I22" s="48">
        <v>20</v>
      </c>
      <c r="J22" s="44">
        <f>H22+I22</f>
        <v>44</v>
      </c>
      <c r="K22" s="40">
        <v>5</v>
      </c>
      <c r="L22" s="41">
        <v>1</v>
      </c>
      <c r="M22" s="46">
        <f>(K22*S22*5)*(10+L22)</f>
        <v>550</v>
      </c>
      <c r="N22" s="70">
        <f>(K22*T22)*(10+L22)</f>
        <v>275</v>
      </c>
      <c r="O22" s="70">
        <f>K22*U22</f>
        <v>20</v>
      </c>
      <c r="P22" s="70">
        <f>K22*V22</f>
        <v>5</v>
      </c>
      <c r="Q22" s="70">
        <f>K22*W22*2</f>
        <v>10</v>
      </c>
      <c r="R22" s="70">
        <f>K22*X22*2</f>
        <v>20</v>
      </c>
      <c r="S22" s="102">
        <f>VLOOKUP(C22,职业!B:H,4,0)</f>
        <v>2</v>
      </c>
      <c r="T22" s="102">
        <f>VLOOKUP(C22,职业!B:J,5,0)</f>
        <v>5</v>
      </c>
      <c r="U22" s="102">
        <f>VLOOKUP(C22,职业!B:J,6,0)</f>
        <v>4</v>
      </c>
      <c r="V22" s="102">
        <f>VLOOKUP(C22,职业!B:J,7,0)</f>
        <v>1</v>
      </c>
      <c r="W22" s="102">
        <f>VLOOKUP(C22,职业!B:J,8,0)</f>
        <v>1</v>
      </c>
      <c r="X22" s="102">
        <f>VLOOKUP(C22,职业!B:J,9,0)</f>
        <v>2</v>
      </c>
    </row>
    <row r="23" spans="1:24">
      <c r="A23" s="44">
        <f>ROW()-2</f>
        <v>21</v>
      </c>
      <c r="B23" s="44">
        <v>242</v>
      </c>
      <c r="C23" s="40">
        <v>2</v>
      </c>
      <c r="D23" s="40">
        <v>0</v>
      </c>
      <c r="E23" s="45" t="s">
        <v>365</v>
      </c>
      <c r="F23" s="45" t="str">
        <f>VLOOKUP(C23,职业!B:C,2,0)</f>
        <v>大司马</v>
      </c>
      <c r="G23" s="45" t="str">
        <f>VLOOKUP(D23,绝技!B:C,2,0)</f>
        <v>无</v>
      </c>
      <c r="H23" s="48">
        <v>23</v>
      </c>
      <c r="I23" s="48">
        <v>11</v>
      </c>
      <c r="J23" s="44">
        <f>H23+I23</f>
        <v>34</v>
      </c>
      <c r="K23" s="40">
        <v>3</v>
      </c>
      <c r="L23" s="41">
        <v>1</v>
      </c>
      <c r="M23" s="46">
        <f>(K23*S23*5)*(10+L23)</f>
        <v>660</v>
      </c>
      <c r="N23" s="70">
        <f>(K23*T23)*(10+L23)</f>
        <v>99</v>
      </c>
      <c r="O23" s="70">
        <f>K23*U23</f>
        <v>6</v>
      </c>
      <c r="P23" s="70">
        <f>K23*V23</f>
        <v>6</v>
      </c>
      <c r="Q23" s="70">
        <f>K23*W23*2</f>
        <v>12</v>
      </c>
      <c r="R23" s="70">
        <f>K23*X23*2</f>
        <v>12</v>
      </c>
      <c r="S23" s="102">
        <f>VLOOKUP(C23,职业!B:H,4,0)</f>
        <v>4</v>
      </c>
      <c r="T23" s="102">
        <f>VLOOKUP(C23,职业!B:J,5,0)</f>
        <v>3</v>
      </c>
      <c r="U23" s="102">
        <f>VLOOKUP(C23,职业!B:J,6,0)</f>
        <v>2</v>
      </c>
      <c r="V23" s="102">
        <f>VLOOKUP(C23,职业!B:J,7,0)</f>
        <v>2</v>
      </c>
      <c r="W23" s="102">
        <f>VLOOKUP(C23,职业!B:J,8,0)</f>
        <v>2</v>
      </c>
      <c r="X23" s="102">
        <f>VLOOKUP(C23,职业!B:J,9,0)</f>
        <v>2</v>
      </c>
    </row>
    <row r="24" spans="1:24">
      <c r="A24" s="44">
        <f>ROW()-2</f>
        <v>22</v>
      </c>
      <c r="B24" s="44">
        <v>290</v>
      </c>
      <c r="C24" s="40">
        <v>1</v>
      </c>
      <c r="D24" s="40">
        <v>0</v>
      </c>
      <c r="E24" s="45" t="s">
        <v>413</v>
      </c>
      <c r="F24" s="45" t="str">
        <f>VLOOKUP(C24,职业!B:C,2,0)</f>
        <v>大将军</v>
      </c>
      <c r="G24" s="45" t="str">
        <f>VLOOKUP(D24,绝技!B:C,2,0)</f>
        <v>无</v>
      </c>
      <c r="H24" s="48">
        <v>23</v>
      </c>
      <c r="I24" s="48">
        <v>17</v>
      </c>
      <c r="J24" s="44">
        <f>H24+I24</f>
        <v>40</v>
      </c>
      <c r="K24" s="40">
        <v>4</v>
      </c>
      <c r="L24" s="41">
        <v>1</v>
      </c>
      <c r="M24" s="46">
        <f>(K24*S24*5)*(10+L24)</f>
        <v>880</v>
      </c>
      <c r="N24" s="70">
        <f>(K24*T24)*(10+L24)</f>
        <v>132</v>
      </c>
      <c r="O24" s="70">
        <f>K24*U24</f>
        <v>8</v>
      </c>
      <c r="P24" s="70">
        <f>K24*V24</f>
        <v>8</v>
      </c>
      <c r="Q24" s="70">
        <f>K24*W24*2</f>
        <v>16</v>
      </c>
      <c r="R24" s="70">
        <f>K24*X24*2</f>
        <v>16</v>
      </c>
      <c r="S24" s="102">
        <f>VLOOKUP(C24,职业!B:H,4,0)</f>
        <v>4</v>
      </c>
      <c r="T24" s="102">
        <f>VLOOKUP(C24,职业!B:J,5,0)</f>
        <v>3</v>
      </c>
      <c r="U24" s="102">
        <f>VLOOKUP(C24,职业!B:J,6,0)</f>
        <v>2</v>
      </c>
      <c r="V24" s="102">
        <f>VLOOKUP(C24,职业!B:J,7,0)</f>
        <v>2</v>
      </c>
      <c r="W24" s="102">
        <f>VLOOKUP(C24,职业!B:J,8,0)</f>
        <v>2</v>
      </c>
      <c r="X24" s="102">
        <f>VLOOKUP(C24,职业!B:J,9,0)</f>
        <v>2</v>
      </c>
    </row>
    <row r="25" spans="1:24">
      <c r="A25" s="44">
        <f>ROW()-2</f>
        <v>23</v>
      </c>
      <c r="B25" s="44">
        <v>338</v>
      </c>
      <c r="C25" s="40">
        <v>1</v>
      </c>
      <c r="D25" s="40">
        <v>0</v>
      </c>
      <c r="E25" s="45" t="s">
        <v>460</v>
      </c>
      <c r="F25" s="45" t="str">
        <f>VLOOKUP(C25,职业!B:C,2,0)</f>
        <v>大将军</v>
      </c>
      <c r="G25" s="45" t="str">
        <f>VLOOKUP(D25,绝技!B:C,2,0)</f>
        <v>无</v>
      </c>
      <c r="H25" s="48">
        <v>23</v>
      </c>
      <c r="I25" s="48">
        <v>10</v>
      </c>
      <c r="J25" s="44">
        <f>H25+I25</f>
        <v>33</v>
      </c>
      <c r="K25" s="40">
        <v>3</v>
      </c>
      <c r="L25" s="41">
        <v>1</v>
      </c>
      <c r="M25" s="46">
        <f>(K25*S25*5)*(10+L25)</f>
        <v>660</v>
      </c>
      <c r="N25" s="70">
        <f>(K25*T25)*(10+L25)</f>
        <v>99</v>
      </c>
      <c r="O25" s="70">
        <f>K25*U25</f>
        <v>6</v>
      </c>
      <c r="P25" s="70">
        <f>K25*V25</f>
        <v>6</v>
      </c>
      <c r="Q25" s="70">
        <f>K25*W25*2</f>
        <v>12</v>
      </c>
      <c r="R25" s="70">
        <f>K25*X25*2</f>
        <v>12</v>
      </c>
      <c r="S25" s="102">
        <f>VLOOKUP(C25,职业!B:H,4,0)</f>
        <v>4</v>
      </c>
      <c r="T25" s="102">
        <f>VLOOKUP(C25,职业!B:J,5,0)</f>
        <v>3</v>
      </c>
      <c r="U25" s="102">
        <f>VLOOKUP(C25,职业!B:J,6,0)</f>
        <v>2</v>
      </c>
      <c r="V25" s="102">
        <f>VLOOKUP(C25,职业!B:J,7,0)</f>
        <v>2</v>
      </c>
      <c r="W25" s="102">
        <f>VLOOKUP(C25,职业!B:J,8,0)</f>
        <v>2</v>
      </c>
      <c r="X25" s="102">
        <f>VLOOKUP(C25,职业!B:J,9,0)</f>
        <v>2</v>
      </c>
    </row>
    <row r="26" spans="1:24">
      <c r="A26" s="44">
        <f>ROW()-2</f>
        <v>24</v>
      </c>
      <c r="B26" s="44">
        <v>411</v>
      </c>
      <c r="C26" s="40">
        <v>1</v>
      </c>
      <c r="D26" s="40">
        <v>0</v>
      </c>
      <c r="E26" s="56" t="s">
        <v>817</v>
      </c>
      <c r="F26" s="45" t="str">
        <f>VLOOKUP(C26,职业!B:C,2,0)</f>
        <v>大将军</v>
      </c>
      <c r="G26" s="45" t="str">
        <f>VLOOKUP(D26,绝技!B:C,2,0)</f>
        <v>无</v>
      </c>
      <c r="H26" s="48">
        <v>23</v>
      </c>
      <c r="I26" s="48">
        <v>16</v>
      </c>
      <c r="J26" s="44">
        <f>H26+I26</f>
        <v>39</v>
      </c>
      <c r="K26" s="40">
        <v>4</v>
      </c>
      <c r="L26" s="41">
        <v>1</v>
      </c>
      <c r="M26" s="46">
        <f>(K26*S26*5)*(10+L26)</f>
        <v>880</v>
      </c>
      <c r="N26" s="70">
        <f>(K26*T26)*(10+L26)</f>
        <v>132</v>
      </c>
      <c r="O26" s="70">
        <f>K26*U26</f>
        <v>8</v>
      </c>
      <c r="P26" s="70">
        <f>K26*V26</f>
        <v>8</v>
      </c>
      <c r="Q26" s="70">
        <f>K26*W26*2</f>
        <v>16</v>
      </c>
      <c r="R26" s="70">
        <f>K26*X26*2</f>
        <v>16</v>
      </c>
      <c r="S26" s="102">
        <f>VLOOKUP(C26,职业!B:H,4,0)</f>
        <v>4</v>
      </c>
      <c r="T26" s="102">
        <f>VLOOKUP(C26,职业!B:J,5,0)</f>
        <v>3</v>
      </c>
      <c r="U26" s="102">
        <f>VLOOKUP(C26,职业!B:J,6,0)</f>
        <v>2</v>
      </c>
      <c r="V26" s="102">
        <f>VLOOKUP(C26,职业!B:J,7,0)</f>
        <v>2</v>
      </c>
      <c r="W26" s="102">
        <f>VLOOKUP(C26,职业!B:J,8,0)</f>
        <v>2</v>
      </c>
      <c r="X26" s="102">
        <f>VLOOKUP(C26,职业!B:J,9,0)</f>
        <v>2</v>
      </c>
    </row>
    <row r="27" spans="1:24">
      <c r="A27" s="44">
        <f>ROW()-2</f>
        <v>25</v>
      </c>
      <c r="B27" s="44">
        <v>542</v>
      </c>
      <c r="C27" s="40">
        <v>1</v>
      </c>
      <c r="D27" s="40">
        <v>0</v>
      </c>
      <c r="E27" s="56" t="s">
        <v>819</v>
      </c>
      <c r="F27" s="45" t="str">
        <f>VLOOKUP(C27,职业!B:C,2,0)</f>
        <v>大将军</v>
      </c>
      <c r="G27" s="45" t="str">
        <f>VLOOKUP(D27,绝技!B:C,2,0)</f>
        <v>无</v>
      </c>
      <c r="H27" s="48">
        <v>23</v>
      </c>
      <c r="I27" s="48">
        <v>15</v>
      </c>
      <c r="J27" s="44">
        <f>H27+I27</f>
        <v>38</v>
      </c>
      <c r="K27" s="40">
        <v>4</v>
      </c>
      <c r="L27" s="41">
        <v>1</v>
      </c>
      <c r="M27" s="46">
        <f>(K27*S27*5)*(10+L27)</f>
        <v>880</v>
      </c>
      <c r="N27" s="70">
        <f>(K27*T27)*(10+L27)</f>
        <v>132</v>
      </c>
      <c r="O27" s="70">
        <f>K27*U27</f>
        <v>8</v>
      </c>
      <c r="P27" s="70">
        <f>K27*V27</f>
        <v>8</v>
      </c>
      <c r="Q27" s="70">
        <f>K27*W27*2</f>
        <v>16</v>
      </c>
      <c r="R27" s="70">
        <f>K27*X27*2</f>
        <v>16</v>
      </c>
      <c r="S27" s="102">
        <f>VLOOKUP(C27,职业!B:H,4,0)</f>
        <v>4</v>
      </c>
      <c r="T27" s="102">
        <f>VLOOKUP(C27,职业!B:J,5,0)</f>
        <v>3</v>
      </c>
      <c r="U27" s="102">
        <f>VLOOKUP(C27,职业!B:J,6,0)</f>
        <v>2</v>
      </c>
      <c r="V27" s="102">
        <f>VLOOKUP(C27,职业!B:J,7,0)</f>
        <v>2</v>
      </c>
      <c r="W27" s="102">
        <f>VLOOKUP(C27,职业!B:J,8,0)</f>
        <v>2</v>
      </c>
      <c r="X27" s="102">
        <f>VLOOKUP(C27,职业!B:J,9,0)</f>
        <v>2</v>
      </c>
    </row>
    <row r="28" spans="1:24">
      <c r="A28" s="44">
        <f>ROW()-2</f>
        <v>26</v>
      </c>
      <c r="B28" s="44">
        <v>40</v>
      </c>
      <c r="C28" s="40">
        <v>1</v>
      </c>
      <c r="D28" s="40">
        <v>0</v>
      </c>
      <c r="E28" s="45" t="s">
        <v>163</v>
      </c>
      <c r="F28" s="45" t="str">
        <f>VLOOKUP(C28,职业!B:C,2,0)</f>
        <v>大将军</v>
      </c>
      <c r="G28" s="45" t="str">
        <f>VLOOKUP(D28,绝技!B:C,2,0)</f>
        <v>无</v>
      </c>
      <c r="H28" s="48">
        <v>22</v>
      </c>
      <c r="I28" s="48">
        <v>4</v>
      </c>
      <c r="J28" s="44">
        <f>H28+I28</f>
        <v>26</v>
      </c>
      <c r="K28" s="40">
        <v>1</v>
      </c>
      <c r="L28" s="41">
        <v>1</v>
      </c>
      <c r="M28" s="46">
        <f>(K28*S28*5)*(10+L28)</f>
        <v>220</v>
      </c>
      <c r="N28" s="70">
        <f>(K28*T28)*(10+L28)</f>
        <v>33</v>
      </c>
      <c r="O28" s="70">
        <f>K28*U28</f>
        <v>2</v>
      </c>
      <c r="P28" s="70">
        <f>K28*V28</f>
        <v>2</v>
      </c>
      <c r="Q28" s="70">
        <f>K28*W28*2</f>
        <v>4</v>
      </c>
      <c r="R28" s="70">
        <f>K28*X28*2</f>
        <v>4</v>
      </c>
      <c r="S28" s="102">
        <f>VLOOKUP(C28,职业!B:H,4,0)</f>
        <v>4</v>
      </c>
      <c r="T28" s="102">
        <f>VLOOKUP(C28,职业!B:J,5,0)</f>
        <v>3</v>
      </c>
      <c r="U28" s="102">
        <f>VLOOKUP(C28,职业!B:J,6,0)</f>
        <v>2</v>
      </c>
      <c r="V28" s="102">
        <f>VLOOKUP(C28,职业!B:J,7,0)</f>
        <v>2</v>
      </c>
      <c r="W28" s="102">
        <f>VLOOKUP(C28,职业!B:J,8,0)</f>
        <v>2</v>
      </c>
      <c r="X28" s="102">
        <f>VLOOKUP(C28,职业!B:J,9,0)</f>
        <v>2</v>
      </c>
    </row>
    <row r="29" spans="1:24">
      <c r="A29" s="44">
        <f>ROW()-2</f>
        <v>27</v>
      </c>
      <c r="B29" s="44">
        <v>108</v>
      </c>
      <c r="C29" s="40">
        <v>3</v>
      </c>
      <c r="D29" s="40">
        <v>0</v>
      </c>
      <c r="E29" s="45" t="s">
        <v>231</v>
      </c>
      <c r="F29" s="45" t="str">
        <f>VLOOKUP(C29,职业!B:C,2,0)</f>
        <v>虎豹骑</v>
      </c>
      <c r="G29" s="45" t="str">
        <f>VLOOKUP(D29,绝技!B:C,2,0)</f>
        <v>无</v>
      </c>
      <c r="H29" s="48">
        <v>22</v>
      </c>
      <c r="I29" s="48">
        <v>13</v>
      </c>
      <c r="J29" s="44">
        <f>H29+I29</f>
        <v>35</v>
      </c>
      <c r="K29" s="40">
        <v>3</v>
      </c>
      <c r="L29" s="41">
        <v>1</v>
      </c>
      <c r="M29" s="46">
        <f>(K29*S29*5)*(10+L29)</f>
        <v>495</v>
      </c>
      <c r="N29" s="70">
        <f>(K29*T29)*(10+L29)</f>
        <v>132</v>
      </c>
      <c r="O29" s="70">
        <f>K29*U29</f>
        <v>3</v>
      </c>
      <c r="P29" s="70">
        <f>K29*V29</f>
        <v>6</v>
      </c>
      <c r="Q29" s="70">
        <f>K29*W29*2</f>
        <v>24</v>
      </c>
      <c r="R29" s="70">
        <f>K29*X29*2</f>
        <v>6</v>
      </c>
      <c r="S29" s="102">
        <f>VLOOKUP(C29,职业!B:H,4,0)</f>
        <v>3</v>
      </c>
      <c r="T29" s="102">
        <f>VLOOKUP(C29,职业!B:J,5,0)</f>
        <v>4</v>
      </c>
      <c r="U29" s="102">
        <f>VLOOKUP(C29,职业!B:J,6,0)</f>
        <v>1</v>
      </c>
      <c r="V29" s="102">
        <f>VLOOKUP(C29,职业!B:J,7,0)</f>
        <v>2</v>
      </c>
      <c r="W29" s="102">
        <f>VLOOKUP(C29,职业!B:J,8,0)</f>
        <v>4</v>
      </c>
      <c r="X29" s="102">
        <f>VLOOKUP(C29,职业!B:J,9,0)</f>
        <v>1</v>
      </c>
    </row>
    <row r="30" spans="1:24">
      <c r="A30" s="44">
        <f>ROW()-2</f>
        <v>28</v>
      </c>
      <c r="B30" s="44">
        <v>136</v>
      </c>
      <c r="C30" s="40">
        <v>3</v>
      </c>
      <c r="D30" s="40">
        <v>0</v>
      </c>
      <c r="E30" s="45" t="s">
        <v>259</v>
      </c>
      <c r="F30" s="45" t="str">
        <f>VLOOKUP(C30,职业!B:C,2,0)</f>
        <v>虎豹骑</v>
      </c>
      <c r="G30" s="45" t="str">
        <f>VLOOKUP(D30,绝技!B:C,2,0)</f>
        <v>无</v>
      </c>
      <c r="H30" s="48">
        <v>22</v>
      </c>
      <c r="I30" s="48">
        <v>23</v>
      </c>
      <c r="J30" s="44">
        <f>H30+I30</f>
        <v>45</v>
      </c>
      <c r="K30" s="40">
        <v>4</v>
      </c>
      <c r="L30" s="41">
        <v>1</v>
      </c>
      <c r="M30" s="46">
        <f>(K30*S30*5)*(10+L30)</f>
        <v>660</v>
      </c>
      <c r="N30" s="70">
        <f>(K30*T30)*(10+L30)</f>
        <v>176</v>
      </c>
      <c r="O30" s="70">
        <f>K30*U30</f>
        <v>4</v>
      </c>
      <c r="P30" s="70">
        <f>K30*V30</f>
        <v>8</v>
      </c>
      <c r="Q30" s="70">
        <f>K30*W30*2</f>
        <v>32</v>
      </c>
      <c r="R30" s="70">
        <f>K30*X30*2</f>
        <v>8</v>
      </c>
      <c r="S30" s="102">
        <f>VLOOKUP(C30,职业!B:H,4,0)</f>
        <v>3</v>
      </c>
      <c r="T30" s="102">
        <f>VLOOKUP(C30,职业!B:J,5,0)</f>
        <v>4</v>
      </c>
      <c r="U30" s="102">
        <f>VLOOKUP(C30,职业!B:J,6,0)</f>
        <v>1</v>
      </c>
      <c r="V30" s="102">
        <f>VLOOKUP(C30,职业!B:J,7,0)</f>
        <v>2</v>
      </c>
      <c r="W30" s="102">
        <f>VLOOKUP(C30,职业!B:J,8,0)</f>
        <v>4</v>
      </c>
      <c r="X30" s="102">
        <f>VLOOKUP(C30,职业!B:J,9,0)</f>
        <v>1</v>
      </c>
    </row>
    <row r="31" spans="1:24">
      <c r="A31" s="44">
        <f>ROW()-2</f>
        <v>29</v>
      </c>
      <c r="B31" s="44">
        <v>505</v>
      </c>
      <c r="C31" s="40">
        <v>4</v>
      </c>
      <c r="D31" s="40">
        <v>0</v>
      </c>
      <c r="E31" s="56" t="s">
        <v>867</v>
      </c>
      <c r="F31" s="45" t="str">
        <f>VLOOKUP(C31,职业!B:C,2,0)</f>
        <v>白龙骑</v>
      </c>
      <c r="G31" s="45" t="str">
        <f>VLOOKUP(D31,绝技!B:C,2,0)</f>
        <v>无</v>
      </c>
      <c r="H31" s="48">
        <v>22</v>
      </c>
      <c r="I31" s="48">
        <v>13</v>
      </c>
      <c r="J31" s="44">
        <f>H31+I31</f>
        <v>35</v>
      </c>
      <c r="K31" s="40">
        <v>3</v>
      </c>
      <c r="L31" s="41">
        <v>1</v>
      </c>
      <c r="M31" s="46">
        <f>(K31*S31*5)*(10+L31)</f>
        <v>495</v>
      </c>
      <c r="N31" s="70">
        <f>(K31*T31)*(10+L31)</f>
        <v>132</v>
      </c>
      <c r="O31" s="70">
        <f>K31*U31</f>
        <v>3</v>
      </c>
      <c r="P31" s="70">
        <f>K31*V31</f>
        <v>12</v>
      </c>
      <c r="Q31" s="70">
        <f>K31*W31*2</f>
        <v>12</v>
      </c>
      <c r="R31" s="70">
        <f>K31*X31*2</f>
        <v>6</v>
      </c>
      <c r="S31" s="102">
        <f>VLOOKUP(C31,职业!B:H,4,0)</f>
        <v>3</v>
      </c>
      <c r="T31" s="102">
        <f>VLOOKUP(C31,职业!B:J,5,0)</f>
        <v>4</v>
      </c>
      <c r="U31" s="102">
        <f>VLOOKUP(C31,职业!B:J,6,0)</f>
        <v>1</v>
      </c>
      <c r="V31" s="102">
        <f>VLOOKUP(C31,职业!B:J,7,0)</f>
        <v>4</v>
      </c>
      <c r="W31" s="102">
        <f>VLOOKUP(C31,职业!B:J,8,0)</f>
        <v>2</v>
      </c>
      <c r="X31" s="102">
        <f>VLOOKUP(C31,职业!B:J,9,0)</f>
        <v>1</v>
      </c>
    </row>
    <row r="32" spans="1:24">
      <c r="A32" s="44">
        <f>ROW()-2</f>
        <v>30</v>
      </c>
      <c r="B32" s="44">
        <v>651</v>
      </c>
      <c r="C32" s="40">
        <v>1</v>
      </c>
      <c r="D32" s="40">
        <v>0</v>
      </c>
      <c r="E32" s="45" t="s">
        <v>767</v>
      </c>
      <c r="F32" s="45" t="str">
        <f>VLOOKUP(C32,职业!B:C,2,0)</f>
        <v>大将军</v>
      </c>
      <c r="G32" s="45" t="str">
        <f>VLOOKUP(D32,绝技!B:C,2,0)</f>
        <v>无</v>
      </c>
      <c r="H32" s="48">
        <v>22</v>
      </c>
      <c r="I32" s="48">
        <v>13</v>
      </c>
      <c r="J32" s="44">
        <f>H32+I32</f>
        <v>35</v>
      </c>
      <c r="K32" s="40">
        <v>3</v>
      </c>
      <c r="L32" s="41">
        <v>1</v>
      </c>
      <c r="M32" s="46">
        <f>(K32*S32*5)*(10+L32)</f>
        <v>660</v>
      </c>
      <c r="N32" s="70">
        <f>(K32*T32)*(10+L32)</f>
        <v>99</v>
      </c>
      <c r="O32" s="70">
        <f>K32*U32</f>
        <v>6</v>
      </c>
      <c r="P32" s="70">
        <f>K32*V32</f>
        <v>6</v>
      </c>
      <c r="Q32" s="70">
        <f>K32*W32*2</f>
        <v>12</v>
      </c>
      <c r="R32" s="70">
        <f>K32*X32*2</f>
        <v>12</v>
      </c>
      <c r="S32" s="102">
        <f>VLOOKUP(C32,职业!B:H,4,0)</f>
        <v>4</v>
      </c>
      <c r="T32" s="102">
        <f>VLOOKUP(C32,职业!B:J,5,0)</f>
        <v>3</v>
      </c>
      <c r="U32" s="102">
        <f>VLOOKUP(C32,职业!B:J,6,0)</f>
        <v>2</v>
      </c>
      <c r="V32" s="102">
        <f>VLOOKUP(C32,职业!B:J,7,0)</f>
        <v>2</v>
      </c>
      <c r="W32" s="102">
        <f>VLOOKUP(C32,职业!B:J,8,0)</f>
        <v>2</v>
      </c>
      <c r="X32" s="102">
        <f>VLOOKUP(C32,职业!B:J,9,0)</f>
        <v>2</v>
      </c>
    </row>
    <row r="33" spans="1:24">
      <c r="A33" s="44">
        <f>ROW()-2</f>
        <v>31</v>
      </c>
      <c r="B33" s="44">
        <v>662</v>
      </c>
      <c r="C33" s="40">
        <v>1</v>
      </c>
      <c r="D33" s="40">
        <v>0</v>
      </c>
      <c r="E33" s="56" t="s">
        <v>868</v>
      </c>
      <c r="F33" s="45" t="str">
        <f>VLOOKUP(C33,职业!B:C,2,0)</f>
        <v>大将军</v>
      </c>
      <c r="G33" s="45" t="str">
        <f>VLOOKUP(D33,绝技!B:C,2,0)</f>
        <v>无</v>
      </c>
      <c r="H33" s="48">
        <v>22</v>
      </c>
      <c r="I33" s="48">
        <v>9</v>
      </c>
      <c r="J33" s="44">
        <f>H33+I33</f>
        <v>31</v>
      </c>
      <c r="K33" s="40">
        <v>1</v>
      </c>
      <c r="L33" s="41">
        <v>1</v>
      </c>
      <c r="M33" s="46">
        <f>(K33*S33*5)*(10+L33)</f>
        <v>220</v>
      </c>
      <c r="N33" s="70">
        <f>(K33*T33)*(10+L33)</f>
        <v>33</v>
      </c>
      <c r="O33" s="70">
        <f>K33*U33</f>
        <v>2</v>
      </c>
      <c r="P33" s="70">
        <f>K33*V33</f>
        <v>2</v>
      </c>
      <c r="Q33" s="70">
        <f>K33*W33*2</f>
        <v>4</v>
      </c>
      <c r="R33" s="70">
        <f>K33*X33*2</f>
        <v>4</v>
      </c>
      <c r="S33" s="102">
        <f>VLOOKUP(C33,职业!B:H,4,0)</f>
        <v>4</v>
      </c>
      <c r="T33" s="102">
        <f>VLOOKUP(C33,职业!B:J,5,0)</f>
        <v>3</v>
      </c>
      <c r="U33" s="102">
        <f>VLOOKUP(C33,职业!B:J,6,0)</f>
        <v>2</v>
      </c>
      <c r="V33" s="102">
        <f>VLOOKUP(C33,职业!B:J,7,0)</f>
        <v>2</v>
      </c>
      <c r="W33" s="102">
        <f>VLOOKUP(C33,职业!B:J,8,0)</f>
        <v>2</v>
      </c>
      <c r="X33" s="102">
        <f>VLOOKUP(C33,职业!B:J,9,0)</f>
        <v>2</v>
      </c>
    </row>
    <row r="34" spans="1:24">
      <c r="A34" s="44">
        <f>ROW()-2</f>
        <v>32</v>
      </c>
      <c r="B34" s="44">
        <v>14</v>
      </c>
      <c r="C34" s="40">
        <v>1</v>
      </c>
      <c r="D34" s="40">
        <v>0</v>
      </c>
      <c r="E34" s="45" t="s">
        <v>137</v>
      </c>
      <c r="F34" s="45" t="str">
        <f>VLOOKUP(C34,职业!B:C,2,0)</f>
        <v>大将军</v>
      </c>
      <c r="G34" s="45" t="str">
        <f>VLOOKUP(D34,绝技!B:C,2,0)</f>
        <v>无</v>
      </c>
      <c r="H34" s="48">
        <v>21</v>
      </c>
      <c r="I34" s="48">
        <v>15</v>
      </c>
      <c r="J34" s="44">
        <f>H34+I34</f>
        <v>36</v>
      </c>
      <c r="K34" s="40">
        <v>1</v>
      </c>
      <c r="L34" s="41">
        <v>1</v>
      </c>
      <c r="M34" s="46">
        <f>(K34*S34*5)*(10+L34)</f>
        <v>220</v>
      </c>
      <c r="N34" s="70">
        <f>(K34*T34)*(10+L34)</f>
        <v>33</v>
      </c>
      <c r="O34" s="70">
        <f>K34*U34</f>
        <v>2</v>
      </c>
      <c r="P34" s="70">
        <f>K34*V34</f>
        <v>2</v>
      </c>
      <c r="Q34" s="70">
        <f>K34*W34*2</f>
        <v>4</v>
      </c>
      <c r="R34" s="70">
        <f>K34*X34*2</f>
        <v>4</v>
      </c>
      <c r="S34" s="102">
        <f>VLOOKUP(C34,职业!B:H,4,0)</f>
        <v>4</v>
      </c>
      <c r="T34" s="102">
        <f>VLOOKUP(C34,职业!B:J,5,0)</f>
        <v>3</v>
      </c>
      <c r="U34" s="102">
        <f>VLOOKUP(C34,职业!B:J,6,0)</f>
        <v>2</v>
      </c>
      <c r="V34" s="102">
        <f>VLOOKUP(C34,职业!B:J,7,0)</f>
        <v>2</v>
      </c>
      <c r="W34" s="102">
        <f>VLOOKUP(C34,职业!B:J,8,0)</f>
        <v>2</v>
      </c>
      <c r="X34" s="102">
        <f>VLOOKUP(C34,职业!B:J,9,0)</f>
        <v>2</v>
      </c>
    </row>
    <row r="35" spans="1:24">
      <c r="A35" s="44">
        <f>ROW()-2</f>
        <v>33</v>
      </c>
      <c r="B35" s="44">
        <v>69</v>
      </c>
      <c r="C35" s="40">
        <v>1</v>
      </c>
      <c r="D35" s="40">
        <v>0</v>
      </c>
      <c r="E35" s="45" t="s">
        <v>192</v>
      </c>
      <c r="F35" s="45" t="str">
        <f>VLOOKUP(C35,职业!B:C,2,0)</f>
        <v>大将军</v>
      </c>
      <c r="G35" s="45" t="str">
        <f>VLOOKUP(D35,绝技!B:C,2,0)</f>
        <v>无</v>
      </c>
      <c r="H35" s="48">
        <v>21</v>
      </c>
      <c r="I35" s="48">
        <v>13</v>
      </c>
      <c r="J35" s="44">
        <f>H35+I35</f>
        <v>34</v>
      </c>
      <c r="K35" s="40">
        <v>1</v>
      </c>
      <c r="L35" s="41">
        <v>1</v>
      </c>
      <c r="M35" s="46">
        <f>(K35*S35*5)*(10+L35)</f>
        <v>220</v>
      </c>
      <c r="N35" s="70">
        <f>(K35*T35)*(10+L35)</f>
        <v>33</v>
      </c>
      <c r="O35" s="70">
        <f>K35*U35</f>
        <v>2</v>
      </c>
      <c r="P35" s="70">
        <f>K35*V35</f>
        <v>2</v>
      </c>
      <c r="Q35" s="70">
        <f>K35*W35*2</f>
        <v>4</v>
      </c>
      <c r="R35" s="70">
        <f>K35*X35*2</f>
        <v>4</v>
      </c>
      <c r="S35" s="102">
        <f>VLOOKUP(C35,职业!B:H,4,0)</f>
        <v>4</v>
      </c>
      <c r="T35" s="102">
        <f>VLOOKUP(C35,职业!B:J,5,0)</f>
        <v>3</v>
      </c>
      <c r="U35" s="102">
        <f>VLOOKUP(C35,职业!B:J,6,0)</f>
        <v>2</v>
      </c>
      <c r="V35" s="102">
        <f>VLOOKUP(C35,职业!B:J,7,0)</f>
        <v>2</v>
      </c>
      <c r="W35" s="102">
        <f>VLOOKUP(C35,职业!B:J,8,0)</f>
        <v>2</v>
      </c>
      <c r="X35" s="102">
        <f>VLOOKUP(C35,职业!B:J,9,0)</f>
        <v>2</v>
      </c>
    </row>
    <row r="36" spans="1:24">
      <c r="A36" s="44">
        <f>ROW()-2</f>
        <v>34</v>
      </c>
      <c r="B36" s="44">
        <v>86</v>
      </c>
      <c r="C36" s="40">
        <v>1</v>
      </c>
      <c r="D36" s="40">
        <v>0</v>
      </c>
      <c r="E36" s="45" t="s">
        <v>209</v>
      </c>
      <c r="F36" s="45" t="str">
        <f>VLOOKUP(C36,职业!B:C,2,0)</f>
        <v>大将军</v>
      </c>
      <c r="G36" s="45" t="str">
        <f>VLOOKUP(D36,绝技!B:C,2,0)</f>
        <v>无</v>
      </c>
      <c r="H36" s="48">
        <v>21</v>
      </c>
      <c r="I36" s="48">
        <v>19</v>
      </c>
      <c r="J36" s="44">
        <f>H36+I36</f>
        <v>40</v>
      </c>
      <c r="K36" s="40">
        <v>1</v>
      </c>
      <c r="L36" s="41">
        <v>1</v>
      </c>
      <c r="M36" s="46">
        <f>(K36*S36*5)*(10+L36)</f>
        <v>220</v>
      </c>
      <c r="N36" s="70">
        <f>(K36*T36)*(10+L36)</f>
        <v>33</v>
      </c>
      <c r="O36" s="70">
        <f>K36*U36</f>
        <v>2</v>
      </c>
      <c r="P36" s="70">
        <f>K36*V36</f>
        <v>2</v>
      </c>
      <c r="Q36" s="70">
        <f>K36*W36*2</f>
        <v>4</v>
      </c>
      <c r="R36" s="70">
        <f>K36*X36*2</f>
        <v>4</v>
      </c>
      <c r="S36" s="102">
        <f>VLOOKUP(C36,职业!B:H,4,0)</f>
        <v>4</v>
      </c>
      <c r="T36" s="102">
        <f>VLOOKUP(C36,职业!B:J,5,0)</f>
        <v>3</v>
      </c>
      <c r="U36" s="102">
        <f>VLOOKUP(C36,职业!B:J,6,0)</f>
        <v>2</v>
      </c>
      <c r="V36" s="102">
        <f>VLOOKUP(C36,职业!B:J,7,0)</f>
        <v>2</v>
      </c>
      <c r="W36" s="102">
        <f>VLOOKUP(C36,职业!B:J,8,0)</f>
        <v>2</v>
      </c>
      <c r="X36" s="102">
        <f>VLOOKUP(C36,职业!B:J,9,0)</f>
        <v>2</v>
      </c>
    </row>
    <row r="37" spans="1:24">
      <c r="A37" s="44">
        <f>ROW()-2</f>
        <v>35</v>
      </c>
      <c r="B37" s="44">
        <v>107</v>
      </c>
      <c r="C37" s="40">
        <v>1</v>
      </c>
      <c r="D37" s="40">
        <v>0</v>
      </c>
      <c r="E37" s="45" t="s">
        <v>230</v>
      </c>
      <c r="F37" s="45" t="str">
        <f>VLOOKUP(C37,职业!B:C,2,0)</f>
        <v>大将军</v>
      </c>
      <c r="G37" s="45" t="str">
        <f>VLOOKUP(D37,绝技!B:C,2,0)</f>
        <v>无</v>
      </c>
      <c r="H37" s="48">
        <v>21</v>
      </c>
      <c r="I37" s="48">
        <v>15</v>
      </c>
      <c r="J37" s="44">
        <f>H37+I37</f>
        <v>36</v>
      </c>
      <c r="K37" s="40">
        <v>1</v>
      </c>
      <c r="L37" s="41">
        <v>1</v>
      </c>
      <c r="M37" s="46">
        <f>(K37*S37*5)*(10+L37)</f>
        <v>220</v>
      </c>
      <c r="N37" s="70">
        <f>(K37*T37)*(10+L37)</f>
        <v>33</v>
      </c>
      <c r="O37" s="70">
        <f>K37*U37</f>
        <v>2</v>
      </c>
      <c r="P37" s="70">
        <f>K37*V37</f>
        <v>2</v>
      </c>
      <c r="Q37" s="70">
        <f>K37*W37*2</f>
        <v>4</v>
      </c>
      <c r="R37" s="70">
        <f>K37*X37*2</f>
        <v>4</v>
      </c>
      <c r="S37" s="102">
        <f>VLOOKUP(C37,职业!B:H,4,0)</f>
        <v>4</v>
      </c>
      <c r="T37" s="102">
        <f>VLOOKUP(C37,职业!B:J,5,0)</f>
        <v>3</v>
      </c>
      <c r="U37" s="102">
        <f>VLOOKUP(C37,职业!B:J,6,0)</f>
        <v>2</v>
      </c>
      <c r="V37" s="102">
        <f>VLOOKUP(C37,职业!B:J,7,0)</f>
        <v>2</v>
      </c>
      <c r="W37" s="102">
        <f>VLOOKUP(C37,职业!B:J,8,0)</f>
        <v>2</v>
      </c>
      <c r="X37" s="102">
        <f>VLOOKUP(C37,职业!B:J,9,0)</f>
        <v>2</v>
      </c>
    </row>
    <row r="38" spans="1:24">
      <c r="A38" s="44">
        <f>ROW()-2</f>
        <v>36</v>
      </c>
      <c r="B38" s="44">
        <v>116</v>
      </c>
      <c r="C38" s="40">
        <v>1</v>
      </c>
      <c r="D38" s="40">
        <v>0</v>
      </c>
      <c r="E38" s="45" t="s">
        <v>239</v>
      </c>
      <c r="F38" s="45" t="str">
        <f>VLOOKUP(C38,职业!B:C,2,0)</f>
        <v>大将军</v>
      </c>
      <c r="G38" s="45" t="str">
        <f>VLOOKUP(D38,绝技!B:C,2,0)</f>
        <v>无</v>
      </c>
      <c r="H38" s="48">
        <v>21</v>
      </c>
      <c r="I38" s="48">
        <v>14</v>
      </c>
      <c r="J38" s="44">
        <f>H38+I38</f>
        <v>35</v>
      </c>
      <c r="K38" s="40">
        <v>1</v>
      </c>
      <c r="L38" s="41">
        <v>1</v>
      </c>
      <c r="M38" s="46">
        <f>(K38*S38*5)*(10+L38)</f>
        <v>220</v>
      </c>
      <c r="N38" s="70">
        <f>(K38*T38)*(10+L38)</f>
        <v>33</v>
      </c>
      <c r="O38" s="70">
        <f>K38*U38</f>
        <v>2</v>
      </c>
      <c r="P38" s="70">
        <f>K38*V38</f>
        <v>2</v>
      </c>
      <c r="Q38" s="70">
        <f>K38*W38*2</f>
        <v>4</v>
      </c>
      <c r="R38" s="70">
        <f>K38*X38*2</f>
        <v>4</v>
      </c>
      <c r="S38" s="102">
        <f>VLOOKUP(C38,职业!B:H,4,0)</f>
        <v>4</v>
      </c>
      <c r="T38" s="102">
        <f>VLOOKUP(C38,职业!B:J,5,0)</f>
        <v>3</v>
      </c>
      <c r="U38" s="102">
        <f>VLOOKUP(C38,职业!B:J,6,0)</f>
        <v>2</v>
      </c>
      <c r="V38" s="102">
        <f>VLOOKUP(C38,职业!B:J,7,0)</f>
        <v>2</v>
      </c>
      <c r="W38" s="102">
        <f>VLOOKUP(C38,职业!B:J,8,0)</f>
        <v>2</v>
      </c>
      <c r="X38" s="102">
        <f>VLOOKUP(C38,职业!B:J,9,0)</f>
        <v>2</v>
      </c>
    </row>
    <row r="39" spans="1:24">
      <c r="A39" s="44">
        <f>ROW()-2</f>
        <v>37</v>
      </c>
      <c r="B39" s="44">
        <v>169</v>
      </c>
      <c r="C39" s="40">
        <v>1</v>
      </c>
      <c r="D39" s="40">
        <v>0</v>
      </c>
      <c r="E39" s="45" t="s">
        <v>292</v>
      </c>
      <c r="F39" s="45" t="str">
        <f>VLOOKUP(C39,职业!B:C,2,0)</f>
        <v>大将军</v>
      </c>
      <c r="G39" s="45" t="str">
        <f>VLOOKUP(D39,绝技!B:C,2,0)</f>
        <v>无</v>
      </c>
      <c r="H39" s="48">
        <v>21</v>
      </c>
      <c r="I39" s="48">
        <v>13</v>
      </c>
      <c r="J39" s="44">
        <f>H39+I39</f>
        <v>34</v>
      </c>
      <c r="K39" s="40">
        <v>1</v>
      </c>
      <c r="L39" s="41">
        <v>1</v>
      </c>
      <c r="M39" s="46">
        <f>(K39*S39*5)*(10+L39)</f>
        <v>220</v>
      </c>
      <c r="N39" s="70">
        <f>(K39*T39)*(10+L39)</f>
        <v>33</v>
      </c>
      <c r="O39" s="70">
        <f>K39*U39</f>
        <v>2</v>
      </c>
      <c r="P39" s="70">
        <f>K39*V39</f>
        <v>2</v>
      </c>
      <c r="Q39" s="70">
        <f>K39*W39*2</f>
        <v>4</v>
      </c>
      <c r="R39" s="70">
        <f>K39*X39*2</f>
        <v>4</v>
      </c>
      <c r="S39" s="102">
        <f>VLOOKUP(C39,职业!B:H,4,0)</f>
        <v>4</v>
      </c>
      <c r="T39" s="102">
        <f>VLOOKUP(C39,职业!B:J,5,0)</f>
        <v>3</v>
      </c>
      <c r="U39" s="102">
        <f>VLOOKUP(C39,职业!B:J,6,0)</f>
        <v>2</v>
      </c>
      <c r="V39" s="102">
        <f>VLOOKUP(C39,职业!B:J,7,0)</f>
        <v>2</v>
      </c>
      <c r="W39" s="102">
        <f>VLOOKUP(C39,职业!B:J,8,0)</f>
        <v>2</v>
      </c>
      <c r="X39" s="102">
        <f>VLOOKUP(C39,职业!B:J,9,0)</f>
        <v>2</v>
      </c>
    </row>
    <row r="40" spans="1:24">
      <c r="A40" s="44">
        <f>ROW()-2</f>
        <v>38</v>
      </c>
      <c r="B40" s="44">
        <v>207</v>
      </c>
      <c r="C40" s="40">
        <v>1</v>
      </c>
      <c r="D40" s="40">
        <v>0</v>
      </c>
      <c r="E40" s="45" t="s">
        <v>330</v>
      </c>
      <c r="F40" s="45" t="str">
        <f>VLOOKUP(C40,职业!B:C,2,0)</f>
        <v>大将军</v>
      </c>
      <c r="G40" s="45" t="str">
        <f>VLOOKUP(D40,绝技!B:C,2,0)</f>
        <v>无</v>
      </c>
      <c r="H40" s="48">
        <v>21</v>
      </c>
      <c r="I40" s="48">
        <v>0</v>
      </c>
      <c r="J40" s="44">
        <f>H40+I40</f>
        <v>21</v>
      </c>
      <c r="K40" s="40">
        <v>1</v>
      </c>
      <c r="L40" s="41">
        <v>1</v>
      </c>
      <c r="M40" s="46">
        <f>(K40*S40*5)*(10+L40)</f>
        <v>220</v>
      </c>
      <c r="N40" s="70">
        <f>(K40*T40)*(10+L40)</f>
        <v>33</v>
      </c>
      <c r="O40" s="70">
        <f>K40*U40</f>
        <v>2</v>
      </c>
      <c r="P40" s="70">
        <f>K40*V40</f>
        <v>2</v>
      </c>
      <c r="Q40" s="70">
        <f>K40*W40*2</f>
        <v>4</v>
      </c>
      <c r="R40" s="70">
        <f>K40*X40*2</f>
        <v>4</v>
      </c>
      <c r="S40" s="102">
        <f>VLOOKUP(C40,职业!B:H,4,0)</f>
        <v>4</v>
      </c>
      <c r="T40" s="102">
        <f>VLOOKUP(C40,职业!B:J,5,0)</f>
        <v>3</v>
      </c>
      <c r="U40" s="102">
        <f>VLOOKUP(C40,职业!B:J,6,0)</f>
        <v>2</v>
      </c>
      <c r="V40" s="102">
        <f>VLOOKUP(C40,职业!B:J,7,0)</f>
        <v>2</v>
      </c>
      <c r="W40" s="102">
        <f>VLOOKUP(C40,职业!B:J,8,0)</f>
        <v>2</v>
      </c>
      <c r="X40" s="102">
        <f>VLOOKUP(C40,职业!B:J,9,0)</f>
        <v>2</v>
      </c>
    </row>
    <row r="41" spans="1:24">
      <c r="A41" s="44">
        <f>ROW()-2</f>
        <v>39</v>
      </c>
      <c r="B41" s="44">
        <v>236</v>
      </c>
      <c r="C41" s="40">
        <v>1</v>
      </c>
      <c r="D41" s="40">
        <v>0</v>
      </c>
      <c r="E41" s="45" t="s">
        <v>359</v>
      </c>
      <c r="F41" s="45" t="str">
        <f>VLOOKUP(C41,职业!B:C,2,0)</f>
        <v>大将军</v>
      </c>
      <c r="G41" s="45" t="str">
        <f>VLOOKUP(D41,绝技!B:C,2,0)</f>
        <v>无</v>
      </c>
      <c r="H41" s="48">
        <v>21</v>
      </c>
      <c r="I41" s="48">
        <v>6</v>
      </c>
      <c r="J41" s="44">
        <f>H41+I41</f>
        <v>27</v>
      </c>
      <c r="K41" s="40">
        <v>1</v>
      </c>
      <c r="L41" s="41">
        <v>1</v>
      </c>
      <c r="M41" s="46">
        <f>(K41*S41*5)*(10+L41)</f>
        <v>220</v>
      </c>
      <c r="N41" s="70">
        <f>(K41*T41)*(10+L41)</f>
        <v>33</v>
      </c>
      <c r="O41" s="70">
        <f>K41*U41</f>
        <v>2</v>
      </c>
      <c r="P41" s="70">
        <f>K41*V41</f>
        <v>2</v>
      </c>
      <c r="Q41" s="70">
        <f>K41*W41*2</f>
        <v>4</v>
      </c>
      <c r="R41" s="70">
        <f>K41*X41*2</f>
        <v>4</v>
      </c>
      <c r="S41" s="102">
        <f>VLOOKUP(C41,职业!B:H,4,0)</f>
        <v>4</v>
      </c>
      <c r="T41" s="102">
        <f>VLOOKUP(C41,职业!B:J,5,0)</f>
        <v>3</v>
      </c>
      <c r="U41" s="102">
        <f>VLOOKUP(C41,职业!B:J,6,0)</f>
        <v>2</v>
      </c>
      <c r="V41" s="102">
        <f>VLOOKUP(C41,职业!B:J,7,0)</f>
        <v>2</v>
      </c>
      <c r="W41" s="102">
        <f>VLOOKUP(C41,职业!B:J,8,0)</f>
        <v>2</v>
      </c>
      <c r="X41" s="102">
        <f>VLOOKUP(C41,职业!B:J,9,0)</f>
        <v>2</v>
      </c>
    </row>
    <row r="42" spans="1:24">
      <c r="A42" s="44">
        <f>ROW()-2</f>
        <v>40</v>
      </c>
      <c r="B42" s="44">
        <v>240</v>
      </c>
      <c r="C42" s="40">
        <v>1</v>
      </c>
      <c r="D42" s="40">
        <v>0</v>
      </c>
      <c r="E42" s="45" t="s">
        <v>363</v>
      </c>
      <c r="F42" s="45" t="str">
        <f>VLOOKUP(C42,职业!B:C,2,0)</f>
        <v>大将军</v>
      </c>
      <c r="G42" s="45" t="str">
        <f>VLOOKUP(D42,绝技!B:C,2,0)</f>
        <v>无</v>
      </c>
      <c r="H42" s="48">
        <v>21</v>
      </c>
      <c r="I42" s="48">
        <v>10</v>
      </c>
      <c r="J42" s="44">
        <f>H42+I42</f>
        <v>31</v>
      </c>
      <c r="K42" s="40">
        <v>1</v>
      </c>
      <c r="L42" s="41">
        <v>1</v>
      </c>
      <c r="M42" s="46">
        <f>(K42*S42*5)*(10+L42)</f>
        <v>220</v>
      </c>
      <c r="N42" s="70">
        <f>(K42*T42)*(10+L42)</f>
        <v>33</v>
      </c>
      <c r="O42" s="70">
        <f>K42*U42</f>
        <v>2</v>
      </c>
      <c r="P42" s="70">
        <f>K42*V42</f>
        <v>2</v>
      </c>
      <c r="Q42" s="70">
        <f>K42*W42*2</f>
        <v>4</v>
      </c>
      <c r="R42" s="70">
        <f>K42*X42*2</f>
        <v>4</v>
      </c>
      <c r="S42" s="102">
        <f>VLOOKUP(C42,职业!B:H,4,0)</f>
        <v>4</v>
      </c>
      <c r="T42" s="102">
        <f>VLOOKUP(C42,职业!B:J,5,0)</f>
        <v>3</v>
      </c>
      <c r="U42" s="102">
        <f>VLOOKUP(C42,职业!B:J,6,0)</f>
        <v>2</v>
      </c>
      <c r="V42" s="102">
        <f>VLOOKUP(C42,职业!B:J,7,0)</f>
        <v>2</v>
      </c>
      <c r="W42" s="102">
        <f>VLOOKUP(C42,职业!B:J,8,0)</f>
        <v>2</v>
      </c>
      <c r="X42" s="102">
        <f>VLOOKUP(C42,职业!B:J,9,0)</f>
        <v>2</v>
      </c>
    </row>
    <row r="43" spans="1:24">
      <c r="A43" s="44">
        <f>ROW()-2</f>
        <v>41</v>
      </c>
      <c r="B43" s="44">
        <v>241</v>
      </c>
      <c r="C43" s="40">
        <v>1</v>
      </c>
      <c r="D43" s="40">
        <v>0</v>
      </c>
      <c r="E43" s="45" t="s">
        <v>364</v>
      </c>
      <c r="F43" s="45" t="str">
        <f>VLOOKUP(C43,职业!B:C,2,0)</f>
        <v>大将军</v>
      </c>
      <c r="G43" s="45" t="str">
        <f>VLOOKUP(D43,绝技!B:C,2,0)</f>
        <v>无</v>
      </c>
      <c r="H43" s="48">
        <v>21</v>
      </c>
      <c r="I43" s="48">
        <v>10</v>
      </c>
      <c r="J43" s="44">
        <f>H43+I43</f>
        <v>31</v>
      </c>
      <c r="K43" s="40">
        <v>1</v>
      </c>
      <c r="L43" s="41">
        <v>1</v>
      </c>
      <c r="M43" s="46">
        <f>(K43*S43*5)*(10+L43)</f>
        <v>220</v>
      </c>
      <c r="N43" s="70">
        <f>(K43*T43)*(10+L43)</f>
        <v>33</v>
      </c>
      <c r="O43" s="70">
        <f>K43*U43</f>
        <v>2</v>
      </c>
      <c r="P43" s="70">
        <f>K43*V43</f>
        <v>2</v>
      </c>
      <c r="Q43" s="70">
        <f>K43*W43*2</f>
        <v>4</v>
      </c>
      <c r="R43" s="70">
        <f>K43*X43*2</f>
        <v>4</v>
      </c>
      <c r="S43" s="102">
        <f>VLOOKUP(C43,职业!B:H,4,0)</f>
        <v>4</v>
      </c>
      <c r="T43" s="102">
        <f>VLOOKUP(C43,职业!B:J,5,0)</f>
        <v>3</v>
      </c>
      <c r="U43" s="102">
        <f>VLOOKUP(C43,职业!B:J,6,0)</f>
        <v>2</v>
      </c>
      <c r="V43" s="102">
        <f>VLOOKUP(C43,职业!B:J,7,0)</f>
        <v>2</v>
      </c>
      <c r="W43" s="102">
        <f>VLOOKUP(C43,职业!B:J,8,0)</f>
        <v>2</v>
      </c>
      <c r="X43" s="102">
        <f>VLOOKUP(C43,职业!B:J,9,0)</f>
        <v>2</v>
      </c>
    </row>
    <row r="44" spans="1:24">
      <c r="A44" s="44">
        <f>ROW()-2</f>
        <v>42</v>
      </c>
      <c r="B44" s="44">
        <v>248</v>
      </c>
      <c r="C44" s="40">
        <v>1</v>
      </c>
      <c r="D44" s="40">
        <v>0</v>
      </c>
      <c r="E44" s="45" t="s">
        <v>371</v>
      </c>
      <c r="F44" s="45" t="str">
        <f>VLOOKUP(C44,职业!B:C,2,0)</f>
        <v>大将军</v>
      </c>
      <c r="G44" s="45" t="str">
        <f>VLOOKUP(D44,绝技!B:C,2,0)</f>
        <v>无</v>
      </c>
      <c r="H44" s="48">
        <v>21</v>
      </c>
      <c r="I44" s="48">
        <v>7</v>
      </c>
      <c r="J44" s="44">
        <f>H44+I44</f>
        <v>28</v>
      </c>
      <c r="K44" s="40">
        <v>1</v>
      </c>
      <c r="L44" s="41">
        <v>1</v>
      </c>
      <c r="M44" s="46">
        <f>(K44*S44*5)*(10+L44)</f>
        <v>220</v>
      </c>
      <c r="N44" s="70">
        <f>(K44*T44)*(10+L44)</f>
        <v>33</v>
      </c>
      <c r="O44" s="70">
        <f>K44*U44</f>
        <v>2</v>
      </c>
      <c r="P44" s="70">
        <f>K44*V44</f>
        <v>2</v>
      </c>
      <c r="Q44" s="70">
        <f>K44*W44*2</f>
        <v>4</v>
      </c>
      <c r="R44" s="70">
        <f>K44*X44*2</f>
        <v>4</v>
      </c>
      <c r="S44" s="102">
        <f>VLOOKUP(C44,职业!B:H,4,0)</f>
        <v>4</v>
      </c>
      <c r="T44" s="102">
        <f>VLOOKUP(C44,职业!B:J,5,0)</f>
        <v>3</v>
      </c>
      <c r="U44" s="102">
        <f>VLOOKUP(C44,职业!B:J,6,0)</f>
        <v>2</v>
      </c>
      <c r="V44" s="102">
        <f>VLOOKUP(C44,职业!B:J,7,0)</f>
        <v>2</v>
      </c>
      <c r="W44" s="102">
        <f>VLOOKUP(C44,职业!B:J,8,0)</f>
        <v>2</v>
      </c>
      <c r="X44" s="102">
        <f>VLOOKUP(C44,职业!B:J,9,0)</f>
        <v>2</v>
      </c>
    </row>
    <row r="45" spans="1:24">
      <c r="A45" s="44">
        <f>ROW()-2</f>
        <v>43</v>
      </c>
      <c r="B45" s="44">
        <v>267</v>
      </c>
      <c r="C45" s="40">
        <v>1</v>
      </c>
      <c r="D45" s="40">
        <v>0</v>
      </c>
      <c r="E45" s="45" t="s">
        <v>390</v>
      </c>
      <c r="F45" s="45" t="str">
        <f>VLOOKUP(C45,职业!B:C,2,0)</f>
        <v>大将军</v>
      </c>
      <c r="G45" s="45" t="str">
        <f>VLOOKUP(D45,绝技!B:C,2,0)</f>
        <v>无</v>
      </c>
      <c r="H45" s="48">
        <v>21</v>
      </c>
      <c r="I45" s="48">
        <v>12</v>
      </c>
      <c r="J45" s="44">
        <f>H45+I45</f>
        <v>33</v>
      </c>
      <c r="K45" s="40">
        <v>1</v>
      </c>
      <c r="L45" s="41">
        <v>1</v>
      </c>
      <c r="M45" s="46">
        <f>(K45*S45*5)*(10+L45)</f>
        <v>220</v>
      </c>
      <c r="N45" s="70">
        <f>(K45*T45)*(10+L45)</f>
        <v>33</v>
      </c>
      <c r="O45" s="70">
        <f>K45*U45</f>
        <v>2</v>
      </c>
      <c r="P45" s="70">
        <f>K45*V45</f>
        <v>2</v>
      </c>
      <c r="Q45" s="70">
        <f>K45*W45*2</f>
        <v>4</v>
      </c>
      <c r="R45" s="70">
        <f>K45*X45*2</f>
        <v>4</v>
      </c>
      <c r="S45" s="102">
        <f>VLOOKUP(C45,职业!B:H,4,0)</f>
        <v>4</v>
      </c>
      <c r="T45" s="102">
        <f>VLOOKUP(C45,职业!B:J,5,0)</f>
        <v>3</v>
      </c>
      <c r="U45" s="102">
        <f>VLOOKUP(C45,职业!B:J,6,0)</f>
        <v>2</v>
      </c>
      <c r="V45" s="102">
        <f>VLOOKUP(C45,职业!B:J,7,0)</f>
        <v>2</v>
      </c>
      <c r="W45" s="102">
        <f>VLOOKUP(C45,职业!B:J,8,0)</f>
        <v>2</v>
      </c>
      <c r="X45" s="102">
        <f>VLOOKUP(C45,职业!B:J,9,0)</f>
        <v>2</v>
      </c>
    </row>
    <row r="46" spans="1:24">
      <c r="A46" s="44">
        <f>ROW()-2</f>
        <v>44</v>
      </c>
      <c r="B46" s="44">
        <v>341</v>
      </c>
      <c r="C46" s="40">
        <v>1</v>
      </c>
      <c r="D46" s="40">
        <v>0</v>
      </c>
      <c r="E46" s="45" t="s">
        <v>463</v>
      </c>
      <c r="F46" s="45" t="str">
        <f>VLOOKUP(C46,职业!B:C,2,0)</f>
        <v>大将军</v>
      </c>
      <c r="G46" s="45" t="str">
        <f>VLOOKUP(D46,绝技!B:C,2,0)</f>
        <v>无</v>
      </c>
      <c r="H46" s="48">
        <v>21</v>
      </c>
      <c r="I46" s="48">
        <v>14</v>
      </c>
      <c r="J46" s="44">
        <f>H46+I46</f>
        <v>35</v>
      </c>
      <c r="K46" s="40">
        <v>1</v>
      </c>
      <c r="L46" s="41">
        <v>1</v>
      </c>
      <c r="M46" s="46">
        <f>(K46*S46*5)*(10+L46)</f>
        <v>220</v>
      </c>
      <c r="N46" s="70">
        <f>(K46*T46)*(10+L46)</f>
        <v>33</v>
      </c>
      <c r="O46" s="70">
        <f>K46*U46</f>
        <v>2</v>
      </c>
      <c r="P46" s="70">
        <f>K46*V46</f>
        <v>2</v>
      </c>
      <c r="Q46" s="70">
        <f>K46*W46*2</f>
        <v>4</v>
      </c>
      <c r="R46" s="70">
        <f>K46*X46*2</f>
        <v>4</v>
      </c>
      <c r="S46" s="102">
        <f>VLOOKUP(C46,职业!B:H,4,0)</f>
        <v>4</v>
      </c>
      <c r="T46" s="102">
        <f>VLOOKUP(C46,职业!B:J,5,0)</f>
        <v>3</v>
      </c>
      <c r="U46" s="102">
        <f>VLOOKUP(C46,职业!B:J,6,0)</f>
        <v>2</v>
      </c>
      <c r="V46" s="102">
        <f>VLOOKUP(C46,职业!B:J,7,0)</f>
        <v>2</v>
      </c>
      <c r="W46" s="102">
        <f>VLOOKUP(C46,职业!B:J,8,0)</f>
        <v>2</v>
      </c>
      <c r="X46" s="102">
        <f>VLOOKUP(C46,职业!B:J,9,0)</f>
        <v>2</v>
      </c>
    </row>
    <row r="47" spans="1:24">
      <c r="A47" s="44">
        <f>ROW()-2</f>
        <v>45</v>
      </c>
      <c r="B47" s="44">
        <v>375</v>
      </c>
      <c r="C47" s="40">
        <v>1</v>
      </c>
      <c r="D47" s="40">
        <v>0</v>
      </c>
      <c r="E47" s="45" t="s">
        <v>497</v>
      </c>
      <c r="F47" s="45" t="str">
        <f>VLOOKUP(C47,职业!B:C,2,0)</f>
        <v>大将军</v>
      </c>
      <c r="G47" s="45" t="str">
        <f>VLOOKUP(D47,绝技!B:C,2,0)</f>
        <v>无</v>
      </c>
      <c r="H47" s="48">
        <v>21</v>
      </c>
      <c r="I47" s="48">
        <v>16</v>
      </c>
      <c r="J47" s="44">
        <f>H47+I47</f>
        <v>37</v>
      </c>
      <c r="K47" s="40">
        <v>1</v>
      </c>
      <c r="L47" s="41">
        <v>1</v>
      </c>
      <c r="M47" s="46">
        <f>(K47*S47*5)*(10+L47)</f>
        <v>220</v>
      </c>
      <c r="N47" s="70">
        <f>(K47*T47)*(10+L47)</f>
        <v>33</v>
      </c>
      <c r="O47" s="70">
        <f>K47*U47</f>
        <v>2</v>
      </c>
      <c r="P47" s="70">
        <f>K47*V47</f>
        <v>2</v>
      </c>
      <c r="Q47" s="70">
        <f>K47*W47*2</f>
        <v>4</v>
      </c>
      <c r="R47" s="70">
        <f>K47*X47*2</f>
        <v>4</v>
      </c>
      <c r="S47" s="102">
        <f>VLOOKUP(C47,职业!B:H,4,0)</f>
        <v>4</v>
      </c>
      <c r="T47" s="102">
        <f>VLOOKUP(C47,职业!B:J,5,0)</f>
        <v>3</v>
      </c>
      <c r="U47" s="102">
        <f>VLOOKUP(C47,职业!B:J,6,0)</f>
        <v>2</v>
      </c>
      <c r="V47" s="102">
        <f>VLOOKUP(C47,职业!B:J,7,0)</f>
        <v>2</v>
      </c>
      <c r="W47" s="102">
        <f>VLOOKUP(C47,职业!B:J,8,0)</f>
        <v>2</v>
      </c>
      <c r="X47" s="102">
        <f>VLOOKUP(C47,职业!B:J,9,0)</f>
        <v>2</v>
      </c>
    </row>
    <row r="48" spans="1:24">
      <c r="A48" s="44">
        <f>ROW()-2</f>
        <v>46</v>
      </c>
      <c r="B48" s="44">
        <v>423</v>
      </c>
      <c r="C48" s="40">
        <v>1</v>
      </c>
      <c r="D48" s="40">
        <v>0</v>
      </c>
      <c r="E48" s="45" t="s">
        <v>545</v>
      </c>
      <c r="F48" s="45" t="str">
        <f>VLOOKUP(C48,职业!B:C,2,0)</f>
        <v>大将军</v>
      </c>
      <c r="G48" s="45" t="str">
        <f>VLOOKUP(D48,绝技!B:C,2,0)</f>
        <v>无</v>
      </c>
      <c r="H48" s="48">
        <v>21</v>
      </c>
      <c r="I48" s="48">
        <v>19</v>
      </c>
      <c r="J48" s="44">
        <f>H48+I48</f>
        <v>40</v>
      </c>
      <c r="K48" s="40">
        <v>1</v>
      </c>
      <c r="L48" s="41">
        <v>1</v>
      </c>
      <c r="M48" s="46">
        <f>(K48*S48*5)*(10+L48)</f>
        <v>220</v>
      </c>
      <c r="N48" s="70">
        <f>(K48*T48)*(10+L48)</f>
        <v>33</v>
      </c>
      <c r="O48" s="70">
        <f>K48*U48</f>
        <v>2</v>
      </c>
      <c r="P48" s="70">
        <f>K48*V48</f>
        <v>2</v>
      </c>
      <c r="Q48" s="70">
        <f>K48*W48*2</f>
        <v>4</v>
      </c>
      <c r="R48" s="70">
        <f>K48*X48*2</f>
        <v>4</v>
      </c>
      <c r="S48" s="102">
        <f>VLOOKUP(C48,职业!B:H,4,0)</f>
        <v>4</v>
      </c>
      <c r="T48" s="102">
        <f>VLOOKUP(C48,职业!B:J,5,0)</f>
        <v>3</v>
      </c>
      <c r="U48" s="102">
        <f>VLOOKUP(C48,职业!B:J,6,0)</f>
        <v>2</v>
      </c>
      <c r="V48" s="102">
        <f>VLOOKUP(C48,职业!B:J,7,0)</f>
        <v>2</v>
      </c>
      <c r="W48" s="102">
        <f>VLOOKUP(C48,职业!B:J,8,0)</f>
        <v>2</v>
      </c>
      <c r="X48" s="102">
        <f>VLOOKUP(C48,职业!B:J,9,0)</f>
        <v>2</v>
      </c>
    </row>
    <row r="49" spans="1:24">
      <c r="A49" s="44">
        <f>ROW()-2</f>
        <v>47</v>
      </c>
      <c r="B49" s="44">
        <v>434</v>
      </c>
      <c r="C49" s="40">
        <v>1</v>
      </c>
      <c r="D49" s="40">
        <v>0</v>
      </c>
      <c r="E49" s="45" t="s">
        <v>555</v>
      </c>
      <c r="F49" s="45" t="str">
        <f>VLOOKUP(C49,职业!B:C,2,0)</f>
        <v>大将军</v>
      </c>
      <c r="G49" s="45" t="str">
        <f>VLOOKUP(D49,绝技!B:C,2,0)</f>
        <v>无</v>
      </c>
      <c r="H49" s="48">
        <v>21</v>
      </c>
      <c r="I49" s="48">
        <v>12</v>
      </c>
      <c r="J49" s="44">
        <f>H49+I49</f>
        <v>33</v>
      </c>
      <c r="K49" s="40">
        <v>1</v>
      </c>
      <c r="L49" s="41">
        <v>1</v>
      </c>
      <c r="M49" s="46">
        <f>(K49*S49*5)*(10+L49)</f>
        <v>220</v>
      </c>
      <c r="N49" s="70">
        <f>(K49*T49)*(10+L49)</f>
        <v>33</v>
      </c>
      <c r="O49" s="70">
        <f>K49*U49</f>
        <v>2</v>
      </c>
      <c r="P49" s="70">
        <f>K49*V49</f>
        <v>2</v>
      </c>
      <c r="Q49" s="70">
        <f>K49*W49*2</f>
        <v>4</v>
      </c>
      <c r="R49" s="70">
        <f>K49*X49*2</f>
        <v>4</v>
      </c>
      <c r="S49" s="102">
        <f>VLOOKUP(C49,职业!B:H,4,0)</f>
        <v>4</v>
      </c>
      <c r="T49" s="102">
        <f>VLOOKUP(C49,职业!B:J,5,0)</f>
        <v>3</v>
      </c>
      <c r="U49" s="102">
        <f>VLOOKUP(C49,职业!B:J,6,0)</f>
        <v>2</v>
      </c>
      <c r="V49" s="102">
        <f>VLOOKUP(C49,职业!B:J,7,0)</f>
        <v>2</v>
      </c>
      <c r="W49" s="102">
        <f>VLOOKUP(C49,职业!B:J,8,0)</f>
        <v>2</v>
      </c>
      <c r="X49" s="102">
        <f>VLOOKUP(C49,职业!B:J,9,0)</f>
        <v>2</v>
      </c>
    </row>
    <row r="50" spans="1:24">
      <c r="A50" s="44">
        <f>ROW()-2</f>
        <v>48</v>
      </c>
      <c r="B50" s="44">
        <v>458</v>
      </c>
      <c r="C50" s="40">
        <v>1</v>
      </c>
      <c r="D50" s="40">
        <v>0</v>
      </c>
      <c r="E50" s="45" t="s">
        <v>579</v>
      </c>
      <c r="F50" s="45" t="str">
        <f>VLOOKUP(C50,职业!B:C,2,0)</f>
        <v>大将军</v>
      </c>
      <c r="G50" s="45" t="str">
        <f>VLOOKUP(D50,绝技!B:C,2,0)</f>
        <v>无</v>
      </c>
      <c r="H50" s="48">
        <v>21</v>
      </c>
      <c r="I50" s="48">
        <v>10</v>
      </c>
      <c r="J50" s="44">
        <f>H50+I50</f>
        <v>31</v>
      </c>
      <c r="K50" s="40">
        <v>1</v>
      </c>
      <c r="L50" s="41">
        <v>1</v>
      </c>
      <c r="M50" s="46">
        <f>(K50*S50*5)*(10+L50)</f>
        <v>220</v>
      </c>
      <c r="N50" s="70">
        <f>(K50*T50)*(10+L50)</f>
        <v>33</v>
      </c>
      <c r="O50" s="70">
        <f>K50*U50</f>
        <v>2</v>
      </c>
      <c r="P50" s="70">
        <f>K50*V50</f>
        <v>2</v>
      </c>
      <c r="Q50" s="70">
        <f>K50*W50*2</f>
        <v>4</v>
      </c>
      <c r="R50" s="70">
        <f>K50*X50*2</f>
        <v>4</v>
      </c>
      <c r="S50" s="102">
        <f>VLOOKUP(C50,职业!B:H,4,0)</f>
        <v>4</v>
      </c>
      <c r="T50" s="102">
        <f>VLOOKUP(C50,职业!B:J,5,0)</f>
        <v>3</v>
      </c>
      <c r="U50" s="102">
        <f>VLOOKUP(C50,职业!B:J,6,0)</f>
        <v>2</v>
      </c>
      <c r="V50" s="102">
        <f>VLOOKUP(C50,职业!B:J,7,0)</f>
        <v>2</v>
      </c>
      <c r="W50" s="102">
        <f>VLOOKUP(C50,职业!B:J,8,0)</f>
        <v>2</v>
      </c>
      <c r="X50" s="102">
        <f>VLOOKUP(C50,职业!B:J,9,0)</f>
        <v>2</v>
      </c>
    </row>
    <row r="51" spans="1:24">
      <c r="A51" s="44">
        <f>ROW()-2</f>
        <v>49</v>
      </c>
      <c r="B51" s="44">
        <v>481</v>
      </c>
      <c r="C51" s="40">
        <v>4</v>
      </c>
      <c r="D51" s="40">
        <v>0</v>
      </c>
      <c r="E51" s="45" t="s">
        <v>601</v>
      </c>
      <c r="F51" s="45" t="str">
        <f>VLOOKUP(C51,职业!B:C,2,0)</f>
        <v>白龙骑</v>
      </c>
      <c r="G51" s="45" t="str">
        <f>VLOOKUP(D51,绝技!B:C,2,0)</f>
        <v>无</v>
      </c>
      <c r="H51" s="48">
        <v>21</v>
      </c>
      <c r="I51" s="48">
        <v>24</v>
      </c>
      <c r="J51" s="44">
        <f>H51+I51</f>
        <v>45</v>
      </c>
      <c r="K51" s="40">
        <v>4</v>
      </c>
      <c r="L51" s="41">
        <v>1</v>
      </c>
      <c r="M51" s="46">
        <f>(K51*S51*5)*(10+L51)</f>
        <v>660</v>
      </c>
      <c r="N51" s="70">
        <f>(K51*T51)*(10+L51)</f>
        <v>176</v>
      </c>
      <c r="O51" s="70">
        <f>K51*U51</f>
        <v>4</v>
      </c>
      <c r="P51" s="70">
        <f>K51*V51</f>
        <v>16</v>
      </c>
      <c r="Q51" s="70">
        <f>K51*W51*2</f>
        <v>16</v>
      </c>
      <c r="R51" s="70">
        <f>K51*X51*2</f>
        <v>8</v>
      </c>
      <c r="S51" s="102">
        <f>VLOOKUP(C51,职业!B:H,4,0)</f>
        <v>3</v>
      </c>
      <c r="T51" s="102">
        <f>VLOOKUP(C51,职业!B:J,5,0)</f>
        <v>4</v>
      </c>
      <c r="U51" s="102">
        <f>VLOOKUP(C51,职业!B:J,6,0)</f>
        <v>1</v>
      </c>
      <c r="V51" s="102">
        <f>VLOOKUP(C51,职业!B:J,7,0)</f>
        <v>4</v>
      </c>
      <c r="W51" s="102">
        <f>VLOOKUP(C51,职业!B:J,8,0)</f>
        <v>2</v>
      </c>
      <c r="X51" s="102">
        <f>VLOOKUP(C51,职业!B:J,9,0)</f>
        <v>1</v>
      </c>
    </row>
    <row r="52" spans="1:24">
      <c r="A52" s="44">
        <f>ROW()-2</f>
        <v>50</v>
      </c>
      <c r="B52" s="44">
        <v>488</v>
      </c>
      <c r="C52" s="40">
        <v>1</v>
      </c>
      <c r="D52" s="40">
        <v>0</v>
      </c>
      <c r="E52" s="45" t="s">
        <v>608</v>
      </c>
      <c r="F52" s="45" t="str">
        <f>VLOOKUP(C52,职业!B:C,2,0)</f>
        <v>大将军</v>
      </c>
      <c r="G52" s="45" t="str">
        <f>VLOOKUP(D52,绝技!B:C,2,0)</f>
        <v>无</v>
      </c>
      <c r="H52" s="48">
        <v>21</v>
      </c>
      <c r="I52" s="48">
        <v>12</v>
      </c>
      <c r="J52" s="44">
        <f>H52+I52</f>
        <v>33</v>
      </c>
      <c r="K52" s="40">
        <v>1</v>
      </c>
      <c r="L52" s="41">
        <v>1</v>
      </c>
      <c r="M52" s="46">
        <f>(K52*S52*5)*(10+L52)</f>
        <v>220</v>
      </c>
      <c r="N52" s="70">
        <f>(K52*T52)*(10+L52)</f>
        <v>33</v>
      </c>
      <c r="O52" s="70">
        <f>K52*U52</f>
        <v>2</v>
      </c>
      <c r="P52" s="70">
        <f>K52*V52</f>
        <v>2</v>
      </c>
      <c r="Q52" s="70">
        <f>K52*W52*2</f>
        <v>4</v>
      </c>
      <c r="R52" s="70">
        <f>K52*X52*2</f>
        <v>4</v>
      </c>
      <c r="S52" s="102">
        <f>VLOOKUP(C52,职业!B:H,4,0)</f>
        <v>4</v>
      </c>
      <c r="T52" s="102">
        <f>VLOOKUP(C52,职业!B:J,5,0)</f>
        <v>3</v>
      </c>
      <c r="U52" s="102">
        <f>VLOOKUP(C52,职业!B:J,6,0)</f>
        <v>2</v>
      </c>
      <c r="V52" s="102">
        <f>VLOOKUP(C52,职业!B:J,7,0)</f>
        <v>2</v>
      </c>
      <c r="W52" s="102">
        <f>VLOOKUP(C52,职业!B:J,8,0)</f>
        <v>2</v>
      </c>
      <c r="X52" s="102">
        <f>VLOOKUP(C52,职业!B:J,9,0)</f>
        <v>2</v>
      </c>
    </row>
    <row r="53" spans="1:24">
      <c r="A53" s="44">
        <f>ROW()-2</f>
        <v>51</v>
      </c>
      <c r="B53" s="44">
        <v>493</v>
      </c>
      <c r="C53" s="40">
        <v>1</v>
      </c>
      <c r="D53" s="40">
        <v>0</v>
      </c>
      <c r="E53" s="45" t="s">
        <v>613</v>
      </c>
      <c r="F53" s="45" t="str">
        <f>VLOOKUP(C53,职业!B:C,2,0)</f>
        <v>大将军</v>
      </c>
      <c r="G53" s="45" t="str">
        <f>VLOOKUP(D53,绝技!B:C,2,0)</f>
        <v>无</v>
      </c>
      <c r="H53" s="48">
        <v>21</v>
      </c>
      <c r="I53" s="48">
        <v>17</v>
      </c>
      <c r="J53" s="44">
        <f>H53+I53</f>
        <v>38</v>
      </c>
      <c r="K53" s="40">
        <v>1</v>
      </c>
      <c r="L53" s="41">
        <v>1</v>
      </c>
      <c r="M53" s="46">
        <f>(K53*S53*5)*(10+L53)</f>
        <v>220</v>
      </c>
      <c r="N53" s="70">
        <f>(K53*T53)*(10+L53)</f>
        <v>33</v>
      </c>
      <c r="O53" s="70">
        <f>K53*U53</f>
        <v>2</v>
      </c>
      <c r="P53" s="70">
        <f>K53*V53</f>
        <v>2</v>
      </c>
      <c r="Q53" s="70">
        <f>K53*W53*2</f>
        <v>4</v>
      </c>
      <c r="R53" s="70">
        <f>K53*X53*2</f>
        <v>4</v>
      </c>
      <c r="S53" s="102">
        <f>VLOOKUP(C53,职业!B:H,4,0)</f>
        <v>4</v>
      </c>
      <c r="T53" s="102">
        <f>VLOOKUP(C53,职业!B:J,5,0)</f>
        <v>3</v>
      </c>
      <c r="U53" s="102">
        <f>VLOOKUP(C53,职业!B:J,6,0)</f>
        <v>2</v>
      </c>
      <c r="V53" s="102">
        <f>VLOOKUP(C53,职业!B:J,7,0)</f>
        <v>2</v>
      </c>
      <c r="W53" s="102">
        <f>VLOOKUP(C53,职业!B:J,8,0)</f>
        <v>2</v>
      </c>
      <c r="X53" s="102">
        <f>VLOOKUP(C53,职业!B:J,9,0)</f>
        <v>2</v>
      </c>
    </row>
    <row r="54" spans="1:24">
      <c r="A54" s="44">
        <f>ROW()-2</f>
        <v>52</v>
      </c>
      <c r="B54" s="44">
        <v>494</v>
      </c>
      <c r="C54" s="40">
        <v>1</v>
      </c>
      <c r="D54" s="40">
        <v>0</v>
      </c>
      <c r="E54" s="45" t="s">
        <v>614</v>
      </c>
      <c r="F54" s="45" t="str">
        <f>VLOOKUP(C54,职业!B:C,2,0)</f>
        <v>大将军</v>
      </c>
      <c r="G54" s="45" t="str">
        <f>VLOOKUP(D54,绝技!B:C,2,0)</f>
        <v>无</v>
      </c>
      <c r="H54" s="48">
        <v>21</v>
      </c>
      <c r="I54" s="48">
        <v>17</v>
      </c>
      <c r="J54" s="44">
        <f>H54+I54</f>
        <v>38</v>
      </c>
      <c r="K54" s="40">
        <v>1</v>
      </c>
      <c r="L54" s="41">
        <v>1</v>
      </c>
      <c r="M54" s="46">
        <f>(K54*S54*5)*(10+L54)</f>
        <v>220</v>
      </c>
      <c r="N54" s="70">
        <f>(K54*T54)*(10+L54)</f>
        <v>33</v>
      </c>
      <c r="O54" s="70">
        <f>K54*U54</f>
        <v>2</v>
      </c>
      <c r="P54" s="70">
        <f>K54*V54</f>
        <v>2</v>
      </c>
      <c r="Q54" s="70">
        <f>K54*W54*2</f>
        <v>4</v>
      </c>
      <c r="R54" s="70">
        <f>K54*X54*2</f>
        <v>4</v>
      </c>
      <c r="S54" s="102">
        <f>VLOOKUP(C54,职业!B:H,4,0)</f>
        <v>4</v>
      </c>
      <c r="T54" s="102">
        <f>VLOOKUP(C54,职业!B:J,5,0)</f>
        <v>3</v>
      </c>
      <c r="U54" s="102">
        <f>VLOOKUP(C54,职业!B:J,6,0)</f>
        <v>2</v>
      </c>
      <c r="V54" s="102">
        <f>VLOOKUP(C54,职业!B:J,7,0)</f>
        <v>2</v>
      </c>
      <c r="W54" s="102">
        <f>VLOOKUP(C54,职业!B:J,8,0)</f>
        <v>2</v>
      </c>
      <c r="X54" s="102">
        <f>VLOOKUP(C54,职业!B:J,9,0)</f>
        <v>2</v>
      </c>
    </row>
    <row r="55" spans="1:24">
      <c r="A55" s="44">
        <f>ROW()-2</f>
        <v>53</v>
      </c>
      <c r="B55" s="44">
        <v>512</v>
      </c>
      <c r="C55" s="40">
        <v>1</v>
      </c>
      <c r="D55" s="40">
        <v>0</v>
      </c>
      <c r="E55" s="45" t="s">
        <v>631</v>
      </c>
      <c r="F55" s="45" t="str">
        <f>VLOOKUP(C55,职业!B:C,2,0)</f>
        <v>大将军</v>
      </c>
      <c r="G55" s="45" t="str">
        <f>VLOOKUP(D55,绝技!B:C,2,0)</f>
        <v>无</v>
      </c>
      <c r="H55" s="48">
        <v>21</v>
      </c>
      <c r="I55" s="48">
        <v>14</v>
      </c>
      <c r="J55" s="44">
        <f>H55+I55</f>
        <v>35</v>
      </c>
      <c r="K55" s="40">
        <v>1</v>
      </c>
      <c r="L55" s="41">
        <v>1</v>
      </c>
      <c r="M55" s="46">
        <f>(K55*S55*5)*(10+L55)</f>
        <v>220</v>
      </c>
      <c r="N55" s="70">
        <f>(K55*T55)*(10+L55)</f>
        <v>33</v>
      </c>
      <c r="O55" s="70">
        <f>K55*U55</f>
        <v>2</v>
      </c>
      <c r="P55" s="70">
        <f>K55*V55</f>
        <v>2</v>
      </c>
      <c r="Q55" s="70">
        <f>K55*W55*2</f>
        <v>4</v>
      </c>
      <c r="R55" s="70">
        <f>K55*X55*2</f>
        <v>4</v>
      </c>
      <c r="S55" s="102">
        <f>VLOOKUP(C55,职业!B:H,4,0)</f>
        <v>4</v>
      </c>
      <c r="T55" s="102">
        <f>VLOOKUP(C55,职业!B:J,5,0)</f>
        <v>3</v>
      </c>
      <c r="U55" s="102">
        <f>VLOOKUP(C55,职业!B:J,6,0)</f>
        <v>2</v>
      </c>
      <c r="V55" s="102">
        <f>VLOOKUP(C55,职业!B:J,7,0)</f>
        <v>2</v>
      </c>
      <c r="W55" s="102">
        <f>VLOOKUP(C55,职业!B:J,8,0)</f>
        <v>2</v>
      </c>
      <c r="X55" s="102">
        <f>VLOOKUP(C55,职业!B:J,9,0)</f>
        <v>2</v>
      </c>
    </row>
    <row r="56" spans="1:24">
      <c r="A56" s="44">
        <f>ROW()-2</f>
        <v>54</v>
      </c>
      <c r="B56" s="44">
        <v>539</v>
      </c>
      <c r="C56" s="40">
        <v>1</v>
      </c>
      <c r="D56" s="40">
        <v>0</v>
      </c>
      <c r="E56" s="45" t="s">
        <v>657</v>
      </c>
      <c r="F56" s="45" t="str">
        <f>VLOOKUP(C56,职业!B:C,2,0)</f>
        <v>大将军</v>
      </c>
      <c r="G56" s="45" t="str">
        <f>VLOOKUP(D56,绝技!B:C,2,0)</f>
        <v>无</v>
      </c>
      <c r="H56" s="48">
        <v>21</v>
      </c>
      <c r="I56" s="48">
        <v>18</v>
      </c>
      <c r="J56" s="44">
        <f>H56+I56</f>
        <v>39</v>
      </c>
      <c r="K56" s="40">
        <v>1</v>
      </c>
      <c r="L56" s="41">
        <v>1</v>
      </c>
      <c r="M56" s="46">
        <f>(K56*S56*5)*(10+L56)</f>
        <v>220</v>
      </c>
      <c r="N56" s="70">
        <f>(K56*T56)*(10+L56)</f>
        <v>33</v>
      </c>
      <c r="O56" s="70">
        <f>K56*U56</f>
        <v>2</v>
      </c>
      <c r="P56" s="70">
        <f>K56*V56</f>
        <v>2</v>
      </c>
      <c r="Q56" s="70">
        <f>K56*W56*2</f>
        <v>4</v>
      </c>
      <c r="R56" s="70">
        <f>K56*X56*2</f>
        <v>4</v>
      </c>
      <c r="S56" s="102">
        <f>VLOOKUP(C56,职业!B:H,4,0)</f>
        <v>4</v>
      </c>
      <c r="T56" s="102">
        <f>VLOOKUP(C56,职业!B:J,5,0)</f>
        <v>3</v>
      </c>
      <c r="U56" s="102">
        <f>VLOOKUP(C56,职业!B:J,6,0)</f>
        <v>2</v>
      </c>
      <c r="V56" s="102">
        <f>VLOOKUP(C56,职业!B:J,7,0)</f>
        <v>2</v>
      </c>
      <c r="W56" s="102">
        <f>VLOOKUP(C56,职业!B:J,8,0)</f>
        <v>2</v>
      </c>
      <c r="X56" s="102">
        <f>VLOOKUP(C56,职业!B:J,9,0)</f>
        <v>2</v>
      </c>
    </row>
    <row r="57" spans="1:24">
      <c r="A57" s="44">
        <f>ROW()-2</f>
        <v>55</v>
      </c>
      <c r="B57" s="44">
        <v>568</v>
      </c>
      <c r="C57" s="40">
        <v>1</v>
      </c>
      <c r="D57" s="40">
        <v>0</v>
      </c>
      <c r="E57" s="45" t="s">
        <v>685</v>
      </c>
      <c r="F57" s="45" t="str">
        <f>VLOOKUP(C57,职业!B:C,2,0)</f>
        <v>大将军</v>
      </c>
      <c r="G57" s="45" t="str">
        <f>VLOOKUP(D57,绝技!B:C,2,0)</f>
        <v>无</v>
      </c>
      <c r="H57" s="48">
        <v>21</v>
      </c>
      <c r="I57" s="48">
        <v>10</v>
      </c>
      <c r="J57" s="44">
        <f>H57+I57</f>
        <v>31</v>
      </c>
      <c r="K57" s="40">
        <v>1</v>
      </c>
      <c r="L57" s="41">
        <v>1</v>
      </c>
      <c r="M57" s="46">
        <f>(K57*S57*5)*(10+L57)</f>
        <v>220</v>
      </c>
      <c r="N57" s="70">
        <f>(K57*T57)*(10+L57)</f>
        <v>33</v>
      </c>
      <c r="O57" s="70">
        <f>K57*U57</f>
        <v>2</v>
      </c>
      <c r="P57" s="70">
        <f>K57*V57</f>
        <v>2</v>
      </c>
      <c r="Q57" s="70">
        <f>K57*W57*2</f>
        <v>4</v>
      </c>
      <c r="R57" s="70">
        <f>K57*X57*2</f>
        <v>4</v>
      </c>
      <c r="S57" s="102">
        <f>VLOOKUP(C57,职业!B:H,4,0)</f>
        <v>4</v>
      </c>
      <c r="T57" s="102">
        <f>VLOOKUP(C57,职业!B:J,5,0)</f>
        <v>3</v>
      </c>
      <c r="U57" s="102">
        <f>VLOOKUP(C57,职业!B:J,6,0)</f>
        <v>2</v>
      </c>
      <c r="V57" s="102">
        <f>VLOOKUP(C57,职业!B:J,7,0)</f>
        <v>2</v>
      </c>
      <c r="W57" s="102">
        <f>VLOOKUP(C57,职业!B:J,8,0)</f>
        <v>2</v>
      </c>
      <c r="X57" s="102">
        <f>VLOOKUP(C57,职业!B:J,9,0)</f>
        <v>2</v>
      </c>
    </row>
    <row r="58" spans="1:24">
      <c r="A58" s="44">
        <f>ROW()-2</f>
        <v>56</v>
      </c>
      <c r="B58" s="44">
        <v>603</v>
      </c>
      <c r="C58" s="40">
        <v>1</v>
      </c>
      <c r="D58" s="40">
        <v>0</v>
      </c>
      <c r="E58" s="45" t="s">
        <v>720</v>
      </c>
      <c r="F58" s="45" t="str">
        <f>VLOOKUP(C58,职业!B:C,2,0)</f>
        <v>大将军</v>
      </c>
      <c r="G58" s="45" t="str">
        <f>VLOOKUP(D58,绝技!B:C,2,0)</f>
        <v>无</v>
      </c>
      <c r="H58" s="48">
        <v>21</v>
      </c>
      <c r="I58" s="48">
        <v>18</v>
      </c>
      <c r="J58" s="44">
        <f>H58+I58</f>
        <v>39</v>
      </c>
      <c r="K58" s="40">
        <v>1</v>
      </c>
      <c r="L58" s="41">
        <v>1</v>
      </c>
      <c r="M58" s="46">
        <f>(K58*S58*5)*(10+L58)</f>
        <v>220</v>
      </c>
      <c r="N58" s="70">
        <f>(K58*T58)*(10+L58)</f>
        <v>33</v>
      </c>
      <c r="O58" s="70">
        <f>K58*U58</f>
        <v>2</v>
      </c>
      <c r="P58" s="70">
        <f>K58*V58</f>
        <v>2</v>
      </c>
      <c r="Q58" s="70">
        <f>K58*W58*2</f>
        <v>4</v>
      </c>
      <c r="R58" s="70">
        <f>K58*X58*2</f>
        <v>4</v>
      </c>
      <c r="S58" s="102">
        <f>VLOOKUP(C58,职业!B:H,4,0)</f>
        <v>4</v>
      </c>
      <c r="T58" s="102">
        <f>VLOOKUP(C58,职业!B:J,5,0)</f>
        <v>3</v>
      </c>
      <c r="U58" s="102">
        <f>VLOOKUP(C58,职业!B:J,6,0)</f>
        <v>2</v>
      </c>
      <c r="V58" s="102">
        <f>VLOOKUP(C58,职业!B:J,7,0)</f>
        <v>2</v>
      </c>
      <c r="W58" s="102">
        <f>VLOOKUP(C58,职业!B:J,8,0)</f>
        <v>2</v>
      </c>
      <c r="X58" s="102">
        <f>VLOOKUP(C58,职业!B:J,9,0)</f>
        <v>2</v>
      </c>
    </row>
    <row r="59" spans="1:24">
      <c r="A59" s="44">
        <f>ROW()-2</f>
        <v>57</v>
      </c>
      <c r="B59" s="44">
        <v>64</v>
      </c>
      <c r="C59" s="40">
        <v>1</v>
      </c>
      <c r="D59" s="40">
        <v>0</v>
      </c>
      <c r="E59" s="45" t="s">
        <v>187</v>
      </c>
      <c r="F59" s="45" t="str">
        <f>VLOOKUP(C59,职业!B:C,2,0)</f>
        <v>大将军</v>
      </c>
      <c r="G59" s="45" t="str">
        <f>VLOOKUP(D59,绝技!B:C,2,0)</f>
        <v>无</v>
      </c>
      <c r="H59" s="48">
        <v>20</v>
      </c>
      <c r="I59" s="48">
        <v>10</v>
      </c>
      <c r="J59" s="44">
        <f>H59+I59</f>
        <v>30</v>
      </c>
      <c r="K59" s="40">
        <v>1</v>
      </c>
      <c r="L59" s="41">
        <v>1</v>
      </c>
      <c r="M59" s="46">
        <f>(K59*S59*5)*(10+L59)</f>
        <v>220</v>
      </c>
      <c r="N59" s="70">
        <f>(K59*T59)*(10+L59)</f>
        <v>33</v>
      </c>
      <c r="O59" s="70">
        <f>K59*U59</f>
        <v>2</v>
      </c>
      <c r="P59" s="70">
        <f>K59*V59</f>
        <v>2</v>
      </c>
      <c r="Q59" s="70">
        <f>K59*W59*2</f>
        <v>4</v>
      </c>
      <c r="R59" s="70">
        <f>K59*X59*2</f>
        <v>4</v>
      </c>
      <c r="S59" s="102">
        <f>VLOOKUP(C59,职业!B:H,4,0)</f>
        <v>4</v>
      </c>
      <c r="T59" s="102">
        <f>VLOOKUP(C59,职业!B:J,5,0)</f>
        <v>3</v>
      </c>
      <c r="U59" s="102">
        <f>VLOOKUP(C59,职业!B:J,6,0)</f>
        <v>2</v>
      </c>
      <c r="V59" s="102">
        <f>VLOOKUP(C59,职业!B:J,7,0)</f>
        <v>2</v>
      </c>
      <c r="W59" s="102">
        <f>VLOOKUP(C59,职业!B:J,8,0)</f>
        <v>2</v>
      </c>
      <c r="X59" s="102">
        <f>VLOOKUP(C59,职业!B:J,9,0)</f>
        <v>2</v>
      </c>
    </row>
    <row r="60" spans="1:24">
      <c r="A60" s="44">
        <f>ROW()-2</f>
        <v>58</v>
      </c>
      <c r="B60" s="44">
        <v>94</v>
      </c>
      <c r="C60" s="40">
        <v>1</v>
      </c>
      <c r="D60" s="40">
        <v>0</v>
      </c>
      <c r="E60" s="45" t="s">
        <v>217</v>
      </c>
      <c r="F60" s="45" t="str">
        <f>VLOOKUP(C60,职业!B:C,2,0)</f>
        <v>大将军</v>
      </c>
      <c r="G60" s="45" t="str">
        <f>VLOOKUP(D60,绝技!B:C,2,0)</f>
        <v>无</v>
      </c>
      <c r="H60" s="48">
        <v>20</v>
      </c>
      <c r="I60" s="48">
        <v>8</v>
      </c>
      <c r="J60" s="44">
        <f>H60+I60</f>
        <v>28</v>
      </c>
      <c r="K60" s="40">
        <v>1</v>
      </c>
      <c r="L60" s="41">
        <v>1</v>
      </c>
      <c r="M60" s="46">
        <f>(K60*S60*5)*(10+L60)</f>
        <v>220</v>
      </c>
      <c r="N60" s="70">
        <f>(K60*T60)*(10+L60)</f>
        <v>33</v>
      </c>
      <c r="O60" s="70">
        <f>K60*U60</f>
        <v>2</v>
      </c>
      <c r="P60" s="70">
        <f>K60*V60</f>
        <v>2</v>
      </c>
      <c r="Q60" s="70">
        <f>K60*W60*2</f>
        <v>4</v>
      </c>
      <c r="R60" s="70">
        <f>K60*X60*2</f>
        <v>4</v>
      </c>
      <c r="S60" s="102">
        <f>VLOOKUP(C60,职业!B:H,4,0)</f>
        <v>4</v>
      </c>
      <c r="T60" s="102">
        <f>VLOOKUP(C60,职业!B:J,5,0)</f>
        <v>3</v>
      </c>
      <c r="U60" s="102">
        <f>VLOOKUP(C60,职业!B:J,6,0)</f>
        <v>2</v>
      </c>
      <c r="V60" s="102">
        <f>VLOOKUP(C60,职业!B:J,7,0)</f>
        <v>2</v>
      </c>
      <c r="W60" s="102">
        <f>VLOOKUP(C60,职业!B:J,8,0)</f>
        <v>2</v>
      </c>
      <c r="X60" s="102">
        <f>VLOOKUP(C60,职业!B:J,9,0)</f>
        <v>2</v>
      </c>
    </row>
    <row r="61" spans="1:24">
      <c r="A61" s="44">
        <f>ROW()-2</f>
        <v>59</v>
      </c>
      <c r="B61" s="44">
        <v>100</v>
      </c>
      <c r="C61" s="40">
        <v>1</v>
      </c>
      <c r="D61" s="40">
        <v>0</v>
      </c>
      <c r="E61" s="45" t="s">
        <v>223</v>
      </c>
      <c r="F61" s="45" t="str">
        <f>VLOOKUP(C61,职业!B:C,2,0)</f>
        <v>大将军</v>
      </c>
      <c r="G61" s="45" t="str">
        <f>VLOOKUP(D61,绝技!B:C,2,0)</f>
        <v>无</v>
      </c>
      <c r="H61" s="48">
        <v>20</v>
      </c>
      <c r="I61" s="48">
        <v>2</v>
      </c>
      <c r="J61" s="44">
        <f>H61+I61</f>
        <v>22</v>
      </c>
      <c r="K61" s="40">
        <v>1</v>
      </c>
      <c r="L61" s="41">
        <v>1</v>
      </c>
      <c r="M61" s="46">
        <f>(K61*S61*5)*(10+L61)</f>
        <v>220</v>
      </c>
      <c r="N61" s="70">
        <f>(K61*T61)*(10+L61)</f>
        <v>33</v>
      </c>
      <c r="O61" s="70">
        <f>K61*U61</f>
        <v>2</v>
      </c>
      <c r="P61" s="70">
        <f>K61*V61</f>
        <v>2</v>
      </c>
      <c r="Q61" s="70">
        <f>K61*W61*2</f>
        <v>4</v>
      </c>
      <c r="R61" s="70">
        <f>K61*X61*2</f>
        <v>4</v>
      </c>
      <c r="S61" s="102">
        <f>VLOOKUP(C61,职业!B:H,4,0)</f>
        <v>4</v>
      </c>
      <c r="T61" s="102">
        <f>VLOOKUP(C61,职业!B:J,5,0)</f>
        <v>3</v>
      </c>
      <c r="U61" s="102">
        <f>VLOOKUP(C61,职业!B:J,6,0)</f>
        <v>2</v>
      </c>
      <c r="V61" s="102">
        <f>VLOOKUP(C61,职业!B:J,7,0)</f>
        <v>2</v>
      </c>
      <c r="W61" s="102">
        <f>VLOOKUP(C61,职业!B:J,8,0)</f>
        <v>2</v>
      </c>
      <c r="X61" s="102">
        <f>VLOOKUP(C61,职业!B:J,9,0)</f>
        <v>2</v>
      </c>
    </row>
    <row r="62" spans="1:24">
      <c r="A62" s="44">
        <f>ROW()-2</f>
        <v>60</v>
      </c>
      <c r="B62" s="44">
        <v>121</v>
      </c>
      <c r="C62" s="40">
        <v>1</v>
      </c>
      <c r="D62" s="40">
        <v>0</v>
      </c>
      <c r="E62" s="45" t="s">
        <v>244</v>
      </c>
      <c r="F62" s="45" t="str">
        <f>VLOOKUP(C62,职业!B:C,2,0)</f>
        <v>大将军</v>
      </c>
      <c r="G62" s="45" t="str">
        <f>VLOOKUP(D62,绝技!B:C,2,0)</f>
        <v>无</v>
      </c>
      <c r="H62" s="48">
        <v>20</v>
      </c>
      <c r="I62" s="48">
        <v>17</v>
      </c>
      <c r="J62" s="44">
        <f>H62+I62</f>
        <v>37</v>
      </c>
      <c r="K62" s="40">
        <v>1</v>
      </c>
      <c r="L62" s="41">
        <v>1</v>
      </c>
      <c r="M62" s="46">
        <f>(K62*S62*5)*(10+L62)</f>
        <v>220</v>
      </c>
      <c r="N62" s="70">
        <f>(K62*T62)*(10+L62)</f>
        <v>33</v>
      </c>
      <c r="O62" s="70">
        <f>K62*U62</f>
        <v>2</v>
      </c>
      <c r="P62" s="70">
        <f>K62*V62</f>
        <v>2</v>
      </c>
      <c r="Q62" s="70">
        <f>K62*W62*2</f>
        <v>4</v>
      </c>
      <c r="R62" s="70">
        <f>K62*X62*2</f>
        <v>4</v>
      </c>
      <c r="S62" s="102">
        <f>VLOOKUP(C62,职业!B:H,4,0)</f>
        <v>4</v>
      </c>
      <c r="T62" s="102">
        <f>VLOOKUP(C62,职业!B:J,5,0)</f>
        <v>3</v>
      </c>
      <c r="U62" s="102">
        <f>VLOOKUP(C62,职业!B:J,6,0)</f>
        <v>2</v>
      </c>
      <c r="V62" s="102">
        <f>VLOOKUP(C62,职业!B:J,7,0)</f>
        <v>2</v>
      </c>
      <c r="W62" s="102">
        <f>VLOOKUP(C62,职业!B:J,8,0)</f>
        <v>2</v>
      </c>
      <c r="X62" s="102">
        <f>VLOOKUP(C62,职业!B:J,9,0)</f>
        <v>2</v>
      </c>
    </row>
    <row r="63" spans="1:24">
      <c r="A63" s="44">
        <f>ROW()-2</f>
        <v>61</v>
      </c>
      <c r="B63" s="44">
        <v>146</v>
      </c>
      <c r="C63" s="40">
        <v>1</v>
      </c>
      <c r="D63" s="40">
        <v>0</v>
      </c>
      <c r="E63" s="45" t="s">
        <v>269</v>
      </c>
      <c r="F63" s="45" t="str">
        <f>VLOOKUP(C63,职业!B:C,2,0)</f>
        <v>大将军</v>
      </c>
      <c r="G63" s="45" t="str">
        <f>VLOOKUP(D63,绝技!B:C,2,0)</f>
        <v>无</v>
      </c>
      <c r="H63" s="48">
        <v>20</v>
      </c>
      <c r="I63" s="48">
        <v>12</v>
      </c>
      <c r="J63" s="44">
        <f>H63+I63</f>
        <v>32</v>
      </c>
      <c r="K63" s="40">
        <v>1</v>
      </c>
      <c r="L63" s="41">
        <v>1</v>
      </c>
      <c r="M63" s="46">
        <f>(K63*S63*5)*(10+L63)</f>
        <v>220</v>
      </c>
      <c r="N63" s="70">
        <f>(K63*T63)*(10+L63)</f>
        <v>33</v>
      </c>
      <c r="O63" s="70">
        <f>K63*U63</f>
        <v>2</v>
      </c>
      <c r="P63" s="70">
        <f>K63*V63</f>
        <v>2</v>
      </c>
      <c r="Q63" s="70">
        <f>K63*W63*2</f>
        <v>4</v>
      </c>
      <c r="R63" s="70">
        <f>K63*X63*2</f>
        <v>4</v>
      </c>
      <c r="S63" s="102">
        <f>VLOOKUP(C63,职业!B:H,4,0)</f>
        <v>4</v>
      </c>
      <c r="T63" s="102">
        <f>VLOOKUP(C63,职业!B:J,5,0)</f>
        <v>3</v>
      </c>
      <c r="U63" s="102">
        <f>VLOOKUP(C63,职业!B:J,6,0)</f>
        <v>2</v>
      </c>
      <c r="V63" s="102">
        <f>VLOOKUP(C63,职业!B:J,7,0)</f>
        <v>2</v>
      </c>
      <c r="W63" s="102">
        <f>VLOOKUP(C63,职业!B:J,8,0)</f>
        <v>2</v>
      </c>
      <c r="X63" s="102">
        <f>VLOOKUP(C63,职业!B:J,9,0)</f>
        <v>2</v>
      </c>
    </row>
    <row r="64" spans="1:24">
      <c r="A64" s="44">
        <f>ROW()-2</f>
        <v>62</v>
      </c>
      <c r="B64" s="44">
        <v>152</v>
      </c>
      <c r="C64" s="40">
        <v>1</v>
      </c>
      <c r="D64" s="40">
        <v>0</v>
      </c>
      <c r="E64" s="45" t="s">
        <v>275</v>
      </c>
      <c r="F64" s="45" t="str">
        <f>VLOOKUP(C64,职业!B:C,2,0)</f>
        <v>大将军</v>
      </c>
      <c r="G64" s="45" t="str">
        <f>VLOOKUP(D64,绝技!B:C,2,0)</f>
        <v>无</v>
      </c>
      <c r="H64" s="48">
        <v>20</v>
      </c>
      <c r="I64" s="48">
        <v>10</v>
      </c>
      <c r="J64" s="44">
        <f>H64+I64</f>
        <v>30</v>
      </c>
      <c r="K64" s="40">
        <v>1</v>
      </c>
      <c r="L64" s="41">
        <v>1</v>
      </c>
      <c r="M64" s="46">
        <f>(K64*S64*5)*(10+L64)</f>
        <v>220</v>
      </c>
      <c r="N64" s="70">
        <f>(K64*T64)*(10+L64)</f>
        <v>33</v>
      </c>
      <c r="O64" s="70">
        <f>K64*U64</f>
        <v>2</v>
      </c>
      <c r="P64" s="70">
        <f>K64*V64</f>
        <v>2</v>
      </c>
      <c r="Q64" s="70">
        <f>K64*W64*2</f>
        <v>4</v>
      </c>
      <c r="R64" s="70">
        <f>K64*X64*2</f>
        <v>4</v>
      </c>
      <c r="S64" s="102">
        <f>VLOOKUP(C64,职业!B:H,4,0)</f>
        <v>4</v>
      </c>
      <c r="T64" s="102">
        <f>VLOOKUP(C64,职业!B:J,5,0)</f>
        <v>3</v>
      </c>
      <c r="U64" s="102">
        <f>VLOOKUP(C64,职业!B:J,6,0)</f>
        <v>2</v>
      </c>
      <c r="V64" s="102">
        <f>VLOOKUP(C64,职业!B:J,7,0)</f>
        <v>2</v>
      </c>
      <c r="W64" s="102">
        <f>VLOOKUP(C64,职业!B:J,8,0)</f>
        <v>2</v>
      </c>
      <c r="X64" s="102">
        <f>VLOOKUP(C64,职业!B:J,9,0)</f>
        <v>2</v>
      </c>
    </row>
    <row r="65" spans="1:24">
      <c r="A65" s="44">
        <f>ROW()-2</f>
        <v>63</v>
      </c>
      <c r="B65" s="44">
        <v>154</v>
      </c>
      <c r="C65" s="40">
        <v>1</v>
      </c>
      <c r="D65" s="40">
        <v>0</v>
      </c>
      <c r="E65" s="45" t="s">
        <v>277</v>
      </c>
      <c r="F65" s="45" t="str">
        <f>VLOOKUP(C65,职业!B:C,2,0)</f>
        <v>大将军</v>
      </c>
      <c r="G65" s="45" t="str">
        <f>VLOOKUP(D65,绝技!B:C,2,0)</f>
        <v>无</v>
      </c>
      <c r="H65" s="48">
        <v>20</v>
      </c>
      <c r="I65" s="48">
        <v>17</v>
      </c>
      <c r="J65" s="44">
        <f>H65+I65</f>
        <v>37</v>
      </c>
      <c r="K65" s="40">
        <v>1</v>
      </c>
      <c r="L65" s="41">
        <v>1</v>
      </c>
      <c r="M65" s="46">
        <f>(K65*S65*5)*(10+L65)</f>
        <v>220</v>
      </c>
      <c r="N65" s="70">
        <f>(K65*T65)*(10+L65)</f>
        <v>33</v>
      </c>
      <c r="O65" s="70">
        <f>K65*U65</f>
        <v>2</v>
      </c>
      <c r="P65" s="70">
        <f>K65*V65</f>
        <v>2</v>
      </c>
      <c r="Q65" s="70">
        <f>K65*W65*2</f>
        <v>4</v>
      </c>
      <c r="R65" s="70">
        <f>K65*X65*2</f>
        <v>4</v>
      </c>
      <c r="S65" s="102">
        <f>VLOOKUP(C65,职业!B:H,4,0)</f>
        <v>4</v>
      </c>
      <c r="T65" s="102">
        <f>VLOOKUP(C65,职业!B:J,5,0)</f>
        <v>3</v>
      </c>
      <c r="U65" s="102">
        <f>VLOOKUP(C65,职业!B:J,6,0)</f>
        <v>2</v>
      </c>
      <c r="V65" s="102">
        <f>VLOOKUP(C65,职业!B:J,7,0)</f>
        <v>2</v>
      </c>
      <c r="W65" s="102">
        <f>VLOOKUP(C65,职业!B:J,8,0)</f>
        <v>2</v>
      </c>
      <c r="X65" s="102">
        <f>VLOOKUP(C65,职业!B:J,9,0)</f>
        <v>2</v>
      </c>
    </row>
    <row r="66" spans="1:24">
      <c r="A66" s="44">
        <f>ROW()-2</f>
        <v>64</v>
      </c>
      <c r="B66" s="44">
        <v>163</v>
      </c>
      <c r="C66" s="40">
        <v>1</v>
      </c>
      <c r="D66" s="40">
        <v>0</v>
      </c>
      <c r="E66" s="45" t="s">
        <v>286</v>
      </c>
      <c r="F66" s="45" t="str">
        <f>VLOOKUP(C66,职业!B:C,2,0)</f>
        <v>大将军</v>
      </c>
      <c r="G66" s="45" t="str">
        <f>VLOOKUP(D66,绝技!B:C,2,0)</f>
        <v>无</v>
      </c>
      <c r="H66" s="48">
        <v>20</v>
      </c>
      <c r="I66" s="48">
        <v>16</v>
      </c>
      <c r="J66" s="44">
        <f>H66+I66</f>
        <v>36</v>
      </c>
      <c r="K66" s="40">
        <v>1</v>
      </c>
      <c r="L66" s="41">
        <v>1</v>
      </c>
      <c r="M66" s="46">
        <f>(K66*S66*5)*(10+L66)</f>
        <v>220</v>
      </c>
      <c r="N66" s="70">
        <f>(K66*T66)*(10+L66)</f>
        <v>33</v>
      </c>
      <c r="O66" s="70">
        <f>K66*U66</f>
        <v>2</v>
      </c>
      <c r="P66" s="70">
        <f>K66*V66</f>
        <v>2</v>
      </c>
      <c r="Q66" s="70">
        <f>K66*W66*2</f>
        <v>4</v>
      </c>
      <c r="R66" s="70">
        <f>K66*X66*2</f>
        <v>4</v>
      </c>
      <c r="S66" s="102">
        <f>VLOOKUP(C66,职业!B:H,4,0)</f>
        <v>4</v>
      </c>
      <c r="T66" s="102">
        <f>VLOOKUP(C66,职业!B:J,5,0)</f>
        <v>3</v>
      </c>
      <c r="U66" s="102">
        <f>VLOOKUP(C66,职业!B:J,6,0)</f>
        <v>2</v>
      </c>
      <c r="V66" s="102">
        <f>VLOOKUP(C66,职业!B:J,7,0)</f>
        <v>2</v>
      </c>
      <c r="W66" s="102">
        <f>VLOOKUP(C66,职业!B:J,8,0)</f>
        <v>2</v>
      </c>
      <c r="X66" s="102">
        <f>VLOOKUP(C66,职业!B:J,9,0)</f>
        <v>2</v>
      </c>
    </row>
    <row r="67" spans="1:24">
      <c r="A67" s="44">
        <f>ROW()-2</f>
        <v>65</v>
      </c>
      <c r="B67" s="44">
        <v>180</v>
      </c>
      <c r="C67" s="40">
        <v>1</v>
      </c>
      <c r="D67" s="40">
        <v>0</v>
      </c>
      <c r="E67" s="45" t="s">
        <v>303</v>
      </c>
      <c r="F67" s="45" t="str">
        <f>VLOOKUP(C67,职业!B:C,2,0)</f>
        <v>大将军</v>
      </c>
      <c r="G67" s="45" t="str">
        <f>VLOOKUP(D67,绝技!B:C,2,0)</f>
        <v>无</v>
      </c>
      <c r="H67" s="48">
        <v>20</v>
      </c>
      <c r="I67" s="48">
        <v>17</v>
      </c>
      <c r="J67" s="44">
        <f>H67+I67</f>
        <v>37</v>
      </c>
      <c r="K67" s="40">
        <v>1</v>
      </c>
      <c r="L67" s="41">
        <v>1</v>
      </c>
      <c r="M67" s="46">
        <f>(K67*S67*5)*(10+L67)</f>
        <v>220</v>
      </c>
      <c r="N67" s="70">
        <f>(K67*T67)*(10+L67)</f>
        <v>33</v>
      </c>
      <c r="O67" s="70">
        <f>K67*U67</f>
        <v>2</v>
      </c>
      <c r="P67" s="70">
        <f>K67*V67</f>
        <v>2</v>
      </c>
      <c r="Q67" s="70">
        <f>K67*W67*2</f>
        <v>4</v>
      </c>
      <c r="R67" s="70">
        <f>K67*X67*2</f>
        <v>4</v>
      </c>
      <c r="S67" s="102">
        <f>VLOOKUP(C67,职业!B:H,4,0)</f>
        <v>4</v>
      </c>
      <c r="T67" s="102">
        <f>VLOOKUP(C67,职业!B:J,5,0)</f>
        <v>3</v>
      </c>
      <c r="U67" s="102">
        <f>VLOOKUP(C67,职业!B:J,6,0)</f>
        <v>2</v>
      </c>
      <c r="V67" s="102">
        <f>VLOOKUP(C67,职业!B:J,7,0)</f>
        <v>2</v>
      </c>
      <c r="W67" s="102">
        <f>VLOOKUP(C67,职业!B:J,8,0)</f>
        <v>2</v>
      </c>
      <c r="X67" s="102">
        <f>VLOOKUP(C67,职业!B:J,9,0)</f>
        <v>2</v>
      </c>
    </row>
    <row r="68" spans="1:24">
      <c r="A68" s="44">
        <f>ROW()-2</f>
        <v>66</v>
      </c>
      <c r="B68" s="44">
        <v>191</v>
      </c>
      <c r="C68" s="40">
        <v>1</v>
      </c>
      <c r="D68" s="40">
        <v>0</v>
      </c>
      <c r="E68" s="45" t="s">
        <v>314</v>
      </c>
      <c r="F68" s="45" t="str">
        <f>VLOOKUP(C68,职业!B:C,2,0)</f>
        <v>大将军</v>
      </c>
      <c r="G68" s="45" t="str">
        <f>VLOOKUP(D68,绝技!B:C,2,0)</f>
        <v>无</v>
      </c>
      <c r="H68" s="48">
        <v>20</v>
      </c>
      <c r="I68" s="48">
        <v>16</v>
      </c>
      <c r="J68" s="44">
        <f>H68+I68</f>
        <v>36</v>
      </c>
      <c r="K68" s="40">
        <v>1</v>
      </c>
      <c r="L68" s="41">
        <v>1</v>
      </c>
      <c r="M68" s="46">
        <f>(K68*S68*5)*(10+L68)</f>
        <v>220</v>
      </c>
      <c r="N68" s="70">
        <f>(K68*T68)*(10+L68)</f>
        <v>33</v>
      </c>
      <c r="O68" s="70">
        <f>K68*U68</f>
        <v>2</v>
      </c>
      <c r="P68" s="70">
        <f>K68*V68</f>
        <v>2</v>
      </c>
      <c r="Q68" s="70">
        <f>K68*W68*2</f>
        <v>4</v>
      </c>
      <c r="R68" s="70">
        <f>K68*X68*2</f>
        <v>4</v>
      </c>
      <c r="S68" s="102">
        <f>VLOOKUP(C68,职业!B:H,4,0)</f>
        <v>4</v>
      </c>
      <c r="T68" s="102">
        <f>VLOOKUP(C68,职业!B:J,5,0)</f>
        <v>3</v>
      </c>
      <c r="U68" s="102">
        <f>VLOOKUP(C68,职业!B:J,6,0)</f>
        <v>2</v>
      </c>
      <c r="V68" s="102">
        <f>VLOOKUP(C68,职业!B:J,7,0)</f>
        <v>2</v>
      </c>
      <c r="W68" s="102">
        <f>VLOOKUP(C68,职业!B:J,8,0)</f>
        <v>2</v>
      </c>
      <c r="X68" s="102">
        <f>VLOOKUP(C68,职业!B:J,9,0)</f>
        <v>2</v>
      </c>
    </row>
    <row r="69" spans="1:24">
      <c r="A69" s="44">
        <f>ROW()-2</f>
        <v>67</v>
      </c>
      <c r="B69" s="44">
        <v>203</v>
      </c>
      <c r="C69" s="40">
        <v>1</v>
      </c>
      <c r="D69" s="40">
        <v>0</v>
      </c>
      <c r="E69" s="45" t="s">
        <v>326</v>
      </c>
      <c r="F69" s="45" t="str">
        <f>VLOOKUP(C69,职业!B:C,2,0)</f>
        <v>大将军</v>
      </c>
      <c r="G69" s="45" t="str">
        <f>VLOOKUP(D69,绝技!B:C,2,0)</f>
        <v>无</v>
      </c>
      <c r="H69" s="48">
        <v>20</v>
      </c>
      <c r="I69" s="48">
        <v>10</v>
      </c>
      <c r="J69" s="44">
        <f>H69+I69</f>
        <v>30</v>
      </c>
      <c r="K69" s="40">
        <v>1</v>
      </c>
      <c r="L69" s="41">
        <v>1</v>
      </c>
      <c r="M69" s="46">
        <f>(K69*S69*5)*(10+L69)</f>
        <v>220</v>
      </c>
      <c r="N69" s="70">
        <f>(K69*T69)*(10+L69)</f>
        <v>33</v>
      </c>
      <c r="O69" s="70">
        <f>K69*U69</f>
        <v>2</v>
      </c>
      <c r="P69" s="70">
        <f>K69*V69</f>
        <v>2</v>
      </c>
      <c r="Q69" s="70">
        <f>K69*W69*2</f>
        <v>4</v>
      </c>
      <c r="R69" s="70">
        <f>K69*X69*2</f>
        <v>4</v>
      </c>
      <c r="S69" s="102">
        <f>VLOOKUP(C69,职业!B:H,4,0)</f>
        <v>4</v>
      </c>
      <c r="T69" s="102">
        <f>VLOOKUP(C69,职业!B:J,5,0)</f>
        <v>3</v>
      </c>
      <c r="U69" s="102">
        <f>VLOOKUP(C69,职业!B:J,6,0)</f>
        <v>2</v>
      </c>
      <c r="V69" s="102">
        <f>VLOOKUP(C69,职业!B:J,7,0)</f>
        <v>2</v>
      </c>
      <c r="W69" s="102">
        <f>VLOOKUP(C69,职业!B:J,8,0)</f>
        <v>2</v>
      </c>
      <c r="X69" s="102">
        <f>VLOOKUP(C69,职业!B:J,9,0)</f>
        <v>2</v>
      </c>
    </row>
    <row r="70" spans="1:24">
      <c r="A70" s="44">
        <f>ROW()-2</f>
        <v>68</v>
      </c>
      <c r="B70" s="44">
        <v>212</v>
      </c>
      <c r="C70" s="40">
        <v>1</v>
      </c>
      <c r="D70" s="40">
        <v>0</v>
      </c>
      <c r="E70" s="45" t="s">
        <v>335</v>
      </c>
      <c r="F70" s="45" t="str">
        <f>VLOOKUP(C70,职业!B:C,2,0)</f>
        <v>大将军</v>
      </c>
      <c r="G70" s="45" t="str">
        <f>VLOOKUP(D70,绝技!B:C,2,0)</f>
        <v>无</v>
      </c>
      <c r="H70" s="48">
        <v>20</v>
      </c>
      <c r="I70" s="48">
        <v>8</v>
      </c>
      <c r="J70" s="44">
        <f>H70+I70</f>
        <v>28</v>
      </c>
      <c r="K70" s="40">
        <v>1</v>
      </c>
      <c r="L70" s="41">
        <v>1</v>
      </c>
      <c r="M70" s="46">
        <f>(K70*S70*5)*(10+L70)</f>
        <v>220</v>
      </c>
      <c r="N70" s="70">
        <f>(K70*T70)*(10+L70)</f>
        <v>33</v>
      </c>
      <c r="O70" s="70">
        <f>K70*U70</f>
        <v>2</v>
      </c>
      <c r="P70" s="70">
        <f>K70*V70</f>
        <v>2</v>
      </c>
      <c r="Q70" s="70">
        <f>K70*W70*2</f>
        <v>4</v>
      </c>
      <c r="R70" s="70">
        <f>K70*X70*2</f>
        <v>4</v>
      </c>
      <c r="S70" s="102">
        <f>VLOOKUP(C70,职业!B:H,4,0)</f>
        <v>4</v>
      </c>
      <c r="T70" s="102">
        <f>VLOOKUP(C70,职业!B:J,5,0)</f>
        <v>3</v>
      </c>
      <c r="U70" s="102">
        <f>VLOOKUP(C70,职业!B:J,6,0)</f>
        <v>2</v>
      </c>
      <c r="V70" s="102">
        <f>VLOOKUP(C70,职业!B:J,7,0)</f>
        <v>2</v>
      </c>
      <c r="W70" s="102">
        <f>VLOOKUP(C70,职业!B:J,8,0)</f>
        <v>2</v>
      </c>
      <c r="X70" s="102">
        <f>VLOOKUP(C70,职业!B:J,9,0)</f>
        <v>2</v>
      </c>
    </row>
    <row r="71" spans="1:24">
      <c r="A71" s="44">
        <f>ROW()-2</f>
        <v>69</v>
      </c>
      <c r="B71" s="44">
        <v>246</v>
      </c>
      <c r="C71" s="40">
        <v>1</v>
      </c>
      <c r="D71" s="40">
        <v>0</v>
      </c>
      <c r="E71" s="45" t="s">
        <v>369</v>
      </c>
      <c r="F71" s="45" t="str">
        <f>VLOOKUP(C71,职业!B:C,2,0)</f>
        <v>大将军</v>
      </c>
      <c r="G71" s="45" t="str">
        <f>VLOOKUP(D71,绝技!B:C,2,0)</f>
        <v>无</v>
      </c>
      <c r="H71" s="48">
        <v>20</v>
      </c>
      <c r="I71" s="48">
        <v>18</v>
      </c>
      <c r="J71" s="44">
        <f>H71+I71</f>
        <v>38</v>
      </c>
      <c r="K71" s="40">
        <v>1</v>
      </c>
      <c r="L71" s="41">
        <v>1</v>
      </c>
      <c r="M71" s="46">
        <f>(K71*S71*5)*(10+L71)</f>
        <v>220</v>
      </c>
      <c r="N71" s="70">
        <f>(K71*T71)*(10+L71)</f>
        <v>33</v>
      </c>
      <c r="O71" s="70">
        <f>K71*U71</f>
        <v>2</v>
      </c>
      <c r="P71" s="70">
        <f>K71*V71</f>
        <v>2</v>
      </c>
      <c r="Q71" s="70">
        <f>K71*W71*2</f>
        <v>4</v>
      </c>
      <c r="R71" s="70">
        <f>K71*X71*2</f>
        <v>4</v>
      </c>
      <c r="S71" s="102">
        <f>VLOOKUP(C71,职业!B:H,4,0)</f>
        <v>4</v>
      </c>
      <c r="T71" s="102">
        <f>VLOOKUP(C71,职业!B:J,5,0)</f>
        <v>3</v>
      </c>
      <c r="U71" s="102">
        <f>VLOOKUP(C71,职业!B:J,6,0)</f>
        <v>2</v>
      </c>
      <c r="V71" s="102">
        <f>VLOOKUP(C71,职业!B:J,7,0)</f>
        <v>2</v>
      </c>
      <c r="W71" s="102">
        <f>VLOOKUP(C71,职业!B:J,8,0)</f>
        <v>2</v>
      </c>
      <c r="X71" s="102">
        <f>VLOOKUP(C71,职业!B:J,9,0)</f>
        <v>2</v>
      </c>
    </row>
    <row r="72" spans="1:24">
      <c r="A72" s="44">
        <f>ROW()-2</f>
        <v>70</v>
      </c>
      <c r="B72" s="44">
        <v>292</v>
      </c>
      <c r="C72" s="40">
        <v>1</v>
      </c>
      <c r="D72" s="40">
        <v>0</v>
      </c>
      <c r="E72" s="45" t="s">
        <v>415</v>
      </c>
      <c r="F72" s="45" t="str">
        <f>VLOOKUP(C72,职业!B:C,2,0)</f>
        <v>大将军</v>
      </c>
      <c r="G72" s="45" t="str">
        <f>VLOOKUP(D72,绝技!B:C,2,0)</f>
        <v>无</v>
      </c>
      <c r="H72" s="48">
        <v>20</v>
      </c>
      <c r="I72" s="48">
        <v>6</v>
      </c>
      <c r="J72" s="44">
        <f>H72+I72</f>
        <v>26</v>
      </c>
      <c r="K72" s="40">
        <v>1</v>
      </c>
      <c r="L72" s="41">
        <v>1</v>
      </c>
      <c r="M72" s="46">
        <f>(K72*S72*5)*(10+L72)</f>
        <v>220</v>
      </c>
      <c r="N72" s="70">
        <f>(K72*T72)*(10+L72)</f>
        <v>33</v>
      </c>
      <c r="O72" s="70">
        <f>K72*U72</f>
        <v>2</v>
      </c>
      <c r="P72" s="70">
        <f>K72*V72</f>
        <v>2</v>
      </c>
      <c r="Q72" s="70">
        <f>K72*W72*2</f>
        <v>4</v>
      </c>
      <c r="R72" s="70">
        <f>K72*X72*2</f>
        <v>4</v>
      </c>
      <c r="S72" s="102">
        <f>VLOOKUP(C72,职业!B:H,4,0)</f>
        <v>4</v>
      </c>
      <c r="T72" s="102">
        <f>VLOOKUP(C72,职业!B:J,5,0)</f>
        <v>3</v>
      </c>
      <c r="U72" s="102">
        <f>VLOOKUP(C72,职业!B:J,6,0)</f>
        <v>2</v>
      </c>
      <c r="V72" s="102">
        <f>VLOOKUP(C72,职业!B:J,7,0)</f>
        <v>2</v>
      </c>
      <c r="W72" s="102">
        <f>VLOOKUP(C72,职业!B:J,8,0)</f>
        <v>2</v>
      </c>
      <c r="X72" s="102">
        <f>VLOOKUP(C72,职业!B:J,9,0)</f>
        <v>2</v>
      </c>
    </row>
    <row r="73" spans="1:24">
      <c r="A73" s="44">
        <f>ROW()-2</f>
        <v>71</v>
      </c>
      <c r="B73" s="44">
        <v>294</v>
      </c>
      <c r="C73" s="40">
        <v>1</v>
      </c>
      <c r="D73" s="40">
        <v>0</v>
      </c>
      <c r="E73" s="45" t="s">
        <v>417</v>
      </c>
      <c r="F73" s="45" t="str">
        <f>VLOOKUP(C73,职业!B:C,2,0)</f>
        <v>大将军</v>
      </c>
      <c r="G73" s="45" t="str">
        <f>VLOOKUP(D73,绝技!B:C,2,0)</f>
        <v>无</v>
      </c>
      <c r="H73" s="48">
        <v>20</v>
      </c>
      <c r="I73" s="48">
        <v>19</v>
      </c>
      <c r="J73" s="44">
        <f>H73+I73</f>
        <v>39</v>
      </c>
      <c r="K73" s="40">
        <v>1</v>
      </c>
      <c r="L73" s="41">
        <v>1</v>
      </c>
      <c r="M73" s="46">
        <f>(K73*S73*5)*(10+L73)</f>
        <v>220</v>
      </c>
      <c r="N73" s="70">
        <f>(K73*T73)*(10+L73)</f>
        <v>33</v>
      </c>
      <c r="O73" s="70">
        <f>K73*U73</f>
        <v>2</v>
      </c>
      <c r="P73" s="70">
        <f>K73*V73</f>
        <v>2</v>
      </c>
      <c r="Q73" s="70">
        <f>K73*W73*2</f>
        <v>4</v>
      </c>
      <c r="R73" s="70">
        <f>K73*X73*2</f>
        <v>4</v>
      </c>
      <c r="S73" s="102">
        <f>VLOOKUP(C73,职业!B:H,4,0)</f>
        <v>4</v>
      </c>
      <c r="T73" s="102">
        <f>VLOOKUP(C73,职业!B:J,5,0)</f>
        <v>3</v>
      </c>
      <c r="U73" s="102">
        <f>VLOOKUP(C73,职业!B:J,6,0)</f>
        <v>2</v>
      </c>
      <c r="V73" s="102">
        <f>VLOOKUP(C73,职业!B:J,7,0)</f>
        <v>2</v>
      </c>
      <c r="W73" s="102">
        <f>VLOOKUP(C73,职业!B:J,8,0)</f>
        <v>2</v>
      </c>
      <c r="X73" s="102">
        <f>VLOOKUP(C73,职业!B:J,9,0)</f>
        <v>2</v>
      </c>
    </row>
    <row r="74" spans="1:24">
      <c r="A74" s="44">
        <f>ROW()-2</f>
        <v>72</v>
      </c>
      <c r="B74" s="44">
        <v>336</v>
      </c>
      <c r="C74" s="40">
        <v>1</v>
      </c>
      <c r="D74" s="40">
        <v>0</v>
      </c>
      <c r="E74" s="45" t="s">
        <v>458</v>
      </c>
      <c r="F74" s="45" t="str">
        <f>VLOOKUP(C74,职业!B:C,2,0)</f>
        <v>大将军</v>
      </c>
      <c r="G74" s="45" t="str">
        <f>VLOOKUP(D74,绝技!B:C,2,0)</f>
        <v>无</v>
      </c>
      <c r="H74" s="48">
        <v>20</v>
      </c>
      <c r="I74" s="48">
        <v>11</v>
      </c>
      <c r="J74" s="44">
        <f>H74+I74</f>
        <v>31</v>
      </c>
      <c r="K74" s="40">
        <v>1</v>
      </c>
      <c r="L74" s="41">
        <v>1</v>
      </c>
      <c r="M74" s="46">
        <f>(K74*S74*5)*(10+L74)</f>
        <v>220</v>
      </c>
      <c r="N74" s="70">
        <f>(K74*T74)*(10+L74)</f>
        <v>33</v>
      </c>
      <c r="O74" s="70">
        <f>K74*U74</f>
        <v>2</v>
      </c>
      <c r="P74" s="70">
        <f>K74*V74</f>
        <v>2</v>
      </c>
      <c r="Q74" s="70">
        <f>K74*W74*2</f>
        <v>4</v>
      </c>
      <c r="R74" s="70">
        <f>K74*X74*2</f>
        <v>4</v>
      </c>
      <c r="S74" s="102">
        <f>VLOOKUP(C74,职业!B:H,4,0)</f>
        <v>4</v>
      </c>
      <c r="T74" s="102">
        <f>VLOOKUP(C74,职业!B:J,5,0)</f>
        <v>3</v>
      </c>
      <c r="U74" s="102">
        <f>VLOOKUP(C74,职业!B:J,6,0)</f>
        <v>2</v>
      </c>
      <c r="V74" s="102">
        <f>VLOOKUP(C74,职业!B:J,7,0)</f>
        <v>2</v>
      </c>
      <c r="W74" s="102">
        <f>VLOOKUP(C74,职业!B:J,8,0)</f>
        <v>2</v>
      </c>
      <c r="X74" s="102">
        <f>VLOOKUP(C74,职业!B:J,9,0)</f>
        <v>2</v>
      </c>
    </row>
    <row r="75" spans="1:24">
      <c r="A75" s="44">
        <f>ROW()-2</f>
        <v>73</v>
      </c>
      <c r="B75" s="44">
        <v>343</v>
      </c>
      <c r="C75" s="40">
        <v>2</v>
      </c>
      <c r="D75" s="40">
        <v>0</v>
      </c>
      <c r="E75" s="45" t="s">
        <v>465</v>
      </c>
      <c r="F75" s="45" t="str">
        <f>VLOOKUP(C75,职业!B:C,2,0)</f>
        <v>大司马</v>
      </c>
      <c r="G75" s="45" t="str">
        <f>VLOOKUP(D75,绝技!B:C,2,0)</f>
        <v>无</v>
      </c>
      <c r="H75" s="48">
        <v>20</v>
      </c>
      <c r="I75" s="48">
        <v>25</v>
      </c>
      <c r="J75" s="44">
        <f>H75+I75</f>
        <v>45</v>
      </c>
      <c r="K75" s="40">
        <v>5</v>
      </c>
      <c r="L75" s="41">
        <v>1</v>
      </c>
      <c r="M75" s="46">
        <f>(K75*S75*5)*(10+L75)</f>
        <v>1100</v>
      </c>
      <c r="N75" s="70">
        <f>(K75*T75)*(10+L75)</f>
        <v>165</v>
      </c>
      <c r="O75" s="70">
        <f>K75*U75</f>
        <v>10</v>
      </c>
      <c r="P75" s="70">
        <f>K75*V75</f>
        <v>10</v>
      </c>
      <c r="Q75" s="70">
        <f>K75*W75*2</f>
        <v>20</v>
      </c>
      <c r="R75" s="70">
        <f>K75*X75*2</f>
        <v>20</v>
      </c>
      <c r="S75" s="102">
        <f>VLOOKUP(C75,职业!B:H,4,0)</f>
        <v>4</v>
      </c>
      <c r="T75" s="102">
        <f>VLOOKUP(C75,职业!B:J,5,0)</f>
        <v>3</v>
      </c>
      <c r="U75" s="102">
        <f>VLOOKUP(C75,职业!B:J,6,0)</f>
        <v>2</v>
      </c>
      <c r="V75" s="102">
        <f>VLOOKUP(C75,职业!B:J,7,0)</f>
        <v>2</v>
      </c>
      <c r="W75" s="102">
        <f>VLOOKUP(C75,职业!B:J,8,0)</f>
        <v>2</v>
      </c>
      <c r="X75" s="102">
        <f>VLOOKUP(C75,职业!B:J,9,0)</f>
        <v>2</v>
      </c>
    </row>
    <row r="76" spans="1:24">
      <c r="A76" s="44">
        <f>ROW()-2</f>
        <v>74</v>
      </c>
      <c r="B76" s="44">
        <v>384</v>
      </c>
      <c r="C76" s="40">
        <v>1</v>
      </c>
      <c r="D76" s="40">
        <v>0</v>
      </c>
      <c r="E76" s="45" t="s">
        <v>506</v>
      </c>
      <c r="F76" s="45" t="str">
        <f>VLOOKUP(C76,职业!B:C,2,0)</f>
        <v>大将军</v>
      </c>
      <c r="G76" s="45" t="str">
        <f>VLOOKUP(D76,绝技!B:C,2,0)</f>
        <v>无</v>
      </c>
      <c r="H76" s="48">
        <v>20</v>
      </c>
      <c r="I76" s="48">
        <v>15</v>
      </c>
      <c r="J76" s="44">
        <f>H76+I76</f>
        <v>35</v>
      </c>
      <c r="K76" s="40">
        <v>1</v>
      </c>
      <c r="L76" s="41">
        <v>1</v>
      </c>
      <c r="M76" s="46">
        <f>(K76*S76*5)*(10+L76)</f>
        <v>220</v>
      </c>
      <c r="N76" s="70">
        <f>(K76*T76)*(10+L76)</f>
        <v>33</v>
      </c>
      <c r="O76" s="70">
        <f>K76*U76</f>
        <v>2</v>
      </c>
      <c r="P76" s="70">
        <f>K76*V76</f>
        <v>2</v>
      </c>
      <c r="Q76" s="70">
        <f>K76*W76*2</f>
        <v>4</v>
      </c>
      <c r="R76" s="70">
        <f>K76*X76*2</f>
        <v>4</v>
      </c>
      <c r="S76" s="102">
        <f>VLOOKUP(C76,职业!B:H,4,0)</f>
        <v>4</v>
      </c>
      <c r="T76" s="102">
        <f>VLOOKUP(C76,职业!B:J,5,0)</f>
        <v>3</v>
      </c>
      <c r="U76" s="102">
        <f>VLOOKUP(C76,职业!B:J,6,0)</f>
        <v>2</v>
      </c>
      <c r="V76" s="102">
        <f>VLOOKUP(C76,职业!B:J,7,0)</f>
        <v>2</v>
      </c>
      <c r="W76" s="102">
        <f>VLOOKUP(C76,职业!B:J,8,0)</f>
        <v>2</v>
      </c>
      <c r="X76" s="102">
        <f>VLOOKUP(C76,职业!B:J,9,0)</f>
        <v>2</v>
      </c>
    </row>
    <row r="77" spans="1:24">
      <c r="A77" s="44">
        <f>ROW()-2</f>
        <v>75</v>
      </c>
      <c r="B77" s="44">
        <v>398</v>
      </c>
      <c r="C77" s="40">
        <v>1</v>
      </c>
      <c r="D77" s="40">
        <v>0</v>
      </c>
      <c r="E77" s="45" t="s">
        <v>520</v>
      </c>
      <c r="F77" s="45" t="str">
        <f>VLOOKUP(C77,职业!B:C,2,0)</f>
        <v>大将军</v>
      </c>
      <c r="G77" s="45" t="str">
        <f>VLOOKUP(D77,绝技!B:C,2,0)</f>
        <v>无</v>
      </c>
      <c r="H77" s="48">
        <v>20</v>
      </c>
      <c r="I77" s="48">
        <v>13</v>
      </c>
      <c r="J77" s="44">
        <f>H77+I77</f>
        <v>33</v>
      </c>
      <c r="K77" s="40">
        <v>1</v>
      </c>
      <c r="L77" s="41">
        <v>1</v>
      </c>
      <c r="M77" s="46">
        <f>(K77*S77*5)*(10+L77)</f>
        <v>220</v>
      </c>
      <c r="N77" s="70">
        <f>(K77*T77)*(10+L77)</f>
        <v>33</v>
      </c>
      <c r="O77" s="70">
        <f>K77*U77</f>
        <v>2</v>
      </c>
      <c r="P77" s="70">
        <f>K77*V77</f>
        <v>2</v>
      </c>
      <c r="Q77" s="70">
        <f>K77*W77*2</f>
        <v>4</v>
      </c>
      <c r="R77" s="70">
        <f>K77*X77*2</f>
        <v>4</v>
      </c>
      <c r="S77" s="102">
        <f>VLOOKUP(C77,职业!B:H,4,0)</f>
        <v>4</v>
      </c>
      <c r="T77" s="102">
        <f>VLOOKUP(C77,职业!B:J,5,0)</f>
        <v>3</v>
      </c>
      <c r="U77" s="102">
        <f>VLOOKUP(C77,职业!B:J,6,0)</f>
        <v>2</v>
      </c>
      <c r="V77" s="102">
        <f>VLOOKUP(C77,职业!B:J,7,0)</f>
        <v>2</v>
      </c>
      <c r="W77" s="102">
        <f>VLOOKUP(C77,职业!B:J,8,0)</f>
        <v>2</v>
      </c>
      <c r="X77" s="102">
        <f>VLOOKUP(C77,职业!B:J,9,0)</f>
        <v>2</v>
      </c>
    </row>
    <row r="78" spans="1:24">
      <c r="A78" s="44">
        <f>ROW()-2</f>
        <v>76</v>
      </c>
      <c r="B78" s="44">
        <v>436</v>
      </c>
      <c r="C78" s="40">
        <v>1</v>
      </c>
      <c r="D78" s="40">
        <v>0</v>
      </c>
      <c r="E78" s="45" t="s">
        <v>557</v>
      </c>
      <c r="F78" s="45" t="str">
        <f>VLOOKUP(C78,职业!B:C,2,0)</f>
        <v>大将军</v>
      </c>
      <c r="G78" s="45" t="str">
        <f>VLOOKUP(D78,绝技!B:C,2,0)</f>
        <v>无</v>
      </c>
      <c r="H78" s="48">
        <v>20</v>
      </c>
      <c r="I78" s="48">
        <v>11</v>
      </c>
      <c r="J78" s="44">
        <f>H78+I78</f>
        <v>31</v>
      </c>
      <c r="K78" s="40">
        <v>1</v>
      </c>
      <c r="L78" s="41">
        <v>1</v>
      </c>
      <c r="M78" s="46">
        <f>(K78*S78*5)*(10+L78)</f>
        <v>220</v>
      </c>
      <c r="N78" s="70">
        <f>(K78*T78)*(10+L78)</f>
        <v>33</v>
      </c>
      <c r="O78" s="70">
        <f>K78*U78</f>
        <v>2</v>
      </c>
      <c r="P78" s="70">
        <f>K78*V78</f>
        <v>2</v>
      </c>
      <c r="Q78" s="70">
        <f>K78*W78*2</f>
        <v>4</v>
      </c>
      <c r="R78" s="70">
        <f>K78*X78*2</f>
        <v>4</v>
      </c>
      <c r="S78" s="102">
        <f>VLOOKUP(C78,职业!B:H,4,0)</f>
        <v>4</v>
      </c>
      <c r="T78" s="102">
        <f>VLOOKUP(C78,职业!B:J,5,0)</f>
        <v>3</v>
      </c>
      <c r="U78" s="102">
        <f>VLOOKUP(C78,职业!B:J,6,0)</f>
        <v>2</v>
      </c>
      <c r="V78" s="102">
        <f>VLOOKUP(C78,职业!B:J,7,0)</f>
        <v>2</v>
      </c>
      <c r="W78" s="102">
        <f>VLOOKUP(C78,职业!B:J,8,0)</f>
        <v>2</v>
      </c>
      <c r="X78" s="102">
        <f>VLOOKUP(C78,职业!B:J,9,0)</f>
        <v>2</v>
      </c>
    </row>
    <row r="79" spans="1:24">
      <c r="A79" s="44">
        <f>ROW()-2</f>
        <v>77</v>
      </c>
      <c r="B79" s="44">
        <v>440</v>
      </c>
      <c r="C79" s="40">
        <v>1</v>
      </c>
      <c r="D79" s="40">
        <v>0</v>
      </c>
      <c r="E79" s="45" t="s">
        <v>561</v>
      </c>
      <c r="F79" s="45" t="str">
        <f>VLOOKUP(C79,职业!B:C,2,0)</f>
        <v>大将军</v>
      </c>
      <c r="G79" s="45" t="str">
        <f>VLOOKUP(D79,绝技!B:C,2,0)</f>
        <v>无</v>
      </c>
      <c r="H79" s="48">
        <v>20</v>
      </c>
      <c r="I79" s="48">
        <v>17</v>
      </c>
      <c r="J79" s="44">
        <f>H79+I79</f>
        <v>37</v>
      </c>
      <c r="K79" s="40">
        <v>1</v>
      </c>
      <c r="L79" s="41">
        <v>1</v>
      </c>
      <c r="M79" s="46">
        <f>(K79*S79*5)*(10+L79)</f>
        <v>220</v>
      </c>
      <c r="N79" s="70">
        <f>(K79*T79)*(10+L79)</f>
        <v>33</v>
      </c>
      <c r="O79" s="70">
        <f>K79*U79</f>
        <v>2</v>
      </c>
      <c r="P79" s="70">
        <f>K79*V79</f>
        <v>2</v>
      </c>
      <c r="Q79" s="70">
        <f>K79*W79*2</f>
        <v>4</v>
      </c>
      <c r="R79" s="70">
        <f>K79*X79*2</f>
        <v>4</v>
      </c>
      <c r="S79" s="102">
        <f>VLOOKUP(C79,职业!B:H,4,0)</f>
        <v>4</v>
      </c>
      <c r="T79" s="102">
        <f>VLOOKUP(C79,职业!B:J,5,0)</f>
        <v>3</v>
      </c>
      <c r="U79" s="102">
        <f>VLOOKUP(C79,职业!B:J,6,0)</f>
        <v>2</v>
      </c>
      <c r="V79" s="102">
        <f>VLOOKUP(C79,职业!B:J,7,0)</f>
        <v>2</v>
      </c>
      <c r="W79" s="102">
        <f>VLOOKUP(C79,职业!B:J,8,0)</f>
        <v>2</v>
      </c>
      <c r="X79" s="102">
        <f>VLOOKUP(C79,职业!B:J,9,0)</f>
        <v>2</v>
      </c>
    </row>
    <row r="80" spans="1:24">
      <c r="A80" s="44">
        <f>ROW()-2</f>
        <v>78</v>
      </c>
      <c r="B80" s="44">
        <v>469</v>
      </c>
      <c r="C80" s="40">
        <v>1</v>
      </c>
      <c r="D80" s="40">
        <v>0</v>
      </c>
      <c r="E80" s="45" t="s">
        <v>590</v>
      </c>
      <c r="F80" s="45" t="str">
        <f>VLOOKUP(C80,职业!B:C,2,0)</f>
        <v>大将军</v>
      </c>
      <c r="G80" s="45" t="str">
        <f>VLOOKUP(D80,绝技!B:C,2,0)</f>
        <v>无</v>
      </c>
      <c r="H80" s="48">
        <v>20</v>
      </c>
      <c r="I80" s="48">
        <v>17</v>
      </c>
      <c r="J80" s="44">
        <f>H80+I80</f>
        <v>37</v>
      </c>
      <c r="K80" s="40">
        <v>1</v>
      </c>
      <c r="L80" s="41">
        <v>1</v>
      </c>
      <c r="M80" s="46">
        <f>(K80*S80*5)*(10+L80)</f>
        <v>220</v>
      </c>
      <c r="N80" s="70">
        <f>(K80*T80)*(10+L80)</f>
        <v>33</v>
      </c>
      <c r="O80" s="70">
        <f>K80*U80</f>
        <v>2</v>
      </c>
      <c r="P80" s="70">
        <f>K80*V80</f>
        <v>2</v>
      </c>
      <c r="Q80" s="70">
        <f>K80*W80*2</f>
        <v>4</v>
      </c>
      <c r="R80" s="70">
        <f>K80*X80*2</f>
        <v>4</v>
      </c>
      <c r="S80" s="102">
        <f>VLOOKUP(C80,职业!B:H,4,0)</f>
        <v>4</v>
      </c>
      <c r="T80" s="102">
        <f>VLOOKUP(C80,职业!B:J,5,0)</f>
        <v>3</v>
      </c>
      <c r="U80" s="102">
        <f>VLOOKUP(C80,职业!B:J,6,0)</f>
        <v>2</v>
      </c>
      <c r="V80" s="102">
        <f>VLOOKUP(C80,职业!B:J,7,0)</f>
        <v>2</v>
      </c>
      <c r="W80" s="102">
        <f>VLOOKUP(C80,职业!B:J,8,0)</f>
        <v>2</v>
      </c>
      <c r="X80" s="102">
        <f>VLOOKUP(C80,职业!B:J,9,0)</f>
        <v>2</v>
      </c>
    </row>
    <row r="81" spans="1:24">
      <c r="A81" s="44">
        <f>ROW()-2</f>
        <v>79</v>
      </c>
      <c r="B81" s="44">
        <v>517</v>
      </c>
      <c r="C81" s="40">
        <v>1</v>
      </c>
      <c r="D81" s="40">
        <v>0</v>
      </c>
      <c r="E81" s="45" t="s">
        <v>635</v>
      </c>
      <c r="F81" s="45" t="str">
        <f>VLOOKUP(C81,职业!B:C,2,0)</f>
        <v>大将军</v>
      </c>
      <c r="G81" s="45" t="str">
        <f>VLOOKUP(D81,绝技!B:C,2,0)</f>
        <v>无</v>
      </c>
      <c r="H81" s="48">
        <v>20</v>
      </c>
      <c r="I81" s="48">
        <v>12</v>
      </c>
      <c r="J81" s="44">
        <f>H81+I81</f>
        <v>32</v>
      </c>
      <c r="K81" s="40">
        <v>1</v>
      </c>
      <c r="L81" s="41">
        <v>1</v>
      </c>
      <c r="M81" s="46">
        <f>(K81*S81*5)*(10+L81)</f>
        <v>220</v>
      </c>
      <c r="N81" s="70">
        <f>(K81*T81)*(10+L81)</f>
        <v>33</v>
      </c>
      <c r="O81" s="70">
        <f>K81*U81</f>
        <v>2</v>
      </c>
      <c r="P81" s="70">
        <f>K81*V81</f>
        <v>2</v>
      </c>
      <c r="Q81" s="70">
        <f>K81*W81*2</f>
        <v>4</v>
      </c>
      <c r="R81" s="70">
        <f>K81*X81*2</f>
        <v>4</v>
      </c>
      <c r="S81" s="102">
        <f>VLOOKUP(C81,职业!B:H,4,0)</f>
        <v>4</v>
      </c>
      <c r="T81" s="102">
        <f>VLOOKUP(C81,职业!B:J,5,0)</f>
        <v>3</v>
      </c>
      <c r="U81" s="102">
        <f>VLOOKUP(C81,职业!B:J,6,0)</f>
        <v>2</v>
      </c>
      <c r="V81" s="102">
        <f>VLOOKUP(C81,职业!B:J,7,0)</f>
        <v>2</v>
      </c>
      <c r="W81" s="102">
        <f>VLOOKUP(C81,职业!B:J,8,0)</f>
        <v>2</v>
      </c>
      <c r="X81" s="102">
        <f>VLOOKUP(C81,职业!B:J,9,0)</f>
        <v>2</v>
      </c>
    </row>
    <row r="82" spans="1:24">
      <c r="A82" s="44">
        <f>ROW()-2</f>
        <v>80</v>
      </c>
      <c r="B82" s="44">
        <v>524</v>
      </c>
      <c r="C82" s="40">
        <v>1</v>
      </c>
      <c r="D82" s="40">
        <v>0</v>
      </c>
      <c r="E82" s="45" t="s">
        <v>642</v>
      </c>
      <c r="F82" s="45" t="str">
        <f>VLOOKUP(C82,职业!B:C,2,0)</f>
        <v>大将军</v>
      </c>
      <c r="G82" s="45" t="str">
        <f>VLOOKUP(D82,绝技!B:C,2,0)</f>
        <v>无</v>
      </c>
      <c r="H82" s="48">
        <v>20</v>
      </c>
      <c r="I82" s="48">
        <v>17</v>
      </c>
      <c r="J82" s="44">
        <f>H82+I82</f>
        <v>37</v>
      </c>
      <c r="K82" s="40">
        <v>1</v>
      </c>
      <c r="L82" s="41">
        <v>1</v>
      </c>
      <c r="M82" s="46">
        <f>(K82*S82*5)*(10+L82)</f>
        <v>220</v>
      </c>
      <c r="N82" s="70">
        <f>(K82*T82)*(10+L82)</f>
        <v>33</v>
      </c>
      <c r="O82" s="70">
        <f>K82*U82</f>
        <v>2</v>
      </c>
      <c r="P82" s="70">
        <f>K82*V82</f>
        <v>2</v>
      </c>
      <c r="Q82" s="70">
        <f>K82*W82*2</f>
        <v>4</v>
      </c>
      <c r="R82" s="70">
        <f>K82*X82*2</f>
        <v>4</v>
      </c>
      <c r="S82" s="102">
        <f>VLOOKUP(C82,职业!B:H,4,0)</f>
        <v>4</v>
      </c>
      <c r="T82" s="102">
        <f>VLOOKUP(C82,职业!B:J,5,0)</f>
        <v>3</v>
      </c>
      <c r="U82" s="102">
        <f>VLOOKUP(C82,职业!B:J,6,0)</f>
        <v>2</v>
      </c>
      <c r="V82" s="102">
        <f>VLOOKUP(C82,职业!B:J,7,0)</f>
        <v>2</v>
      </c>
      <c r="W82" s="102">
        <f>VLOOKUP(C82,职业!B:J,8,0)</f>
        <v>2</v>
      </c>
      <c r="X82" s="102">
        <f>VLOOKUP(C82,职业!B:J,9,0)</f>
        <v>2</v>
      </c>
    </row>
    <row r="83" spans="1:24">
      <c r="A83" s="44">
        <f>ROW()-2</f>
        <v>81</v>
      </c>
      <c r="B83" s="44">
        <v>535</v>
      </c>
      <c r="C83" s="40">
        <v>1</v>
      </c>
      <c r="D83" s="40">
        <v>0</v>
      </c>
      <c r="E83" s="45" t="s">
        <v>653</v>
      </c>
      <c r="F83" s="45" t="str">
        <f>VLOOKUP(C83,职业!B:C,2,0)</f>
        <v>大将军</v>
      </c>
      <c r="G83" s="45" t="str">
        <f>VLOOKUP(D83,绝技!B:C,2,0)</f>
        <v>无</v>
      </c>
      <c r="H83" s="48">
        <v>20</v>
      </c>
      <c r="I83" s="48">
        <v>8</v>
      </c>
      <c r="J83" s="44">
        <f>H83+I83</f>
        <v>28</v>
      </c>
      <c r="K83" s="40">
        <v>1</v>
      </c>
      <c r="L83" s="41">
        <v>1</v>
      </c>
      <c r="M83" s="46">
        <f>(K83*S83*5)*(10+L83)</f>
        <v>220</v>
      </c>
      <c r="N83" s="70">
        <f>(K83*T83)*(10+L83)</f>
        <v>33</v>
      </c>
      <c r="O83" s="70">
        <f>K83*U83</f>
        <v>2</v>
      </c>
      <c r="P83" s="70">
        <f>K83*V83</f>
        <v>2</v>
      </c>
      <c r="Q83" s="70">
        <f>K83*W83*2</f>
        <v>4</v>
      </c>
      <c r="R83" s="70">
        <f>K83*X83*2</f>
        <v>4</v>
      </c>
      <c r="S83" s="102">
        <f>VLOOKUP(C83,职业!B:H,4,0)</f>
        <v>4</v>
      </c>
      <c r="T83" s="102">
        <f>VLOOKUP(C83,职业!B:J,5,0)</f>
        <v>3</v>
      </c>
      <c r="U83" s="102">
        <f>VLOOKUP(C83,职业!B:J,6,0)</f>
        <v>2</v>
      </c>
      <c r="V83" s="102">
        <f>VLOOKUP(C83,职业!B:J,7,0)</f>
        <v>2</v>
      </c>
      <c r="W83" s="102">
        <f>VLOOKUP(C83,职业!B:J,8,0)</f>
        <v>2</v>
      </c>
      <c r="X83" s="102">
        <f>VLOOKUP(C83,职业!B:J,9,0)</f>
        <v>2</v>
      </c>
    </row>
    <row r="84" spans="1:24">
      <c r="A84" s="44">
        <f>ROW()-2</f>
        <v>82</v>
      </c>
      <c r="B84" s="44">
        <v>543</v>
      </c>
      <c r="C84" s="40">
        <v>1</v>
      </c>
      <c r="D84" s="40">
        <v>0</v>
      </c>
      <c r="E84" s="45" t="s">
        <v>660</v>
      </c>
      <c r="F84" s="45" t="str">
        <f>VLOOKUP(C84,职业!B:C,2,0)</f>
        <v>大将军</v>
      </c>
      <c r="G84" s="45" t="str">
        <f>VLOOKUP(D84,绝技!B:C,2,0)</f>
        <v>无</v>
      </c>
      <c r="H84" s="48">
        <v>20</v>
      </c>
      <c r="I84" s="48">
        <v>10</v>
      </c>
      <c r="J84" s="44">
        <f>H84+I84</f>
        <v>30</v>
      </c>
      <c r="K84" s="40">
        <v>1</v>
      </c>
      <c r="L84" s="41">
        <v>1</v>
      </c>
      <c r="M84" s="46">
        <f>(K84*S84*5)*(10+L84)</f>
        <v>220</v>
      </c>
      <c r="N84" s="70">
        <f>(K84*T84)*(10+L84)</f>
        <v>33</v>
      </c>
      <c r="O84" s="70">
        <f>K84*U84</f>
        <v>2</v>
      </c>
      <c r="P84" s="70">
        <f>K84*V84</f>
        <v>2</v>
      </c>
      <c r="Q84" s="70">
        <f>K84*W84*2</f>
        <v>4</v>
      </c>
      <c r="R84" s="70">
        <f>K84*X84*2</f>
        <v>4</v>
      </c>
      <c r="S84" s="102">
        <f>VLOOKUP(C84,职业!B:H,4,0)</f>
        <v>4</v>
      </c>
      <c r="T84" s="102">
        <f>VLOOKUP(C84,职业!B:J,5,0)</f>
        <v>3</v>
      </c>
      <c r="U84" s="102">
        <f>VLOOKUP(C84,职业!B:J,6,0)</f>
        <v>2</v>
      </c>
      <c r="V84" s="102">
        <f>VLOOKUP(C84,职业!B:J,7,0)</f>
        <v>2</v>
      </c>
      <c r="W84" s="102">
        <f>VLOOKUP(C84,职业!B:J,8,0)</f>
        <v>2</v>
      </c>
      <c r="X84" s="102">
        <f>VLOOKUP(C84,职业!B:J,9,0)</f>
        <v>2</v>
      </c>
    </row>
    <row r="85" spans="1:24">
      <c r="A85" s="44">
        <f>ROW()-2</f>
        <v>83</v>
      </c>
      <c r="B85" s="44">
        <v>546</v>
      </c>
      <c r="C85" s="40">
        <v>1</v>
      </c>
      <c r="D85" s="40">
        <v>0</v>
      </c>
      <c r="E85" s="45" t="s">
        <v>663</v>
      </c>
      <c r="F85" s="45" t="str">
        <f>VLOOKUP(C85,职业!B:C,2,0)</f>
        <v>大将军</v>
      </c>
      <c r="G85" s="45" t="str">
        <f>VLOOKUP(D85,绝技!B:C,2,0)</f>
        <v>无</v>
      </c>
      <c r="H85" s="48">
        <v>20</v>
      </c>
      <c r="I85" s="48">
        <v>16</v>
      </c>
      <c r="J85" s="44">
        <f>H85+I85</f>
        <v>36</v>
      </c>
      <c r="K85" s="40">
        <v>1</v>
      </c>
      <c r="L85" s="41">
        <v>1</v>
      </c>
      <c r="M85" s="46">
        <f>(K85*S85*5)*(10+L85)</f>
        <v>220</v>
      </c>
      <c r="N85" s="70">
        <f>(K85*T85)*(10+L85)</f>
        <v>33</v>
      </c>
      <c r="O85" s="70">
        <f>K85*U85</f>
        <v>2</v>
      </c>
      <c r="P85" s="70">
        <f>K85*V85</f>
        <v>2</v>
      </c>
      <c r="Q85" s="70">
        <f>K85*W85*2</f>
        <v>4</v>
      </c>
      <c r="R85" s="70">
        <f>K85*X85*2</f>
        <v>4</v>
      </c>
      <c r="S85" s="102">
        <f>VLOOKUP(C85,职业!B:H,4,0)</f>
        <v>4</v>
      </c>
      <c r="T85" s="102">
        <f>VLOOKUP(C85,职业!B:J,5,0)</f>
        <v>3</v>
      </c>
      <c r="U85" s="102">
        <f>VLOOKUP(C85,职业!B:J,6,0)</f>
        <v>2</v>
      </c>
      <c r="V85" s="102">
        <f>VLOOKUP(C85,职业!B:J,7,0)</f>
        <v>2</v>
      </c>
      <c r="W85" s="102">
        <f>VLOOKUP(C85,职业!B:J,8,0)</f>
        <v>2</v>
      </c>
      <c r="X85" s="102">
        <f>VLOOKUP(C85,职业!B:J,9,0)</f>
        <v>2</v>
      </c>
    </row>
    <row r="86" spans="1:24">
      <c r="A86" s="44">
        <f>ROW()-2</f>
        <v>84</v>
      </c>
      <c r="B86" s="44">
        <v>549</v>
      </c>
      <c r="C86" s="40">
        <v>1</v>
      </c>
      <c r="D86" s="40">
        <v>0</v>
      </c>
      <c r="E86" s="45" t="s">
        <v>666</v>
      </c>
      <c r="F86" s="45" t="str">
        <f>VLOOKUP(C86,职业!B:C,2,0)</f>
        <v>大将军</v>
      </c>
      <c r="G86" s="45" t="str">
        <f>VLOOKUP(D86,绝技!B:C,2,0)</f>
        <v>无</v>
      </c>
      <c r="H86" s="48">
        <v>20</v>
      </c>
      <c r="I86" s="48">
        <v>11</v>
      </c>
      <c r="J86" s="44">
        <f>H86+I86</f>
        <v>31</v>
      </c>
      <c r="K86" s="40">
        <v>1</v>
      </c>
      <c r="L86" s="41">
        <v>1</v>
      </c>
      <c r="M86" s="46">
        <f>(K86*S86*5)*(10+L86)</f>
        <v>220</v>
      </c>
      <c r="N86" s="70">
        <f>(K86*T86)*(10+L86)</f>
        <v>33</v>
      </c>
      <c r="O86" s="70">
        <f>K86*U86</f>
        <v>2</v>
      </c>
      <c r="P86" s="70">
        <f>K86*V86</f>
        <v>2</v>
      </c>
      <c r="Q86" s="70">
        <f>K86*W86*2</f>
        <v>4</v>
      </c>
      <c r="R86" s="70">
        <f>K86*X86*2</f>
        <v>4</v>
      </c>
      <c r="S86" s="102">
        <f>VLOOKUP(C86,职业!B:H,4,0)</f>
        <v>4</v>
      </c>
      <c r="T86" s="102">
        <f>VLOOKUP(C86,职业!B:J,5,0)</f>
        <v>3</v>
      </c>
      <c r="U86" s="102">
        <f>VLOOKUP(C86,职业!B:J,6,0)</f>
        <v>2</v>
      </c>
      <c r="V86" s="102">
        <f>VLOOKUP(C86,职业!B:J,7,0)</f>
        <v>2</v>
      </c>
      <c r="W86" s="102">
        <f>VLOOKUP(C86,职业!B:J,8,0)</f>
        <v>2</v>
      </c>
      <c r="X86" s="102">
        <f>VLOOKUP(C86,职业!B:J,9,0)</f>
        <v>2</v>
      </c>
    </row>
    <row r="87" spans="1:24">
      <c r="A87" s="44">
        <f>ROW()-2</f>
        <v>85</v>
      </c>
      <c r="B87" s="44">
        <v>554</v>
      </c>
      <c r="C87" s="40">
        <v>1</v>
      </c>
      <c r="D87" s="40">
        <v>0</v>
      </c>
      <c r="E87" s="45" t="s">
        <v>671</v>
      </c>
      <c r="F87" s="45" t="str">
        <f>VLOOKUP(C87,职业!B:C,2,0)</f>
        <v>大将军</v>
      </c>
      <c r="G87" s="45" t="str">
        <f>VLOOKUP(D87,绝技!B:C,2,0)</f>
        <v>无</v>
      </c>
      <c r="H87" s="48">
        <v>20</v>
      </c>
      <c r="I87" s="48">
        <v>14</v>
      </c>
      <c r="J87" s="44">
        <f>H87+I87</f>
        <v>34</v>
      </c>
      <c r="K87" s="40">
        <v>1</v>
      </c>
      <c r="L87" s="41">
        <v>1</v>
      </c>
      <c r="M87" s="46">
        <f>(K87*S87*5)*(10+L87)</f>
        <v>220</v>
      </c>
      <c r="N87" s="70">
        <f>(K87*T87)*(10+L87)</f>
        <v>33</v>
      </c>
      <c r="O87" s="70">
        <f>K87*U87</f>
        <v>2</v>
      </c>
      <c r="P87" s="70">
        <f>K87*V87</f>
        <v>2</v>
      </c>
      <c r="Q87" s="70">
        <f>K87*W87*2</f>
        <v>4</v>
      </c>
      <c r="R87" s="70">
        <f>K87*X87*2</f>
        <v>4</v>
      </c>
      <c r="S87" s="102">
        <f>VLOOKUP(C87,职业!B:H,4,0)</f>
        <v>4</v>
      </c>
      <c r="T87" s="102">
        <f>VLOOKUP(C87,职业!B:J,5,0)</f>
        <v>3</v>
      </c>
      <c r="U87" s="102">
        <f>VLOOKUP(C87,职业!B:J,6,0)</f>
        <v>2</v>
      </c>
      <c r="V87" s="102">
        <f>VLOOKUP(C87,职业!B:J,7,0)</f>
        <v>2</v>
      </c>
      <c r="W87" s="102">
        <f>VLOOKUP(C87,职业!B:J,8,0)</f>
        <v>2</v>
      </c>
      <c r="X87" s="102">
        <f>VLOOKUP(C87,职业!B:J,9,0)</f>
        <v>2</v>
      </c>
    </row>
    <row r="88" spans="1:24">
      <c r="A88" s="44">
        <f>ROW()-2</f>
        <v>86</v>
      </c>
      <c r="B88" s="44">
        <v>608</v>
      </c>
      <c r="C88" s="40">
        <v>1</v>
      </c>
      <c r="D88" s="40">
        <v>0</v>
      </c>
      <c r="E88" s="45" t="s">
        <v>725</v>
      </c>
      <c r="F88" s="45" t="str">
        <f>VLOOKUP(C88,职业!B:C,2,0)</f>
        <v>大将军</v>
      </c>
      <c r="G88" s="45" t="str">
        <f>VLOOKUP(D88,绝技!B:C,2,0)</f>
        <v>无</v>
      </c>
      <c r="H88" s="48">
        <v>20</v>
      </c>
      <c r="I88" s="48">
        <v>14</v>
      </c>
      <c r="J88" s="44">
        <f>H88+I88</f>
        <v>34</v>
      </c>
      <c r="K88" s="40">
        <v>1</v>
      </c>
      <c r="L88" s="41">
        <v>1</v>
      </c>
      <c r="M88" s="46">
        <f>(K88*S88*5)*(10+L88)</f>
        <v>220</v>
      </c>
      <c r="N88" s="70">
        <f>(K88*T88)*(10+L88)</f>
        <v>33</v>
      </c>
      <c r="O88" s="70">
        <f>K88*U88</f>
        <v>2</v>
      </c>
      <c r="P88" s="70">
        <f>K88*V88</f>
        <v>2</v>
      </c>
      <c r="Q88" s="70">
        <f>K88*W88*2</f>
        <v>4</v>
      </c>
      <c r="R88" s="70">
        <f>K88*X88*2</f>
        <v>4</v>
      </c>
      <c r="S88" s="102">
        <f>VLOOKUP(C88,职业!B:H,4,0)</f>
        <v>4</v>
      </c>
      <c r="T88" s="102">
        <f>VLOOKUP(C88,职业!B:J,5,0)</f>
        <v>3</v>
      </c>
      <c r="U88" s="102">
        <f>VLOOKUP(C88,职业!B:J,6,0)</f>
        <v>2</v>
      </c>
      <c r="V88" s="102">
        <f>VLOOKUP(C88,职业!B:J,7,0)</f>
        <v>2</v>
      </c>
      <c r="W88" s="102">
        <f>VLOOKUP(C88,职业!B:J,8,0)</f>
        <v>2</v>
      </c>
      <c r="X88" s="102">
        <f>VLOOKUP(C88,职业!B:J,9,0)</f>
        <v>2</v>
      </c>
    </row>
    <row r="89" spans="1:24">
      <c r="A89" s="44">
        <f>ROW()-2</f>
        <v>87</v>
      </c>
      <c r="B89" s="44">
        <v>609</v>
      </c>
      <c r="C89" s="40">
        <v>1</v>
      </c>
      <c r="D89" s="40">
        <v>0</v>
      </c>
      <c r="E89" s="45" t="s">
        <v>726</v>
      </c>
      <c r="F89" s="45" t="str">
        <f>VLOOKUP(C89,职业!B:C,2,0)</f>
        <v>大将军</v>
      </c>
      <c r="G89" s="45" t="str">
        <f>VLOOKUP(D89,绝技!B:C,2,0)</f>
        <v>无</v>
      </c>
      <c r="H89" s="48">
        <v>20</v>
      </c>
      <c r="I89" s="48">
        <v>19</v>
      </c>
      <c r="J89" s="44">
        <f>H89+I89</f>
        <v>39</v>
      </c>
      <c r="K89" s="40">
        <v>1</v>
      </c>
      <c r="L89" s="41">
        <v>1</v>
      </c>
      <c r="M89" s="46">
        <f>(K89*S89*5)*(10+L89)</f>
        <v>220</v>
      </c>
      <c r="N89" s="70">
        <f>(K89*T89)*(10+L89)</f>
        <v>33</v>
      </c>
      <c r="O89" s="70">
        <f>K89*U89</f>
        <v>2</v>
      </c>
      <c r="P89" s="70">
        <f>K89*V89</f>
        <v>2</v>
      </c>
      <c r="Q89" s="70">
        <f>K89*W89*2</f>
        <v>4</v>
      </c>
      <c r="R89" s="70">
        <f>K89*X89*2</f>
        <v>4</v>
      </c>
      <c r="S89" s="102">
        <f>VLOOKUP(C89,职业!B:H,4,0)</f>
        <v>4</v>
      </c>
      <c r="T89" s="102">
        <f>VLOOKUP(C89,职业!B:J,5,0)</f>
        <v>3</v>
      </c>
      <c r="U89" s="102">
        <f>VLOOKUP(C89,职业!B:J,6,0)</f>
        <v>2</v>
      </c>
      <c r="V89" s="102">
        <f>VLOOKUP(C89,职业!B:J,7,0)</f>
        <v>2</v>
      </c>
      <c r="W89" s="102">
        <f>VLOOKUP(C89,职业!B:J,8,0)</f>
        <v>2</v>
      </c>
      <c r="X89" s="102">
        <f>VLOOKUP(C89,职业!B:J,9,0)</f>
        <v>2</v>
      </c>
    </row>
    <row r="90" spans="1:24">
      <c r="A90" s="44">
        <f>ROW()-2</f>
        <v>88</v>
      </c>
      <c r="B90" s="44">
        <v>650</v>
      </c>
      <c r="C90" s="40">
        <v>1</v>
      </c>
      <c r="D90" s="40">
        <v>0</v>
      </c>
      <c r="E90" s="45" t="s">
        <v>766</v>
      </c>
      <c r="F90" s="45" t="str">
        <f>VLOOKUP(C90,职业!B:C,2,0)</f>
        <v>大将军</v>
      </c>
      <c r="G90" s="45" t="str">
        <f>VLOOKUP(D90,绝技!B:C,2,0)</f>
        <v>无</v>
      </c>
      <c r="H90" s="48">
        <v>20</v>
      </c>
      <c r="I90" s="48">
        <v>10</v>
      </c>
      <c r="J90" s="44">
        <f>H90+I90</f>
        <v>30</v>
      </c>
      <c r="K90" s="40">
        <v>1</v>
      </c>
      <c r="L90" s="41">
        <v>1</v>
      </c>
      <c r="M90" s="46">
        <f>(K90*S90*5)*(10+L90)</f>
        <v>220</v>
      </c>
      <c r="N90" s="70">
        <f>(K90*T90)*(10+L90)</f>
        <v>33</v>
      </c>
      <c r="O90" s="70">
        <f>K90*U90</f>
        <v>2</v>
      </c>
      <c r="P90" s="70">
        <f>K90*V90</f>
        <v>2</v>
      </c>
      <c r="Q90" s="70">
        <f>K90*W90*2</f>
        <v>4</v>
      </c>
      <c r="R90" s="70">
        <f>K90*X90*2</f>
        <v>4</v>
      </c>
      <c r="S90" s="102">
        <f>VLOOKUP(C90,职业!B:H,4,0)</f>
        <v>4</v>
      </c>
      <c r="T90" s="102">
        <f>VLOOKUP(C90,职业!B:J,5,0)</f>
        <v>3</v>
      </c>
      <c r="U90" s="102">
        <f>VLOOKUP(C90,职业!B:J,6,0)</f>
        <v>2</v>
      </c>
      <c r="V90" s="102">
        <f>VLOOKUP(C90,职业!B:J,7,0)</f>
        <v>2</v>
      </c>
      <c r="W90" s="102">
        <f>VLOOKUP(C90,职业!B:J,8,0)</f>
        <v>2</v>
      </c>
      <c r="X90" s="102">
        <f>VLOOKUP(C90,职业!B:J,9,0)</f>
        <v>2</v>
      </c>
    </row>
    <row r="91" spans="1:24">
      <c r="A91" s="44">
        <f>ROW()-2</f>
        <v>89</v>
      </c>
      <c r="B91" s="44">
        <v>661</v>
      </c>
      <c r="C91" s="40">
        <v>5</v>
      </c>
      <c r="D91" s="40">
        <v>0</v>
      </c>
      <c r="E91" s="45" t="s">
        <v>777</v>
      </c>
      <c r="F91" s="45" t="str">
        <f>VLOOKUP(C91,职业!B:C,2,0)</f>
        <v>战弓骑</v>
      </c>
      <c r="G91" s="45" t="str">
        <f>VLOOKUP(D91,绝技!B:C,2,0)</f>
        <v>无</v>
      </c>
      <c r="H91" s="48">
        <v>20</v>
      </c>
      <c r="I91" s="48">
        <v>24</v>
      </c>
      <c r="J91" s="44">
        <f>H91+I91</f>
        <v>44</v>
      </c>
      <c r="K91" s="40">
        <v>4</v>
      </c>
      <c r="L91" s="41">
        <v>1</v>
      </c>
      <c r="M91" s="46">
        <f>(K91*S91*5)*(10+L91)</f>
        <v>440</v>
      </c>
      <c r="N91" s="70">
        <f>(K91*T91)*(10+L91)</f>
        <v>220</v>
      </c>
      <c r="O91" s="70">
        <f>K91*U91</f>
        <v>12</v>
      </c>
      <c r="P91" s="70">
        <f>K91*V91</f>
        <v>4</v>
      </c>
      <c r="Q91" s="70">
        <f>K91*W91*2</f>
        <v>24</v>
      </c>
      <c r="R91" s="70">
        <f>K91*X91*2</f>
        <v>8</v>
      </c>
      <c r="S91" s="102">
        <f>VLOOKUP(C91,职业!B:H,4,0)</f>
        <v>2</v>
      </c>
      <c r="T91" s="102">
        <f>VLOOKUP(C91,职业!B:J,5,0)</f>
        <v>5</v>
      </c>
      <c r="U91" s="102">
        <f>VLOOKUP(C91,职业!B:J,6,0)</f>
        <v>3</v>
      </c>
      <c r="V91" s="102">
        <f>VLOOKUP(C91,职业!B:J,7,0)</f>
        <v>1</v>
      </c>
      <c r="W91" s="102">
        <f>VLOOKUP(C91,职业!B:J,8,0)</f>
        <v>3</v>
      </c>
      <c r="X91" s="102">
        <f>VLOOKUP(C91,职业!B:J,9,0)</f>
        <v>1</v>
      </c>
    </row>
    <row r="92" spans="1:24">
      <c r="A92" s="44">
        <f>ROW()-2</f>
        <v>90</v>
      </c>
      <c r="B92" s="44">
        <v>664</v>
      </c>
      <c r="C92" s="40">
        <v>1</v>
      </c>
      <c r="D92" s="40">
        <v>0</v>
      </c>
      <c r="E92" s="45" t="s">
        <v>779</v>
      </c>
      <c r="F92" s="45" t="str">
        <f>VLOOKUP(C92,职业!B:C,2,0)</f>
        <v>大将军</v>
      </c>
      <c r="G92" s="45" t="str">
        <f>VLOOKUP(D92,绝技!B:C,2,0)</f>
        <v>无</v>
      </c>
      <c r="H92" s="48">
        <v>20</v>
      </c>
      <c r="I92" s="48">
        <v>17</v>
      </c>
      <c r="J92" s="44">
        <f>H92+I92</f>
        <v>37</v>
      </c>
      <c r="K92" s="40">
        <v>1</v>
      </c>
      <c r="L92" s="41">
        <v>1</v>
      </c>
      <c r="M92" s="46">
        <f>(K92*S92*5)*(10+L92)</f>
        <v>220</v>
      </c>
      <c r="N92" s="70">
        <f>(K92*T92)*(10+L92)</f>
        <v>33</v>
      </c>
      <c r="O92" s="70">
        <f>K92*U92</f>
        <v>2</v>
      </c>
      <c r="P92" s="70">
        <f>K92*V92</f>
        <v>2</v>
      </c>
      <c r="Q92" s="70">
        <f>K92*W92*2</f>
        <v>4</v>
      </c>
      <c r="R92" s="70">
        <f>K92*X92*2</f>
        <v>4</v>
      </c>
      <c r="S92" s="102">
        <f>VLOOKUP(C92,职业!B:H,4,0)</f>
        <v>4</v>
      </c>
      <c r="T92" s="102">
        <f>VLOOKUP(C92,职业!B:J,5,0)</f>
        <v>3</v>
      </c>
      <c r="U92" s="102">
        <f>VLOOKUP(C92,职业!B:J,6,0)</f>
        <v>2</v>
      </c>
      <c r="V92" s="102">
        <f>VLOOKUP(C92,职业!B:J,7,0)</f>
        <v>2</v>
      </c>
      <c r="W92" s="102">
        <f>VLOOKUP(C92,职业!B:J,8,0)</f>
        <v>2</v>
      </c>
      <c r="X92" s="102">
        <f>VLOOKUP(C92,职业!B:J,9,0)</f>
        <v>2</v>
      </c>
    </row>
    <row r="93" spans="1:24">
      <c r="A93" s="44">
        <f>ROW()-2</f>
        <v>91</v>
      </c>
      <c r="B93" s="44">
        <v>6</v>
      </c>
      <c r="C93" s="40">
        <v>1</v>
      </c>
      <c r="D93" s="40">
        <v>0</v>
      </c>
      <c r="E93" s="45" t="s">
        <v>129</v>
      </c>
      <c r="F93" s="45" t="str">
        <f>VLOOKUP(C93,职业!B:C,2,0)</f>
        <v>大将军</v>
      </c>
      <c r="G93" s="45" t="str">
        <f>VLOOKUP(D93,绝技!B:C,2,0)</f>
        <v>无</v>
      </c>
      <c r="H93" s="48">
        <v>19</v>
      </c>
      <c r="I93" s="48">
        <v>17</v>
      </c>
      <c r="J93" s="44">
        <f>H93+I93</f>
        <v>36</v>
      </c>
      <c r="K93" s="40">
        <v>1</v>
      </c>
      <c r="L93" s="41">
        <v>1</v>
      </c>
      <c r="M93" s="46">
        <f>(K93*S93*5)*(10+L93)</f>
        <v>220</v>
      </c>
      <c r="N93" s="70">
        <f>(K93*T93)*(10+L93)</f>
        <v>33</v>
      </c>
      <c r="O93" s="70">
        <f>K93*U93</f>
        <v>2</v>
      </c>
      <c r="P93" s="70">
        <f>K93*V93</f>
        <v>2</v>
      </c>
      <c r="Q93" s="70">
        <f>K93*W93*2</f>
        <v>4</v>
      </c>
      <c r="R93" s="70">
        <f>K93*X93*2</f>
        <v>4</v>
      </c>
      <c r="S93" s="102">
        <f>VLOOKUP(C93,职业!B:H,4,0)</f>
        <v>4</v>
      </c>
      <c r="T93" s="102">
        <f>VLOOKUP(C93,职业!B:J,5,0)</f>
        <v>3</v>
      </c>
      <c r="U93" s="102">
        <f>VLOOKUP(C93,职业!B:J,6,0)</f>
        <v>2</v>
      </c>
      <c r="V93" s="102">
        <f>VLOOKUP(C93,职业!B:J,7,0)</f>
        <v>2</v>
      </c>
      <c r="W93" s="102">
        <f>VLOOKUP(C93,职业!B:J,8,0)</f>
        <v>2</v>
      </c>
      <c r="X93" s="102">
        <f>VLOOKUP(C93,职业!B:J,9,0)</f>
        <v>2</v>
      </c>
    </row>
    <row r="94" spans="1:24">
      <c r="A94" s="44">
        <f>ROW()-2</f>
        <v>92</v>
      </c>
      <c r="B94" s="44">
        <v>7</v>
      </c>
      <c r="C94" s="40">
        <v>1</v>
      </c>
      <c r="D94" s="40">
        <v>0</v>
      </c>
      <c r="E94" s="45" t="s">
        <v>130</v>
      </c>
      <c r="F94" s="45" t="str">
        <f>VLOOKUP(C94,职业!B:C,2,0)</f>
        <v>大将军</v>
      </c>
      <c r="G94" s="45" t="str">
        <f>VLOOKUP(D94,绝技!B:C,2,0)</f>
        <v>无</v>
      </c>
      <c r="H94" s="48">
        <v>19</v>
      </c>
      <c r="I94" s="48">
        <v>10</v>
      </c>
      <c r="J94" s="44">
        <f>H94+I94</f>
        <v>29</v>
      </c>
      <c r="K94" s="40">
        <v>1</v>
      </c>
      <c r="L94" s="41">
        <v>1</v>
      </c>
      <c r="M94" s="46">
        <f>(K94*S94*5)*(10+L94)</f>
        <v>220</v>
      </c>
      <c r="N94" s="70">
        <f>(K94*T94)*(10+L94)</f>
        <v>33</v>
      </c>
      <c r="O94" s="70">
        <f>K94*U94</f>
        <v>2</v>
      </c>
      <c r="P94" s="70">
        <f>K94*V94</f>
        <v>2</v>
      </c>
      <c r="Q94" s="70">
        <f>K94*W94*2</f>
        <v>4</v>
      </c>
      <c r="R94" s="70">
        <f>K94*X94*2</f>
        <v>4</v>
      </c>
      <c r="S94" s="102">
        <f>VLOOKUP(C94,职业!B:H,4,0)</f>
        <v>4</v>
      </c>
      <c r="T94" s="102">
        <f>VLOOKUP(C94,职业!B:J,5,0)</f>
        <v>3</v>
      </c>
      <c r="U94" s="102">
        <f>VLOOKUP(C94,职业!B:J,6,0)</f>
        <v>2</v>
      </c>
      <c r="V94" s="102">
        <f>VLOOKUP(C94,职业!B:J,7,0)</f>
        <v>2</v>
      </c>
      <c r="W94" s="102">
        <f>VLOOKUP(C94,职业!B:J,8,0)</f>
        <v>2</v>
      </c>
      <c r="X94" s="102">
        <f>VLOOKUP(C94,职业!B:J,9,0)</f>
        <v>2</v>
      </c>
    </row>
    <row r="95" spans="1:24">
      <c r="A95" s="44">
        <f>ROW()-2</f>
        <v>93</v>
      </c>
      <c r="B95" s="44">
        <v>26</v>
      </c>
      <c r="C95" s="40">
        <v>1</v>
      </c>
      <c r="D95" s="40">
        <v>0</v>
      </c>
      <c r="E95" s="45" t="s">
        <v>149</v>
      </c>
      <c r="F95" s="45" t="str">
        <f>VLOOKUP(C95,职业!B:C,2,0)</f>
        <v>大将军</v>
      </c>
      <c r="G95" s="45" t="str">
        <f>VLOOKUP(D95,绝技!B:C,2,0)</f>
        <v>无</v>
      </c>
      <c r="H95" s="48">
        <v>19</v>
      </c>
      <c r="I95" s="48">
        <v>19</v>
      </c>
      <c r="J95" s="44">
        <f>H95+I95</f>
        <v>38</v>
      </c>
      <c r="K95" s="40">
        <v>1</v>
      </c>
      <c r="L95" s="41">
        <v>1</v>
      </c>
      <c r="M95" s="46">
        <f>(K95*S95*5)*(10+L95)</f>
        <v>220</v>
      </c>
      <c r="N95" s="70">
        <f>(K95*T95)*(10+L95)</f>
        <v>33</v>
      </c>
      <c r="O95" s="70">
        <f>K95*U95</f>
        <v>2</v>
      </c>
      <c r="P95" s="70">
        <f>K95*V95</f>
        <v>2</v>
      </c>
      <c r="Q95" s="70">
        <f>K95*W95*2</f>
        <v>4</v>
      </c>
      <c r="R95" s="70">
        <f>K95*X95*2</f>
        <v>4</v>
      </c>
      <c r="S95" s="102">
        <f>VLOOKUP(C95,职业!B:H,4,0)</f>
        <v>4</v>
      </c>
      <c r="T95" s="102">
        <f>VLOOKUP(C95,职业!B:J,5,0)</f>
        <v>3</v>
      </c>
      <c r="U95" s="102">
        <f>VLOOKUP(C95,职业!B:J,6,0)</f>
        <v>2</v>
      </c>
      <c r="V95" s="102">
        <f>VLOOKUP(C95,职业!B:J,7,0)</f>
        <v>2</v>
      </c>
      <c r="W95" s="102">
        <f>VLOOKUP(C95,职业!B:J,8,0)</f>
        <v>2</v>
      </c>
      <c r="X95" s="102">
        <f>VLOOKUP(C95,职业!B:J,9,0)</f>
        <v>2</v>
      </c>
    </row>
    <row r="96" spans="1:24">
      <c r="A96" s="44">
        <f>ROW()-2</f>
        <v>94</v>
      </c>
      <c r="B96" s="44">
        <v>32</v>
      </c>
      <c r="C96" s="40">
        <v>1</v>
      </c>
      <c r="D96" s="40">
        <v>0</v>
      </c>
      <c r="E96" s="45" t="s">
        <v>155</v>
      </c>
      <c r="F96" s="45" t="str">
        <f>VLOOKUP(C96,职业!B:C,2,0)</f>
        <v>大将军</v>
      </c>
      <c r="G96" s="45" t="str">
        <f>VLOOKUP(D96,绝技!B:C,2,0)</f>
        <v>无</v>
      </c>
      <c r="H96" s="48">
        <v>19</v>
      </c>
      <c r="I96" s="48">
        <v>18</v>
      </c>
      <c r="J96" s="44">
        <f>H96+I96</f>
        <v>37</v>
      </c>
      <c r="K96" s="40">
        <v>1</v>
      </c>
      <c r="L96" s="41">
        <v>1</v>
      </c>
      <c r="M96" s="46">
        <f>(K96*S96*5)*(10+L96)</f>
        <v>220</v>
      </c>
      <c r="N96" s="70">
        <f>(K96*T96)*(10+L96)</f>
        <v>33</v>
      </c>
      <c r="O96" s="70">
        <f>K96*U96</f>
        <v>2</v>
      </c>
      <c r="P96" s="70">
        <f>K96*V96</f>
        <v>2</v>
      </c>
      <c r="Q96" s="70">
        <f>K96*W96*2</f>
        <v>4</v>
      </c>
      <c r="R96" s="70">
        <f>K96*X96*2</f>
        <v>4</v>
      </c>
      <c r="S96" s="102">
        <f>VLOOKUP(C96,职业!B:H,4,0)</f>
        <v>4</v>
      </c>
      <c r="T96" s="102">
        <f>VLOOKUP(C96,职业!B:J,5,0)</f>
        <v>3</v>
      </c>
      <c r="U96" s="102">
        <f>VLOOKUP(C96,职业!B:J,6,0)</f>
        <v>2</v>
      </c>
      <c r="V96" s="102">
        <f>VLOOKUP(C96,职业!B:J,7,0)</f>
        <v>2</v>
      </c>
      <c r="W96" s="102">
        <f>VLOOKUP(C96,职业!B:J,8,0)</f>
        <v>2</v>
      </c>
      <c r="X96" s="102">
        <f>VLOOKUP(C96,职业!B:J,9,0)</f>
        <v>2</v>
      </c>
    </row>
    <row r="97" spans="1:24">
      <c r="A97" s="44">
        <f>ROW()-2</f>
        <v>95</v>
      </c>
      <c r="B97" s="44">
        <v>45</v>
      </c>
      <c r="C97" s="40">
        <v>1</v>
      </c>
      <c r="D97" s="40">
        <v>0</v>
      </c>
      <c r="E97" s="45" t="s">
        <v>168</v>
      </c>
      <c r="F97" s="45" t="str">
        <f>VLOOKUP(C97,职业!B:C,2,0)</f>
        <v>大将军</v>
      </c>
      <c r="G97" s="45" t="str">
        <f>VLOOKUP(D97,绝技!B:C,2,0)</f>
        <v>无</v>
      </c>
      <c r="H97" s="48">
        <v>19</v>
      </c>
      <c r="I97" s="48">
        <v>19</v>
      </c>
      <c r="J97" s="44">
        <f>H97+I97</f>
        <v>38</v>
      </c>
      <c r="K97" s="40">
        <v>1</v>
      </c>
      <c r="L97" s="41">
        <v>1</v>
      </c>
      <c r="M97" s="46">
        <f>(K97*S97*5)*(10+L97)</f>
        <v>220</v>
      </c>
      <c r="N97" s="70">
        <f>(K97*T97)*(10+L97)</f>
        <v>33</v>
      </c>
      <c r="O97" s="70">
        <f>K97*U97</f>
        <v>2</v>
      </c>
      <c r="P97" s="70">
        <f>K97*V97</f>
        <v>2</v>
      </c>
      <c r="Q97" s="70">
        <f>K97*W97*2</f>
        <v>4</v>
      </c>
      <c r="R97" s="70">
        <f>K97*X97*2</f>
        <v>4</v>
      </c>
      <c r="S97" s="102">
        <f>VLOOKUP(C97,职业!B:H,4,0)</f>
        <v>4</v>
      </c>
      <c r="T97" s="102">
        <f>VLOOKUP(C97,职业!B:J,5,0)</f>
        <v>3</v>
      </c>
      <c r="U97" s="102">
        <f>VLOOKUP(C97,职业!B:J,6,0)</f>
        <v>2</v>
      </c>
      <c r="V97" s="102">
        <f>VLOOKUP(C97,职业!B:J,7,0)</f>
        <v>2</v>
      </c>
      <c r="W97" s="102">
        <f>VLOOKUP(C97,职业!B:J,8,0)</f>
        <v>2</v>
      </c>
      <c r="X97" s="102">
        <f>VLOOKUP(C97,职业!B:J,9,0)</f>
        <v>2</v>
      </c>
    </row>
    <row r="98" spans="1:24">
      <c r="A98" s="44">
        <f>ROW()-2</f>
        <v>96</v>
      </c>
      <c r="B98" s="44">
        <v>65</v>
      </c>
      <c r="C98" s="40">
        <v>1</v>
      </c>
      <c r="D98" s="40">
        <v>0</v>
      </c>
      <c r="E98" s="45" t="s">
        <v>188</v>
      </c>
      <c r="F98" s="45" t="str">
        <f>VLOOKUP(C98,职业!B:C,2,0)</f>
        <v>大将军</v>
      </c>
      <c r="G98" s="45" t="str">
        <f>VLOOKUP(D98,绝技!B:C,2,0)</f>
        <v>无</v>
      </c>
      <c r="H98" s="48">
        <v>19</v>
      </c>
      <c r="I98" s="48">
        <v>3</v>
      </c>
      <c r="J98" s="44">
        <f>H98+I98</f>
        <v>22</v>
      </c>
      <c r="K98" s="40">
        <v>1</v>
      </c>
      <c r="L98" s="41">
        <v>1</v>
      </c>
      <c r="M98" s="46">
        <f>(K98*S98*5)*(10+L98)</f>
        <v>220</v>
      </c>
      <c r="N98" s="70">
        <f>(K98*T98)*(10+L98)</f>
        <v>33</v>
      </c>
      <c r="O98" s="70">
        <f>K98*U98</f>
        <v>2</v>
      </c>
      <c r="P98" s="70">
        <f>K98*V98</f>
        <v>2</v>
      </c>
      <c r="Q98" s="70">
        <f>K98*W98*2</f>
        <v>4</v>
      </c>
      <c r="R98" s="70">
        <f>K98*X98*2</f>
        <v>4</v>
      </c>
      <c r="S98" s="102">
        <f>VLOOKUP(C98,职业!B:H,4,0)</f>
        <v>4</v>
      </c>
      <c r="T98" s="102">
        <f>VLOOKUP(C98,职业!B:J,5,0)</f>
        <v>3</v>
      </c>
      <c r="U98" s="102">
        <f>VLOOKUP(C98,职业!B:J,6,0)</f>
        <v>2</v>
      </c>
      <c r="V98" s="102">
        <f>VLOOKUP(C98,职业!B:J,7,0)</f>
        <v>2</v>
      </c>
      <c r="W98" s="102">
        <f>VLOOKUP(C98,职业!B:J,8,0)</f>
        <v>2</v>
      </c>
      <c r="X98" s="102">
        <f>VLOOKUP(C98,职业!B:J,9,0)</f>
        <v>2</v>
      </c>
    </row>
    <row r="99" spans="1:24">
      <c r="A99" s="44">
        <f>ROW()-2</f>
        <v>97</v>
      </c>
      <c r="B99" s="44">
        <v>68</v>
      </c>
      <c r="C99" s="40">
        <v>1</v>
      </c>
      <c r="D99" s="40">
        <v>0</v>
      </c>
      <c r="E99" s="45" t="s">
        <v>191</v>
      </c>
      <c r="F99" s="45" t="str">
        <f>VLOOKUP(C99,职业!B:C,2,0)</f>
        <v>大将军</v>
      </c>
      <c r="G99" s="45" t="str">
        <f>VLOOKUP(D99,绝技!B:C,2,0)</f>
        <v>无</v>
      </c>
      <c r="H99" s="48">
        <v>19</v>
      </c>
      <c r="I99" s="48">
        <v>19</v>
      </c>
      <c r="J99" s="44">
        <f>H99+I99</f>
        <v>38</v>
      </c>
      <c r="K99" s="40">
        <v>1</v>
      </c>
      <c r="L99" s="41">
        <v>1</v>
      </c>
      <c r="M99" s="46">
        <f>(K99*S99*5)*(10+L99)</f>
        <v>220</v>
      </c>
      <c r="N99" s="70">
        <f>(K99*T99)*(10+L99)</f>
        <v>33</v>
      </c>
      <c r="O99" s="70">
        <f>K99*U99</f>
        <v>2</v>
      </c>
      <c r="P99" s="70">
        <f>K99*V99</f>
        <v>2</v>
      </c>
      <c r="Q99" s="70">
        <f>K99*W99*2</f>
        <v>4</v>
      </c>
      <c r="R99" s="70">
        <f>K99*X99*2</f>
        <v>4</v>
      </c>
      <c r="S99" s="102">
        <f>VLOOKUP(C99,职业!B:H,4,0)</f>
        <v>4</v>
      </c>
      <c r="T99" s="102">
        <f>VLOOKUP(C99,职业!B:J,5,0)</f>
        <v>3</v>
      </c>
      <c r="U99" s="102">
        <f>VLOOKUP(C99,职业!B:J,6,0)</f>
        <v>2</v>
      </c>
      <c r="V99" s="102">
        <f>VLOOKUP(C99,职业!B:J,7,0)</f>
        <v>2</v>
      </c>
      <c r="W99" s="102">
        <f>VLOOKUP(C99,职业!B:J,8,0)</f>
        <v>2</v>
      </c>
      <c r="X99" s="102">
        <f>VLOOKUP(C99,职业!B:J,9,0)</f>
        <v>2</v>
      </c>
    </row>
    <row r="100" spans="1:24">
      <c r="A100" s="44">
        <f>ROW()-2</f>
        <v>98</v>
      </c>
      <c r="B100" s="44">
        <v>76</v>
      </c>
      <c r="C100" s="40">
        <v>1</v>
      </c>
      <c r="D100" s="40">
        <v>0</v>
      </c>
      <c r="E100" s="45" t="s">
        <v>199</v>
      </c>
      <c r="F100" s="45" t="str">
        <f>VLOOKUP(C100,职业!B:C,2,0)</f>
        <v>大将军</v>
      </c>
      <c r="G100" s="45" t="str">
        <f>VLOOKUP(D100,绝技!B:C,2,0)</f>
        <v>无</v>
      </c>
      <c r="H100" s="48">
        <v>19</v>
      </c>
      <c r="I100" s="48">
        <v>20</v>
      </c>
      <c r="J100" s="44">
        <f>H100+I100</f>
        <v>39</v>
      </c>
      <c r="K100" s="40">
        <v>1</v>
      </c>
      <c r="L100" s="41">
        <v>1</v>
      </c>
      <c r="M100" s="46">
        <f>(K100*S100*5)*(10+L100)</f>
        <v>220</v>
      </c>
      <c r="N100" s="70">
        <f>(K100*T100)*(10+L100)</f>
        <v>33</v>
      </c>
      <c r="O100" s="70">
        <f>K100*U100</f>
        <v>2</v>
      </c>
      <c r="P100" s="70">
        <f>K100*V100</f>
        <v>2</v>
      </c>
      <c r="Q100" s="70">
        <f>K100*W100*2</f>
        <v>4</v>
      </c>
      <c r="R100" s="70">
        <f>K100*X100*2</f>
        <v>4</v>
      </c>
      <c r="S100" s="102">
        <f>VLOOKUP(C100,职业!B:H,4,0)</f>
        <v>4</v>
      </c>
      <c r="T100" s="102">
        <f>VLOOKUP(C100,职业!B:J,5,0)</f>
        <v>3</v>
      </c>
      <c r="U100" s="102">
        <f>VLOOKUP(C100,职业!B:J,6,0)</f>
        <v>2</v>
      </c>
      <c r="V100" s="102">
        <f>VLOOKUP(C100,职业!B:J,7,0)</f>
        <v>2</v>
      </c>
      <c r="W100" s="102">
        <f>VLOOKUP(C100,职业!B:J,8,0)</f>
        <v>2</v>
      </c>
      <c r="X100" s="102">
        <f>VLOOKUP(C100,职业!B:J,9,0)</f>
        <v>2</v>
      </c>
    </row>
    <row r="101" spans="1:24">
      <c r="A101" s="44">
        <f>ROW()-2</f>
        <v>99</v>
      </c>
      <c r="B101" s="44">
        <v>92</v>
      </c>
      <c r="C101" s="40">
        <v>1</v>
      </c>
      <c r="D101" s="40">
        <v>0</v>
      </c>
      <c r="E101" s="45" t="s">
        <v>215</v>
      </c>
      <c r="F101" s="45" t="str">
        <f>VLOOKUP(C101,职业!B:C,2,0)</f>
        <v>大将军</v>
      </c>
      <c r="G101" s="45" t="str">
        <f>VLOOKUP(D101,绝技!B:C,2,0)</f>
        <v>无</v>
      </c>
      <c r="H101" s="48">
        <v>19</v>
      </c>
      <c r="I101" s="48">
        <v>18</v>
      </c>
      <c r="J101" s="44">
        <f>H101+I101</f>
        <v>37</v>
      </c>
      <c r="K101" s="40">
        <v>1</v>
      </c>
      <c r="L101" s="41">
        <v>1</v>
      </c>
      <c r="M101" s="46">
        <f>(K101*S101*5)*(10+L101)</f>
        <v>220</v>
      </c>
      <c r="N101" s="70">
        <f>(K101*T101)*(10+L101)</f>
        <v>33</v>
      </c>
      <c r="O101" s="70">
        <f>K101*U101</f>
        <v>2</v>
      </c>
      <c r="P101" s="70">
        <f>K101*V101</f>
        <v>2</v>
      </c>
      <c r="Q101" s="70">
        <f>K101*W101*2</f>
        <v>4</v>
      </c>
      <c r="R101" s="70">
        <f>K101*X101*2</f>
        <v>4</v>
      </c>
      <c r="S101" s="102">
        <f>VLOOKUP(C101,职业!B:H,4,0)</f>
        <v>4</v>
      </c>
      <c r="T101" s="102">
        <f>VLOOKUP(C101,职业!B:J,5,0)</f>
        <v>3</v>
      </c>
      <c r="U101" s="102">
        <f>VLOOKUP(C101,职业!B:J,6,0)</f>
        <v>2</v>
      </c>
      <c r="V101" s="102">
        <f>VLOOKUP(C101,职业!B:J,7,0)</f>
        <v>2</v>
      </c>
      <c r="W101" s="102">
        <f>VLOOKUP(C101,职业!B:J,8,0)</f>
        <v>2</v>
      </c>
      <c r="X101" s="102">
        <f>VLOOKUP(C101,职业!B:J,9,0)</f>
        <v>2</v>
      </c>
    </row>
    <row r="102" spans="1:24">
      <c r="A102" s="44">
        <f>ROW()-2</f>
        <v>100</v>
      </c>
      <c r="B102" s="44">
        <v>117</v>
      </c>
      <c r="C102" s="40">
        <v>1</v>
      </c>
      <c r="D102" s="40">
        <v>0</v>
      </c>
      <c r="E102" s="45" t="s">
        <v>240</v>
      </c>
      <c r="F102" s="45" t="str">
        <f>VLOOKUP(C102,职业!B:C,2,0)</f>
        <v>大将军</v>
      </c>
      <c r="G102" s="45" t="str">
        <f>VLOOKUP(D102,绝技!B:C,2,0)</f>
        <v>无</v>
      </c>
      <c r="H102" s="48">
        <v>19</v>
      </c>
      <c r="I102" s="48">
        <v>6</v>
      </c>
      <c r="J102" s="44">
        <f>H102+I102</f>
        <v>25</v>
      </c>
      <c r="K102" s="40">
        <v>1</v>
      </c>
      <c r="L102" s="41">
        <v>1</v>
      </c>
      <c r="M102" s="46">
        <f>(K102*S102*5)*(10+L102)</f>
        <v>220</v>
      </c>
      <c r="N102" s="70">
        <f>(K102*T102)*(10+L102)</f>
        <v>33</v>
      </c>
      <c r="O102" s="70">
        <f>K102*U102</f>
        <v>2</v>
      </c>
      <c r="P102" s="70">
        <f>K102*V102</f>
        <v>2</v>
      </c>
      <c r="Q102" s="70">
        <f>K102*W102*2</f>
        <v>4</v>
      </c>
      <c r="R102" s="70">
        <f>K102*X102*2</f>
        <v>4</v>
      </c>
      <c r="S102" s="102">
        <f>VLOOKUP(C102,职业!B:H,4,0)</f>
        <v>4</v>
      </c>
      <c r="T102" s="102">
        <f>VLOOKUP(C102,职业!B:J,5,0)</f>
        <v>3</v>
      </c>
      <c r="U102" s="102">
        <f>VLOOKUP(C102,职业!B:J,6,0)</f>
        <v>2</v>
      </c>
      <c r="V102" s="102">
        <f>VLOOKUP(C102,职业!B:J,7,0)</f>
        <v>2</v>
      </c>
      <c r="W102" s="102">
        <f>VLOOKUP(C102,职业!B:J,8,0)</f>
        <v>2</v>
      </c>
      <c r="X102" s="102">
        <f>VLOOKUP(C102,职业!B:J,9,0)</f>
        <v>2</v>
      </c>
    </row>
    <row r="103" spans="1:24">
      <c r="A103" s="44">
        <f>ROW()-2</f>
        <v>101</v>
      </c>
      <c r="B103" s="44">
        <v>125</v>
      </c>
      <c r="C103" s="40">
        <v>1</v>
      </c>
      <c r="D103" s="40">
        <v>0</v>
      </c>
      <c r="E103" s="45" t="s">
        <v>248</v>
      </c>
      <c r="F103" s="45" t="str">
        <f>VLOOKUP(C103,职业!B:C,2,0)</f>
        <v>大将军</v>
      </c>
      <c r="G103" s="45" t="str">
        <f>VLOOKUP(D103,绝技!B:C,2,0)</f>
        <v>无</v>
      </c>
      <c r="H103" s="48">
        <v>19</v>
      </c>
      <c r="I103" s="48">
        <v>12</v>
      </c>
      <c r="J103" s="44">
        <f>H103+I103</f>
        <v>31</v>
      </c>
      <c r="K103" s="40">
        <v>1</v>
      </c>
      <c r="L103" s="41">
        <v>1</v>
      </c>
      <c r="M103" s="46">
        <f>(K103*S103*5)*(10+L103)</f>
        <v>220</v>
      </c>
      <c r="N103" s="70">
        <f>(K103*T103)*(10+L103)</f>
        <v>33</v>
      </c>
      <c r="O103" s="70">
        <f>K103*U103</f>
        <v>2</v>
      </c>
      <c r="P103" s="70">
        <f>K103*V103</f>
        <v>2</v>
      </c>
      <c r="Q103" s="70">
        <f>K103*W103*2</f>
        <v>4</v>
      </c>
      <c r="R103" s="70">
        <f>K103*X103*2</f>
        <v>4</v>
      </c>
      <c r="S103" s="102">
        <f>VLOOKUP(C103,职业!B:H,4,0)</f>
        <v>4</v>
      </c>
      <c r="T103" s="102">
        <f>VLOOKUP(C103,职业!B:J,5,0)</f>
        <v>3</v>
      </c>
      <c r="U103" s="102">
        <f>VLOOKUP(C103,职业!B:J,6,0)</f>
        <v>2</v>
      </c>
      <c r="V103" s="102">
        <f>VLOOKUP(C103,职业!B:J,7,0)</f>
        <v>2</v>
      </c>
      <c r="W103" s="102">
        <f>VLOOKUP(C103,职业!B:J,8,0)</f>
        <v>2</v>
      </c>
      <c r="X103" s="102">
        <f>VLOOKUP(C103,职业!B:J,9,0)</f>
        <v>2</v>
      </c>
    </row>
    <row r="104" spans="1:24">
      <c r="A104" s="44">
        <f>ROW()-2</f>
        <v>102</v>
      </c>
      <c r="B104" s="44">
        <v>127</v>
      </c>
      <c r="C104" s="40">
        <v>1</v>
      </c>
      <c r="D104" s="40">
        <v>0</v>
      </c>
      <c r="E104" s="45" t="s">
        <v>250</v>
      </c>
      <c r="F104" s="45" t="str">
        <f>VLOOKUP(C104,职业!B:C,2,0)</f>
        <v>大将军</v>
      </c>
      <c r="G104" s="45" t="str">
        <f>VLOOKUP(D104,绝技!B:C,2,0)</f>
        <v>无</v>
      </c>
      <c r="H104" s="48">
        <v>19</v>
      </c>
      <c r="I104" s="48">
        <v>7</v>
      </c>
      <c r="J104" s="44">
        <f>H104+I104</f>
        <v>26</v>
      </c>
      <c r="K104" s="40">
        <v>1</v>
      </c>
      <c r="L104" s="41">
        <v>1</v>
      </c>
      <c r="M104" s="46">
        <f>(K104*S104*5)*(10+L104)</f>
        <v>220</v>
      </c>
      <c r="N104" s="70">
        <f>(K104*T104)*(10+L104)</f>
        <v>33</v>
      </c>
      <c r="O104" s="70">
        <f>K104*U104</f>
        <v>2</v>
      </c>
      <c r="P104" s="70">
        <f>K104*V104</f>
        <v>2</v>
      </c>
      <c r="Q104" s="70">
        <f>K104*W104*2</f>
        <v>4</v>
      </c>
      <c r="R104" s="70">
        <f>K104*X104*2</f>
        <v>4</v>
      </c>
      <c r="S104" s="102">
        <f>VLOOKUP(C104,职业!B:H,4,0)</f>
        <v>4</v>
      </c>
      <c r="T104" s="102">
        <f>VLOOKUP(C104,职业!B:J,5,0)</f>
        <v>3</v>
      </c>
      <c r="U104" s="102">
        <f>VLOOKUP(C104,职业!B:J,6,0)</f>
        <v>2</v>
      </c>
      <c r="V104" s="102">
        <f>VLOOKUP(C104,职业!B:J,7,0)</f>
        <v>2</v>
      </c>
      <c r="W104" s="102">
        <f>VLOOKUP(C104,职业!B:J,8,0)</f>
        <v>2</v>
      </c>
      <c r="X104" s="102">
        <f>VLOOKUP(C104,职业!B:J,9,0)</f>
        <v>2</v>
      </c>
    </row>
    <row r="105" spans="1:24">
      <c r="A105" s="44">
        <f>ROW()-2</f>
        <v>103</v>
      </c>
      <c r="B105" s="44">
        <v>131</v>
      </c>
      <c r="C105" s="40">
        <v>1</v>
      </c>
      <c r="D105" s="40">
        <v>0</v>
      </c>
      <c r="E105" s="45" t="s">
        <v>254</v>
      </c>
      <c r="F105" s="45" t="str">
        <f>VLOOKUP(C105,职业!B:C,2,0)</f>
        <v>大将军</v>
      </c>
      <c r="G105" s="45" t="str">
        <f>VLOOKUP(D105,绝技!B:C,2,0)</f>
        <v>无</v>
      </c>
      <c r="H105" s="48">
        <v>19</v>
      </c>
      <c r="I105" s="48">
        <v>9</v>
      </c>
      <c r="J105" s="44">
        <f>H105+I105</f>
        <v>28</v>
      </c>
      <c r="K105" s="40">
        <v>1</v>
      </c>
      <c r="L105" s="41">
        <v>1</v>
      </c>
      <c r="M105" s="46">
        <f>(K105*S105*5)*(10+L105)</f>
        <v>220</v>
      </c>
      <c r="N105" s="70">
        <f>(K105*T105)*(10+L105)</f>
        <v>33</v>
      </c>
      <c r="O105" s="70">
        <f>K105*U105</f>
        <v>2</v>
      </c>
      <c r="P105" s="70">
        <f>K105*V105</f>
        <v>2</v>
      </c>
      <c r="Q105" s="70">
        <f>K105*W105*2</f>
        <v>4</v>
      </c>
      <c r="R105" s="70">
        <f>K105*X105*2</f>
        <v>4</v>
      </c>
      <c r="S105" s="102">
        <f>VLOOKUP(C105,职业!B:H,4,0)</f>
        <v>4</v>
      </c>
      <c r="T105" s="102">
        <f>VLOOKUP(C105,职业!B:J,5,0)</f>
        <v>3</v>
      </c>
      <c r="U105" s="102">
        <f>VLOOKUP(C105,职业!B:J,6,0)</f>
        <v>2</v>
      </c>
      <c r="V105" s="102">
        <f>VLOOKUP(C105,职业!B:J,7,0)</f>
        <v>2</v>
      </c>
      <c r="W105" s="102">
        <f>VLOOKUP(C105,职业!B:J,8,0)</f>
        <v>2</v>
      </c>
      <c r="X105" s="102">
        <f>VLOOKUP(C105,职业!B:J,9,0)</f>
        <v>2</v>
      </c>
    </row>
    <row r="106" spans="1:24">
      <c r="A106" s="44">
        <f>ROW()-2</f>
        <v>104</v>
      </c>
      <c r="B106" s="44">
        <v>148</v>
      </c>
      <c r="C106" s="40">
        <v>1</v>
      </c>
      <c r="D106" s="40">
        <v>0</v>
      </c>
      <c r="E106" s="45" t="s">
        <v>271</v>
      </c>
      <c r="F106" s="45" t="str">
        <f>VLOOKUP(C106,职业!B:C,2,0)</f>
        <v>大将军</v>
      </c>
      <c r="G106" s="45" t="str">
        <f>VLOOKUP(D106,绝技!B:C,2,0)</f>
        <v>无</v>
      </c>
      <c r="H106" s="48">
        <v>19</v>
      </c>
      <c r="I106" s="48">
        <v>4</v>
      </c>
      <c r="J106" s="44">
        <f>H106+I106</f>
        <v>23</v>
      </c>
      <c r="K106" s="40">
        <v>1</v>
      </c>
      <c r="L106" s="41">
        <v>1</v>
      </c>
      <c r="M106" s="46">
        <f>(K106*S106*5)*(10+L106)</f>
        <v>220</v>
      </c>
      <c r="N106" s="70">
        <f>(K106*T106)*(10+L106)</f>
        <v>33</v>
      </c>
      <c r="O106" s="70">
        <f>K106*U106</f>
        <v>2</v>
      </c>
      <c r="P106" s="70">
        <f>K106*V106</f>
        <v>2</v>
      </c>
      <c r="Q106" s="70">
        <f>K106*W106*2</f>
        <v>4</v>
      </c>
      <c r="R106" s="70">
        <f>K106*X106*2</f>
        <v>4</v>
      </c>
      <c r="S106" s="102">
        <f>VLOOKUP(C106,职业!B:H,4,0)</f>
        <v>4</v>
      </c>
      <c r="T106" s="102">
        <f>VLOOKUP(C106,职业!B:J,5,0)</f>
        <v>3</v>
      </c>
      <c r="U106" s="102">
        <f>VLOOKUP(C106,职业!B:J,6,0)</f>
        <v>2</v>
      </c>
      <c r="V106" s="102">
        <f>VLOOKUP(C106,职业!B:J,7,0)</f>
        <v>2</v>
      </c>
      <c r="W106" s="102">
        <f>VLOOKUP(C106,职业!B:J,8,0)</f>
        <v>2</v>
      </c>
      <c r="X106" s="102">
        <f>VLOOKUP(C106,职业!B:J,9,0)</f>
        <v>2</v>
      </c>
    </row>
    <row r="107" spans="1:24">
      <c r="A107" s="44">
        <f>ROW()-2</f>
        <v>105</v>
      </c>
      <c r="B107" s="44">
        <v>161</v>
      </c>
      <c r="C107" s="40">
        <v>1</v>
      </c>
      <c r="D107" s="40">
        <v>0</v>
      </c>
      <c r="E107" s="45" t="s">
        <v>284</v>
      </c>
      <c r="F107" s="45" t="str">
        <f>VLOOKUP(C107,职业!B:C,2,0)</f>
        <v>大将军</v>
      </c>
      <c r="G107" s="45" t="str">
        <f>VLOOKUP(D107,绝技!B:C,2,0)</f>
        <v>无</v>
      </c>
      <c r="H107" s="48">
        <v>19</v>
      </c>
      <c r="I107" s="48">
        <v>11</v>
      </c>
      <c r="J107" s="44">
        <f>H107+I107</f>
        <v>30</v>
      </c>
      <c r="K107" s="40">
        <v>1</v>
      </c>
      <c r="L107" s="41">
        <v>1</v>
      </c>
      <c r="M107" s="46">
        <f>(K107*S107*5)*(10+L107)</f>
        <v>220</v>
      </c>
      <c r="N107" s="70">
        <f>(K107*T107)*(10+L107)</f>
        <v>33</v>
      </c>
      <c r="O107" s="70">
        <f>K107*U107</f>
        <v>2</v>
      </c>
      <c r="P107" s="70">
        <f>K107*V107</f>
        <v>2</v>
      </c>
      <c r="Q107" s="70">
        <f>K107*W107*2</f>
        <v>4</v>
      </c>
      <c r="R107" s="70">
        <f>K107*X107*2</f>
        <v>4</v>
      </c>
      <c r="S107" s="102">
        <f>VLOOKUP(C107,职业!B:H,4,0)</f>
        <v>4</v>
      </c>
      <c r="T107" s="102">
        <f>VLOOKUP(C107,职业!B:J,5,0)</f>
        <v>3</v>
      </c>
      <c r="U107" s="102">
        <f>VLOOKUP(C107,职业!B:J,6,0)</f>
        <v>2</v>
      </c>
      <c r="V107" s="102">
        <f>VLOOKUP(C107,职业!B:J,7,0)</f>
        <v>2</v>
      </c>
      <c r="W107" s="102">
        <f>VLOOKUP(C107,职业!B:J,8,0)</f>
        <v>2</v>
      </c>
      <c r="X107" s="102">
        <f>VLOOKUP(C107,职业!B:J,9,0)</f>
        <v>2</v>
      </c>
    </row>
    <row r="108" spans="1:24">
      <c r="A108" s="44">
        <f>ROW()-2</f>
        <v>106</v>
      </c>
      <c r="B108" s="44">
        <v>204</v>
      </c>
      <c r="C108" s="40">
        <v>1</v>
      </c>
      <c r="D108" s="40">
        <v>0</v>
      </c>
      <c r="E108" s="45" t="s">
        <v>327</v>
      </c>
      <c r="F108" s="45" t="str">
        <f>VLOOKUP(C108,职业!B:C,2,0)</f>
        <v>大将军</v>
      </c>
      <c r="G108" s="45" t="str">
        <f>VLOOKUP(D108,绝技!B:C,2,0)</f>
        <v>无</v>
      </c>
      <c r="H108" s="48">
        <v>19</v>
      </c>
      <c r="I108" s="48">
        <v>13</v>
      </c>
      <c r="J108" s="44">
        <f>H108+I108</f>
        <v>32</v>
      </c>
      <c r="K108" s="40">
        <v>1</v>
      </c>
      <c r="L108" s="41">
        <v>1</v>
      </c>
      <c r="M108" s="46">
        <f>(K108*S108*5)*(10+L108)</f>
        <v>220</v>
      </c>
      <c r="N108" s="70">
        <f>(K108*T108)*(10+L108)</f>
        <v>33</v>
      </c>
      <c r="O108" s="70">
        <f>K108*U108</f>
        <v>2</v>
      </c>
      <c r="P108" s="70">
        <f>K108*V108</f>
        <v>2</v>
      </c>
      <c r="Q108" s="70">
        <f>K108*W108*2</f>
        <v>4</v>
      </c>
      <c r="R108" s="70">
        <f>K108*X108*2</f>
        <v>4</v>
      </c>
      <c r="S108" s="102">
        <f>VLOOKUP(C108,职业!B:H,4,0)</f>
        <v>4</v>
      </c>
      <c r="T108" s="102">
        <f>VLOOKUP(C108,职业!B:J,5,0)</f>
        <v>3</v>
      </c>
      <c r="U108" s="102">
        <f>VLOOKUP(C108,职业!B:J,6,0)</f>
        <v>2</v>
      </c>
      <c r="V108" s="102">
        <f>VLOOKUP(C108,职业!B:J,7,0)</f>
        <v>2</v>
      </c>
      <c r="W108" s="102">
        <f>VLOOKUP(C108,职业!B:J,8,0)</f>
        <v>2</v>
      </c>
      <c r="X108" s="102">
        <f>VLOOKUP(C108,职业!B:J,9,0)</f>
        <v>2</v>
      </c>
    </row>
    <row r="109" spans="1:24">
      <c r="A109" s="44">
        <f>ROW()-2</f>
        <v>107</v>
      </c>
      <c r="B109" s="44">
        <v>210</v>
      </c>
      <c r="C109" s="40">
        <v>1</v>
      </c>
      <c r="D109" s="40">
        <v>0</v>
      </c>
      <c r="E109" s="45" t="s">
        <v>333</v>
      </c>
      <c r="F109" s="45" t="str">
        <f>VLOOKUP(C109,职业!B:C,2,0)</f>
        <v>大将军</v>
      </c>
      <c r="G109" s="45" t="str">
        <f>VLOOKUP(D109,绝技!B:C,2,0)</f>
        <v>无</v>
      </c>
      <c r="H109" s="48">
        <v>19</v>
      </c>
      <c r="I109" s="48">
        <v>12</v>
      </c>
      <c r="J109" s="44">
        <f>H109+I109</f>
        <v>31</v>
      </c>
      <c r="K109" s="40">
        <v>1</v>
      </c>
      <c r="L109" s="41">
        <v>1</v>
      </c>
      <c r="M109" s="46">
        <f>(K109*S109*5)*(10+L109)</f>
        <v>220</v>
      </c>
      <c r="N109" s="70">
        <f>(K109*T109)*(10+L109)</f>
        <v>33</v>
      </c>
      <c r="O109" s="70">
        <f>K109*U109</f>
        <v>2</v>
      </c>
      <c r="P109" s="70">
        <f>K109*V109</f>
        <v>2</v>
      </c>
      <c r="Q109" s="70">
        <f>K109*W109*2</f>
        <v>4</v>
      </c>
      <c r="R109" s="70">
        <f>K109*X109*2</f>
        <v>4</v>
      </c>
      <c r="S109" s="102">
        <f>VLOOKUP(C109,职业!B:H,4,0)</f>
        <v>4</v>
      </c>
      <c r="T109" s="102">
        <f>VLOOKUP(C109,职业!B:J,5,0)</f>
        <v>3</v>
      </c>
      <c r="U109" s="102">
        <f>VLOOKUP(C109,职业!B:J,6,0)</f>
        <v>2</v>
      </c>
      <c r="V109" s="102">
        <f>VLOOKUP(C109,职业!B:J,7,0)</f>
        <v>2</v>
      </c>
      <c r="W109" s="102">
        <f>VLOOKUP(C109,职业!B:J,8,0)</f>
        <v>2</v>
      </c>
      <c r="X109" s="102">
        <f>VLOOKUP(C109,职业!B:J,9,0)</f>
        <v>2</v>
      </c>
    </row>
    <row r="110" spans="1:24">
      <c r="A110" s="44">
        <f>ROW()-2</f>
        <v>108</v>
      </c>
      <c r="B110" s="44">
        <v>234</v>
      </c>
      <c r="C110" s="40">
        <v>1</v>
      </c>
      <c r="D110" s="40">
        <v>0</v>
      </c>
      <c r="E110" s="45" t="s">
        <v>357</v>
      </c>
      <c r="F110" s="45" t="str">
        <f>VLOOKUP(C110,职业!B:C,2,0)</f>
        <v>大将军</v>
      </c>
      <c r="G110" s="45" t="str">
        <f>VLOOKUP(D110,绝技!B:C,2,0)</f>
        <v>无</v>
      </c>
      <c r="H110" s="48">
        <v>19</v>
      </c>
      <c r="I110" s="48">
        <v>8</v>
      </c>
      <c r="J110" s="44">
        <f>H110+I110</f>
        <v>27</v>
      </c>
      <c r="K110" s="40">
        <v>1</v>
      </c>
      <c r="L110" s="41">
        <v>1</v>
      </c>
      <c r="M110" s="46">
        <f>(K110*S110*5)*(10+L110)</f>
        <v>220</v>
      </c>
      <c r="N110" s="70">
        <f>(K110*T110)*(10+L110)</f>
        <v>33</v>
      </c>
      <c r="O110" s="70">
        <f>K110*U110</f>
        <v>2</v>
      </c>
      <c r="P110" s="70">
        <f>K110*V110</f>
        <v>2</v>
      </c>
      <c r="Q110" s="70">
        <f>K110*W110*2</f>
        <v>4</v>
      </c>
      <c r="R110" s="70">
        <f>K110*X110*2</f>
        <v>4</v>
      </c>
      <c r="S110" s="102">
        <f>VLOOKUP(C110,职业!B:H,4,0)</f>
        <v>4</v>
      </c>
      <c r="T110" s="102">
        <f>VLOOKUP(C110,职业!B:J,5,0)</f>
        <v>3</v>
      </c>
      <c r="U110" s="102">
        <f>VLOOKUP(C110,职业!B:J,6,0)</f>
        <v>2</v>
      </c>
      <c r="V110" s="102">
        <f>VLOOKUP(C110,职业!B:J,7,0)</f>
        <v>2</v>
      </c>
      <c r="W110" s="102">
        <f>VLOOKUP(C110,职业!B:J,8,0)</f>
        <v>2</v>
      </c>
      <c r="X110" s="102">
        <f>VLOOKUP(C110,职业!B:J,9,0)</f>
        <v>2</v>
      </c>
    </row>
    <row r="111" spans="1:24">
      <c r="A111" s="44">
        <f>ROW()-2</f>
        <v>109</v>
      </c>
      <c r="B111" s="44">
        <v>245</v>
      </c>
      <c r="C111" s="40">
        <v>11</v>
      </c>
      <c r="D111" s="40">
        <v>0</v>
      </c>
      <c r="E111" s="45" t="s">
        <v>368</v>
      </c>
      <c r="F111" s="45" t="str">
        <f>VLOOKUP(C111,职业!B:C,2,0)</f>
        <v>妖术师</v>
      </c>
      <c r="G111" s="45" t="str">
        <f>VLOOKUP(D111,绝技!B:C,2,0)</f>
        <v>无</v>
      </c>
      <c r="H111" s="48">
        <v>19</v>
      </c>
      <c r="I111" s="48">
        <v>26</v>
      </c>
      <c r="J111" s="44">
        <f>H111+I111</f>
        <v>45</v>
      </c>
      <c r="K111" s="40">
        <v>5</v>
      </c>
      <c r="L111" s="41">
        <v>1</v>
      </c>
      <c r="M111" s="46">
        <f>(K111*S111*5)*(10+L111)</f>
        <v>825</v>
      </c>
      <c r="N111" s="70">
        <f>(K111*T111)*(10+L111)</f>
        <v>220</v>
      </c>
      <c r="O111" s="70">
        <f>K111*U111</f>
        <v>5</v>
      </c>
      <c r="P111" s="70">
        <f>K111*V111</f>
        <v>15</v>
      </c>
      <c r="Q111" s="70">
        <f>K111*W111*2</f>
        <v>30</v>
      </c>
      <c r="R111" s="70">
        <f>K111*X111*2</f>
        <v>10</v>
      </c>
      <c r="S111" s="102">
        <f>VLOOKUP(C111,职业!B:H,4,0)</f>
        <v>3</v>
      </c>
      <c r="T111" s="102">
        <f>VLOOKUP(C111,职业!B:J,5,0)</f>
        <v>4</v>
      </c>
      <c r="U111" s="102">
        <f>VLOOKUP(C111,职业!B:J,6,0)</f>
        <v>1</v>
      </c>
      <c r="V111" s="102">
        <f>VLOOKUP(C111,职业!B:J,7,0)</f>
        <v>3</v>
      </c>
      <c r="W111" s="102">
        <f>VLOOKUP(C111,职业!B:J,8,0)</f>
        <v>3</v>
      </c>
      <c r="X111" s="102">
        <f>VLOOKUP(C111,职业!B:J,9,0)</f>
        <v>1</v>
      </c>
    </row>
    <row r="112" spans="1:24">
      <c r="A112" s="44">
        <f>ROW()-2</f>
        <v>110</v>
      </c>
      <c r="B112" s="44">
        <v>270</v>
      </c>
      <c r="C112" s="40">
        <v>1</v>
      </c>
      <c r="D112" s="40">
        <v>0</v>
      </c>
      <c r="E112" s="45" t="s">
        <v>393</v>
      </c>
      <c r="F112" s="45" t="str">
        <f>VLOOKUP(C112,职业!B:C,2,0)</f>
        <v>大将军</v>
      </c>
      <c r="G112" s="45" t="str">
        <f>VLOOKUP(D112,绝技!B:C,2,0)</f>
        <v>无</v>
      </c>
      <c r="H112" s="48">
        <v>19</v>
      </c>
      <c r="I112" s="48">
        <v>8</v>
      </c>
      <c r="J112" s="44">
        <f>H112+I112</f>
        <v>27</v>
      </c>
      <c r="K112" s="40">
        <v>1</v>
      </c>
      <c r="L112" s="41">
        <v>1</v>
      </c>
      <c r="M112" s="46">
        <f>(K112*S112*5)*(10+L112)</f>
        <v>220</v>
      </c>
      <c r="N112" s="70">
        <f>(K112*T112)*(10+L112)</f>
        <v>33</v>
      </c>
      <c r="O112" s="70">
        <f>K112*U112</f>
        <v>2</v>
      </c>
      <c r="P112" s="70">
        <f>K112*V112</f>
        <v>2</v>
      </c>
      <c r="Q112" s="70">
        <f>K112*W112*2</f>
        <v>4</v>
      </c>
      <c r="R112" s="70">
        <f>K112*X112*2</f>
        <v>4</v>
      </c>
      <c r="S112" s="102">
        <f>VLOOKUP(C112,职业!B:H,4,0)</f>
        <v>4</v>
      </c>
      <c r="T112" s="102">
        <f>VLOOKUP(C112,职业!B:J,5,0)</f>
        <v>3</v>
      </c>
      <c r="U112" s="102">
        <f>VLOOKUP(C112,职业!B:J,6,0)</f>
        <v>2</v>
      </c>
      <c r="V112" s="102">
        <f>VLOOKUP(C112,职业!B:J,7,0)</f>
        <v>2</v>
      </c>
      <c r="W112" s="102">
        <f>VLOOKUP(C112,职业!B:J,8,0)</f>
        <v>2</v>
      </c>
      <c r="X112" s="102">
        <f>VLOOKUP(C112,职业!B:J,9,0)</f>
        <v>2</v>
      </c>
    </row>
    <row r="113" spans="1:24">
      <c r="A113" s="44">
        <f>ROW()-2</f>
        <v>111</v>
      </c>
      <c r="B113" s="44">
        <v>279</v>
      </c>
      <c r="C113" s="40">
        <v>1</v>
      </c>
      <c r="D113" s="40">
        <v>0</v>
      </c>
      <c r="E113" s="45" t="s">
        <v>402</v>
      </c>
      <c r="F113" s="45" t="str">
        <f>VLOOKUP(C113,职业!B:C,2,0)</f>
        <v>大将军</v>
      </c>
      <c r="G113" s="45" t="str">
        <f>VLOOKUP(D113,绝技!B:C,2,0)</f>
        <v>无</v>
      </c>
      <c r="H113" s="48">
        <v>19</v>
      </c>
      <c r="I113" s="48">
        <v>14</v>
      </c>
      <c r="J113" s="44">
        <f>H113+I113</f>
        <v>33</v>
      </c>
      <c r="K113" s="40">
        <v>1</v>
      </c>
      <c r="L113" s="41">
        <v>1</v>
      </c>
      <c r="M113" s="46">
        <f>(K113*S113*5)*(10+L113)</f>
        <v>220</v>
      </c>
      <c r="N113" s="70">
        <f>(K113*T113)*(10+L113)</f>
        <v>33</v>
      </c>
      <c r="O113" s="70">
        <f>K113*U113</f>
        <v>2</v>
      </c>
      <c r="P113" s="70">
        <f>K113*V113</f>
        <v>2</v>
      </c>
      <c r="Q113" s="70">
        <f>K113*W113*2</f>
        <v>4</v>
      </c>
      <c r="R113" s="70">
        <f>K113*X113*2</f>
        <v>4</v>
      </c>
      <c r="S113" s="102">
        <f>VLOOKUP(C113,职业!B:H,4,0)</f>
        <v>4</v>
      </c>
      <c r="T113" s="102">
        <f>VLOOKUP(C113,职业!B:J,5,0)</f>
        <v>3</v>
      </c>
      <c r="U113" s="102">
        <f>VLOOKUP(C113,职业!B:J,6,0)</f>
        <v>2</v>
      </c>
      <c r="V113" s="102">
        <f>VLOOKUP(C113,职业!B:J,7,0)</f>
        <v>2</v>
      </c>
      <c r="W113" s="102">
        <f>VLOOKUP(C113,职业!B:J,8,0)</f>
        <v>2</v>
      </c>
      <c r="X113" s="102">
        <f>VLOOKUP(C113,职业!B:J,9,0)</f>
        <v>2</v>
      </c>
    </row>
    <row r="114" spans="1:24">
      <c r="A114" s="44">
        <f>ROW()-2</f>
        <v>112</v>
      </c>
      <c r="B114" s="44">
        <v>285</v>
      </c>
      <c r="C114" s="40">
        <v>1</v>
      </c>
      <c r="D114" s="40">
        <v>0</v>
      </c>
      <c r="E114" s="45" t="s">
        <v>408</v>
      </c>
      <c r="F114" s="45" t="str">
        <f>VLOOKUP(C114,职业!B:C,2,0)</f>
        <v>大将军</v>
      </c>
      <c r="G114" s="45" t="str">
        <f>VLOOKUP(D114,绝技!B:C,2,0)</f>
        <v>无</v>
      </c>
      <c r="H114" s="48">
        <v>19</v>
      </c>
      <c r="I114" s="48">
        <v>15</v>
      </c>
      <c r="J114" s="44">
        <f>H114+I114</f>
        <v>34</v>
      </c>
      <c r="K114" s="40">
        <v>1</v>
      </c>
      <c r="L114" s="41">
        <v>1</v>
      </c>
      <c r="M114" s="46">
        <f>(K114*S114*5)*(10+L114)</f>
        <v>220</v>
      </c>
      <c r="N114" s="70">
        <f>(K114*T114)*(10+L114)</f>
        <v>33</v>
      </c>
      <c r="O114" s="70">
        <f>K114*U114</f>
        <v>2</v>
      </c>
      <c r="P114" s="70">
        <f>K114*V114</f>
        <v>2</v>
      </c>
      <c r="Q114" s="70">
        <f>K114*W114*2</f>
        <v>4</v>
      </c>
      <c r="R114" s="70">
        <f>K114*X114*2</f>
        <v>4</v>
      </c>
      <c r="S114" s="102">
        <f>VLOOKUP(C114,职业!B:H,4,0)</f>
        <v>4</v>
      </c>
      <c r="T114" s="102">
        <f>VLOOKUP(C114,职业!B:J,5,0)</f>
        <v>3</v>
      </c>
      <c r="U114" s="102">
        <f>VLOOKUP(C114,职业!B:J,6,0)</f>
        <v>2</v>
      </c>
      <c r="V114" s="102">
        <f>VLOOKUP(C114,职业!B:J,7,0)</f>
        <v>2</v>
      </c>
      <c r="W114" s="102">
        <f>VLOOKUP(C114,职业!B:J,8,0)</f>
        <v>2</v>
      </c>
      <c r="X114" s="102">
        <f>VLOOKUP(C114,职业!B:J,9,0)</f>
        <v>2</v>
      </c>
    </row>
    <row r="115" spans="1:24">
      <c r="A115" s="44">
        <f>ROW()-2</f>
        <v>113</v>
      </c>
      <c r="B115" s="44">
        <v>296</v>
      </c>
      <c r="C115" s="40">
        <v>1</v>
      </c>
      <c r="D115" s="40">
        <v>0</v>
      </c>
      <c r="E115" s="45" t="s">
        <v>419</v>
      </c>
      <c r="F115" s="45" t="str">
        <f>VLOOKUP(C115,职业!B:C,2,0)</f>
        <v>大将军</v>
      </c>
      <c r="G115" s="45" t="str">
        <f>VLOOKUP(D115,绝技!B:C,2,0)</f>
        <v>无</v>
      </c>
      <c r="H115" s="48">
        <v>19</v>
      </c>
      <c r="I115" s="48">
        <v>15</v>
      </c>
      <c r="J115" s="44">
        <f>H115+I115</f>
        <v>34</v>
      </c>
      <c r="K115" s="40">
        <v>1</v>
      </c>
      <c r="L115" s="41">
        <v>1</v>
      </c>
      <c r="M115" s="46">
        <f>(K115*S115*5)*(10+L115)</f>
        <v>220</v>
      </c>
      <c r="N115" s="70">
        <f>(K115*T115)*(10+L115)</f>
        <v>33</v>
      </c>
      <c r="O115" s="70">
        <f>K115*U115</f>
        <v>2</v>
      </c>
      <c r="P115" s="70">
        <f>K115*V115</f>
        <v>2</v>
      </c>
      <c r="Q115" s="70">
        <f>K115*W115*2</f>
        <v>4</v>
      </c>
      <c r="R115" s="70">
        <f>K115*X115*2</f>
        <v>4</v>
      </c>
      <c r="S115" s="102">
        <f>VLOOKUP(C115,职业!B:H,4,0)</f>
        <v>4</v>
      </c>
      <c r="T115" s="102">
        <f>VLOOKUP(C115,职业!B:J,5,0)</f>
        <v>3</v>
      </c>
      <c r="U115" s="102">
        <f>VLOOKUP(C115,职业!B:J,6,0)</f>
        <v>2</v>
      </c>
      <c r="V115" s="102">
        <f>VLOOKUP(C115,职业!B:J,7,0)</f>
        <v>2</v>
      </c>
      <c r="W115" s="102">
        <f>VLOOKUP(C115,职业!B:J,8,0)</f>
        <v>2</v>
      </c>
      <c r="X115" s="102">
        <f>VLOOKUP(C115,职业!B:J,9,0)</f>
        <v>2</v>
      </c>
    </row>
    <row r="116" spans="1:24">
      <c r="A116" s="44">
        <f>ROW()-2</f>
        <v>114</v>
      </c>
      <c r="B116" s="44">
        <v>333</v>
      </c>
      <c r="C116" s="40">
        <v>1</v>
      </c>
      <c r="D116" s="40">
        <v>0</v>
      </c>
      <c r="E116" s="45" t="s">
        <v>455</v>
      </c>
      <c r="F116" s="45" t="str">
        <f>VLOOKUP(C116,职业!B:C,2,0)</f>
        <v>大将军</v>
      </c>
      <c r="G116" s="45" t="str">
        <f>VLOOKUP(D116,绝技!B:C,2,0)</f>
        <v>无</v>
      </c>
      <c r="H116" s="48">
        <v>19</v>
      </c>
      <c r="I116" s="48">
        <v>9</v>
      </c>
      <c r="J116" s="44">
        <f>H116+I116</f>
        <v>28</v>
      </c>
      <c r="K116" s="40">
        <v>1</v>
      </c>
      <c r="L116" s="41">
        <v>1</v>
      </c>
      <c r="M116" s="46">
        <f>(K116*S116*5)*(10+L116)</f>
        <v>220</v>
      </c>
      <c r="N116" s="70">
        <f>(K116*T116)*(10+L116)</f>
        <v>33</v>
      </c>
      <c r="O116" s="70">
        <f>K116*U116</f>
        <v>2</v>
      </c>
      <c r="P116" s="70">
        <f>K116*V116</f>
        <v>2</v>
      </c>
      <c r="Q116" s="70">
        <f>K116*W116*2</f>
        <v>4</v>
      </c>
      <c r="R116" s="70">
        <f>K116*X116*2</f>
        <v>4</v>
      </c>
      <c r="S116" s="102">
        <f>VLOOKUP(C116,职业!B:H,4,0)</f>
        <v>4</v>
      </c>
      <c r="T116" s="102">
        <f>VLOOKUP(C116,职业!B:J,5,0)</f>
        <v>3</v>
      </c>
      <c r="U116" s="102">
        <f>VLOOKUP(C116,职业!B:J,6,0)</f>
        <v>2</v>
      </c>
      <c r="V116" s="102">
        <f>VLOOKUP(C116,职业!B:J,7,0)</f>
        <v>2</v>
      </c>
      <c r="W116" s="102">
        <f>VLOOKUP(C116,职业!B:J,8,0)</f>
        <v>2</v>
      </c>
      <c r="X116" s="102">
        <f>VLOOKUP(C116,职业!B:J,9,0)</f>
        <v>2</v>
      </c>
    </row>
    <row r="117" spans="1:24">
      <c r="A117" s="44">
        <f>ROW()-2</f>
        <v>115</v>
      </c>
      <c r="B117" s="44">
        <v>334</v>
      </c>
      <c r="C117" s="40">
        <v>1</v>
      </c>
      <c r="D117" s="40">
        <v>0</v>
      </c>
      <c r="E117" s="45" t="s">
        <v>456</v>
      </c>
      <c r="F117" s="45" t="str">
        <f>VLOOKUP(C117,职业!B:C,2,0)</f>
        <v>大将军</v>
      </c>
      <c r="G117" s="45" t="str">
        <f>VLOOKUP(D117,绝技!B:C,2,0)</f>
        <v>无</v>
      </c>
      <c r="H117" s="48">
        <v>19</v>
      </c>
      <c r="I117" s="48">
        <v>10</v>
      </c>
      <c r="J117" s="44">
        <f>H117+I117</f>
        <v>29</v>
      </c>
      <c r="K117" s="40">
        <v>1</v>
      </c>
      <c r="L117" s="41">
        <v>1</v>
      </c>
      <c r="M117" s="46">
        <f>(K117*S117*5)*(10+L117)</f>
        <v>220</v>
      </c>
      <c r="N117" s="70">
        <f>(K117*T117)*(10+L117)</f>
        <v>33</v>
      </c>
      <c r="O117" s="70">
        <f>K117*U117</f>
        <v>2</v>
      </c>
      <c r="P117" s="70">
        <f>K117*V117</f>
        <v>2</v>
      </c>
      <c r="Q117" s="70">
        <f>K117*W117*2</f>
        <v>4</v>
      </c>
      <c r="R117" s="70">
        <f>K117*X117*2</f>
        <v>4</v>
      </c>
      <c r="S117" s="102">
        <f>VLOOKUP(C117,职业!B:H,4,0)</f>
        <v>4</v>
      </c>
      <c r="T117" s="102">
        <f>VLOOKUP(C117,职业!B:J,5,0)</f>
        <v>3</v>
      </c>
      <c r="U117" s="102">
        <f>VLOOKUP(C117,职业!B:J,6,0)</f>
        <v>2</v>
      </c>
      <c r="V117" s="102">
        <f>VLOOKUP(C117,职业!B:J,7,0)</f>
        <v>2</v>
      </c>
      <c r="W117" s="102">
        <f>VLOOKUP(C117,职业!B:J,8,0)</f>
        <v>2</v>
      </c>
      <c r="X117" s="102">
        <f>VLOOKUP(C117,职业!B:J,9,0)</f>
        <v>2</v>
      </c>
    </row>
    <row r="118" spans="1:24">
      <c r="A118" s="44">
        <f>ROW()-2</f>
        <v>116</v>
      </c>
      <c r="B118" s="44">
        <v>360</v>
      </c>
      <c r="C118" s="40">
        <v>1</v>
      </c>
      <c r="D118" s="40">
        <v>0</v>
      </c>
      <c r="E118" s="45" t="s">
        <v>482</v>
      </c>
      <c r="F118" s="45" t="str">
        <f>VLOOKUP(C118,职业!B:C,2,0)</f>
        <v>大将军</v>
      </c>
      <c r="G118" s="45" t="str">
        <f>VLOOKUP(D118,绝技!B:C,2,0)</f>
        <v>无</v>
      </c>
      <c r="H118" s="48">
        <v>19</v>
      </c>
      <c r="I118" s="48">
        <v>12</v>
      </c>
      <c r="J118" s="44">
        <f>H118+I118</f>
        <v>31</v>
      </c>
      <c r="K118" s="40">
        <v>1</v>
      </c>
      <c r="L118" s="41">
        <v>1</v>
      </c>
      <c r="M118" s="46">
        <f>(K118*S118*5)*(10+L118)</f>
        <v>220</v>
      </c>
      <c r="N118" s="70">
        <f>(K118*T118)*(10+L118)</f>
        <v>33</v>
      </c>
      <c r="O118" s="70">
        <f>K118*U118</f>
        <v>2</v>
      </c>
      <c r="P118" s="70">
        <f>K118*V118</f>
        <v>2</v>
      </c>
      <c r="Q118" s="70">
        <f>K118*W118*2</f>
        <v>4</v>
      </c>
      <c r="R118" s="70">
        <f>K118*X118*2</f>
        <v>4</v>
      </c>
      <c r="S118" s="102">
        <f>VLOOKUP(C118,职业!B:H,4,0)</f>
        <v>4</v>
      </c>
      <c r="T118" s="102">
        <f>VLOOKUP(C118,职业!B:J,5,0)</f>
        <v>3</v>
      </c>
      <c r="U118" s="102">
        <f>VLOOKUP(C118,职业!B:J,6,0)</f>
        <v>2</v>
      </c>
      <c r="V118" s="102">
        <f>VLOOKUP(C118,职业!B:J,7,0)</f>
        <v>2</v>
      </c>
      <c r="W118" s="102">
        <f>VLOOKUP(C118,职业!B:J,8,0)</f>
        <v>2</v>
      </c>
      <c r="X118" s="102">
        <f>VLOOKUP(C118,职业!B:J,9,0)</f>
        <v>2</v>
      </c>
    </row>
    <row r="119" spans="1:24">
      <c r="A119" s="44">
        <f>ROW()-2</f>
        <v>117</v>
      </c>
      <c r="B119" s="44">
        <v>374</v>
      </c>
      <c r="C119" s="40">
        <v>1</v>
      </c>
      <c r="D119" s="40">
        <v>0</v>
      </c>
      <c r="E119" s="45" t="s">
        <v>496</v>
      </c>
      <c r="F119" s="45" t="str">
        <f>VLOOKUP(C119,职业!B:C,2,0)</f>
        <v>大将军</v>
      </c>
      <c r="G119" s="45" t="str">
        <f>VLOOKUP(D119,绝技!B:C,2,0)</f>
        <v>无</v>
      </c>
      <c r="H119" s="48">
        <v>19</v>
      </c>
      <c r="I119" s="48">
        <v>18</v>
      </c>
      <c r="J119" s="44">
        <f>H119+I119</f>
        <v>37</v>
      </c>
      <c r="K119" s="40">
        <v>1</v>
      </c>
      <c r="L119" s="41">
        <v>1</v>
      </c>
      <c r="M119" s="46">
        <f>(K119*S119*5)*(10+L119)</f>
        <v>220</v>
      </c>
      <c r="N119" s="70">
        <f>(K119*T119)*(10+L119)</f>
        <v>33</v>
      </c>
      <c r="O119" s="70">
        <f>K119*U119</f>
        <v>2</v>
      </c>
      <c r="P119" s="70">
        <f>K119*V119</f>
        <v>2</v>
      </c>
      <c r="Q119" s="70">
        <f>K119*W119*2</f>
        <v>4</v>
      </c>
      <c r="R119" s="70">
        <f>K119*X119*2</f>
        <v>4</v>
      </c>
      <c r="S119" s="102">
        <f>VLOOKUP(C119,职业!B:H,4,0)</f>
        <v>4</v>
      </c>
      <c r="T119" s="102">
        <f>VLOOKUP(C119,职业!B:J,5,0)</f>
        <v>3</v>
      </c>
      <c r="U119" s="102">
        <f>VLOOKUP(C119,职业!B:J,6,0)</f>
        <v>2</v>
      </c>
      <c r="V119" s="102">
        <f>VLOOKUP(C119,职业!B:J,7,0)</f>
        <v>2</v>
      </c>
      <c r="W119" s="102">
        <f>VLOOKUP(C119,职业!B:J,8,0)</f>
        <v>2</v>
      </c>
      <c r="X119" s="102">
        <f>VLOOKUP(C119,职业!B:J,9,0)</f>
        <v>2</v>
      </c>
    </row>
    <row r="120" spans="1:24">
      <c r="A120" s="44">
        <f>ROW()-2</f>
        <v>118</v>
      </c>
      <c r="B120" s="44">
        <v>382</v>
      </c>
      <c r="C120" s="40">
        <v>1</v>
      </c>
      <c r="D120" s="40">
        <v>0</v>
      </c>
      <c r="E120" s="45" t="s">
        <v>504</v>
      </c>
      <c r="F120" s="45" t="str">
        <f>VLOOKUP(C120,职业!B:C,2,0)</f>
        <v>大将军</v>
      </c>
      <c r="G120" s="45" t="str">
        <f>VLOOKUP(D120,绝技!B:C,2,0)</f>
        <v>无</v>
      </c>
      <c r="H120" s="48">
        <v>19</v>
      </c>
      <c r="I120" s="48">
        <v>6</v>
      </c>
      <c r="J120" s="44">
        <f>H120+I120</f>
        <v>25</v>
      </c>
      <c r="K120" s="40">
        <v>1</v>
      </c>
      <c r="L120" s="41">
        <v>1</v>
      </c>
      <c r="M120" s="46">
        <f>(K120*S120*5)*(10+L120)</f>
        <v>220</v>
      </c>
      <c r="N120" s="70">
        <f>(K120*T120)*(10+L120)</f>
        <v>33</v>
      </c>
      <c r="O120" s="70">
        <f>K120*U120</f>
        <v>2</v>
      </c>
      <c r="P120" s="70">
        <f>K120*V120</f>
        <v>2</v>
      </c>
      <c r="Q120" s="70">
        <f>K120*W120*2</f>
        <v>4</v>
      </c>
      <c r="R120" s="70">
        <f>K120*X120*2</f>
        <v>4</v>
      </c>
      <c r="S120" s="102">
        <f>VLOOKUP(C120,职业!B:H,4,0)</f>
        <v>4</v>
      </c>
      <c r="T120" s="102">
        <f>VLOOKUP(C120,职业!B:J,5,0)</f>
        <v>3</v>
      </c>
      <c r="U120" s="102">
        <f>VLOOKUP(C120,职业!B:J,6,0)</f>
        <v>2</v>
      </c>
      <c r="V120" s="102">
        <f>VLOOKUP(C120,职业!B:J,7,0)</f>
        <v>2</v>
      </c>
      <c r="W120" s="102">
        <f>VLOOKUP(C120,职业!B:J,8,0)</f>
        <v>2</v>
      </c>
      <c r="X120" s="102">
        <f>VLOOKUP(C120,职业!B:J,9,0)</f>
        <v>2</v>
      </c>
    </row>
    <row r="121" spans="1:24">
      <c r="A121" s="44">
        <f>ROW()-2</f>
        <v>119</v>
      </c>
      <c r="B121" s="44">
        <v>465</v>
      </c>
      <c r="C121" s="40">
        <v>1</v>
      </c>
      <c r="D121" s="40">
        <v>0</v>
      </c>
      <c r="E121" s="45" t="s">
        <v>586</v>
      </c>
      <c r="F121" s="45" t="str">
        <f>VLOOKUP(C121,职业!B:C,2,0)</f>
        <v>大将军</v>
      </c>
      <c r="G121" s="45" t="str">
        <f>VLOOKUP(D121,绝技!B:C,2,0)</f>
        <v>无</v>
      </c>
      <c r="H121" s="48">
        <v>19</v>
      </c>
      <c r="I121" s="48">
        <v>8</v>
      </c>
      <c r="J121" s="44">
        <f>H121+I121</f>
        <v>27</v>
      </c>
      <c r="K121" s="40">
        <v>1</v>
      </c>
      <c r="L121" s="41">
        <v>1</v>
      </c>
      <c r="M121" s="46">
        <f>(K121*S121*5)*(10+L121)</f>
        <v>220</v>
      </c>
      <c r="N121" s="70">
        <f>(K121*T121)*(10+L121)</f>
        <v>33</v>
      </c>
      <c r="O121" s="70">
        <f>K121*U121</f>
        <v>2</v>
      </c>
      <c r="P121" s="70">
        <f>K121*V121</f>
        <v>2</v>
      </c>
      <c r="Q121" s="70">
        <f>K121*W121*2</f>
        <v>4</v>
      </c>
      <c r="R121" s="70">
        <f>K121*X121*2</f>
        <v>4</v>
      </c>
      <c r="S121" s="102">
        <f>VLOOKUP(C121,职业!B:H,4,0)</f>
        <v>4</v>
      </c>
      <c r="T121" s="102">
        <f>VLOOKUP(C121,职业!B:J,5,0)</f>
        <v>3</v>
      </c>
      <c r="U121" s="102">
        <f>VLOOKUP(C121,职业!B:J,6,0)</f>
        <v>2</v>
      </c>
      <c r="V121" s="102">
        <f>VLOOKUP(C121,职业!B:J,7,0)</f>
        <v>2</v>
      </c>
      <c r="W121" s="102">
        <f>VLOOKUP(C121,职业!B:J,8,0)</f>
        <v>2</v>
      </c>
      <c r="X121" s="102">
        <f>VLOOKUP(C121,职业!B:J,9,0)</f>
        <v>2</v>
      </c>
    </row>
    <row r="122" spans="1:24">
      <c r="A122" s="44">
        <f>ROW()-2</f>
        <v>120</v>
      </c>
      <c r="B122" s="44">
        <v>466</v>
      </c>
      <c r="C122" s="40">
        <v>1</v>
      </c>
      <c r="D122" s="40">
        <v>0</v>
      </c>
      <c r="E122" s="45" t="s">
        <v>587</v>
      </c>
      <c r="F122" s="45" t="str">
        <f>VLOOKUP(C122,职业!B:C,2,0)</f>
        <v>大将军</v>
      </c>
      <c r="G122" s="45" t="str">
        <f>VLOOKUP(D122,绝技!B:C,2,0)</f>
        <v>无</v>
      </c>
      <c r="H122" s="48">
        <v>19</v>
      </c>
      <c r="I122" s="48">
        <v>19</v>
      </c>
      <c r="J122" s="44">
        <f>H122+I122</f>
        <v>38</v>
      </c>
      <c r="K122" s="40">
        <v>1</v>
      </c>
      <c r="L122" s="41">
        <v>1</v>
      </c>
      <c r="M122" s="46">
        <f>(K122*S122*5)*(10+L122)</f>
        <v>220</v>
      </c>
      <c r="N122" s="70">
        <f>(K122*T122)*(10+L122)</f>
        <v>33</v>
      </c>
      <c r="O122" s="70">
        <f>K122*U122</f>
        <v>2</v>
      </c>
      <c r="P122" s="70">
        <f>K122*V122</f>
        <v>2</v>
      </c>
      <c r="Q122" s="70">
        <f>K122*W122*2</f>
        <v>4</v>
      </c>
      <c r="R122" s="70">
        <f>K122*X122*2</f>
        <v>4</v>
      </c>
      <c r="S122" s="102">
        <f>VLOOKUP(C122,职业!B:H,4,0)</f>
        <v>4</v>
      </c>
      <c r="T122" s="102">
        <f>VLOOKUP(C122,职业!B:J,5,0)</f>
        <v>3</v>
      </c>
      <c r="U122" s="102">
        <f>VLOOKUP(C122,职业!B:J,6,0)</f>
        <v>2</v>
      </c>
      <c r="V122" s="102">
        <f>VLOOKUP(C122,职业!B:J,7,0)</f>
        <v>2</v>
      </c>
      <c r="W122" s="102">
        <f>VLOOKUP(C122,职业!B:J,8,0)</f>
        <v>2</v>
      </c>
      <c r="X122" s="102">
        <f>VLOOKUP(C122,职业!B:J,9,0)</f>
        <v>2</v>
      </c>
    </row>
    <row r="123" spans="1:24">
      <c r="A123" s="44">
        <f>ROW()-2</f>
        <v>121</v>
      </c>
      <c r="B123" s="44">
        <v>513</v>
      </c>
      <c r="C123" s="40">
        <v>1</v>
      </c>
      <c r="D123" s="40">
        <v>0</v>
      </c>
      <c r="E123" s="45" t="s">
        <v>632</v>
      </c>
      <c r="F123" s="45" t="str">
        <f>VLOOKUP(C123,职业!B:C,2,0)</f>
        <v>大将军</v>
      </c>
      <c r="G123" s="45" t="str">
        <f>VLOOKUP(D123,绝技!B:C,2,0)</f>
        <v>无</v>
      </c>
      <c r="H123" s="48">
        <v>19</v>
      </c>
      <c r="I123" s="48">
        <v>16</v>
      </c>
      <c r="J123" s="44">
        <f>H123+I123</f>
        <v>35</v>
      </c>
      <c r="K123" s="40">
        <v>1</v>
      </c>
      <c r="L123" s="41">
        <v>1</v>
      </c>
      <c r="M123" s="46">
        <f>(K123*S123*5)*(10+L123)</f>
        <v>220</v>
      </c>
      <c r="N123" s="70">
        <f>(K123*T123)*(10+L123)</f>
        <v>33</v>
      </c>
      <c r="O123" s="70">
        <f>K123*U123</f>
        <v>2</v>
      </c>
      <c r="P123" s="70">
        <f>K123*V123</f>
        <v>2</v>
      </c>
      <c r="Q123" s="70">
        <f>K123*W123*2</f>
        <v>4</v>
      </c>
      <c r="R123" s="70">
        <f>K123*X123*2</f>
        <v>4</v>
      </c>
      <c r="S123" s="102">
        <f>VLOOKUP(C123,职业!B:H,4,0)</f>
        <v>4</v>
      </c>
      <c r="T123" s="102">
        <f>VLOOKUP(C123,职业!B:J,5,0)</f>
        <v>3</v>
      </c>
      <c r="U123" s="102">
        <f>VLOOKUP(C123,职业!B:J,6,0)</f>
        <v>2</v>
      </c>
      <c r="V123" s="102">
        <f>VLOOKUP(C123,职业!B:J,7,0)</f>
        <v>2</v>
      </c>
      <c r="W123" s="102">
        <f>VLOOKUP(C123,职业!B:J,8,0)</f>
        <v>2</v>
      </c>
      <c r="X123" s="102">
        <f>VLOOKUP(C123,职业!B:J,9,0)</f>
        <v>2</v>
      </c>
    </row>
    <row r="124" spans="1:24">
      <c r="A124" s="44">
        <f>ROW()-2</f>
        <v>122</v>
      </c>
      <c r="B124" s="44">
        <v>527</v>
      </c>
      <c r="C124" s="40">
        <v>1</v>
      </c>
      <c r="D124" s="40">
        <v>0</v>
      </c>
      <c r="E124" s="45" t="s">
        <v>645</v>
      </c>
      <c r="F124" s="45" t="str">
        <f>VLOOKUP(C124,职业!B:C,2,0)</f>
        <v>大将军</v>
      </c>
      <c r="G124" s="45" t="str">
        <f>VLOOKUP(D124,绝技!B:C,2,0)</f>
        <v>无</v>
      </c>
      <c r="H124" s="48">
        <v>19</v>
      </c>
      <c r="I124" s="48">
        <v>1</v>
      </c>
      <c r="J124" s="44">
        <f>H124+I124</f>
        <v>20</v>
      </c>
      <c r="K124" s="40">
        <v>1</v>
      </c>
      <c r="L124" s="41">
        <v>1</v>
      </c>
      <c r="M124" s="46">
        <f>(K124*S124*5)*(10+L124)</f>
        <v>220</v>
      </c>
      <c r="N124" s="70">
        <f>(K124*T124)*(10+L124)</f>
        <v>33</v>
      </c>
      <c r="O124" s="70">
        <f>K124*U124</f>
        <v>2</v>
      </c>
      <c r="P124" s="70">
        <f>K124*V124</f>
        <v>2</v>
      </c>
      <c r="Q124" s="70">
        <f>K124*W124*2</f>
        <v>4</v>
      </c>
      <c r="R124" s="70">
        <f>K124*X124*2</f>
        <v>4</v>
      </c>
      <c r="S124" s="102">
        <f>VLOOKUP(C124,职业!B:H,4,0)</f>
        <v>4</v>
      </c>
      <c r="T124" s="102">
        <f>VLOOKUP(C124,职业!B:J,5,0)</f>
        <v>3</v>
      </c>
      <c r="U124" s="102">
        <f>VLOOKUP(C124,职业!B:J,6,0)</f>
        <v>2</v>
      </c>
      <c r="V124" s="102">
        <f>VLOOKUP(C124,职业!B:J,7,0)</f>
        <v>2</v>
      </c>
      <c r="W124" s="102">
        <f>VLOOKUP(C124,职业!B:J,8,0)</f>
        <v>2</v>
      </c>
      <c r="X124" s="102">
        <f>VLOOKUP(C124,职业!B:J,9,0)</f>
        <v>2</v>
      </c>
    </row>
    <row r="125" spans="1:24">
      <c r="A125" s="44">
        <f>ROW()-2</f>
        <v>123</v>
      </c>
      <c r="B125" s="44">
        <v>551</v>
      </c>
      <c r="C125" s="40">
        <v>1</v>
      </c>
      <c r="D125" s="40">
        <v>0</v>
      </c>
      <c r="E125" s="45" t="s">
        <v>668</v>
      </c>
      <c r="F125" s="45" t="str">
        <f>VLOOKUP(C125,职业!B:C,2,0)</f>
        <v>大将军</v>
      </c>
      <c r="G125" s="45" t="str">
        <f>VLOOKUP(D125,绝技!B:C,2,0)</f>
        <v>无</v>
      </c>
      <c r="H125" s="48">
        <v>19</v>
      </c>
      <c r="I125" s="48">
        <v>0</v>
      </c>
      <c r="J125" s="44">
        <f>H125+I125</f>
        <v>19</v>
      </c>
      <c r="K125" s="40">
        <v>1</v>
      </c>
      <c r="L125" s="41">
        <v>1</v>
      </c>
      <c r="M125" s="46">
        <f>(K125*S125*5)*(10+L125)</f>
        <v>220</v>
      </c>
      <c r="N125" s="70">
        <f>(K125*T125)*(10+L125)</f>
        <v>33</v>
      </c>
      <c r="O125" s="70">
        <f>K125*U125</f>
        <v>2</v>
      </c>
      <c r="P125" s="70">
        <f>K125*V125</f>
        <v>2</v>
      </c>
      <c r="Q125" s="70">
        <f>K125*W125*2</f>
        <v>4</v>
      </c>
      <c r="R125" s="70">
        <f>K125*X125*2</f>
        <v>4</v>
      </c>
      <c r="S125" s="102">
        <f>VLOOKUP(C125,职业!B:H,4,0)</f>
        <v>4</v>
      </c>
      <c r="T125" s="102">
        <f>VLOOKUP(C125,职业!B:J,5,0)</f>
        <v>3</v>
      </c>
      <c r="U125" s="102">
        <f>VLOOKUP(C125,职业!B:J,6,0)</f>
        <v>2</v>
      </c>
      <c r="V125" s="102">
        <f>VLOOKUP(C125,职业!B:J,7,0)</f>
        <v>2</v>
      </c>
      <c r="W125" s="102">
        <f>VLOOKUP(C125,职业!B:J,8,0)</f>
        <v>2</v>
      </c>
      <c r="X125" s="102">
        <f>VLOOKUP(C125,职业!B:J,9,0)</f>
        <v>2</v>
      </c>
    </row>
    <row r="126" spans="1:24">
      <c r="A126" s="44">
        <f>ROW()-2</f>
        <v>124</v>
      </c>
      <c r="B126" s="44">
        <v>559</v>
      </c>
      <c r="C126" s="40">
        <v>1</v>
      </c>
      <c r="D126" s="40">
        <v>0</v>
      </c>
      <c r="E126" s="45" t="s">
        <v>676</v>
      </c>
      <c r="F126" s="45" t="str">
        <f>VLOOKUP(C126,职业!B:C,2,0)</f>
        <v>大将军</v>
      </c>
      <c r="G126" s="45" t="str">
        <f>VLOOKUP(D126,绝技!B:C,2,0)</f>
        <v>无</v>
      </c>
      <c r="H126" s="48">
        <v>19</v>
      </c>
      <c r="I126" s="48">
        <v>12</v>
      </c>
      <c r="J126" s="44">
        <f>H126+I126</f>
        <v>31</v>
      </c>
      <c r="K126" s="40">
        <v>1</v>
      </c>
      <c r="L126" s="41">
        <v>1</v>
      </c>
      <c r="M126" s="46">
        <f>(K126*S126*5)*(10+L126)</f>
        <v>220</v>
      </c>
      <c r="N126" s="70">
        <f>(K126*T126)*(10+L126)</f>
        <v>33</v>
      </c>
      <c r="O126" s="70">
        <f>K126*U126</f>
        <v>2</v>
      </c>
      <c r="P126" s="70">
        <f>K126*V126</f>
        <v>2</v>
      </c>
      <c r="Q126" s="70">
        <f>K126*W126*2</f>
        <v>4</v>
      </c>
      <c r="R126" s="70">
        <f>K126*X126*2</f>
        <v>4</v>
      </c>
      <c r="S126" s="102">
        <f>VLOOKUP(C126,职业!B:H,4,0)</f>
        <v>4</v>
      </c>
      <c r="T126" s="102">
        <f>VLOOKUP(C126,职业!B:J,5,0)</f>
        <v>3</v>
      </c>
      <c r="U126" s="102">
        <f>VLOOKUP(C126,职业!B:J,6,0)</f>
        <v>2</v>
      </c>
      <c r="V126" s="102">
        <f>VLOOKUP(C126,职业!B:J,7,0)</f>
        <v>2</v>
      </c>
      <c r="W126" s="102">
        <f>VLOOKUP(C126,职业!B:J,8,0)</f>
        <v>2</v>
      </c>
      <c r="X126" s="102">
        <f>VLOOKUP(C126,职业!B:J,9,0)</f>
        <v>2</v>
      </c>
    </row>
    <row r="127" spans="1:24">
      <c r="A127" s="44">
        <f>ROW()-2</f>
        <v>125</v>
      </c>
      <c r="B127" s="44">
        <v>561</v>
      </c>
      <c r="C127" s="40">
        <v>1</v>
      </c>
      <c r="D127" s="40">
        <v>0</v>
      </c>
      <c r="E127" s="45" t="s">
        <v>678</v>
      </c>
      <c r="F127" s="45" t="str">
        <f>VLOOKUP(C127,职业!B:C,2,0)</f>
        <v>大将军</v>
      </c>
      <c r="G127" s="45" t="str">
        <f>VLOOKUP(D127,绝技!B:C,2,0)</f>
        <v>无</v>
      </c>
      <c r="H127" s="48">
        <v>19</v>
      </c>
      <c r="I127" s="48">
        <v>2</v>
      </c>
      <c r="J127" s="44">
        <f>H127+I127</f>
        <v>21</v>
      </c>
      <c r="K127" s="40">
        <v>1</v>
      </c>
      <c r="L127" s="41">
        <v>1</v>
      </c>
      <c r="M127" s="46">
        <f>(K127*S127*5)*(10+L127)</f>
        <v>220</v>
      </c>
      <c r="N127" s="70">
        <f>(K127*T127)*(10+L127)</f>
        <v>33</v>
      </c>
      <c r="O127" s="70">
        <f>K127*U127</f>
        <v>2</v>
      </c>
      <c r="P127" s="70">
        <f>K127*V127</f>
        <v>2</v>
      </c>
      <c r="Q127" s="70">
        <f>K127*W127*2</f>
        <v>4</v>
      </c>
      <c r="R127" s="70">
        <f>K127*X127*2</f>
        <v>4</v>
      </c>
      <c r="S127" s="102">
        <f>VLOOKUP(C127,职业!B:H,4,0)</f>
        <v>4</v>
      </c>
      <c r="T127" s="102">
        <f>VLOOKUP(C127,职业!B:J,5,0)</f>
        <v>3</v>
      </c>
      <c r="U127" s="102">
        <f>VLOOKUP(C127,职业!B:J,6,0)</f>
        <v>2</v>
      </c>
      <c r="V127" s="102">
        <f>VLOOKUP(C127,职业!B:J,7,0)</f>
        <v>2</v>
      </c>
      <c r="W127" s="102">
        <f>VLOOKUP(C127,职业!B:J,8,0)</f>
        <v>2</v>
      </c>
      <c r="X127" s="102">
        <f>VLOOKUP(C127,职业!B:J,9,0)</f>
        <v>2</v>
      </c>
    </row>
    <row r="128" spans="1:24">
      <c r="A128" s="44">
        <f>ROW()-2</f>
        <v>126</v>
      </c>
      <c r="B128" s="44">
        <v>572</v>
      </c>
      <c r="C128" s="40">
        <v>1</v>
      </c>
      <c r="D128" s="40">
        <v>0</v>
      </c>
      <c r="E128" s="45" t="s">
        <v>689</v>
      </c>
      <c r="F128" s="45" t="str">
        <f>VLOOKUP(C128,职业!B:C,2,0)</f>
        <v>大将军</v>
      </c>
      <c r="G128" s="45" t="str">
        <f>VLOOKUP(D128,绝技!B:C,2,0)</f>
        <v>无</v>
      </c>
      <c r="H128" s="48">
        <v>19</v>
      </c>
      <c r="I128" s="48">
        <v>6</v>
      </c>
      <c r="J128" s="44">
        <f>H128+I128</f>
        <v>25</v>
      </c>
      <c r="K128" s="40">
        <v>1</v>
      </c>
      <c r="L128" s="41">
        <v>1</v>
      </c>
      <c r="M128" s="46">
        <f>(K128*S128*5)*(10+L128)</f>
        <v>220</v>
      </c>
      <c r="N128" s="70">
        <f>(K128*T128)*(10+L128)</f>
        <v>33</v>
      </c>
      <c r="O128" s="70">
        <f>K128*U128</f>
        <v>2</v>
      </c>
      <c r="P128" s="70">
        <f>K128*V128</f>
        <v>2</v>
      </c>
      <c r="Q128" s="70">
        <f>K128*W128*2</f>
        <v>4</v>
      </c>
      <c r="R128" s="70">
        <f>K128*X128*2</f>
        <v>4</v>
      </c>
      <c r="S128" s="102">
        <f>VLOOKUP(C128,职业!B:H,4,0)</f>
        <v>4</v>
      </c>
      <c r="T128" s="102">
        <f>VLOOKUP(C128,职业!B:J,5,0)</f>
        <v>3</v>
      </c>
      <c r="U128" s="102">
        <f>VLOOKUP(C128,职业!B:J,6,0)</f>
        <v>2</v>
      </c>
      <c r="V128" s="102">
        <f>VLOOKUP(C128,职业!B:J,7,0)</f>
        <v>2</v>
      </c>
      <c r="W128" s="102">
        <f>VLOOKUP(C128,职业!B:J,8,0)</f>
        <v>2</v>
      </c>
      <c r="X128" s="102">
        <f>VLOOKUP(C128,职业!B:J,9,0)</f>
        <v>2</v>
      </c>
    </row>
    <row r="129" spans="1:24">
      <c r="A129" s="44">
        <f>ROW()-2</f>
        <v>127</v>
      </c>
      <c r="B129" s="44">
        <v>585</v>
      </c>
      <c r="C129" s="40">
        <v>1</v>
      </c>
      <c r="D129" s="40">
        <v>0</v>
      </c>
      <c r="E129" s="45" t="s">
        <v>702</v>
      </c>
      <c r="F129" s="45" t="str">
        <f>VLOOKUP(C129,职业!B:C,2,0)</f>
        <v>大将军</v>
      </c>
      <c r="G129" s="45" t="str">
        <f>VLOOKUP(D129,绝技!B:C,2,0)</f>
        <v>无</v>
      </c>
      <c r="H129" s="48">
        <v>19</v>
      </c>
      <c r="I129" s="48">
        <v>13</v>
      </c>
      <c r="J129" s="44">
        <f>H129+I129</f>
        <v>32</v>
      </c>
      <c r="K129" s="40">
        <v>1</v>
      </c>
      <c r="L129" s="41">
        <v>1</v>
      </c>
      <c r="M129" s="46">
        <f>(K129*S129*5)*(10+L129)</f>
        <v>220</v>
      </c>
      <c r="N129" s="70">
        <f>(K129*T129)*(10+L129)</f>
        <v>33</v>
      </c>
      <c r="O129" s="70">
        <f>K129*U129</f>
        <v>2</v>
      </c>
      <c r="P129" s="70">
        <f>K129*V129</f>
        <v>2</v>
      </c>
      <c r="Q129" s="70">
        <f>K129*W129*2</f>
        <v>4</v>
      </c>
      <c r="R129" s="70">
        <f>K129*X129*2</f>
        <v>4</v>
      </c>
      <c r="S129" s="102">
        <f>VLOOKUP(C129,职业!B:H,4,0)</f>
        <v>4</v>
      </c>
      <c r="T129" s="102">
        <f>VLOOKUP(C129,职业!B:J,5,0)</f>
        <v>3</v>
      </c>
      <c r="U129" s="102">
        <f>VLOOKUP(C129,职业!B:J,6,0)</f>
        <v>2</v>
      </c>
      <c r="V129" s="102">
        <f>VLOOKUP(C129,职业!B:J,7,0)</f>
        <v>2</v>
      </c>
      <c r="W129" s="102">
        <f>VLOOKUP(C129,职业!B:J,8,0)</f>
        <v>2</v>
      </c>
      <c r="X129" s="102">
        <f>VLOOKUP(C129,职业!B:J,9,0)</f>
        <v>2</v>
      </c>
    </row>
    <row r="130" spans="1:24">
      <c r="A130" s="44">
        <f>ROW()-2</f>
        <v>128</v>
      </c>
      <c r="B130" s="44">
        <v>592</v>
      </c>
      <c r="C130" s="40">
        <v>1</v>
      </c>
      <c r="D130" s="40">
        <v>0</v>
      </c>
      <c r="E130" s="45" t="s">
        <v>709</v>
      </c>
      <c r="F130" s="45" t="str">
        <f>VLOOKUP(C130,职业!B:C,2,0)</f>
        <v>大将军</v>
      </c>
      <c r="G130" s="45" t="str">
        <f>VLOOKUP(D130,绝技!B:C,2,0)</f>
        <v>无</v>
      </c>
      <c r="H130" s="48">
        <v>19</v>
      </c>
      <c r="I130" s="48">
        <v>12</v>
      </c>
      <c r="J130" s="44">
        <f>H130+I130</f>
        <v>31</v>
      </c>
      <c r="K130" s="40">
        <v>1</v>
      </c>
      <c r="L130" s="41">
        <v>1</v>
      </c>
      <c r="M130" s="46">
        <f>(K130*S130*5)*(10+L130)</f>
        <v>220</v>
      </c>
      <c r="N130" s="70">
        <f>(K130*T130)*(10+L130)</f>
        <v>33</v>
      </c>
      <c r="O130" s="70">
        <f>K130*U130</f>
        <v>2</v>
      </c>
      <c r="P130" s="70">
        <f>K130*V130</f>
        <v>2</v>
      </c>
      <c r="Q130" s="70">
        <f>K130*W130*2</f>
        <v>4</v>
      </c>
      <c r="R130" s="70">
        <f>K130*X130*2</f>
        <v>4</v>
      </c>
      <c r="S130" s="102">
        <f>VLOOKUP(C130,职业!B:H,4,0)</f>
        <v>4</v>
      </c>
      <c r="T130" s="102">
        <f>VLOOKUP(C130,职业!B:J,5,0)</f>
        <v>3</v>
      </c>
      <c r="U130" s="102">
        <f>VLOOKUP(C130,职业!B:J,6,0)</f>
        <v>2</v>
      </c>
      <c r="V130" s="102">
        <f>VLOOKUP(C130,职业!B:J,7,0)</f>
        <v>2</v>
      </c>
      <c r="W130" s="102">
        <f>VLOOKUP(C130,职业!B:J,8,0)</f>
        <v>2</v>
      </c>
      <c r="X130" s="102">
        <f>VLOOKUP(C130,职业!B:J,9,0)</f>
        <v>2</v>
      </c>
    </row>
    <row r="131" spans="1:24">
      <c r="A131" s="44">
        <f>ROW()-2</f>
        <v>129</v>
      </c>
      <c r="B131" s="44">
        <v>596</v>
      </c>
      <c r="C131" s="40">
        <v>1</v>
      </c>
      <c r="D131" s="40">
        <v>0</v>
      </c>
      <c r="E131" s="45" t="s">
        <v>713</v>
      </c>
      <c r="F131" s="45" t="str">
        <f>VLOOKUP(C131,职业!B:C,2,0)</f>
        <v>大将军</v>
      </c>
      <c r="G131" s="45" t="str">
        <f>VLOOKUP(D131,绝技!B:C,2,0)</f>
        <v>无</v>
      </c>
      <c r="H131" s="48">
        <v>19</v>
      </c>
      <c r="I131" s="48">
        <v>4</v>
      </c>
      <c r="J131" s="44">
        <f>H131+I131</f>
        <v>23</v>
      </c>
      <c r="K131" s="40">
        <v>1</v>
      </c>
      <c r="L131" s="41">
        <v>1</v>
      </c>
      <c r="M131" s="46">
        <f>(K131*S131*5)*(10+L131)</f>
        <v>220</v>
      </c>
      <c r="N131" s="70">
        <f>(K131*T131)*(10+L131)</f>
        <v>33</v>
      </c>
      <c r="O131" s="70">
        <f>K131*U131</f>
        <v>2</v>
      </c>
      <c r="P131" s="70">
        <f>K131*V131</f>
        <v>2</v>
      </c>
      <c r="Q131" s="70">
        <f>K131*W131*2</f>
        <v>4</v>
      </c>
      <c r="R131" s="70">
        <f>K131*X131*2</f>
        <v>4</v>
      </c>
      <c r="S131" s="102">
        <f>VLOOKUP(C131,职业!B:H,4,0)</f>
        <v>4</v>
      </c>
      <c r="T131" s="102">
        <f>VLOOKUP(C131,职业!B:J,5,0)</f>
        <v>3</v>
      </c>
      <c r="U131" s="102">
        <f>VLOOKUP(C131,职业!B:J,6,0)</f>
        <v>2</v>
      </c>
      <c r="V131" s="102">
        <f>VLOOKUP(C131,职业!B:J,7,0)</f>
        <v>2</v>
      </c>
      <c r="W131" s="102">
        <f>VLOOKUP(C131,职业!B:J,8,0)</f>
        <v>2</v>
      </c>
      <c r="X131" s="102">
        <f>VLOOKUP(C131,职业!B:J,9,0)</f>
        <v>2</v>
      </c>
    </row>
    <row r="132" spans="1:24">
      <c r="A132" s="44">
        <f>ROW()-2</f>
        <v>130</v>
      </c>
      <c r="B132" s="44">
        <v>634</v>
      </c>
      <c r="C132" s="40">
        <v>1</v>
      </c>
      <c r="D132" s="40">
        <v>0</v>
      </c>
      <c r="E132" s="45" t="s">
        <v>750</v>
      </c>
      <c r="F132" s="45" t="str">
        <f>VLOOKUP(C132,职业!B:C,2,0)</f>
        <v>大将军</v>
      </c>
      <c r="G132" s="45" t="str">
        <f>VLOOKUP(D132,绝技!B:C,2,0)</f>
        <v>无</v>
      </c>
      <c r="H132" s="48">
        <v>19</v>
      </c>
      <c r="I132" s="48">
        <v>11</v>
      </c>
      <c r="J132" s="44">
        <f>H132+I132</f>
        <v>30</v>
      </c>
      <c r="K132" s="40">
        <v>1</v>
      </c>
      <c r="L132" s="41">
        <v>1</v>
      </c>
      <c r="M132" s="46">
        <f>(K132*S132*5)*(10+L132)</f>
        <v>220</v>
      </c>
      <c r="N132" s="70">
        <f>(K132*T132)*(10+L132)</f>
        <v>33</v>
      </c>
      <c r="O132" s="70">
        <f>K132*U132</f>
        <v>2</v>
      </c>
      <c r="P132" s="70">
        <f>K132*V132</f>
        <v>2</v>
      </c>
      <c r="Q132" s="70">
        <f>K132*W132*2</f>
        <v>4</v>
      </c>
      <c r="R132" s="70">
        <f>K132*X132*2</f>
        <v>4</v>
      </c>
      <c r="S132" s="102">
        <f>VLOOKUP(C132,职业!B:H,4,0)</f>
        <v>4</v>
      </c>
      <c r="T132" s="102">
        <f>VLOOKUP(C132,职业!B:J,5,0)</f>
        <v>3</v>
      </c>
      <c r="U132" s="102">
        <f>VLOOKUP(C132,职业!B:J,6,0)</f>
        <v>2</v>
      </c>
      <c r="V132" s="102">
        <f>VLOOKUP(C132,职业!B:J,7,0)</f>
        <v>2</v>
      </c>
      <c r="W132" s="102">
        <f>VLOOKUP(C132,职业!B:J,8,0)</f>
        <v>2</v>
      </c>
      <c r="X132" s="102">
        <f>VLOOKUP(C132,职业!B:J,9,0)</f>
        <v>2</v>
      </c>
    </row>
    <row r="133" spans="1:24">
      <c r="A133" s="44">
        <f>ROW()-2</f>
        <v>131</v>
      </c>
      <c r="B133" s="44">
        <v>635</v>
      </c>
      <c r="C133" s="40">
        <v>1</v>
      </c>
      <c r="D133" s="40">
        <v>0</v>
      </c>
      <c r="E133" s="45" t="s">
        <v>751</v>
      </c>
      <c r="F133" s="45" t="str">
        <f>VLOOKUP(C133,职业!B:C,2,0)</f>
        <v>大将军</v>
      </c>
      <c r="G133" s="45" t="str">
        <f>VLOOKUP(D133,绝技!B:C,2,0)</f>
        <v>无</v>
      </c>
      <c r="H133" s="48">
        <v>19</v>
      </c>
      <c r="I133" s="48">
        <v>18</v>
      </c>
      <c r="J133" s="44">
        <f>H133+I133</f>
        <v>37</v>
      </c>
      <c r="K133" s="40">
        <v>5</v>
      </c>
      <c r="L133" s="41">
        <v>1</v>
      </c>
      <c r="M133" s="46">
        <f>(K133*S133*5)*(10+L133)</f>
        <v>1100</v>
      </c>
      <c r="N133" s="70">
        <f>(K133*T133)*(10+L133)</f>
        <v>165</v>
      </c>
      <c r="O133" s="70">
        <f>K133*U133</f>
        <v>10</v>
      </c>
      <c r="P133" s="70">
        <f>K133*V133</f>
        <v>10</v>
      </c>
      <c r="Q133" s="70">
        <f>K133*W133*2</f>
        <v>20</v>
      </c>
      <c r="R133" s="70">
        <f>K133*X133*2</f>
        <v>20</v>
      </c>
      <c r="S133" s="102">
        <f>VLOOKUP(C133,职业!B:H,4,0)</f>
        <v>4</v>
      </c>
      <c r="T133" s="102">
        <f>VLOOKUP(C133,职业!B:J,5,0)</f>
        <v>3</v>
      </c>
      <c r="U133" s="102">
        <f>VLOOKUP(C133,职业!B:J,6,0)</f>
        <v>2</v>
      </c>
      <c r="V133" s="102">
        <f>VLOOKUP(C133,职业!B:J,7,0)</f>
        <v>2</v>
      </c>
      <c r="W133" s="102">
        <f>VLOOKUP(C133,职业!B:J,8,0)</f>
        <v>2</v>
      </c>
      <c r="X133" s="102">
        <f>VLOOKUP(C133,职业!B:J,9,0)</f>
        <v>2</v>
      </c>
    </row>
    <row r="134" spans="1:24">
      <c r="A134" s="44">
        <f>ROW()-2</f>
        <v>132</v>
      </c>
      <c r="B134" s="44">
        <v>640</v>
      </c>
      <c r="C134" s="40">
        <v>1</v>
      </c>
      <c r="D134" s="40">
        <v>0</v>
      </c>
      <c r="E134" s="45" t="s">
        <v>756</v>
      </c>
      <c r="F134" s="45" t="str">
        <f>VLOOKUP(C134,职业!B:C,2,0)</f>
        <v>大将军</v>
      </c>
      <c r="G134" s="45" t="str">
        <f>VLOOKUP(D134,绝技!B:C,2,0)</f>
        <v>无</v>
      </c>
      <c r="H134" s="48">
        <v>19</v>
      </c>
      <c r="I134" s="48">
        <v>11</v>
      </c>
      <c r="J134" s="44">
        <f>H134+I134</f>
        <v>30</v>
      </c>
      <c r="K134" s="40">
        <v>1</v>
      </c>
      <c r="L134" s="41">
        <v>1</v>
      </c>
      <c r="M134" s="46">
        <f>(K134*S134*5)*(10+L134)</f>
        <v>220</v>
      </c>
      <c r="N134" s="70">
        <f>(K134*T134)*(10+L134)</f>
        <v>33</v>
      </c>
      <c r="O134" s="70">
        <f>K134*U134</f>
        <v>2</v>
      </c>
      <c r="P134" s="70">
        <f>K134*V134</f>
        <v>2</v>
      </c>
      <c r="Q134" s="70">
        <f>K134*W134*2</f>
        <v>4</v>
      </c>
      <c r="R134" s="70">
        <f>K134*X134*2</f>
        <v>4</v>
      </c>
      <c r="S134" s="102">
        <f>VLOOKUP(C134,职业!B:H,4,0)</f>
        <v>4</v>
      </c>
      <c r="T134" s="102">
        <f>VLOOKUP(C134,职业!B:J,5,0)</f>
        <v>3</v>
      </c>
      <c r="U134" s="102">
        <f>VLOOKUP(C134,职业!B:J,6,0)</f>
        <v>2</v>
      </c>
      <c r="V134" s="102">
        <f>VLOOKUP(C134,职业!B:J,7,0)</f>
        <v>2</v>
      </c>
      <c r="W134" s="102">
        <f>VLOOKUP(C134,职业!B:J,8,0)</f>
        <v>2</v>
      </c>
      <c r="X134" s="102">
        <f>VLOOKUP(C134,职业!B:J,9,0)</f>
        <v>2</v>
      </c>
    </row>
    <row r="135" spans="1:24">
      <c r="A135" s="44">
        <f>ROW()-2</f>
        <v>133</v>
      </c>
      <c r="B135" s="44">
        <v>645</v>
      </c>
      <c r="C135" s="40">
        <v>1</v>
      </c>
      <c r="D135" s="40">
        <v>0</v>
      </c>
      <c r="E135" s="45" t="s">
        <v>761</v>
      </c>
      <c r="F135" s="45" t="str">
        <f>VLOOKUP(C135,职业!B:C,2,0)</f>
        <v>大将军</v>
      </c>
      <c r="G135" s="45" t="str">
        <f>VLOOKUP(D135,绝技!B:C,2,0)</f>
        <v>无</v>
      </c>
      <c r="H135" s="48">
        <v>19</v>
      </c>
      <c r="I135" s="48">
        <v>16</v>
      </c>
      <c r="J135" s="44">
        <f>H135+I135</f>
        <v>35</v>
      </c>
      <c r="K135" s="40">
        <v>1</v>
      </c>
      <c r="L135" s="41">
        <v>1</v>
      </c>
      <c r="M135" s="46">
        <f>(K135*S135*5)*(10+L135)</f>
        <v>220</v>
      </c>
      <c r="N135" s="70">
        <f>(K135*T135)*(10+L135)</f>
        <v>33</v>
      </c>
      <c r="O135" s="70">
        <f>K135*U135</f>
        <v>2</v>
      </c>
      <c r="P135" s="70">
        <f>K135*V135</f>
        <v>2</v>
      </c>
      <c r="Q135" s="70">
        <f>K135*W135*2</f>
        <v>4</v>
      </c>
      <c r="R135" s="70">
        <f>K135*X135*2</f>
        <v>4</v>
      </c>
      <c r="S135" s="102">
        <f>VLOOKUP(C135,职业!B:H,4,0)</f>
        <v>4</v>
      </c>
      <c r="T135" s="102">
        <f>VLOOKUP(C135,职业!B:J,5,0)</f>
        <v>3</v>
      </c>
      <c r="U135" s="102">
        <f>VLOOKUP(C135,职业!B:J,6,0)</f>
        <v>2</v>
      </c>
      <c r="V135" s="102">
        <f>VLOOKUP(C135,职业!B:J,7,0)</f>
        <v>2</v>
      </c>
      <c r="W135" s="102">
        <f>VLOOKUP(C135,职业!B:J,8,0)</f>
        <v>2</v>
      </c>
      <c r="X135" s="102">
        <f>VLOOKUP(C135,职业!B:J,9,0)</f>
        <v>2</v>
      </c>
    </row>
    <row r="136" spans="1:24">
      <c r="A136" s="44">
        <f>ROW()-2</f>
        <v>134</v>
      </c>
      <c r="B136" s="44">
        <v>37</v>
      </c>
      <c r="C136" s="40">
        <v>1</v>
      </c>
      <c r="D136" s="40">
        <v>0</v>
      </c>
      <c r="E136" s="45" t="s">
        <v>160</v>
      </c>
      <c r="F136" s="45" t="str">
        <f>VLOOKUP(C136,职业!B:C,2,0)</f>
        <v>大将军</v>
      </c>
      <c r="G136" s="45" t="str">
        <f>VLOOKUP(D136,绝技!B:C,2,0)</f>
        <v>无</v>
      </c>
      <c r="H136" s="48">
        <v>18</v>
      </c>
      <c r="I136" s="48">
        <v>19</v>
      </c>
      <c r="J136" s="44">
        <f>H136+I136</f>
        <v>37</v>
      </c>
      <c r="K136" s="40">
        <v>1</v>
      </c>
      <c r="L136" s="41">
        <v>1</v>
      </c>
      <c r="M136" s="46">
        <f>(K136*S136*5)*(10+L136)</f>
        <v>220</v>
      </c>
      <c r="N136" s="70">
        <f>(K136*T136)*(10+L136)</f>
        <v>33</v>
      </c>
      <c r="O136" s="70">
        <f>K136*U136</f>
        <v>2</v>
      </c>
      <c r="P136" s="70">
        <f>K136*V136</f>
        <v>2</v>
      </c>
      <c r="Q136" s="70">
        <f>K136*W136*2</f>
        <v>4</v>
      </c>
      <c r="R136" s="70">
        <f>K136*X136*2</f>
        <v>4</v>
      </c>
      <c r="S136" s="102">
        <f>VLOOKUP(C136,职业!B:H,4,0)</f>
        <v>4</v>
      </c>
      <c r="T136" s="102">
        <f>VLOOKUP(C136,职业!B:J,5,0)</f>
        <v>3</v>
      </c>
      <c r="U136" s="102">
        <f>VLOOKUP(C136,职业!B:J,6,0)</f>
        <v>2</v>
      </c>
      <c r="V136" s="102">
        <f>VLOOKUP(C136,职业!B:J,7,0)</f>
        <v>2</v>
      </c>
      <c r="W136" s="102">
        <f>VLOOKUP(C136,职业!B:J,8,0)</f>
        <v>2</v>
      </c>
      <c r="X136" s="102">
        <f>VLOOKUP(C136,职业!B:J,9,0)</f>
        <v>2</v>
      </c>
    </row>
    <row r="137" spans="1:24">
      <c r="A137" s="44">
        <f>ROW()-2</f>
        <v>135</v>
      </c>
      <c r="B137" s="44">
        <v>62</v>
      </c>
      <c r="C137" s="40">
        <v>1</v>
      </c>
      <c r="D137" s="40">
        <v>0</v>
      </c>
      <c r="E137" s="45" t="s">
        <v>185</v>
      </c>
      <c r="F137" s="45" t="str">
        <f>VLOOKUP(C137,职业!B:C,2,0)</f>
        <v>大将军</v>
      </c>
      <c r="G137" s="45" t="str">
        <f>VLOOKUP(D137,绝技!B:C,2,0)</f>
        <v>无</v>
      </c>
      <c r="H137" s="48">
        <v>18</v>
      </c>
      <c r="I137" s="48">
        <v>9</v>
      </c>
      <c r="J137" s="44">
        <f>H137+I137</f>
        <v>27</v>
      </c>
      <c r="K137" s="40">
        <v>1</v>
      </c>
      <c r="L137" s="41">
        <v>1</v>
      </c>
      <c r="M137" s="46">
        <f>(K137*S137*5)*(10+L137)</f>
        <v>220</v>
      </c>
      <c r="N137" s="70">
        <f>(K137*T137)*(10+L137)</f>
        <v>33</v>
      </c>
      <c r="O137" s="70">
        <f>K137*U137</f>
        <v>2</v>
      </c>
      <c r="P137" s="70">
        <f>K137*V137</f>
        <v>2</v>
      </c>
      <c r="Q137" s="70">
        <f>K137*W137*2</f>
        <v>4</v>
      </c>
      <c r="R137" s="70">
        <f>K137*X137*2</f>
        <v>4</v>
      </c>
      <c r="S137" s="102">
        <f>VLOOKUP(C137,职业!B:H,4,0)</f>
        <v>4</v>
      </c>
      <c r="T137" s="102">
        <f>VLOOKUP(C137,职业!B:J,5,0)</f>
        <v>3</v>
      </c>
      <c r="U137" s="102">
        <f>VLOOKUP(C137,职业!B:J,6,0)</f>
        <v>2</v>
      </c>
      <c r="V137" s="102">
        <f>VLOOKUP(C137,职业!B:J,7,0)</f>
        <v>2</v>
      </c>
      <c r="W137" s="102">
        <f>VLOOKUP(C137,职业!B:J,8,0)</f>
        <v>2</v>
      </c>
      <c r="X137" s="102">
        <f>VLOOKUP(C137,职业!B:J,9,0)</f>
        <v>2</v>
      </c>
    </row>
    <row r="138" spans="1:24">
      <c r="A138" s="44">
        <f>ROW()-2</f>
        <v>136</v>
      </c>
      <c r="B138" s="44">
        <v>70</v>
      </c>
      <c r="C138" s="40">
        <v>1</v>
      </c>
      <c r="D138" s="40">
        <v>0</v>
      </c>
      <c r="E138" s="45" t="s">
        <v>193</v>
      </c>
      <c r="F138" s="45" t="str">
        <f>VLOOKUP(C138,职业!B:C,2,0)</f>
        <v>大将军</v>
      </c>
      <c r="G138" s="45" t="str">
        <f>VLOOKUP(D138,绝技!B:C,2,0)</f>
        <v>无</v>
      </c>
      <c r="H138" s="48">
        <v>18</v>
      </c>
      <c r="I138" s="48">
        <v>10</v>
      </c>
      <c r="J138" s="44">
        <f>H138+I138</f>
        <v>28</v>
      </c>
      <c r="K138" s="40">
        <v>1</v>
      </c>
      <c r="L138" s="41">
        <v>1</v>
      </c>
      <c r="M138" s="46">
        <f>(K138*S138*5)*(10+L138)</f>
        <v>220</v>
      </c>
      <c r="N138" s="70">
        <f>(K138*T138)*(10+L138)</f>
        <v>33</v>
      </c>
      <c r="O138" s="70">
        <f>K138*U138</f>
        <v>2</v>
      </c>
      <c r="P138" s="70">
        <f>K138*V138</f>
        <v>2</v>
      </c>
      <c r="Q138" s="70">
        <f>K138*W138*2</f>
        <v>4</v>
      </c>
      <c r="R138" s="70">
        <f>K138*X138*2</f>
        <v>4</v>
      </c>
      <c r="S138" s="102">
        <f>VLOOKUP(C138,职业!B:H,4,0)</f>
        <v>4</v>
      </c>
      <c r="T138" s="102">
        <f>VLOOKUP(C138,职业!B:J,5,0)</f>
        <v>3</v>
      </c>
      <c r="U138" s="102">
        <f>VLOOKUP(C138,职业!B:J,6,0)</f>
        <v>2</v>
      </c>
      <c r="V138" s="102">
        <f>VLOOKUP(C138,职业!B:J,7,0)</f>
        <v>2</v>
      </c>
      <c r="W138" s="102">
        <f>VLOOKUP(C138,职业!B:J,8,0)</f>
        <v>2</v>
      </c>
      <c r="X138" s="102">
        <f>VLOOKUP(C138,职业!B:J,9,0)</f>
        <v>2</v>
      </c>
    </row>
    <row r="139" spans="1:24">
      <c r="A139" s="44">
        <f>ROW()-2</f>
        <v>137</v>
      </c>
      <c r="B139" s="44">
        <v>77</v>
      </c>
      <c r="C139" s="40">
        <v>1</v>
      </c>
      <c r="D139" s="40">
        <v>0</v>
      </c>
      <c r="E139" s="45" t="s">
        <v>200</v>
      </c>
      <c r="F139" s="45" t="str">
        <f>VLOOKUP(C139,职业!B:C,2,0)</f>
        <v>大将军</v>
      </c>
      <c r="G139" s="45" t="str">
        <f>VLOOKUP(D139,绝技!B:C,2,0)</f>
        <v>无</v>
      </c>
      <c r="H139" s="48">
        <v>18</v>
      </c>
      <c r="I139" s="48">
        <v>12</v>
      </c>
      <c r="J139" s="44">
        <f>H139+I139</f>
        <v>30</v>
      </c>
      <c r="K139" s="40">
        <v>1</v>
      </c>
      <c r="L139" s="41">
        <v>1</v>
      </c>
      <c r="M139" s="46">
        <f>(K139*S139*5)*(10+L139)</f>
        <v>220</v>
      </c>
      <c r="N139" s="70">
        <f>(K139*T139)*(10+L139)</f>
        <v>33</v>
      </c>
      <c r="O139" s="70">
        <f>K139*U139</f>
        <v>2</v>
      </c>
      <c r="P139" s="70">
        <f>K139*V139</f>
        <v>2</v>
      </c>
      <c r="Q139" s="70">
        <f>K139*W139*2</f>
        <v>4</v>
      </c>
      <c r="R139" s="70">
        <f>K139*X139*2</f>
        <v>4</v>
      </c>
      <c r="S139" s="102">
        <f>VLOOKUP(C139,职业!B:H,4,0)</f>
        <v>4</v>
      </c>
      <c r="T139" s="102">
        <f>VLOOKUP(C139,职业!B:J,5,0)</f>
        <v>3</v>
      </c>
      <c r="U139" s="102">
        <f>VLOOKUP(C139,职业!B:J,6,0)</f>
        <v>2</v>
      </c>
      <c r="V139" s="102">
        <f>VLOOKUP(C139,职业!B:J,7,0)</f>
        <v>2</v>
      </c>
      <c r="W139" s="102">
        <f>VLOOKUP(C139,职业!B:J,8,0)</f>
        <v>2</v>
      </c>
      <c r="X139" s="102">
        <f>VLOOKUP(C139,职业!B:J,9,0)</f>
        <v>2</v>
      </c>
    </row>
    <row r="140" spans="1:24">
      <c r="A140" s="44">
        <f>ROW()-2</f>
        <v>138</v>
      </c>
      <c r="B140" s="44">
        <v>79</v>
      </c>
      <c r="C140" s="40">
        <v>1</v>
      </c>
      <c r="D140" s="40">
        <v>0</v>
      </c>
      <c r="E140" s="45" t="s">
        <v>202</v>
      </c>
      <c r="F140" s="45" t="str">
        <f>VLOOKUP(C140,职业!B:C,2,0)</f>
        <v>大将军</v>
      </c>
      <c r="G140" s="45" t="str">
        <f>VLOOKUP(D140,绝技!B:C,2,0)</f>
        <v>无</v>
      </c>
      <c r="H140" s="48">
        <v>18</v>
      </c>
      <c r="I140" s="48">
        <v>13</v>
      </c>
      <c r="J140" s="44">
        <f>H140+I140</f>
        <v>31</v>
      </c>
      <c r="K140" s="40">
        <v>1</v>
      </c>
      <c r="L140" s="41">
        <v>1</v>
      </c>
      <c r="M140" s="46">
        <f>(K140*S140*5)*(10+L140)</f>
        <v>220</v>
      </c>
      <c r="N140" s="70">
        <f>(K140*T140)*(10+L140)</f>
        <v>33</v>
      </c>
      <c r="O140" s="70">
        <f>K140*U140</f>
        <v>2</v>
      </c>
      <c r="P140" s="70">
        <f>K140*V140</f>
        <v>2</v>
      </c>
      <c r="Q140" s="70">
        <f>K140*W140*2</f>
        <v>4</v>
      </c>
      <c r="R140" s="70">
        <f>K140*X140*2</f>
        <v>4</v>
      </c>
      <c r="S140" s="102">
        <f>VLOOKUP(C140,职业!B:H,4,0)</f>
        <v>4</v>
      </c>
      <c r="T140" s="102">
        <f>VLOOKUP(C140,职业!B:J,5,0)</f>
        <v>3</v>
      </c>
      <c r="U140" s="102">
        <f>VLOOKUP(C140,职业!B:J,6,0)</f>
        <v>2</v>
      </c>
      <c r="V140" s="102">
        <f>VLOOKUP(C140,职业!B:J,7,0)</f>
        <v>2</v>
      </c>
      <c r="W140" s="102">
        <f>VLOOKUP(C140,职业!B:J,8,0)</f>
        <v>2</v>
      </c>
      <c r="X140" s="102">
        <f>VLOOKUP(C140,职业!B:J,9,0)</f>
        <v>2</v>
      </c>
    </row>
    <row r="141" spans="1:24">
      <c r="A141" s="44">
        <f>ROW()-2</f>
        <v>139</v>
      </c>
      <c r="B141" s="44">
        <v>83</v>
      </c>
      <c r="C141" s="40">
        <v>1</v>
      </c>
      <c r="D141" s="40">
        <v>0</v>
      </c>
      <c r="E141" s="45" t="s">
        <v>206</v>
      </c>
      <c r="F141" s="45" t="str">
        <f>VLOOKUP(C141,职业!B:C,2,0)</f>
        <v>大将军</v>
      </c>
      <c r="G141" s="45" t="str">
        <f>VLOOKUP(D141,绝技!B:C,2,0)</f>
        <v>无</v>
      </c>
      <c r="H141" s="48">
        <v>18</v>
      </c>
      <c r="I141" s="48">
        <v>18</v>
      </c>
      <c r="J141" s="44">
        <f>H141+I141</f>
        <v>36</v>
      </c>
      <c r="K141" s="40">
        <v>1</v>
      </c>
      <c r="L141" s="41">
        <v>1</v>
      </c>
      <c r="M141" s="46">
        <f>(K141*S141*5)*(10+L141)</f>
        <v>220</v>
      </c>
      <c r="N141" s="70">
        <f>(K141*T141)*(10+L141)</f>
        <v>33</v>
      </c>
      <c r="O141" s="70">
        <f>K141*U141</f>
        <v>2</v>
      </c>
      <c r="P141" s="70">
        <f>K141*V141</f>
        <v>2</v>
      </c>
      <c r="Q141" s="70">
        <f>K141*W141*2</f>
        <v>4</v>
      </c>
      <c r="R141" s="70">
        <f>K141*X141*2</f>
        <v>4</v>
      </c>
      <c r="S141" s="102">
        <f>VLOOKUP(C141,职业!B:H,4,0)</f>
        <v>4</v>
      </c>
      <c r="T141" s="102">
        <f>VLOOKUP(C141,职业!B:J,5,0)</f>
        <v>3</v>
      </c>
      <c r="U141" s="102">
        <f>VLOOKUP(C141,职业!B:J,6,0)</f>
        <v>2</v>
      </c>
      <c r="V141" s="102">
        <f>VLOOKUP(C141,职业!B:J,7,0)</f>
        <v>2</v>
      </c>
      <c r="W141" s="102">
        <f>VLOOKUP(C141,职业!B:J,8,0)</f>
        <v>2</v>
      </c>
      <c r="X141" s="102">
        <f>VLOOKUP(C141,职业!B:J,9,0)</f>
        <v>2</v>
      </c>
    </row>
    <row r="142" spans="1:24">
      <c r="A142" s="44">
        <f>ROW()-2</f>
        <v>140</v>
      </c>
      <c r="B142" s="44">
        <v>84</v>
      </c>
      <c r="C142" s="40">
        <v>1</v>
      </c>
      <c r="D142" s="40">
        <v>0</v>
      </c>
      <c r="E142" s="45" t="s">
        <v>207</v>
      </c>
      <c r="F142" s="45" t="str">
        <f>VLOOKUP(C142,职业!B:C,2,0)</f>
        <v>大将军</v>
      </c>
      <c r="G142" s="45" t="str">
        <f>VLOOKUP(D142,绝技!B:C,2,0)</f>
        <v>无</v>
      </c>
      <c r="H142" s="48">
        <v>18</v>
      </c>
      <c r="I142" s="48">
        <v>8</v>
      </c>
      <c r="J142" s="44">
        <f>H142+I142</f>
        <v>26</v>
      </c>
      <c r="K142" s="40">
        <v>1</v>
      </c>
      <c r="L142" s="41">
        <v>1</v>
      </c>
      <c r="M142" s="46">
        <f>(K142*S142*5)*(10+L142)</f>
        <v>220</v>
      </c>
      <c r="N142" s="70">
        <f>(K142*T142)*(10+L142)</f>
        <v>33</v>
      </c>
      <c r="O142" s="70">
        <f>K142*U142</f>
        <v>2</v>
      </c>
      <c r="P142" s="70">
        <f>K142*V142</f>
        <v>2</v>
      </c>
      <c r="Q142" s="70">
        <f>K142*W142*2</f>
        <v>4</v>
      </c>
      <c r="R142" s="70">
        <f>K142*X142*2</f>
        <v>4</v>
      </c>
      <c r="S142" s="102">
        <f>VLOOKUP(C142,职业!B:H,4,0)</f>
        <v>4</v>
      </c>
      <c r="T142" s="102">
        <f>VLOOKUP(C142,职业!B:J,5,0)</f>
        <v>3</v>
      </c>
      <c r="U142" s="102">
        <f>VLOOKUP(C142,职业!B:J,6,0)</f>
        <v>2</v>
      </c>
      <c r="V142" s="102">
        <f>VLOOKUP(C142,职业!B:J,7,0)</f>
        <v>2</v>
      </c>
      <c r="W142" s="102">
        <f>VLOOKUP(C142,职业!B:J,8,0)</f>
        <v>2</v>
      </c>
      <c r="X142" s="102">
        <f>VLOOKUP(C142,职业!B:J,9,0)</f>
        <v>2</v>
      </c>
    </row>
    <row r="143" spans="1:24">
      <c r="A143" s="44">
        <f>ROW()-2</f>
        <v>141</v>
      </c>
      <c r="B143" s="44">
        <v>101</v>
      </c>
      <c r="C143" s="40">
        <v>1</v>
      </c>
      <c r="D143" s="40">
        <v>0</v>
      </c>
      <c r="E143" s="45" t="s">
        <v>224</v>
      </c>
      <c r="F143" s="45" t="str">
        <f>VLOOKUP(C143,职业!B:C,2,0)</f>
        <v>大将军</v>
      </c>
      <c r="G143" s="45" t="str">
        <f>VLOOKUP(D143,绝技!B:C,2,0)</f>
        <v>无</v>
      </c>
      <c r="H143" s="48">
        <v>18</v>
      </c>
      <c r="I143" s="48">
        <v>13</v>
      </c>
      <c r="J143" s="44">
        <f>H143+I143</f>
        <v>31</v>
      </c>
      <c r="K143" s="40">
        <v>1</v>
      </c>
      <c r="L143" s="41">
        <v>1</v>
      </c>
      <c r="M143" s="46">
        <f>(K143*S143*5)*(10+L143)</f>
        <v>220</v>
      </c>
      <c r="N143" s="70">
        <f>(K143*T143)*(10+L143)</f>
        <v>33</v>
      </c>
      <c r="O143" s="70">
        <f>K143*U143</f>
        <v>2</v>
      </c>
      <c r="P143" s="70">
        <f>K143*V143</f>
        <v>2</v>
      </c>
      <c r="Q143" s="70">
        <f>K143*W143*2</f>
        <v>4</v>
      </c>
      <c r="R143" s="70">
        <f>K143*X143*2</f>
        <v>4</v>
      </c>
      <c r="S143" s="102">
        <f>VLOOKUP(C143,职业!B:H,4,0)</f>
        <v>4</v>
      </c>
      <c r="T143" s="102">
        <f>VLOOKUP(C143,职业!B:J,5,0)</f>
        <v>3</v>
      </c>
      <c r="U143" s="102">
        <f>VLOOKUP(C143,职业!B:J,6,0)</f>
        <v>2</v>
      </c>
      <c r="V143" s="102">
        <f>VLOOKUP(C143,职业!B:J,7,0)</f>
        <v>2</v>
      </c>
      <c r="W143" s="102">
        <f>VLOOKUP(C143,职业!B:J,8,0)</f>
        <v>2</v>
      </c>
      <c r="X143" s="102">
        <f>VLOOKUP(C143,职业!B:J,9,0)</f>
        <v>2</v>
      </c>
    </row>
    <row r="144" spans="1:24">
      <c r="A144" s="44">
        <f>ROW()-2</f>
        <v>142</v>
      </c>
      <c r="B144" s="44">
        <v>106</v>
      </c>
      <c r="C144" s="40">
        <v>1</v>
      </c>
      <c r="D144" s="40">
        <v>0</v>
      </c>
      <c r="E144" s="45" t="s">
        <v>229</v>
      </c>
      <c r="F144" s="45" t="str">
        <f>VLOOKUP(C144,职业!B:C,2,0)</f>
        <v>大将军</v>
      </c>
      <c r="G144" s="45" t="str">
        <f>VLOOKUP(D144,绝技!B:C,2,0)</f>
        <v>无</v>
      </c>
      <c r="H144" s="48">
        <v>18</v>
      </c>
      <c r="I144" s="48">
        <v>17</v>
      </c>
      <c r="J144" s="44">
        <f>H144+I144</f>
        <v>35</v>
      </c>
      <c r="K144" s="40">
        <v>1</v>
      </c>
      <c r="L144" s="41">
        <v>1</v>
      </c>
      <c r="M144" s="46">
        <f>(K144*S144*5)*(10+L144)</f>
        <v>220</v>
      </c>
      <c r="N144" s="70">
        <f>(K144*T144)*(10+L144)</f>
        <v>33</v>
      </c>
      <c r="O144" s="70">
        <f>K144*U144</f>
        <v>2</v>
      </c>
      <c r="P144" s="70">
        <f>K144*V144</f>
        <v>2</v>
      </c>
      <c r="Q144" s="70">
        <f>K144*W144*2</f>
        <v>4</v>
      </c>
      <c r="R144" s="70">
        <f>K144*X144*2</f>
        <v>4</v>
      </c>
      <c r="S144" s="102">
        <f>VLOOKUP(C144,职业!B:H,4,0)</f>
        <v>4</v>
      </c>
      <c r="T144" s="102">
        <f>VLOOKUP(C144,职业!B:J,5,0)</f>
        <v>3</v>
      </c>
      <c r="U144" s="102">
        <f>VLOOKUP(C144,职业!B:J,6,0)</f>
        <v>2</v>
      </c>
      <c r="V144" s="102">
        <f>VLOOKUP(C144,职业!B:J,7,0)</f>
        <v>2</v>
      </c>
      <c r="W144" s="102">
        <f>VLOOKUP(C144,职业!B:J,8,0)</f>
        <v>2</v>
      </c>
      <c r="X144" s="102">
        <f>VLOOKUP(C144,职业!B:J,9,0)</f>
        <v>2</v>
      </c>
    </row>
    <row r="145" spans="1:24">
      <c r="A145" s="44">
        <f>ROW()-2</f>
        <v>143</v>
      </c>
      <c r="B145" s="44">
        <v>141</v>
      </c>
      <c r="C145" s="40">
        <v>1</v>
      </c>
      <c r="D145" s="40">
        <v>0</v>
      </c>
      <c r="E145" s="45" t="s">
        <v>264</v>
      </c>
      <c r="F145" s="45" t="str">
        <f>VLOOKUP(C145,职业!B:C,2,0)</f>
        <v>大将军</v>
      </c>
      <c r="G145" s="45" t="str">
        <f>VLOOKUP(D145,绝技!B:C,2,0)</f>
        <v>无</v>
      </c>
      <c r="H145" s="48">
        <v>18</v>
      </c>
      <c r="I145" s="48">
        <v>3</v>
      </c>
      <c r="J145" s="44">
        <f>H145+I145</f>
        <v>21</v>
      </c>
      <c r="K145" s="40">
        <v>1</v>
      </c>
      <c r="L145" s="41">
        <v>1</v>
      </c>
      <c r="M145" s="46">
        <f>(K145*S145*5)*(10+L145)</f>
        <v>220</v>
      </c>
      <c r="N145" s="70">
        <f>(K145*T145)*(10+L145)</f>
        <v>33</v>
      </c>
      <c r="O145" s="70">
        <f>K145*U145</f>
        <v>2</v>
      </c>
      <c r="P145" s="70">
        <f>K145*V145</f>
        <v>2</v>
      </c>
      <c r="Q145" s="70">
        <f>K145*W145*2</f>
        <v>4</v>
      </c>
      <c r="R145" s="70">
        <f>K145*X145*2</f>
        <v>4</v>
      </c>
      <c r="S145" s="102">
        <f>VLOOKUP(C145,职业!B:H,4,0)</f>
        <v>4</v>
      </c>
      <c r="T145" s="102">
        <f>VLOOKUP(C145,职业!B:J,5,0)</f>
        <v>3</v>
      </c>
      <c r="U145" s="102">
        <f>VLOOKUP(C145,职业!B:J,6,0)</f>
        <v>2</v>
      </c>
      <c r="V145" s="102">
        <f>VLOOKUP(C145,职业!B:J,7,0)</f>
        <v>2</v>
      </c>
      <c r="W145" s="102">
        <f>VLOOKUP(C145,职业!B:J,8,0)</f>
        <v>2</v>
      </c>
      <c r="X145" s="102">
        <f>VLOOKUP(C145,职业!B:J,9,0)</f>
        <v>2</v>
      </c>
    </row>
    <row r="146" spans="1:24">
      <c r="A146" s="44">
        <f>ROW()-2</f>
        <v>144</v>
      </c>
      <c r="B146" s="44">
        <v>155</v>
      </c>
      <c r="C146" s="40">
        <v>1</v>
      </c>
      <c r="D146" s="40">
        <v>0</v>
      </c>
      <c r="E146" s="45" t="s">
        <v>278</v>
      </c>
      <c r="F146" s="45" t="str">
        <f>VLOOKUP(C146,职业!B:C,2,0)</f>
        <v>大将军</v>
      </c>
      <c r="G146" s="45" t="str">
        <f>VLOOKUP(D146,绝技!B:C,2,0)</f>
        <v>无</v>
      </c>
      <c r="H146" s="48">
        <v>18</v>
      </c>
      <c r="I146" s="48">
        <v>16</v>
      </c>
      <c r="J146" s="44">
        <f>H146+I146</f>
        <v>34</v>
      </c>
      <c r="K146" s="40">
        <v>1</v>
      </c>
      <c r="L146" s="41">
        <v>1</v>
      </c>
      <c r="M146" s="46">
        <f>(K146*S146*5)*(10+L146)</f>
        <v>220</v>
      </c>
      <c r="N146" s="70">
        <f>(K146*T146)*(10+L146)</f>
        <v>33</v>
      </c>
      <c r="O146" s="70">
        <f>K146*U146</f>
        <v>2</v>
      </c>
      <c r="P146" s="70">
        <f>K146*V146</f>
        <v>2</v>
      </c>
      <c r="Q146" s="70">
        <f>K146*W146*2</f>
        <v>4</v>
      </c>
      <c r="R146" s="70">
        <f>K146*X146*2</f>
        <v>4</v>
      </c>
      <c r="S146" s="102">
        <f>VLOOKUP(C146,职业!B:H,4,0)</f>
        <v>4</v>
      </c>
      <c r="T146" s="102">
        <f>VLOOKUP(C146,职业!B:J,5,0)</f>
        <v>3</v>
      </c>
      <c r="U146" s="102">
        <f>VLOOKUP(C146,职业!B:J,6,0)</f>
        <v>2</v>
      </c>
      <c r="V146" s="102">
        <f>VLOOKUP(C146,职业!B:J,7,0)</f>
        <v>2</v>
      </c>
      <c r="W146" s="102">
        <f>VLOOKUP(C146,职业!B:J,8,0)</f>
        <v>2</v>
      </c>
      <c r="X146" s="102">
        <f>VLOOKUP(C146,职业!B:J,9,0)</f>
        <v>2</v>
      </c>
    </row>
    <row r="147" spans="1:24">
      <c r="A147" s="44">
        <f>ROW()-2</f>
        <v>145</v>
      </c>
      <c r="B147" s="44">
        <v>162</v>
      </c>
      <c r="C147" s="40">
        <v>1</v>
      </c>
      <c r="D147" s="40">
        <v>0</v>
      </c>
      <c r="E147" s="45" t="s">
        <v>285</v>
      </c>
      <c r="F147" s="45" t="str">
        <f>VLOOKUP(C147,职业!B:C,2,0)</f>
        <v>大将军</v>
      </c>
      <c r="G147" s="45" t="str">
        <f>VLOOKUP(D147,绝技!B:C,2,0)</f>
        <v>无</v>
      </c>
      <c r="H147" s="48">
        <v>18</v>
      </c>
      <c r="I147" s="48">
        <v>17</v>
      </c>
      <c r="J147" s="44">
        <f>H147+I147</f>
        <v>35</v>
      </c>
      <c r="K147" s="40">
        <v>1</v>
      </c>
      <c r="L147" s="41">
        <v>1</v>
      </c>
      <c r="M147" s="46">
        <f>(K147*S147*5)*(10+L147)</f>
        <v>220</v>
      </c>
      <c r="N147" s="70">
        <f>(K147*T147)*(10+L147)</f>
        <v>33</v>
      </c>
      <c r="O147" s="70">
        <f>K147*U147</f>
        <v>2</v>
      </c>
      <c r="P147" s="70">
        <f>K147*V147</f>
        <v>2</v>
      </c>
      <c r="Q147" s="70">
        <f>K147*W147*2</f>
        <v>4</v>
      </c>
      <c r="R147" s="70">
        <f>K147*X147*2</f>
        <v>4</v>
      </c>
      <c r="S147" s="102">
        <f>VLOOKUP(C147,职业!B:H,4,0)</f>
        <v>4</v>
      </c>
      <c r="T147" s="102">
        <f>VLOOKUP(C147,职业!B:J,5,0)</f>
        <v>3</v>
      </c>
      <c r="U147" s="102">
        <f>VLOOKUP(C147,职业!B:J,6,0)</f>
        <v>2</v>
      </c>
      <c r="V147" s="102">
        <f>VLOOKUP(C147,职业!B:J,7,0)</f>
        <v>2</v>
      </c>
      <c r="W147" s="102">
        <f>VLOOKUP(C147,职业!B:J,8,0)</f>
        <v>2</v>
      </c>
      <c r="X147" s="102">
        <f>VLOOKUP(C147,职业!B:J,9,0)</f>
        <v>2</v>
      </c>
    </row>
    <row r="148" spans="1:24">
      <c r="A148" s="44">
        <f>ROW()-2</f>
        <v>146</v>
      </c>
      <c r="B148" s="44">
        <v>171</v>
      </c>
      <c r="C148" s="40">
        <v>1</v>
      </c>
      <c r="D148" s="40">
        <v>0</v>
      </c>
      <c r="E148" s="45" t="s">
        <v>294</v>
      </c>
      <c r="F148" s="45" t="str">
        <f>VLOOKUP(C148,职业!B:C,2,0)</f>
        <v>大将军</v>
      </c>
      <c r="G148" s="45" t="str">
        <f>VLOOKUP(D148,绝技!B:C,2,0)</f>
        <v>无</v>
      </c>
      <c r="H148" s="48">
        <v>18</v>
      </c>
      <c r="I148" s="48">
        <v>10</v>
      </c>
      <c r="J148" s="44">
        <f>H148+I148</f>
        <v>28</v>
      </c>
      <c r="K148" s="40">
        <v>1</v>
      </c>
      <c r="L148" s="41">
        <v>1</v>
      </c>
      <c r="M148" s="46">
        <f>(K148*S148*5)*(10+L148)</f>
        <v>220</v>
      </c>
      <c r="N148" s="70">
        <f>(K148*T148)*(10+L148)</f>
        <v>33</v>
      </c>
      <c r="O148" s="70">
        <f>K148*U148</f>
        <v>2</v>
      </c>
      <c r="P148" s="70">
        <f>K148*V148</f>
        <v>2</v>
      </c>
      <c r="Q148" s="70">
        <f>K148*W148*2</f>
        <v>4</v>
      </c>
      <c r="R148" s="70">
        <f>K148*X148*2</f>
        <v>4</v>
      </c>
      <c r="S148" s="102">
        <f>VLOOKUP(C148,职业!B:H,4,0)</f>
        <v>4</v>
      </c>
      <c r="T148" s="102">
        <f>VLOOKUP(C148,职业!B:J,5,0)</f>
        <v>3</v>
      </c>
      <c r="U148" s="102">
        <f>VLOOKUP(C148,职业!B:J,6,0)</f>
        <v>2</v>
      </c>
      <c r="V148" s="102">
        <f>VLOOKUP(C148,职业!B:J,7,0)</f>
        <v>2</v>
      </c>
      <c r="W148" s="102">
        <f>VLOOKUP(C148,职业!B:J,8,0)</f>
        <v>2</v>
      </c>
      <c r="X148" s="102">
        <f>VLOOKUP(C148,职业!B:J,9,0)</f>
        <v>2</v>
      </c>
    </row>
    <row r="149" spans="1:24">
      <c r="A149" s="44">
        <f>ROW()-2</f>
        <v>147</v>
      </c>
      <c r="B149" s="44">
        <v>173</v>
      </c>
      <c r="C149" s="40">
        <v>1</v>
      </c>
      <c r="D149" s="40">
        <v>0</v>
      </c>
      <c r="E149" s="45" t="s">
        <v>296</v>
      </c>
      <c r="F149" s="45" t="str">
        <f>VLOOKUP(C149,职业!B:C,2,0)</f>
        <v>大将军</v>
      </c>
      <c r="G149" s="45" t="str">
        <f>VLOOKUP(D149,绝技!B:C,2,0)</f>
        <v>无</v>
      </c>
      <c r="H149" s="48">
        <v>18</v>
      </c>
      <c r="I149" s="48">
        <v>15</v>
      </c>
      <c r="J149" s="44">
        <f>H149+I149</f>
        <v>33</v>
      </c>
      <c r="K149" s="40">
        <v>1</v>
      </c>
      <c r="L149" s="41">
        <v>1</v>
      </c>
      <c r="M149" s="46">
        <f>(K149*S149*5)*(10+L149)</f>
        <v>220</v>
      </c>
      <c r="N149" s="70">
        <f>(K149*T149)*(10+L149)</f>
        <v>33</v>
      </c>
      <c r="O149" s="70">
        <f>K149*U149</f>
        <v>2</v>
      </c>
      <c r="P149" s="70">
        <f>K149*V149</f>
        <v>2</v>
      </c>
      <c r="Q149" s="70">
        <f>K149*W149*2</f>
        <v>4</v>
      </c>
      <c r="R149" s="70">
        <f>K149*X149*2</f>
        <v>4</v>
      </c>
      <c r="S149" s="102">
        <f>VLOOKUP(C149,职业!B:H,4,0)</f>
        <v>4</v>
      </c>
      <c r="T149" s="102">
        <f>VLOOKUP(C149,职业!B:J,5,0)</f>
        <v>3</v>
      </c>
      <c r="U149" s="102">
        <f>VLOOKUP(C149,职业!B:J,6,0)</f>
        <v>2</v>
      </c>
      <c r="V149" s="102">
        <f>VLOOKUP(C149,职业!B:J,7,0)</f>
        <v>2</v>
      </c>
      <c r="W149" s="102">
        <f>VLOOKUP(C149,职业!B:J,8,0)</f>
        <v>2</v>
      </c>
      <c r="X149" s="102">
        <f>VLOOKUP(C149,职业!B:J,9,0)</f>
        <v>2</v>
      </c>
    </row>
    <row r="150" spans="1:24">
      <c r="A150" s="44">
        <f>ROW()-2</f>
        <v>148</v>
      </c>
      <c r="B150" s="44">
        <v>176</v>
      </c>
      <c r="C150" s="40">
        <v>1</v>
      </c>
      <c r="D150" s="40">
        <v>0</v>
      </c>
      <c r="E150" s="45" t="s">
        <v>299</v>
      </c>
      <c r="F150" s="45" t="str">
        <f>VLOOKUP(C150,职业!B:C,2,0)</f>
        <v>大将军</v>
      </c>
      <c r="G150" s="45" t="str">
        <f>VLOOKUP(D150,绝技!B:C,2,0)</f>
        <v>无</v>
      </c>
      <c r="H150" s="48">
        <v>18</v>
      </c>
      <c r="I150" s="48">
        <v>11</v>
      </c>
      <c r="J150" s="44">
        <f>H150+I150</f>
        <v>29</v>
      </c>
      <c r="K150" s="40">
        <v>1</v>
      </c>
      <c r="L150" s="41">
        <v>1</v>
      </c>
      <c r="M150" s="46">
        <f>(K150*S150*5)*(10+L150)</f>
        <v>220</v>
      </c>
      <c r="N150" s="70">
        <f>(K150*T150)*(10+L150)</f>
        <v>33</v>
      </c>
      <c r="O150" s="70">
        <f>K150*U150</f>
        <v>2</v>
      </c>
      <c r="P150" s="70">
        <f>K150*V150</f>
        <v>2</v>
      </c>
      <c r="Q150" s="70">
        <f>K150*W150*2</f>
        <v>4</v>
      </c>
      <c r="R150" s="70">
        <f>K150*X150*2</f>
        <v>4</v>
      </c>
      <c r="S150" s="102">
        <f>VLOOKUP(C150,职业!B:H,4,0)</f>
        <v>4</v>
      </c>
      <c r="T150" s="102">
        <f>VLOOKUP(C150,职业!B:J,5,0)</f>
        <v>3</v>
      </c>
      <c r="U150" s="102">
        <f>VLOOKUP(C150,职业!B:J,6,0)</f>
        <v>2</v>
      </c>
      <c r="V150" s="102">
        <f>VLOOKUP(C150,职业!B:J,7,0)</f>
        <v>2</v>
      </c>
      <c r="W150" s="102">
        <f>VLOOKUP(C150,职业!B:J,8,0)</f>
        <v>2</v>
      </c>
      <c r="X150" s="102">
        <f>VLOOKUP(C150,职业!B:J,9,0)</f>
        <v>2</v>
      </c>
    </row>
    <row r="151" spans="1:24">
      <c r="A151" s="44">
        <f>ROW()-2</f>
        <v>149</v>
      </c>
      <c r="B151" s="44">
        <v>192</v>
      </c>
      <c r="C151" s="40">
        <v>1</v>
      </c>
      <c r="D151" s="40">
        <v>0</v>
      </c>
      <c r="E151" s="45" t="s">
        <v>315</v>
      </c>
      <c r="F151" s="45" t="str">
        <f>VLOOKUP(C151,职业!B:C,2,0)</f>
        <v>大将军</v>
      </c>
      <c r="G151" s="45" t="str">
        <f>VLOOKUP(D151,绝技!B:C,2,0)</f>
        <v>无</v>
      </c>
      <c r="H151" s="48">
        <v>18</v>
      </c>
      <c r="I151" s="48">
        <v>10</v>
      </c>
      <c r="J151" s="44">
        <f>H151+I151</f>
        <v>28</v>
      </c>
      <c r="K151" s="40">
        <v>1</v>
      </c>
      <c r="L151" s="41">
        <v>1</v>
      </c>
      <c r="M151" s="46">
        <f>(K151*S151*5)*(10+L151)</f>
        <v>220</v>
      </c>
      <c r="N151" s="70">
        <f>(K151*T151)*(10+L151)</f>
        <v>33</v>
      </c>
      <c r="O151" s="70">
        <f>K151*U151</f>
        <v>2</v>
      </c>
      <c r="P151" s="70">
        <f>K151*V151</f>
        <v>2</v>
      </c>
      <c r="Q151" s="70">
        <f>K151*W151*2</f>
        <v>4</v>
      </c>
      <c r="R151" s="70">
        <f>K151*X151*2</f>
        <v>4</v>
      </c>
      <c r="S151" s="102">
        <f>VLOOKUP(C151,职业!B:H,4,0)</f>
        <v>4</v>
      </c>
      <c r="T151" s="102">
        <f>VLOOKUP(C151,职业!B:J,5,0)</f>
        <v>3</v>
      </c>
      <c r="U151" s="102">
        <f>VLOOKUP(C151,职业!B:J,6,0)</f>
        <v>2</v>
      </c>
      <c r="V151" s="102">
        <f>VLOOKUP(C151,职业!B:J,7,0)</f>
        <v>2</v>
      </c>
      <c r="W151" s="102">
        <f>VLOOKUP(C151,职业!B:J,8,0)</f>
        <v>2</v>
      </c>
      <c r="X151" s="102">
        <f>VLOOKUP(C151,职业!B:J,9,0)</f>
        <v>2</v>
      </c>
    </row>
    <row r="152" spans="1:24">
      <c r="A152" s="44">
        <f>ROW()-2</f>
        <v>150</v>
      </c>
      <c r="B152" s="44">
        <v>196</v>
      </c>
      <c r="C152" s="40">
        <v>1</v>
      </c>
      <c r="D152" s="40">
        <v>0</v>
      </c>
      <c r="E152" s="45" t="s">
        <v>319</v>
      </c>
      <c r="F152" s="45" t="str">
        <f>VLOOKUP(C152,职业!B:C,2,0)</f>
        <v>大将军</v>
      </c>
      <c r="G152" s="45" t="str">
        <f>VLOOKUP(D152,绝技!B:C,2,0)</f>
        <v>无</v>
      </c>
      <c r="H152" s="48">
        <v>18</v>
      </c>
      <c r="I152" s="48">
        <v>19</v>
      </c>
      <c r="J152" s="44">
        <f>H152+I152</f>
        <v>37</v>
      </c>
      <c r="K152" s="40">
        <v>1</v>
      </c>
      <c r="L152" s="41">
        <v>1</v>
      </c>
      <c r="M152" s="46">
        <f>(K152*S152*5)*(10+L152)</f>
        <v>220</v>
      </c>
      <c r="N152" s="70">
        <f>(K152*T152)*(10+L152)</f>
        <v>33</v>
      </c>
      <c r="O152" s="70">
        <f>K152*U152</f>
        <v>2</v>
      </c>
      <c r="P152" s="70">
        <f>K152*V152</f>
        <v>2</v>
      </c>
      <c r="Q152" s="70">
        <f>K152*W152*2</f>
        <v>4</v>
      </c>
      <c r="R152" s="70">
        <f>K152*X152*2</f>
        <v>4</v>
      </c>
      <c r="S152" s="102">
        <f>VLOOKUP(C152,职业!B:H,4,0)</f>
        <v>4</v>
      </c>
      <c r="T152" s="102">
        <f>VLOOKUP(C152,职业!B:J,5,0)</f>
        <v>3</v>
      </c>
      <c r="U152" s="102">
        <f>VLOOKUP(C152,职业!B:J,6,0)</f>
        <v>2</v>
      </c>
      <c r="V152" s="102">
        <f>VLOOKUP(C152,职业!B:J,7,0)</f>
        <v>2</v>
      </c>
      <c r="W152" s="102">
        <f>VLOOKUP(C152,职业!B:J,8,0)</f>
        <v>2</v>
      </c>
      <c r="X152" s="102">
        <f>VLOOKUP(C152,职业!B:J,9,0)</f>
        <v>2</v>
      </c>
    </row>
    <row r="153" spans="1:24">
      <c r="A153" s="44">
        <f>ROW()-2</f>
        <v>151</v>
      </c>
      <c r="B153" s="44">
        <v>205</v>
      </c>
      <c r="C153" s="40">
        <v>1</v>
      </c>
      <c r="D153" s="40">
        <v>0</v>
      </c>
      <c r="E153" s="45" t="s">
        <v>328</v>
      </c>
      <c r="F153" s="45" t="str">
        <f>VLOOKUP(C153,职业!B:C,2,0)</f>
        <v>大将军</v>
      </c>
      <c r="G153" s="45" t="str">
        <f>VLOOKUP(D153,绝技!B:C,2,0)</f>
        <v>无</v>
      </c>
      <c r="H153" s="48">
        <v>18</v>
      </c>
      <c r="I153" s="48">
        <v>3</v>
      </c>
      <c r="J153" s="44">
        <f>H153+I153</f>
        <v>21</v>
      </c>
      <c r="K153" s="40">
        <v>1</v>
      </c>
      <c r="L153" s="41">
        <v>1</v>
      </c>
      <c r="M153" s="46">
        <f>(K153*S153*5)*(10+L153)</f>
        <v>220</v>
      </c>
      <c r="N153" s="70">
        <f>(K153*T153)*(10+L153)</f>
        <v>33</v>
      </c>
      <c r="O153" s="70">
        <f>K153*U153</f>
        <v>2</v>
      </c>
      <c r="P153" s="70">
        <f>K153*V153</f>
        <v>2</v>
      </c>
      <c r="Q153" s="70">
        <f>K153*W153*2</f>
        <v>4</v>
      </c>
      <c r="R153" s="70">
        <f>K153*X153*2</f>
        <v>4</v>
      </c>
      <c r="S153" s="102">
        <f>VLOOKUP(C153,职业!B:H,4,0)</f>
        <v>4</v>
      </c>
      <c r="T153" s="102">
        <f>VLOOKUP(C153,职业!B:J,5,0)</f>
        <v>3</v>
      </c>
      <c r="U153" s="102">
        <f>VLOOKUP(C153,职业!B:J,6,0)</f>
        <v>2</v>
      </c>
      <c r="V153" s="102">
        <f>VLOOKUP(C153,职业!B:J,7,0)</f>
        <v>2</v>
      </c>
      <c r="W153" s="102">
        <f>VLOOKUP(C153,职业!B:J,8,0)</f>
        <v>2</v>
      </c>
      <c r="X153" s="102">
        <f>VLOOKUP(C153,职业!B:J,9,0)</f>
        <v>2</v>
      </c>
    </row>
    <row r="154" spans="1:24">
      <c r="A154" s="44">
        <f>ROW()-2</f>
        <v>152</v>
      </c>
      <c r="B154" s="44">
        <v>224</v>
      </c>
      <c r="C154" s="40">
        <v>1</v>
      </c>
      <c r="D154" s="40">
        <v>0</v>
      </c>
      <c r="E154" s="45" t="s">
        <v>347</v>
      </c>
      <c r="F154" s="45" t="str">
        <f>VLOOKUP(C154,职业!B:C,2,0)</f>
        <v>大将军</v>
      </c>
      <c r="G154" s="45" t="str">
        <f>VLOOKUP(D154,绝技!B:C,2,0)</f>
        <v>无</v>
      </c>
      <c r="H154" s="48">
        <v>18</v>
      </c>
      <c r="I154" s="48">
        <v>13</v>
      </c>
      <c r="J154" s="44">
        <f>H154+I154</f>
        <v>31</v>
      </c>
      <c r="K154" s="40">
        <v>1</v>
      </c>
      <c r="L154" s="41">
        <v>1</v>
      </c>
      <c r="M154" s="46">
        <f>(K154*S154*5)*(10+L154)</f>
        <v>220</v>
      </c>
      <c r="N154" s="70">
        <f>(K154*T154)*(10+L154)</f>
        <v>33</v>
      </c>
      <c r="O154" s="70">
        <f>K154*U154</f>
        <v>2</v>
      </c>
      <c r="P154" s="70">
        <f>K154*V154</f>
        <v>2</v>
      </c>
      <c r="Q154" s="70">
        <f>K154*W154*2</f>
        <v>4</v>
      </c>
      <c r="R154" s="70">
        <f>K154*X154*2</f>
        <v>4</v>
      </c>
      <c r="S154" s="102">
        <f>VLOOKUP(C154,职业!B:H,4,0)</f>
        <v>4</v>
      </c>
      <c r="T154" s="102">
        <f>VLOOKUP(C154,职业!B:J,5,0)</f>
        <v>3</v>
      </c>
      <c r="U154" s="102">
        <f>VLOOKUP(C154,职业!B:J,6,0)</f>
        <v>2</v>
      </c>
      <c r="V154" s="102">
        <f>VLOOKUP(C154,职业!B:J,7,0)</f>
        <v>2</v>
      </c>
      <c r="W154" s="102">
        <f>VLOOKUP(C154,职业!B:J,8,0)</f>
        <v>2</v>
      </c>
      <c r="X154" s="102">
        <f>VLOOKUP(C154,职业!B:J,9,0)</f>
        <v>2</v>
      </c>
    </row>
    <row r="155" spans="1:24">
      <c r="A155" s="44">
        <f>ROW()-2</f>
        <v>153</v>
      </c>
      <c r="B155" s="44">
        <v>252</v>
      </c>
      <c r="C155" s="40">
        <v>1</v>
      </c>
      <c r="D155" s="40">
        <v>0</v>
      </c>
      <c r="E155" s="45" t="s">
        <v>375</v>
      </c>
      <c r="F155" s="45" t="str">
        <f>VLOOKUP(C155,职业!B:C,2,0)</f>
        <v>大将军</v>
      </c>
      <c r="G155" s="45" t="str">
        <f>VLOOKUP(D155,绝技!B:C,2,0)</f>
        <v>无</v>
      </c>
      <c r="H155" s="48">
        <v>18</v>
      </c>
      <c r="I155" s="48">
        <v>8</v>
      </c>
      <c r="J155" s="44">
        <f>H155+I155</f>
        <v>26</v>
      </c>
      <c r="K155" s="40">
        <v>1</v>
      </c>
      <c r="L155" s="41">
        <v>1</v>
      </c>
      <c r="M155" s="46">
        <f>(K155*S155*5)*(10+L155)</f>
        <v>220</v>
      </c>
      <c r="N155" s="70">
        <f>(K155*T155)*(10+L155)</f>
        <v>33</v>
      </c>
      <c r="O155" s="70">
        <f>K155*U155</f>
        <v>2</v>
      </c>
      <c r="P155" s="70">
        <f>K155*V155</f>
        <v>2</v>
      </c>
      <c r="Q155" s="70">
        <f>K155*W155*2</f>
        <v>4</v>
      </c>
      <c r="R155" s="70">
        <f>K155*X155*2</f>
        <v>4</v>
      </c>
      <c r="S155" s="102">
        <f>VLOOKUP(C155,职业!B:H,4,0)</f>
        <v>4</v>
      </c>
      <c r="T155" s="102">
        <f>VLOOKUP(C155,职业!B:J,5,0)</f>
        <v>3</v>
      </c>
      <c r="U155" s="102">
        <f>VLOOKUP(C155,职业!B:J,6,0)</f>
        <v>2</v>
      </c>
      <c r="V155" s="102">
        <f>VLOOKUP(C155,职业!B:J,7,0)</f>
        <v>2</v>
      </c>
      <c r="W155" s="102">
        <f>VLOOKUP(C155,职业!B:J,8,0)</f>
        <v>2</v>
      </c>
      <c r="X155" s="102">
        <f>VLOOKUP(C155,职业!B:J,9,0)</f>
        <v>2</v>
      </c>
    </row>
    <row r="156" spans="1:24">
      <c r="A156" s="44">
        <f>ROW()-2</f>
        <v>154</v>
      </c>
      <c r="B156" s="44">
        <v>253</v>
      </c>
      <c r="C156" s="40">
        <v>1</v>
      </c>
      <c r="D156" s="40">
        <v>0</v>
      </c>
      <c r="E156" s="45" t="s">
        <v>376</v>
      </c>
      <c r="F156" s="45" t="str">
        <f>VLOOKUP(C156,职业!B:C,2,0)</f>
        <v>大将军</v>
      </c>
      <c r="G156" s="45" t="str">
        <f>VLOOKUP(D156,绝技!B:C,2,0)</f>
        <v>无</v>
      </c>
      <c r="H156" s="48">
        <v>18</v>
      </c>
      <c r="I156" s="48">
        <v>16</v>
      </c>
      <c r="J156" s="44">
        <f>H156+I156</f>
        <v>34</v>
      </c>
      <c r="K156" s="40">
        <v>1</v>
      </c>
      <c r="L156" s="41">
        <v>1</v>
      </c>
      <c r="M156" s="46">
        <f>(K156*S156*5)*(10+L156)</f>
        <v>220</v>
      </c>
      <c r="N156" s="70">
        <f>(K156*T156)*(10+L156)</f>
        <v>33</v>
      </c>
      <c r="O156" s="70">
        <f>K156*U156</f>
        <v>2</v>
      </c>
      <c r="P156" s="70">
        <f>K156*V156</f>
        <v>2</v>
      </c>
      <c r="Q156" s="70">
        <f>K156*W156*2</f>
        <v>4</v>
      </c>
      <c r="R156" s="70">
        <f>K156*X156*2</f>
        <v>4</v>
      </c>
      <c r="S156" s="102">
        <f>VLOOKUP(C156,职业!B:H,4,0)</f>
        <v>4</v>
      </c>
      <c r="T156" s="102">
        <f>VLOOKUP(C156,职业!B:J,5,0)</f>
        <v>3</v>
      </c>
      <c r="U156" s="102">
        <f>VLOOKUP(C156,职业!B:J,6,0)</f>
        <v>2</v>
      </c>
      <c r="V156" s="102">
        <f>VLOOKUP(C156,职业!B:J,7,0)</f>
        <v>2</v>
      </c>
      <c r="W156" s="102">
        <f>VLOOKUP(C156,职业!B:J,8,0)</f>
        <v>2</v>
      </c>
      <c r="X156" s="102">
        <f>VLOOKUP(C156,职业!B:J,9,0)</f>
        <v>2</v>
      </c>
    </row>
    <row r="157" spans="1:24">
      <c r="A157" s="44">
        <f>ROW()-2</f>
        <v>155</v>
      </c>
      <c r="B157" s="44">
        <v>271</v>
      </c>
      <c r="C157" s="40">
        <v>1</v>
      </c>
      <c r="D157" s="40">
        <v>0</v>
      </c>
      <c r="E157" s="45" t="s">
        <v>394</v>
      </c>
      <c r="F157" s="45" t="str">
        <f>VLOOKUP(C157,职业!B:C,2,0)</f>
        <v>大将军</v>
      </c>
      <c r="G157" s="45" t="str">
        <f>VLOOKUP(D157,绝技!B:C,2,0)</f>
        <v>无</v>
      </c>
      <c r="H157" s="48">
        <v>18</v>
      </c>
      <c r="I157" s="48">
        <v>8</v>
      </c>
      <c r="J157" s="44">
        <f>H157+I157</f>
        <v>26</v>
      </c>
      <c r="K157" s="40">
        <v>1</v>
      </c>
      <c r="L157" s="41">
        <v>1</v>
      </c>
      <c r="M157" s="46">
        <f>(K157*S157*5)*(10+L157)</f>
        <v>220</v>
      </c>
      <c r="N157" s="70">
        <f>(K157*T157)*(10+L157)</f>
        <v>33</v>
      </c>
      <c r="O157" s="70">
        <f>K157*U157</f>
        <v>2</v>
      </c>
      <c r="P157" s="70">
        <f>K157*V157</f>
        <v>2</v>
      </c>
      <c r="Q157" s="70">
        <f>K157*W157*2</f>
        <v>4</v>
      </c>
      <c r="R157" s="70">
        <f>K157*X157*2</f>
        <v>4</v>
      </c>
      <c r="S157" s="102">
        <f>VLOOKUP(C157,职业!B:H,4,0)</f>
        <v>4</v>
      </c>
      <c r="T157" s="102">
        <f>VLOOKUP(C157,职业!B:J,5,0)</f>
        <v>3</v>
      </c>
      <c r="U157" s="102">
        <f>VLOOKUP(C157,职业!B:J,6,0)</f>
        <v>2</v>
      </c>
      <c r="V157" s="102">
        <f>VLOOKUP(C157,职业!B:J,7,0)</f>
        <v>2</v>
      </c>
      <c r="W157" s="102">
        <f>VLOOKUP(C157,职业!B:J,8,0)</f>
        <v>2</v>
      </c>
      <c r="X157" s="102">
        <f>VLOOKUP(C157,职业!B:J,9,0)</f>
        <v>2</v>
      </c>
    </row>
    <row r="158" spans="1:24">
      <c r="A158" s="44">
        <f>ROW()-2</f>
        <v>156</v>
      </c>
      <c r="B158" s="44">
        <v>274</v>
      </c>
      <c r="C158" s="40">
        <v>1</v>
      </c>
      <c r="D158" s="40">
        <v>0</v>
      </c>
      <c r="E158" s="45" t="s">
        <v>397</v>
      </c>
      <c r="F158" s="45" t="str">
        <f>VLOOKUP(C158,职业!B:C,2,0)</f>
        <v>大将军</v>
      </c>
      <c r="G158" s="45" t="str">
        <f>VLOOKUP(D158,绝技!B:C,2,0)</f>
        <v>无</v>
      </c>
      <c r="H158" s="48">
        <v>18</v>
      </c>
      <c r="I158" s="48">
        <v>15</v>
      </c>
      <c r="J158" s="44">
        <f>H158+I158</f>
        <v>33</v>
      </c>
      <c r="K158" s="40">
        <v>1</v>
      </c>
      <c r="L158" s="41">
        <v>1</v>
      </c>
      <c r="M158" s="46">
        <f>(K158*S158*5)*(10+L158)</f>
        <v>220</v>
      </c>
      <c r="N158" s="70">
        <f>(K158*T158)*(10+L158)</f>
        <v>33</v>
      </c>
      <c r="O158" s="70">
        <f>K158*U158</f>
        <v>2</v>
      </c>
      <c r="P158" s="70">
        <f>K158*V158</f>
        <v>2</v>
      </c>
      <c r="Q158" s="70">
        <f>K158*W158*2</f>
        <v>4</v>
      </c>
      <c r="R158" s="70">
        <f>K158*X158*2</f>
        <v>4</v>
      </c>
      <c r="S158" s="102">
        <f>VLOOKUP(C158,职业!B:H,4,0)</f>
        <v>4</v>
      </c>
      <c r="T158" s="102">
        <f>VLOOKUP(C158,职业!B:J,5,0)</f>
        <v>3</v>
      </c>
      <c r="U158" s="102">
        <f>VLOOKUP(C158,职业!B:J,6,0)</f>
        <v>2</v>
      </c>
      <c r="V158" s="102">
        <f>VLOOKUP(C158,职业!B:J,7,0)</f>
        <v>2</v>
      </c>
      <c r="W158" s="102">
        <f>VLOOKUP(C158,职业!B:J,8,0)</f>
        <v>2</v>
      </c>
      <c r="X158" s="102">
        <f>VLOOKUP(C158,职业!B:J,9,0)</f>
        <v>2</v>
      </c>
    </row>
    <row r="159" spans="1:24">
      <c r="A159" s="44">
        <f>ROW()-2</f>
        <v>157</v>
      </c>
      <c r="B159" s="44">
        <v>277</v>
      </c>
      <c r="C159" s="40">
        <v>1</v>
      </c>
      <c r="D159" s="40">
        <v>0</v>
      </c>
      <c r="E159" s="45" t="s">
        <v>400</v>
      </c>
      <c r="F159" s="45" t="str">
        <f>VLOOKUP(C159,职业!B:C,2,0)</f>
        <v>大将军</v>
      </c>
      <c r="G159" s="45" t="str">
        <f>VLOOKUP(D159,绝技!B:C,2,0)</f>
        <v>无</v>
      </c>
      <c r="H159" s="48">
        <v>18</v>
      </c>
      <c r="I159" s="48">
        <v>18</v>
      </c>
      <c r="J159" s="44">
        <f>H159+I159</f>
        <v>36</v>
      </c>
      <c r="K159" s="40">
        <v>1</v>
      </c>
      <c r="L159" s="41">
        <v>1</v>
      </c>
      <c r="M159" s="46">
        <f>(K159*S159*5)*(10+L159)</f>
        <v>220</v>
      </c>
      <c r="N159" s="70">
        <f>(K159*T159)*(10+L159)</f>
        <v>33</v>
      </c>
      <c r="O159" s="70">
        <f>K159*U159</f>
        <v>2</v>
      </c>
      <c r="P159" s="70">
        <f>K159*V159</f>
        <v>2</v>
      </c>
      <c r="Q159" s="70">
        <f>K159*W159*2</f>
        <v>4</v>
      </c>
      <c r="R159" s="70">
        <f>K159*X159*2</f>
        <v>4</v>
      </c>
      <c r="S159" s="102">
        <f>VLOOKUP(C159,职业!B:H,4,0)</f>
        <v>4</v>
      </c>
      <c r="T159" s="102">
        <f>VLOOKUP(C159,职业!B:J,5,0)</f>
        <v>3</v>
      </c>
      <c r="U159" s="102">
        <f>VLOOKUP(C159,职业!B:J,6,0)</f>
        <v>2</v>
      </c>
      <c r="V159" s="102">
        <f>VLOOKUP(C159,职业!B:J,7,0)</f>
        <v>2</v>
      </c>
      <c r="W159" s="102">
        <f>VLOOKUP(C159,职业!B:J,8,0)</f>
        <v>2</v>
      </c>
      <c r="X159" s="102">
        <f>VLOOKUP(C159,职业!B:J,9,0)</f>
        <v>2</v>
      </c>
    </row>
    <row r="160" spans="1:24">
      <c r="A160" s="44">
        <f>ROW()-2</f>
        <v>158</v>
      </c>
      <c r="B160" s="44">
        <v>288</v>
      </c>
      <c r="C160" s="40">
        <v>1</v>
      </c>
      <c r="D160" s="40">
        <v>0</v>
      </c>
      <c r="E160" s="45" t="s">
        <v>411</v>
      </c>
      <c r="F160" s="45" t="str">
        <f>VLOOKUP(C160,职业!B:C,2,0)</f>
        <v>大将军</v>
      </c>
      <c r="G160" s="45" t="str">
        <f>VLOOKUP(D160,绝技!B:C,2,0)</f>
        <v>无</v>
      </c>
      <c r="H160" s="48">
        <v>18</v>
      </c>
      <c r="I160" s="48">
        <v>17</v>
      </c>
      <c r="J160" s="44">
        <f>H160+I160</f>
        <v>35</v>
      </c>
      <c r="K160" s="40">
        <v>1</v>
      </c>
      <c r="L160" s="41">
        <v>1</v>
      </c>
      <c r="M160" s="46">
        <f>(K160*S160*5)*(10+L160)</f>
        <v>220</v>
      </c>
      <c r="N160" s="70">
        <f>(K160*T160)*(10+L160)</f>
        <v>33</v>
      </c>
      <c r="O160" s="70">
        <f>K160*U160</f>
        <v>2</v>
      </c>
      <c r="P160" s="70">
        <f>K160*V160</f>
        <v>2</v>
      </c>
      <c r="Q160" s="70">
        <f>K160*W160*2</f>
        <v>4</v>
      </c>
      <c r="R160" s="70">
        <f>K160*X160*2</f>
        <v>4</v>
      </c>
      <c r="S160" s="102">
        <f>VLOOKUP(C160,职业!B:H,4,0)</f>
        <v>4</v>
      </c>
      <c r="T160" s="102">
        <f>VLOOKUP(C160,职业!B:J,5,0)</f>
        <v>3</v>
      </c>
      <c r="U160" s="102">
        <f>VLOOKUP(C160,职业!B:J,6,0)</f>
        <v>2</v>
      </c>
      <c r="V160" s="102">
        <f>VLOOKUP(C160,职业!B:J,7,0)</f>
        <v>2</v>
      </c>
      <c r="W160" s="102">
        <f>VLOOKUP(C160,职业!B:J,8,0)</f>
        <v>2</v>
      </c>
      <c r="X160" s="102">
        <f>VLOOKUP(C160,职业!B:J,9,0)</f>
        <v>2</v>
      </c>
    </row>
    <row r="161" spans="1:24">
      <c r="A161" s="44">
        <f>ROW()-2</f>
        <v>159</v>
      </c>
      <c r="B161" s="44">
        <v>313</v>
      </c>
      <c r="C161" s="40">
        <v>1</v>
      </c>
      <c r="D161" s="40">
        <v>0</v>
      </c>
      <c r="E161" s="45" t="s">
        <v>435</v>
      </c>
      <c r="F161" s="45" t="str">
        <f>VLOOKUP(C161,职业!B:C,2,0)</f>
        <v>大将军</v>
      </c>
      <c r="G161" s="45" t="str">
        <f>VLOOKUP(D161,绝技!B:C,2,0)</f>
        <v>无</v>
      </c>
      <c r="H161" s="48">
        <v>18</v>
      </c>
      <c r="I161" s="48">
        <v>10</v>
      </c>
      <c r="J161" s="44">
        <f>H161+I161</f>
        <v>28</v>
      </c>
      <c r="K161" s="40">
        <v>1</v>
      </c>
      <c r="L161" s="41">
        <v>1</v>
      </c>
      <c r="M161" s="46">
        <f>(K161*S161*5)*(10+L161)</f>
        <v>220</v>
      </c>
      <c r="N161" s="70">
        <f>(K161*T161)*(10+L161)</f>
        <v>33</v>
      </c>
      <c r="O161" s="70">
        <f>K161*U161</f>
        <v>2</v>
      </c>
      <c r="P161" s="70">
        <f>K161*V161</f>
        <v>2</v>
      </c>
      <c r="Q161" s="70">
        <f>K161*W161*2</f>
        <v>4</v>
      </c>
      <c r="R161" s="70">
        <f>K161*X161*2</f>
        <v>4</v>
      </c>
      <c r="S161" s="102">
        <f>VLOOKUP(C161,职业!B:H,4,0)</f>
        <v>4</v>
      </c>
      <c r="T161" s="102">
        <f>VLOOKUP(C161,职业!B:J,5,0)</f>
        <v>3</v>
      </c>
      <c r="U161" s="102">
        <f>VLOOKUP(C161,职业!B:J,6,0)</f>
        <v>2</v>
      </c>
      <c r="V161" s="102">
        <f>VLOOKUP(C161,职业!B:J,7,0)</f>
        <v>2</v>
      </c>
      <c r="W161" s="102">
        <f>VLOOKUP(C161,职业!B:J,8,0)</f>
        <v>2</v>
      </c>
      <c r="X161" s="102">
        <f>VLOOKUP(C161,职业!B:J,9,0)</f>
        <v>2</v>
      </c>
    </row>
    <row r="162" spans="1:24">
      <c r="A162" s="44">
        <f>ROW()-2</f>
        <v>160</v>
      </c>
      <c r="B162" s="44">
        <v>325</v>
      </c>
      <c r="C162" s="40">
        <v>1</v>
      </c>
      <c r="D162" s="40">
        <v>0</v>
      </c>
      <c r="E162" s="45" t="s">
        <v>447</v>
      </c>
      <c r="F162" s="45" t="str">
        <f>VLOOKUP(C162,职业!B:C,2,0)</f>
        <v>大将军</v>
      </c>
      <c r="G162" s="45" t="str">
        <f>VLOOKUP(D162,绝技!B:C,2,0)</f>
        <v>无</v>
      </c>
      <c r="H162" s="48">
        <v>18</v>
      </c>
      <c r="I162" s="48">
        <v>17</v>
      </c>
      <c r="J162" s="44">
        <f>H162+I162</f>
        <v>35</v>
      </c>
      <c r="K162" s="40">
        <v>1</v>
      </c>
      <c r="L162" s="41">
        <v>1</v>
      </c>
      <c r="M162" s="46">
        <f>(K162*S162*5)*(10+L162)</f>
        <v>220</v>
      </c>
      <c r="N162" s="70">
        <f>(K162*T162)*(10+L162)</f>
        <v>33</v>
      </c>
      <c r="O162" s="70">
        <f>K162*U162</f>
        <v>2</v>
      </c>
      <c r="P162" s="70">
        <f>K162*V162</f>
        <v>2</v>
      </c>
      <c r="Q162" s="70">
        <f>K162*W162*2</f>
        <v>4</v>
      </c>
      <c r="R162" s="70">
        <f>K162*X162*2</f>
        <v>4</v>
      </c>
      <c r="S162" s="102">
        <f>VLOOKUP(C162,职业!B:H,4,0)</f>
        <v>4</v>
      </c>
      <c r="T162" s="102">
        <f>VLOOKUP(C162,职业!B:J,5,0)</f>
        <v>3</v>
      </c>
      <c r="U162" s="102">
        <f>VLOOKUP(C162,职业!B:J,6,0)</f>
        <v>2</v>
      </c>
      <c r="V162" s="102">
        <f>VLOOKUP(C162,职业!B:J,7,0)</f>
        <v>2</v>
      </c>
      <c r="W162" s="102">
        <f>VLOOKUP(C162,职业!B:J,8,0)</f>
        <v>2</v>
      </c>
      <c r="X162" s="102">
        <f>VLOOKUP(C162,职业!B:J,9,0)</f>
        <v>2</v>
      </c>
    </row>
    <row r="163" spans="1:24">
      <c r="A163" s="44">
        <f>ROW()-2</f>
        <v>161</v>
      </c>
      <c r="B163" s="44">
        <v>331</v>
      </c>
      <c r="C163" s="40">
        <v>1</v>
      </c>
      <c r="D163" s="40">
        <v>0</v>
      </c>
      <c r="E163" s="45" t="s">
        <v>453</v>
      </c>
      <c r="F163" s="45" t="str">
        <f>VLOOKUP(C163,职业!B:C,2,0)</f>
        <v>大将军</v>
      </c>
      <c r="G163" s="45" t="str">
        <f>VLOOKUP(D163,绝技!B:C,2,0)</f>
        <v>无</v>
      </c>
      <c r="H163" s="48">
        <v>18</v>
      </c>
      <c r="I163" s="48">
        <v>14</v>
      </c>
      <c r="J163" s="44">
        <f>H163+I163</f>
        <v>32</v>
      </c>
      <c r="K163" s="40">
        <v>1</v>
      </c>
      <c r="L163" s="41">
        <v>1</v>
      </c>
      <c r="M163" s="46">
        <f>(K163*S163*5)*(10+L163)</f>
        <v>220</v>
      </c>
      <c r="N163" s="70">
        <f>(K163*T163)*(10+L163)</f>
        <v>33</v>
      </c>
      <c r="O163" s="70">
        <f>K163*U163</f>
        <v>2</v>
      </c>
      <c r="P163" s="70">
        <f>K163*V163</f>
        <v>2</v>
      </c>
      <c r="Q163" s="70">
        <f>K163*W163*2</f>
        <v>4</v>
      </c>
      <c r="R163" s="70">
        <f>K163*X163*2</f>
        <v>4</v>
      </c>
      <c r="S163" s="102">
        <f>VLOOKUP(C163,职业!B:H,4,0)</f>
        <v>4</v>
      </c>
      <c r="T163" s="102">
        <f>VLOOKUP(C163,职业!B:J,5,0)</f>
        <v>3</v>
      </c>
      <c r="U163" s="102">
        <f>VLOOKUP(C163,职业!B:J,6,0)</f>
        <v>2</v>
      </c>
      <c r="V163" s="102">
        <f>VLOOKUP(C163,职业!B:J,7,0)</f>
        <v>2</v>
      </c>
      <c r="W163" s="102">
        <f>VLOOKUP(C163,职业!B:J,8,0)</f>
        <v>2</v>
      </c>
      <c r="X163" s="102">
        <f>VLOOKUP(C163,职业!B:J,9,0)</f>
        <v>2</v>
      </c>
    </row>
    <row r="164" spans="1:24">
      <c r="A164" s="44">
        <f>ROW()-2</f>
        <v>162</v>
      </c>
      <c r="B164" s="44">
        <v>340</v>
      </c>
      <c r="C164" s="40">
        <v>1</v>
      </c>
      <c r="D164" s="40">
        <v>0</v>
      </c>
      <c r="E164" s="45" t="s">
        <v>462</v>
      </c>
      <c r="F164" s="45" t="str">
        <f>VLOOKUP(C164,职业!B:C,2,0)</f>
        <v>大将军</v>
      </c>
      <c r="G164" s="45" t="str">
        <f>VLOOKUP(D164,绝技!B:C,2,0)</f>
        <v>无</v>
      </c>
      <c r="H164" s="48">
        <v>18</v>
      </c>
      <c r="I164" s="48">
        <v>17</v>
      </c>
      <c r="J164" s="44">
        <f>H164+I164</f>
        <v>35</v>
      </c>
      <c r="K164" s="40">
        <v>1</v>
      </c>
      <c r="L164" s="41">
        <v>1</v>
      </c>
      <c r="M164" s="46">
        <f>(K164*S164*5)*(10+L164)</f>
        <v>220</v>
      </c>
      <c r="N164" s="70">
        <f>(K164*T164)*(10+L164)</f>
        <v>33</v>
      </c>
      <c r="O164" s="70">
        <f>K164*U164</f>
        <v>2</v>
      </c>
      <c r="P164" s="70">
        <f>K164*V164</f>
        <v>2</v>
      </c>
      <c r="Q164" s="70">
        <f>K164*W164*2</f>
        <v>4</v>
      </c>
      <c r="R164" s="70">
        <f>K164*X164*2</f>
        <v>4</v>
      </c>
      <c r="S164" s="102">
        <f>VLOOKUP(C164,职业!B:H,4,0)</f>
        <v>4</v>
      </c>
      <c r="T164" s="102">
        <f>VLOOKUP(C164,职业!B:J,5,0)</f>
        <v>3</v>
      </c>
      <c r="U164" s="102">
        <f>VLOOKUP(C164,职业!B:J,6,0)</f>
        <v>2</v>
      </c>
      <c r="V164" s="102">
        <f>VLOOKUP(C164,职业!B:J,7,0)</f>
        <v>2</v>
      </c>
      <c r="W164" s="102">
        <f>VLOOKUP(C164,职业!B:J,8,0)</f>
        <v>2</v>
      </c>
      <c r="X164" s="102">
        <f>VLOOKUP(C164,职业!B:J,9,0)</f>
        <v>2</v>
      </c>
    </row>
    <row r="165" spans="1:24">
      <c r="A165" s="44">
        <f>ROW()-2</f>
        <v>163</v>
      </c>
      <c r="B165" s="44">
        <v>342</v>
      </c>
      <c r="C165" s="40">
        <v>1</v>
      </c>
      <c r="D165" s="40">
        <v>0</v>
      </c>
      <c r="E165" s="45" t="s">
        <v>464</v>
      </c>
      <c r="F165" s="45" t="str">
        <f>VLOOKUP(C165,职业!B:C,2,0)</f>
        <v>大将军</v>
      </c>
      <c r="G165" s="45" t="str">
        <f>VLOOKUP(D165,绝技!B:C,2,0)</f>
        <v>无</v>
      </c>
      <c r="H165" s="48">
        <v>18</v>
      </c>
      <c r="I165" s="48">
        <v>9</v>
      </c>
      <c r="J165" s="44">
        <f>H165+I165</f>
        <v>27</v>
      </c>
      <c r="K165" s="40">
        <v>1</v>
      </c>
      <c r="L165" s="41">
        <v>1</v>
      </c>
      <c r="M165" s="46">
        <f>(K165*S165*5)*(10+L165)</f>
        <v>220</v>
      </c>
      <c r="N165" s="70">
        <f>(K165*T165)*(10+L165)</f>
        <v>33</v>
      </c>
      <c r="O165" s="70">
        <f>K165*U165</f>
        <v>2</v>
      </c>
      <c r="P165" s="70">
        <f>K165*V165</f>
        <v>2</v>
      </c>
      <c r="Q165" s="70">
        <f>K165*W165*2</f>
        <v>4</v>
      </c>
      <c r="R165" s="70">
        <f>K165*X165*2</f>
        <v>4</v>
      </c>
      <c r="S165" s="102">
        <f>VLOOKUP(C165,职业!B:H,4,0)</f>
        <v>4</v>
      </c>
      <c r="T165" s="102">
        <f>VLOOKUP(C165,职业!B:J,5,0)</f>
        <v>3</v>
      </c>
      <c r="U165" s="102">
        <f>VLOOKUP(C165,职业!B:J,6,0)</f>
        <v>2</v>
      </c>
      <c r="V165" s="102">
        <f>VLOOKUP(C165,职业!B:J,7,0)</f>
        <v>2</v>
      </c>
      <c r="W165" s="102">
        <f>VLOOKUP(C165,职业!B:J,8,0)</f>
        <v>2</v>
      </c>
      <c r="X165" s="102">
        <f>VLOOKUP(C165,职业!B:J,9,0)</f>
        <v>2</v>
      </c>
    </row>
    <row r="166" spans="1:24">
      <c r="A166" s="44">
        <f>ROW()-2</f>
        <v>164</v>
      </c>
      <c r="B166" s="44">
        <v>346</v>
      </c>
      <c r="C166" s="40">
        <v>1</v>
      </c>
      <c r="D166" s="40">
        <v>0</v>
      </c>
      <c r="E166" s="45" t="s">
        <v>468</v>
      </c>
      <c r="F166" s="45" t="str">
        <f>VLOOKUP(C166,职业!B:C,2,0)</f>
        <v>大将军</v>
      </c>
      <c r="G166" s="45" t="str">
        <f>VLOOKUP(D166,绝技!B:C,2,0)</f>
        <v>无</v>
      </c>
      <c r="H166" s="48">
        <v>18</v>
      </c>
      <c r="I166" s="48">
        <v>13</v>
      </c>
      <c r="J166" s="44">
        <f>H166+I166</f>
        <v>31</v>
      </c>
      <c r="K166" s="40">
        <v>1</v>
      </c>
      <c r="L166" s="41">
        <v>1</v>
      </c>
      <c r="M166" s="46">
        <f>(K166*S166*5)*(10+L166)</f>
        <v>220</v>
      </c>
      <c r="N166" s="70">
        <f>(K166*T166)*(10+L166)</f>
        <v>33</v>
      </c>
      <c r="O166" s="70">
        <f>K166*U166</f>
        <v>2</v>
      </c>
      <c r="P166" s="70">
        <f>K166*V166</f>
        <v>2</v>
      </c>
      <c r="Q166" s="70">
        <f>K166*W166*2</f>
        <v>4</v>
      </c>
      <c r="R166" s="70">
        <f>K166*X166*2</f>
        <v>4</v>
      </c>
      <c r="S166" s="102">
        <f>VLOOKUP(C166,职业!B:H,4,0)</f>
        <v>4</v>
      </c>
      <c r="T166" s="102">
        <f>VLOOKUP(C166,职业!B:J,5,0)</f>
        <v>3</v>
      </c>
      <c r="U166" s="102">
        <f>VLOOKUP(C166,职业!B:J,6,0)</f>
        <v>2</v>
      </c>
      <c r="V166" s="102">
        <f>VLOOKUP(C166,职业!B:J,7,0)</f>
        <v>2</v>
      </c>
      <c r="W166" s="102">
        <f>VLOOKUP(C166,职业!B:J,8,0)</f>
        <v>2</v>
      </c>
      <c r="X166" s="102">
        <f>VLOOKUP(C166,职业!B:J,9,0)</f>
        <v>2</v>
      </c>
    </row>
    <row r="167" spans="1:24">
      <c r="A167" s="44">
        <f>ROW()-2</f>
        <v>165</v>
      </c>
      <c r="B167" s="44">
        <v>359</v>
      </c>
      <c r="C167" s="40">
        <v>1</v>
      </c>
      <c r="D167" s="40">
        <v>0</v>
      </c>
      <c r="E167" s="45" t="s">
        <v>481</v>
      </c>
      <c r="F167" s="45" t="str">
        <f>VLOOKUP(C167,职业!B:C,2,0)</f>
        <v>大将军</v>
      </c>
      <c r="G167" s="45" t="str">
        <f>VLOOKUP(D167,绝技!B:C,2,0)</f>
        <v>无</v>
      </c>
      <c r="H167" s="48">
        <v>18</v>
      </c>
      <c r="I167" s="48">
        <v>18</v>
      </c>
      <c r="J167" s="44">
        <f>H167+I167</f>
        <v>36</v>
      </c>
      <c r="K167" s="40">
        <v>1</v>
      </c>
      <c r="L167" s="41">
        <v>1</v>
      </c>
      <c r="M167" s="46">
        <f>(K167*S167*5)*(10+L167)</f>
        <v>220</v>
      </c>
      <c r="N167" s="70">
        <f>(K167*T167)*(10+L167)</f>
        <v>33</v>
      </c>
      <c r="O167" s="70">
        <f>K167*U167</f>
        <v>2</v>
      </c>
      <c r="P167" s="70">
        <f>K167*V167</f>
        <v>2</v>
      </c>
      <c r="Q167" s="70">
        <f>K167*W167*2</f>
        <v>4</v>
      </c>
      <c r="R167" s="70">
        <f>K167*X167*2</f>
        <v>4</v>
      </c>
      <c r="S167" s="102">
        <f>VLOOKUP(C167,职业!B:H,4,0)</f>
        <v>4</v>
      </c>
      <c r="T167" s="102">
        <f>VLOOKUP(C167,职业!B:J,5,0)</f>
        <v>3</v>
      </c>
      <c r="U167" s="102">
        <f>VLOOKUP(C167,职业!B:J,6,0)</f>
        <v>2</v>
      </c>
      <c r="V167" s="102">
        <f>VLOOKUP(C167,职业!B:J,7,0)</f>
        <v>2</v>
      </c>
      <c r="W167" s="102">
        <f>VLOOKUP(C167,职业!B:J,8,0)</f>
        <v>2</v>
      </c>
      <c r="X167" s="102">
        <f>VLOOKUP(C167,职业!B:J,9,0)</f>
        <v>2</v>
      </c>
    </row>
    <row r="168" spans="1:24">
      <c r="A168" s="44">
        <f>ROW()-2</f>
        <v>166</v>
      </c>
      <c r="B168" s="44">
        <v>369</v>
      </c>
      <c r="C168" s="40">
        <v>1</v>
      </c>
      <c r="D168" s="40">
        <v>0</v>
      </c>
      <c r="E168" s="45" t="s">
        <v>491</v>
      </c>
      <c r="F168" s="45" t="str">
        <f>VLOOKUP(C168,职业!B:C,2,0)</f>
        <v>大将军</v>
      </c>
      <c r="G168" s="45" t="str">
        <f>VLOOKUP(D168,绝技!B:C,2,0)</f>
        <v>无</v>
      </c>
      <c r="H168" s="48">
        <v>18</v>
      </c>
      <c r="I168" s="48">
        <v>16</v>
      </c>
      <c r="J168" s="44">
        <f>H168+I168</f>
        <v>34</v>
      </c>
      <c r="K168" s="40">
        <v>1</v>
      </c>
      <c r="L168" s="41">
        <v>1</v>
      </c>
      <c r="M168" s="46">
        <f>(K168*S168*5)*(10+L168)</f>
        <v>220</v>
      </c>
      <c r="N168" s="70">
        <f>(K168*T168)*(10+L168)</f>
        <v>33</v>
      </c>
      <c r="O168" s="70">
        <f>K168*U168</f>
        <v>2</v>
      </c>
      <c r="P168" s="70">
        <f>K168*V168</f>
        <v>2</v>
      </c>
      <c r="Q168" s="70">
        <f>K168*W168*2</f>
        <v>4</v>
      </c>
      <c r="R168" s="70">
        <f>K168*X168*2</f>
        <v>4</v>
      </c>
      <c r="S168" s="102">
        <f>VLOOKUP(C168,职业!B:H,4,0)</f>
        <v>4</v>
      </c>
      <c r="T168" s="102">
        <f>VLOOKUP(C168,职业!B:J,5,0)</f>
        <v>3</v>
      </c>
      <c r="U168" s="102">
        <f>VLOOKUP(C168,职业!B:J,6,0)</f>
        <v>2</v>
      </c>
      <c r="V168" s="102">
        <f>VLOOKUP(C168,职业!B:J,7,0)</f>
        <v>2</v>
      </c>
      <c r="W168" s="102">
        <f>VLOOKUP(C168,职业!B:J,8,0)</f>
        <v>2</v>
      </c>
      <c r="X168" s="102">
        <f>VLOOKUP(C168,职业!B:J,9,0)</f>
        <v>2</v>
      </c>
    </row>
    <row r="169" spans="1:24">
      <c r="A169" s="44">
        <f>ROW()-2</f>
        <v>167</v>
      </c>
      <c r="B169" s="44">
        <v>391</v>
      </c>
      <c r="C169" s="40">
        <v>1</v>
      </c>
      <c r="D169" s="40">
        <v>0</v>
      </c>
      <c r="E169" s="45" t="s">
        <v>513</v>
      </c>
      <c r="F169" s="45" t="str">
        <f>VLOOKUP(C169,职业!B:C,2,0)</f>
        <v>大将军</v>
      </c>
      <c r="G169" s="45" t="str">
        <f>VLOOKUP(D169,绝技!B:C,2,0)</f>
        <v>无</v>
      </c>
      <c r="H169" s="48">
        <v>18</v>
      </c>
      <c r="I169" s="48">
        <v>9</v>
      </c>
      <c r="J169" s="44">
        <f>H169+I169</f>
        <v>27</v>
      </c>
      <c r="K169" s="40">
        <v>1</v>
      </c>
      <c r="L169" s="41">
        <v>1</v>
      </c>
      <c r="M169" s="46">
        <f>(K169*S169*5)*(10+L169)</f>
        <v>220</v>
      </c>
      <c r="N169" s="70">
        <f>(K169*T169)*(10+L169)</f>
        <v>33</v>
      </c>
      <c r="O169" s="70">
        <f>K169*U169</f>
        <v>2</v>
      </c>
      <c r="P169" s="70">
        <f>K169*V169</f>
        <v>2</v>
      </c>
      <c r="Q169" s="70">
        <f>K169*W169*2</f>
        <v>4</v>
      </c>
      <c r="R169" s="70">
        <f>K169*X169*2</f>
        <v>4</v>
      </c>
      <c r="S169" s="102">
        <f>VLOOKUP(C169,职业!B:H,4,0)</f>
        <v>4</v>
      </c>
      <c r="T169" s="102">
        <f>VLOOKUP(C169,职业!B:J,5,0)</f>
        <v>3</v>
      </c>
      <c r="U169" s="102">
        <f>VLOOKUP(C169,职业!B:J,6,0)</f>
        <v>2</v>
      </c>
      <c r="V169" s="102">
        <f>VLOOKUP(C169,职业!B:J,7,0)</f>
        <v>2</v>
      </c>
      <c r="W169" s="102">
        <f>VLOOKUP(C169,职业!B:J,8,0)</f>
        <v>2</v>
      </c>
      <c r="X169" s="102">
        <f>VLOOKUP(C169,职业!B:J,9,0)</f>
        <v>2</v>
      </c>
    </row>
    <row r="170" spans="1:24">
      <c r="A170" s="44">
        <f>ROW()-2</f>
        <v>168</v>
      </c>
      <c r="B170" s="44">
        <v>393</v>
      </c>
      <c r="C170" s="40">
        <v>1</v>
      </c>
      <c r="D170" s="40">
        <v>0</v>
      </c>
      <c r="E170" s="45" t="s">
        <v>515</v>
      </c>
      <c r="F170" s="45" t="str">
        <f>VLOOKUP(C170,职业!B:C,2,0)</f>
        <v>大将军</v>
      </c>
      <c r="G170" s="45" t="str">
        <f>VLOOKUP(D170,绝技!B:C,2,0)</f>
        <v>无</v>
      </c>
      <c r="H170" s="48">
        <v>18</v>
      </c>
      <c r="I170" s="48">
        <v>3</v>
      </c>
      <c r="J170" s="44">
        <f>H170+I170</f>
        <v>21</v>
      </c>
      <c r="K170" s="40">
        <v>1</v>
      </c>
      <c r="L170" s="41">
        <v>1</v>
      </c>
      <c r="M170" s="46">
        <f>(K170*S170*5)*(10+L170)</f>
        <v>220</v>
      </c>
      <c r="N170" s="70">
        <f>(K170*T170)*(10+L170)</f>
        <v>33</v>
      </c>
      <c r="O170" s="70">
        <f>K170*U170</f>
        <v>2</v>
      </c>
      <c r="P170" s="70">
        <f>K170*V170</f>
        <v>2</v>
      </c>
      <c r="Q170" s="70">
        <f>K170*W170*2</f>
        <v>4</v>
      </c>
      <c r="R170" s="70">
        <f>K170*X170*2</f>
        <v>4</v>
      </c>
      <c r="S170" s="102">
        <f>VLOOKUP(C170,职业!B:H,4,0)</f>
        <v>4</v>
      </c>
      <c r="T170" s="102">
        <f>VLOOKUP(C170,职业!B:J,5,0)</f>
        <v>3</v>
      </c>
      <c r="U170" s="102">
        <f>VLOOKUP(C170,职业!B:J,6,0)</f>
        <v>2</v>
      </c>
      <c r="V170" s="102">
        <f>VLOOKUP(C170,职业!B:J,7,0)</f>
        <v>2</v>
      </c>
      <c r="W170" s="102">
        <f>VLOOKUP(C170,职业!B:J,8,0)</f>
        <v>2</v>
      </c>
      <c r="X170" s="102">
        <f>VLOOKUP(C170,职业!B:J,9,0)</f>
        <v>2</v>
      </c>
    </row>
    <row r="171" spans="1:24">
      <c r="A171" s="44">
        <f>ROW()-2</f>
        <v>169</v>
      </c>
      <c r="B171" s="44">
        <v>397</v>
      </c>
      <c r="C171" s="40">
        <v>1</v>
      </c>
      <c r="D171" s="40">
        <v>0</v>
      </c>
      <c r="E171" s="45" t="s">
        <v>519</v>
      </c>
      <c r="F171" s="45" t="str">
        <f>VLOOKUP(C171,职业!B:C,2,0)</f>
        <v>大将军</v>
      </c>
      <c r="G171" s="45" t="str">
        <f>VLOOKUP(D171,绝技!B:C,2,0)</f>
        <v>无</v>
      </c>
      <c r="H171" s="48">
        <v>18</v>
      </c>
      <c r="I171" s="48">
        <v>10</v>
      </c>
      <c r="J171" s="44">
        <f>H171+I171</f>
        <v>28</v>
      </c>
      <c r="K171" s="40">
        <v>1</v>
      </c>
      <c r="L171" s="41">
        <v>1</v>
      </c>
      <c r="M171" s="46">
        <f>(K171*S171*5)*(10+L171)</f>
        <v>220</v>
      </c>
      <c r="N171" s="70">
        <f>(K171*T171)*(10+L171)</f>
        <v>33</v>
      </c>
      <c r="O171" s="70">
        <f>K171*U171</f>
        <v>2</v>
      </c>
      <c r="P171" s="70">
        <f>K171*V171</f>
        <v>2</v>
      </c>
      <c r="Q171" s="70">
        <f>K171*W171*2</f>
        <v>4</v>
      </c>
      <c r="R171" s="70">
        <f>K171*X171*2</f>
        <v>4</v>
      </c>
      <c r="S171" s="102">
        <f>VLOOKUP(C171,职业!B:H,4,0)</f>
        <v>4</v>
      </c>
      <c r="T171" s="102">
        <f>VLOOKUP(C171,职业!B:J,5,0)</f>
        <v>3</v>
      </c>
      <c r="U171" s="102">
        <f>VLOOKUP(C171,职业!B:J,6,0)</f>
        <v>2</v>
      </c>
      <c r="V171" s="102">
        <f>VLOOKUP(C171,职业!B:J,7,0)</f>
        <v>2</v>
      </c>
      <c r="W171" s="102">
        <f>VLOOKUP(C171,职业!B:J,8,0)</f>
        <v>2</v>
      </c>
      <c r="X171" s="102">
        <f>VLOOKUP(C171,职业!B:J,9,0)</f>
        <v>2</v>
      </c>
    </row>
    <row r="172" spans="1:24">
      <c r="A172" s="44">
        <f>ROW()-2</f>
        <v>170</v>
      </c>
      <c r="B172" s="44">
        <v>406</v>
      </c>
      <c r="C172" s="40">
        <v>1</v>
      </c>
      <c r="D172" s="40">
        <v>0</v>
      </c>
      <c r="E172" s="45" t="s">
        <v>528</v>
      </c>
      <c r="F172" s="45" t="str">
        <f>VLOOKUP(C172,职业!B:C,2,0)</f>
        <v>大将军</v>
      </c>
      <c r="G172" s="45" t="str">
        <f>VLOOKUP(D172,绝技!B:C,2,0)</f>
        <v>无</v>
      </c>
      <c r="H172" s="48">
        <v>18</v>
      </c>
      <c r="I172" s="48">
        <v>11</v>
      </c>
      <c r="J172" s="44">
        <f>H172+I172</f>
        <v>29</v>
      </c>
      <c r="K172" s="40">
        <v>1</v>
      </c>
      <c r="L172" s="41">
        <v>1</v>
      </c>
      <c r="M172" s="46">
        <f>(K172*S172*5)*(10+L172)</f>
        <v>220</v>
      </c>
      <c r="N172" s="70">
        <f>(K172*T172)*(10+L172)</f>
        <v>33</v>
      </c>
      <c r="O172" s="70">
        <f>K172*U172</f>
        <v>2</v>
      </c>
      <c r="P172" s="70">
        <f>K172*V172</f>
        <v>2</v>
      </c>
      <c r="Q172" s="70">
        <f>K172*W172*2</f>
        <v>4</v>
      </c>
      <c r="R172" s="70">
        <f>K172*X172*2</f>
        <v>4</v>
      </c>
      <c r="S172" s="102">
        <f>VLOOKUP(C172,职业!B:H,4,0)</f>
        <v>4</v>
      </c>
      <c r="T172" s="102">
        <f>VLOOKUP(C172,职业!B:J,5,0)</f>
        <v>3</v>
      </c>
      <c r="U172" s="102">
        <f>VLOOKUP(C172,职业!B:J,6,0)</f>
        <v>2</v>
      </c>
      <c r="V172" s="102">
        <f>VLOOKUP(C172,职业!B:J,7,0)</f>
        <v>2</v>
      </c>
      <c r="W172" s="102">
        <f>VLOOKUP(C172,职业!B:J,8,0)</f>
        <v>2</v>
      </c>
      <c r="X172" s="102">
        <f>VLOOKUP(C172,职业!B:J,9,0)</f>
        <v>2</v>
      </c>
    </row>
    <row r="173" spans="1:24">
      <c r="A173" s="44">
        <f>ROW()-2</f>
        <v>171</v>
      </c>
      <c r="B173" s="44">
        <v>407</v>
      </c>
      <c r="C173" s="40">
        <v>1</v>
      </c>
      <c r="D173" s="40">
        <v>0</v>
      </c>
      <c r="E173" s="45" t="s">
        <v>529</v>
      </c>
      <c r="F173" s="45" t="str">
        <f>VLOOKUP(C173,职业!B:C,2,0)</f>
        <v>大将军</v>
      </c>
      <c r="G173" s="45" t="str">
        <f>VLOOKUP(D173,绝技!B:C,2,0)</f>
        <v>无</v>
      </c>
      <c r="H173" s="48">
        <v>18</v>
      </c>
      <c r="I173" s="48">
        <v>18</v>
      </c>
      <c r="J173" s="44">
        <f>H173+I173</f>
        <v>36</v>
      </c>
      <c r="K173" s="40">
        <v>1</v>
      </c>
      <c r="L173" s="41">
        <v>1</v>
      </c>
      <c r="M173" s="46">
        <f>(K173*S173*5)*(10+L173)</f>
        <v>220</v>
      </c>
      <c r="N173" s="70">
        <f>(K173*T173)*(10+L173)</f>
        <v>33</v>
      </c>
      <c r="O173" s="70">
        <f>K173*U173</f>
        <v>2</v>
      </c>
      <c r="P173" s="70">
        <f>K173*V173</f>
        <v>2</v>
      </c>
      <c r="Q173" s="70">
        <f>K173*W173*2</f>
        <v>4</v>
      </c>
      <c r="R173" s="70">
        <f>K173*X173*2</f>
        <v>4</v>
      </c>
      <c r="S173" s="102">
        <f>VLOOKUP(C173,职业!B:H,4,0)</f>
        <v>4</v>
      </c>
      <c r="T173" s="102">
        <f>VLOOKUP(C173,职业!B:J,5,0)</f>
        <v>3</v>
      </c>
      <c r="U173" s="102">
        <f>VLOOKUP(C173,职业!B:J,6,0)</f>
        <v>2</v>
      </c>
      <c r="V173" s="102">
        <f>VLOOKUP(C173,职业!B:J,7,0)</f>
        <v>2</v>
      </c>
      <c r="W173" s="102">
        <f>VLOOKUP(C173,职业!B:J,8,0)</f>
        <v>2</v>
      </c>
      <c r="X173" s="102">
        <f>VLOOKUP(C173,职业!B:J,9,0)</f>
        <v>2</v>
      </c>
    </row>
    <row r="174" spans="1:24">
      <c r="A174" s="44">
        <f>ROW()-2</f>
        <v>172</v>
      </c>
      <c r="B174" s="44">
        <v>409</v>
      </c>
      <c r="C174" s="40">
        <v>1</v>
      </c>
      <c r="D174" s="40">
        <v>0</v>
      </c>
      <c r="E174" s="45" t="s">
        <v>531</v>
      </c>
      <c r="F174" s="45" t="str">
        <f>VLOOKUP(C174,职业!B:C,2,0)</f>
        <v>大将军</v>
      </c>
      <c r="G174" s="45" t="str">
        <f>VLOOKUP(D174,绝技!B:C,2,0)</f>
        <v>无</v>
      </c>
      <c r="H174" s="48">
        <v>18</v>
      </c>
      <c r="I174" s="48">
        <v>10</v>
      </c>
      <c r="J174" s="44">
        <f>H174+I174</f>
        <v>28</v>
      </c>
      <c r="K174" s="40">
        <v>1</v>
      </c>
      <c r="L174" s="41">
        <v>1</v>
      </c>
      <c r="M174" s="46">
        <f>(K174*S174*5)*(10+L174)</f>
        <v>220</v>
      </c>
      <c r="N174" s="70">
        <f>(K174*T174)*(10+L174)</f>
        <v>33</v>
      </c>
      <c r="O174" s="70">
        <f>K174*U174</f>
        <v>2</v>
      </c>
      <c r="P174" s="70">
        <f>K174*V174</f>
        <v>2</v>
      </c>
      <c r="Q174" s="70">
        <f>K174*W174*2</f>
        <v>4</v>
      </c>
      <c r="R174" s="70">
        <f>K174*X174*2</f>
        <v>4</v>
      </c>
      <c r="S174" s="102">
        <f>VLOOKUP(C174,职业!B:H,4,0)</f>
        <v>4</v>
      </c>
      <c r="T174" s="102">
        <f>VLOOKUP(C174,职业!B:J,5,0)</f>
        <v>3</v>
      </c>
      <c r="U174" s="102">
        <f>VLOOKUP(C174,职业!B:J,6,0)</f>
        <v>2</v>
      </c>
      <c r="V174" s="102">
        <f>VLOOKUP(C174,职业!B:J,7,0)</f>
        <v>2</v>
      </c>
      <c r="W174" s="102">
        <f>VLOOKUP(C174,职业!B:J,8,0)</f>
        <v>2</v>
      </c>
      <c r="X174" s="102">
        <f>VLOOKUP(C174,职业!B:J,9,0)</f>
        <v>2</v>
      </c>
    </row>
    <row r="175" spans="1:24">
      <c r="A175" s="44">
        <f>ROW()-2</f>
        <v>173</v>
      </c>
      <c r="B175" s="44">
        <v>413</v>
      </c>
      <c r="C175" s="40">
        <v>1</v>
      </c>
      <c r="D175" s="40">
        <v>0</v>
      </c>
      <c r="E175" s="45" t="s">
        <v>535</v>
      </c>
      <c r="F175" s="45" t="str">
        <f>VLOOKUP(C175,职业!B:C,2,0)</f>
        <v>大将军</v>
      </c>
      <c r="G175" s="45" t="str">
        <f>VLOOKUP(D175,绝技!B:C,2,0)</f>
        <v>无</v>
      </c>
      <c r="H175" s="48">
        <v>18</v>
      </c>
      <c r="I175" s="48">
        <v>7</v>
      </c>
      <c r="J175" s="44">
        <f>H175+I175</f>
        <v>25</v>
      </c>
      <c r="K175" s="40">
        <v>1</v>
      </c>
      <c r="L175" s="41">
        <v>1</v>
      </c>
      <c r="M175" s="46">
        <f>(K175*S175*5)*(10+L175)</f>
        <v>220</v>
      </c>
      <c r="N175" s="70">
        <f>(K175*T175)*(10+L175)</f>
        <v>33</v>
      </c>
      <c r="O175" s="70">
        <f>K175*U175</f>
        <v>2</v>
      </c>
      <c r="P175" s="70">
        <f>K175*V175</f>
        <v>2</v>
      </c>
      <c r="Q175" s="70">
        <f>K175*W175*2</f>
        <v>4</v>
      </c>
      <c r="R175" s="70">
        <f>K175*X175*2</f>
        <v>4</v>
      </c>
      <c r="S175" s="102">
        <f>VLOOKUP(C175,职业!B:H,4,0)</f>
        <v>4</v>
      </c>
      <c r="T175" s="102">
        <f>VLOOKUP(C175,职业!B:J,5,0)</f>
        <v>3</v>
      </c>
      <c r="U175" s="102">
        <f>VLOOKUP(C175,职业!B:J,6,0)</f>
        <v>2</v>
      </c>
      <c r="V175" s="102">
        <f>VLOOKUP(C175,职业!B:J,7,0)</f>
        <v>2</v>
      </c>
      <c r="W175" s="102">
        <f>VLOOKUP(C175,职业!B:J,8,0)</f>
        <v>2</v>
      </c>
      <c r="X175" s="102">
        <f>VLOOKUP(C175,职业!B:J,9,0)</f>
        <v>2</v>
      </c>
    </row>
    <row r="176" spans="1:24">
      <c r="A176" s="44">
        <f>ROW()-2</f>
        <v>174</v>
      </c>
      <c r="B176" s="44">
        <v>415</v>
      </c>
      <c r="C176" s="40">
        <v>1</v>
      </c>
      <c r="D176" s="40">
        <v>0</v>
      </c>
      <c r="E176" s="45" t="s">
        <v>537</v>
      </c>
      <c r="F176" s="45" t="str">
        <f>VLOOKUP(C176,职业!B:C,2,0)</f>
        <v>大将军</v>
      </c>
      <c r="G176" s="45" t="str">
        <f>VLOOKUP(D176,绝技!B:C,2,0)</f>
        <v>无</v>
      </c>
      <c r="H176" s="48">
        <v>18</v>
      </c>
      <c r="I176" s="48">
        <v>15</v>
      </c>
      <c r="J176" s="44">
        <f>H176+I176</f>
        <v>33</v>
      </c>
      <c r="K176" s="40">
        <v>1</v>
      </c>
      <c r="L176" s="41">
        <v>1</v>
      </c>
      <c r="M176" s="46">
        <f>(K176*S176*5)*(10+L176)</f>
        <v>220</v>
      </c>
      <c r="N176" s="70">
        <f>(K176*T176)*(10+L176)</f>
        <v>33</v>
      </c>
      <c r="O176" s="70">
        <f>K176*U176</f>
        <v>2</v>
      </c>
      <c r="P176" s="70">
        <f>K176*V176</f>
        <v>2</v>
      </c>
      <c r="Q176" s="70">
        <f>K176*W176*2</f>
        <v>4</v>
      </c>
      <c r="R176" s="70">
        <f>K176*X176*2</f>
        <v>4</v>
      </c>
      <c r="S176" s="102">
        <f>VLOOKUP(C176,职业!B:H,4,0)</f>
        <v>4</v>
      </c>
      <c r="T176" s="102">
        <f>VLOOKUP(C176,职业!B:J,5,0)</f>
        <v>3</v>
      </c>
      <c r="U176" s="102">
        <f>VLOOKUP(C176,职业!B:J,6,0)</f>
        <v>2</v>
      </c>
      <c r="V176" s="102">
        <f>VLOOKUP(C176,职业!B:J,7,0)</f>
        <v>2</v>
      </c>
      <c r="W176" s="102">
        <f>VLOOKUP(C176,职业!B:J,8,0)</f>
        <v>2</v>
      </c>
      <c r="X176" s="102">
        <f>VLOOKUP(C176,职业!B:J,9,0)</f>
        <v>2</v>
      </c>
    </row>
    <row r="177" spans="1:24">
      <c r="A177" s="44">
        <f>ROW()-2</f>
        <v>175</v>
      </c>
      <c r="B177" s="44">
        <v>438</v>
      </c>
      <c r="C177" s="40">
        <v>1</v>
      </c>
      <c r="D177" s="40">
        <v>0</v>
      </c>
      <c r="E177" s="45" t="s">
        <v>559</v>
      </c>
      <c r="F177" s="45" t="str">
        <f>VLOOKUP(C177,职业!B:C,2,0)</f>
        <v>大将军</v>
      </c>
      <c r="G177" s="45" t="str">
        <f>VLOOKUP(D177,绝技!B:C,2,0)</f>
        <v>无</v>
      </c>
      <c r="H177" s="48">
        <v>18</v>
      </c>
      <c r="I177" s="48">
        <v>17</v>
      </c>
      <c r="J177" s="44">
        <f>H177+I177</f>
        <v>35</v>
      </c>
      <c r="K177" s="40">
        <v>1</v>
      </c>
      <c r="L177" s="41">
        <v>1</v>
      </c>
      <c r="M177" s="46">
        <f>(K177*S177*5)*(10+L177)</f>
        <v>220</v>
      </c>
      <c r="N177" s="70">
        <f>(K177*T177)*(10+L177)</f>
        <v>33</v>
      </c>
      <c r="O177" s="70">
        <f>K177*U177</f>
        <v>2</v>
      </c>
      <c r="P177" s="70">
        <f>K177*V177</f>
        <v>2</v>
      </c>
      <c r="Q177" s="70">
        <f>K177*W177*2</f>
        <v>4</v>
      </c>
      <c r="R177" s="70">
        <f>K177*X177*2</f>
        <v>4</v>
      </c>
      <c r="S177" s="102">
        <f>VLOOKUP(C177,职业!B:H,4,0)</f>
        <v>4</v>
      </c>
      <c r="T177" s="102">
        <f>VLOOKUP(C177,职业!B:J,5,0)</f>
        <v>3</v>
      </c>
      <c r="U177" s="102">
        <f>VLOOKUP(C177,职业!B:J,6,0)</f>
        <v>2</v>
      </c>
      <c r="V177" s="102">
        <f>VLOOKUP(C177,职业!B:J,7,0)</f>
        <v>2</v>
      </c>
      <c r="W177" s="102">
        <f>VLOOKUP(C177,职业!B:J,8,0)</f>
        <v>2</v>
      </c>
      <c r="X177" s="102">
        <f>VLOOKUP(C177,职业!B:J,9,0)</f>
        <v>2</v>
      </c>
    </row>
    <row r="178" spans="1:24">
      <c r="A178" s="44">
        <f>ROW()-2</f>
        <v>176</v>
      </c>
      <c r="B178" s="44">
        <v>444</v>
      </c>
      <c r="C178" s="40">
        <v>1</v>
      </c>
      <c r="D178" s="40">
        <v>0</v>
      </c>
      <c r="E178" s="45" t="s">
        <v>565</v>
      </c>
      <c r="F178" s="45" t="str">
        <f>VLOOKUP(C178,职业!B:C,2,0)</f>
        <v>大将军</v>
      </c>
      <c r="G178" s="45" t="str">
        <f>VLOOKUP(D178,绝技!B:C,2,0)</f>
        <v>无</v>
      </c>
      <c r="H178" s="48">
        <v>18</v>
      </c>
      <c r="I178" s="48">
        <v>11</v>
      </c>
      <c r="J178" s="44">
        <f>H178+I178</f>
        <v>29</v>
      </c>
      <c r="K178" s="40">
        <v>1</v>
      </c>
      <c r="L178" s="41">
        <v>1</v>
      </c>
      <c r="M178" s="46">
        <f>(K178*S178*5)*(10+L178)</f>
        <v>220</v>
      </c>
      <c r="N178" s="70">
        <f>(K178*T178)*(10+L178)</f>
        <v>33</v>
      </c>
      <c r="O178" s="70">
        <f>K178*U178</f>
        <v>2</v>
      </c>
      <c r="P178" s="70">
        <f>K178*V178</f>
        <v>2</v>
      </c>
      <c r="Q178" s="70">
        <f>K178*W178*2</f>
        <v>4</v>
      </c>
      <c r="R178" s="70">
        <f>K178*X178*2</f>
        <v>4</v>
      </c>
      <c r="S178" s="102">
        <f>VLOOKUP(C178,职业!B:H,4,0)</f>
        <v>4</v>
      </c>
      <c r="T178" s="102">
        <f>VLOOKUP(C178,职业!B:J,5,0)</f>
        <v>3</v>
      </c>
      <c r="U178" s="102">
        <f>VLOOKUP(C178,职业!B:J,6,0)</f>
        <v>2</v>
      </c>
      <c r="V178" s="102">
        <f>VLOOKUP(C178,职业!B:J,7,0)</f>
        <v>2</v>
      </c>
      <c r="W178" s="102">
        <f>VLOOKUP(C178,职业!B:J,8,0)</f>
        <v>2</v>
      </c>
      <c r="X178" s="102">
        <f>VLOOKUP(C178,职业!B:J,9,0)</f>
        <v>2</v>
      </c>
    </row>
    <row r="179" spans="1:24">
      <c r="A179" s="44">
        <f>ROW()-2</f>
        <v>177</v>
      </c>
      <c r="B179" s="44">
        <v>454</v>
      </c>
      <c r="C179" s="40">
        <v>1</v>
      </c>
      <c r="D179" s="40">
        <v>0</v>
      </c>
      <c r="E179" s="45" t="s">
        <v>575</v>
      </c>
      <c r="F179" s="45" t="str">
        <f>VLOOKUP(C179,职业!B:C,2,0)</f>
        <v>大将军</v>
      </c>
      <c r="G179" s="45" t="str">
        <f>VLOOKUP(D179,绝技!B:C,2,0)</f>
        <v>无</v>
      </c>
      <c r="H179" s="48">
        <v>18</v>
      </c>
      <c r="I179" s="48">
        <v>21</v>
      </c>
      <c r="J179" s="44">
        <f>H179+I179</f>
        <v>39</v>
      </c>
      <c r="K179" s="40">
        <v>1</v>
      </c>
      <c r="L179" s="41">
        <v>1</v>
      </c>
      <c r="M179" s="46">
        <f>(K179*S179*5)*(10+L179)</f>
        <v>220</v>
      </c>
      <c r="N179" s="70">
        <f>(K179*T179)*(10+L179)</f>
        <v>33</v>
      </c>
      <c r="O179" s="70">
        <f>K179*U179</f>
        <v>2</v>
      </c>
      <c r="P179" s="70">
        <f>K179*V179</f>
        <v>2</v>
      </c>
      <c r="Q179" s="70">
        <f>K179*W179*2</f>
        <v>4</v>
      </c>
      <c r="R179" s="70">
        <f>K179*X179*2</f>
        <v>4</v>
      </c>
      <c r="S179" s="102">
        <f>VLOOKUP(C179,职业!B:H,4,0)</f>
        <v>4</v>
      </c>
      <c r="T179" s="102">
        <f>VLOOKUP(C179,职业!B:J,5,0)</f>
        <v>3</v>
      </c>
      <c r="U179" s="102">
        <f>VLOOKUP(C179,职业!B:J,6,0)</f>
        <v>2</v>
      </c>
      <c r="V179" s="102">
        <f>VLOOKUP(C179,职业!B:J,7,0)</f>
        <v>2</v>
      </c>
      <c r="W179" s="102">
        <f>VLOOKUP(C179,职业!B:J,8,0)</f>
        <v>2</v>
      </c>
      <c r="X179" s="102">
        <f>VLOOKUP(C179,职业!B:J,9,0)</f>
        <v>2</v>
      </c>
    </row>
    <row r="180" spans="1:24">
      <c r="A180" s="44">
        <f>ROW()-2</f>
        <v>178</v>
      </c>
      <c r="B180" s="44">
        <v>462</v>
      </c>
      <c r="C180" s="40">
        <v>1</v>
      </c>
      <c r="D180" s="40">
        <v>0</v>
      </c>
      <c r="E180" s="45" t="s">
        <v>583</v>
      </c>
      <c r="F180" s="45" t="str">
        <f>VLOOKUP(C180,职业!B:C,2,0)</f>
        <v>大将军</v>
      </c>
      <c r="G180" s="45" t="str">
        <f>VLOOKUP(D180,绝技!B:C,2,0)</f>
        <v>无</v>
      </c>
      <c r="H180" s="48">
        <v>18</v>
      </c>
      <c r="I180" s="48">
        <v>4</v>
      </c>
      <c r="J180" s="44">
        <f>H180+I180</f>
        <v>22</v>
      </c>
      <c r="K180" s="40">
        <v>1</v>
      </c>
      <c r="L180" s="41">
        <v>1</v>
      </c>
      <c r="M180" s="46">
        <f>(K180*S180*5)*(10+L180)</f>
        <v>220</v>
      </c>
      <c r="N180" s="70">
        <f>(K180*T180)*(10+L180)</f>
        <v>33</v>
      </c>
      <c r="O180" s="70">
        <f>K180*U180</f>
        <v>2</v>
      </c>
      <c r="P180" s="70">
        <f>K180*V180</f>
        <v>2</v>
      </c>
      <c r="Q180" s="70">
        <f>K180*W180*2</f>
        <v>4</v>
      </c>
      <c r="R180" s="70">
        <f>K180*X180*2</f>
        <v>4</v>
      </c>
      <c r="S180" s="102">
        <f>VLOOKUP(C180,职业!B:H,4,0)</f>
        <v>4</v>
      </c>
      <c r="T180" s="102">
        <f>VLOOKUP(C180,职业!B:J,5,0)</f>
        <v>3</v>
      </c>
      <c r="U180" s="102">
        <f>VLOOKUP(C180,职业!B:J,6,0)</f>
        <v>2</v>
      </c>
      <c r="V180" s="102">
        <f>VLOOKUP(C180,职业!B:J,7,0)</f>
        <v>2</v>
      </c>
      <c r="W180" s="102">
        <f>VLOOKUP(C180,职业!B:J,8,0)</f>
        <v>2</v>
      </c>
      <c r="X180" s="102">
        <f>VLOOKUP(C180,职业!B:J,9,0)</f>
        <v>2</v>
      </c>
    </row>
    <row r="181" spans="1:24">
      <c r="A181" s="44">
        <f>ROW()-2</f>
        <v>179</v>
      </c>
      <c r="B181" s="44">
        <v>464</v>
      </c>
      <c r="C181" s="40">
        <v>1</v>
      </c>
      <c r="D181" s="40">
        <v>0</v>
      </c>
      <c r="E181" s="45" t="s">
        <v>585</v>
      </c>
      <c r="F181" s="45" t="str">
        <f>VLOOKUP(C181,职业!B:C,2,0)</f>
        <v>大将军</v>
      </c>
      <c r="G181" s="45" t="str">
        <f>VLOOKUP(D181,绝技!B:C,2,0)</f>
        <v>无</v>
      </c>
      <c r="H181" s="48">
        <v>18</v>
      </c>
      <c r="I181" s="48">
        <v>10</v>
      </c>
      <c r="J181" s="44">
        <f>H181+I181</f>
        <v>28</v>
      </c>
      <c r="K181" s="40">
        <v>1</v>
      </c>
      <c r="L181" s="41">
        <v>1</v>
      </c>
      <c r="M181" s="46">
        <f>(K181*S181*5)*(10+L181)</f>
        <v>220</v>
      </c>
      <c r="N181" s="70">
        <f>(K181*T181)*(10+L181)</f>
        <v>33</v>
      </c>
      <c r="O181" s="70">
        <f>K181*U181</f>
        <v>2</v>
      </c>
      <c r="P181" s="70">
        <f>K181*V181</f>
        <v>2</v>
      </c>
      <c r="Q181" s="70">
        <f>K181*W181*2</f>
        <v>4</v>
      </c>
      <c r="R181" s="70">
        <f>K181*X181*2</f>
        <v>4</v>
      </c>
      <c r="S181" s="102">
        <f>VLOOKUP(C181,职业!B:H,4,0)</f>
        <v>4</v>
      </c>
      <c r="T181" s="102">
        <f>VLOOKUP(C181,职业!B:J,5,0)</f>
        <v>3</v>
      </c>
      <c r="U181" s="102">
        <f>VLOOKUP(C181,职业!B:J,6,0)</f>
        <v>2</v>
      </c>
      <c r="V181" s="102">
        <f>VLOOKUP(C181,职业!B:J,7,0)</f>
        <v>2</v>
      </c>
      <c r="W181" s="102">
        <f>VLOOKUP(C181,职业!B:J,8,0)</f>
        <v>2</v>
      </c>
      <c r="X181" s="102">
        <f>VLOOKUP(C181,职业!B:J,9,0)</f>
        <v>2</v>
      </c>
    </row>
    <row r="182" spans="1:24">
      <c r="A182" s="44">
        <f>ROW()-2</f>
        <v>180</v>
      </c>
      <c r="B182" s="44">
        <v>476</v>
      </c>
      <c r="C182" s="40">
        <v>1</v>
      </c>
      <c r="D182" s="40">
        <v>0</v>
      </c>
      <c r="E182" s="45" t="s">
        <v>596</v>
      </c>
      <c r="F182" s="45" t="str">
        <f>VLOOKUP(C182,职业!B:C,2,0)</f>
        <v>大将军</v>
      </c>
      <c r="G182" s="45" t="str">
        <f>VLOOKUP(D182,绝技!B:C,2,0)</f>
        <v>无</v>
      </c>
      <c r="H182" s="48">
        <v>18</v>
      </c>
      <c r="I182" s="48">
        <v>9</v>
      </c>
      <c r="J182" s="44">
        <f>H182+I182</f>
        <v>27</v>
      </c>
      <c r="K182" s="40">
        <v>1</v>
      </c>
      <c r="L182" s="41">
        <v>1</v>
      </c>
      <c r="M182" s="46">
        <f>(K182*S182*5)*(10+L182)</f>
        <v>220</v>
      </c>
      <c r="N182" s="70">
        <f>(K182*T182)*(10+L182)</f>
        <v>33</v>
      </c>
      <c r="O182" s="70">
        <f>K182*U182</f>
        <v>2</v>
      </c>
      <c r="P182" s="70">
        <f>K182*V182</f>
        <v>2</v>
      </c>
      <c r="Q182" s="70">
        <f>K182*W182*2</f>
        <v>4</v>
      </c>
      <c r="R182" s="70">
        <f>K182*X182*2</f>
        <v>4</v>
      </c>
      <c r="S182" s="102">
        <f>VLOOKUP(C182,职业!B:H,4,0)</f>
        <v>4</v>
      </c>
      <c r="T182" s="102">
        <f>VLOOKUP(C182,职业!B:J,5,0)</f>
        <v>3</v>
      </c>
      <c r="U182" s="102">
        <f>VLOOKUP(C182,职业!B:J,6,0)</f>
        <v>2</v>
      </c>
      <c r="V182" s="102">
        <f>VLOOKUP(C182,职业!B:J,7,0)</f>
        <v>2</v>
      </c>
      <c r="W182" s="102">
        <f>VLOOKUP(C182,职业!B:J,8,0)</f>
        <v>2</v>
      </c>
      <c r="X182" s="102">
        <f>VLOOKUP(C182,职业!B:J,9,0)</f>
        <v>2</v>
      </c>
    </row>
    <row r="183" spans="1:24">
      <c r="A183" s="44">
        <f>ROW()-2</f>
        <v>181</v>
      </c>
      <c r="B183" s="44">
        <v>477</v>
      </c>
      <c r="C183" s="40">
        <v>1</v>
      </c>
      <c r="D183" s="40">
        <v>0</v>
      </c>
      <c r="E183" s="45" t="s">
        <v>597</v>
      </c>
      <c r="F183" s="45" t="str">
        <f>VLOOKUP(C183,职业!B:C,2,0)</f>
        <v>大将军</v>
      </c>
      <c r="G183" s="45" t="str">
        <f>VLOOKUP(D183,绝技!B:C,2,0)</f>
        <v>无</v>
      </c>
      <c r="H183" s="48">
        <v>18</v>
      </c>
      <c r="I183" s="48">
        <v>20</v>
      </c>
      <c r="J183" s="44">
        <f>H183+I183</f>
        <v>38</v>
      </c>
      <c r="K183" s="40">
        <v>1</v>
      </c>
      <c r="L183" s="41">
        <v>1</v>
      </c>
      <c r="M183" s="46">
        <f>(K183*S183*5)*(10+L183)</f>
        <v>220</v>
      </c>
      <c r="N183" s="70">
        <f>(K183*T183)*(10+L183)</f>
        <v>33</v>
      </c>
      <c r="O183" s="70">
        <f>K183*U183</f>
        <v>2</v>
      </c>
      <c r="P183" s="70">
        <f>K183*V183</f>
        <v>2</v>
      </c>
      <c r="Q183" s="70">
        <f>K183*W183*2</f>
        <v>4</v>
      </c>
      <c r="R183" s="70">
        <f>K183*X183*2</f>
        <v>4</v>
      </c>
      <c r="S183" s="102">
        <f>VLOOKUP(C183,职业!B:H,4,0)</f>
        <v>4</v>
      </c>
      <c r="T183" s="102">
        <f>VLOOKUP(C183,职业!B:J,5,0)</f>
        <v>3</v>
      </c>
      <c r="U183" s="102">
        <f>VLOOKUP(C183,职业!B:J,6,0)</f>
        <v>2</v>
      </c>
      <c r="V183" s="102">
        <f>VLOOKUP(C183,职业!B:J,7,0)</f>
        <v>2</v>
      </c>
      <c r="W183" s="102">
        <f>VLOOKUP(C183,职业!B:J,8,0)</f>
        <v>2</v>
      </c>
      <c r="X183" s="102">
        <f>VLOOKUP(C183,职业!B:J,9,0)</f>
        <v>2</v>
      </c>
    </row>
    <row r="184" spans="1:24">
      <c r="A184" s="44">
        <f>ROW()-2</f>
        <v>182</v>
      </c>
      <c r="B184" s="44">
        <v>485</v>
      </c>
      <c r="C184" s="40">
        <v>1</v>
      </c>
      <c r="D184" s="40">
        <v>0</v>
      </c>
      <c r="E184" s="45" t="s">
        <v>605</v>
      </c>
      <c r="F184" s="45" t="str">
        <f>VLOOKUP(C184,职业!B:C,2,0)</f>
        <v>大将军</v>
      </c>
      <c r="G184" s="45" t="str">
        <f>VLOOKUP(D184,绝技!B:C,2,0)</f>
        <v>无</v>
      </c>
      <c r="H184" s="48">
        <v>18</v>
      </c>
      <c r="I184" s="48">
        <v>11</v>
      </c>
      <c r="J184" s="44">
        <f>H184+I184</f>
        <v>29</v>
      </c>
      <c r="K184" s="40">
        <v>1</v>
      </c>
      <c r="L184" s="41">
        <v>1</v>
      </c>
      <c r="M184" s="46">
        <f>(K184*S184*5)*(10+L184)</f>
        <v>220</v>
      </c>
      <c r="N184" s="70">
        <f>(K184*T184)*(10+L184)</f>
        <v>33</v>
      </c>
      <c r="O184" s="70">
        <f>K184*U184</f>
        <v>2</v>
      </c>
      <c r="P184" s="70">
        <f>K184*V184</f>
        <v>2</v>
      </c>
      <c r="Q184" s="70">
        <f>K184*W184*2</f>
        <v>4</v>
      </c>
      <c r="R184" s="70">
        <f>K184*X184*2</f>
        <v>4</v>
      </c>
      <c r="S184" s="102">
        <f>VLOOKUP(C184,职业!B:H,4,0)</f>
        <v>4</v>
      </c>
      <c r="T184" s="102">
        <f>VLOOKUP(C184,职业!B:J,5,0)</f>
        <v>3</v>
      </c>
      <c r="U184" s="102">
        <f>VLOOKUP(C184,职业!B:J,6,0)</f>
        <v>2</v>
      </c>
      <c r="V184" s="102">
        <f>VLOOKUP(C184,职业!B:J,7,0)</f>
        <v>2</v>
      </c>
      <c r="W184" s="102">
        <f>VLOOKUP(C184,职业!B:J,8,0)</f>
        <v>2</v>
      </c>
      <c r="X184" s="102">
        <f>VLOOKUP(C184,职业!B:J,9,0)</f>
        <v>2</v>
      </c>
    </row>
    <row r="185" spans="1:24">
      <c r="A185" s="44">
        <f>ROW()-2</f>
        <v>183</v>
      </c>
      <c r="B185" s="44">
        <v>496</v>
      </c>
      <c r="C185" s="40">
        <v>1</v>
      </c>
      <c r="D185" s="40">
        <v>0</v>
      </c>
      <c r="E185" s="45" t="s">
        <v>616</v>
      </c>
      <c r="F185" s="45" t="str">
        <f>VLOOKUP(C185,职业!B:C,2,0)</f>
        <v>大将军</v>
      </c>
      <c r="G185" s="45" t="str">
        <f>VLOOKUP(D185,绝技!B:C,2,0)</f>
        <v>无</v>
      </c>
      <c r="H185" s="48">
        <v>18</v>
      </c>
      <c r="I185" s="48">
        <v>7</v>
      </c>
      <c r="J185" s="44">
        <f>H185+I185</f>
        <v>25</v>
      </c>
      <c r="K185" s="40">
        <v>1</v>
      </c>
      <c r="L185" s="41">
        <v>1</v>
      </c>
      <c r="M185" s="46">
        <f>(K185*S185*5)*(10+L185)</f>
        <v>220</v>
      </c>
      <c r="N185" s="70">
        <f>(K185*T185)*(10+L185)</f>
        <v>33</v>
      </c>
      <c r="O185" s="70">
        <f>K185*U185</f>
        <v>2</v>
      </c>
      <c r="P185" s="70">
        <f>K185*V185</f>
        <v>2</v>
      </c>
      <c r="Q185" s="70">
        <f>K185*W185*2</f>
        <v>4</v>
      </c>
      <c r="R185" s="70">
        <f>K185*X185*2</f>
        <v>4</v>
      </c>
      <c r="S185" s="102">
        <f>VLOOKUP(C185,职业!B:H,4,0)</f>
        <v>4</v>
      </c>
      <c r="T185" s="102">
        <f>VLOOKUP(C185,职业!B:J,5,0)</f>
        <v>3</v>
      </c>
      <c r="U185" s="102">
        <f>VLOOKUP(C185,职业!B:J,6,0)</f>
        <v>2</v>
      </c>
      <c r="V185" s="102">
        <f>VLOOKUP(C185,职业!B:J,7,0)</f>
        <v>2</v>
      </c>
      <c r="W185" s="102">
        <f>VLOOKUP(C185,职业!B:J,8,0)</f>
        <v>2</v>
      </c>
      <c r="X185" s="102">
        <f>VLOOKUP(C185,职业!B:J,9,0)</f>
        <v>2</v>
      </c>
    </row>
    <row r="186" spans="1:24">
      <c r="A186" s="44">
        <f>ROW()-2</f>
        <v>184</v>
      </c>
      <c r="B186" s="44">
        <v>497</v>
      </c>
      <c r="C186" s="40">
        <v>1</v>
      </c>
      <c r="D186" s="40">
        <v>0</v>
      </c>
      <c r="E186" s="45" t="s">
        <v>617</v>
      </c>
      <c r="F186" s="45" t="str">
        <f>VLOOKUP(C186,职业!B:C,2,0)</f>
        <v>大将军</v>
      </c>
      <c r="G186" s="45" t="str">
        <f>VLOOKUP(D186,绝技!B:C,2,0)</f>
        <v>无</v>
      </c>
      <c r="H186" s="48">
        <v>18</v>
      </c>
      <c r="I186" s="48">
        <v>14</v>
      </c>
      <c r="J186" s="44">
        <f>H186+I186</f>
        <v>32</v>
      </c>
      <c r="K186" s="40">
        <v>1</v>
      </c>
      <c r="L186" s="41">
        <v>1</v>
      </c>
      <c r="M186" s="46">
        <f>(K186*S186*5)*(10+L186)</f>
        <v>220</v>
      </c>
      <c r="N186" s="70">
        <f>(K186*T186)*(10+L186)</f>
        <v>33</v>
      </c>
      <c r="O186" s="70">
        <f>K186*U186</f>
        <v>2</v>
      </c>
      <c r="P186" s="70">
        <f>K186*V186</f>
        <v>2</v>
      </c>
      <c r="Q186" s="70">
        <f>K186*W186*2</f>
        <v>4</v>
      </c>
      <c r="R186" s="70">
        <f>K186*X186*2</f>
        <v>4</v>
      </c>
      <c r="S186" s="102">
        <f>VLOOKUP(C186,职业!B:H,4,0)</f>
        <v>4</v>
      </c>
      <c r="T186" s="102">
        <f>VLOOKUP(C186,职业!B:J,5,0)</f>
        <v>3</v>
      </c>
      <c r="U186" s="102">
        <f>VLOOKUP(C186,职业!B:J,6,0)</f>
        <v>2</v>
      </c>
      <c r="V186" s="102">
        <f>VLOOKUP(C186,职业!B:J,7,0)</f>
        <v>2</v>
      </c>
      <c r="W186" s="102">
        <f>VLOOKUP(C186,职业!B:J,8,0)</f>
        <v>2</v>
      </c>
      <c r="X186" s="102">
        <f>VLOOKUP(C186,职业!B:J,9,0)</f>
        <v>2</v>
      </c>
    </row>
    <row r="187" spans="1:24">
      <c r="A187" s="44">
        <f>ROW()-2</f>
        <v>185</v>
      </c>
      <c r="B187" s="44">
        <v>499</v>
      </c>
      <c r="C187" s="40">
        <v>1</v>
      </c>
      <c r="D187" s="40">
        <v>0</v>
      </c>
      <c r="E187" s="45" t="s">
        <v>619</v>
      </c>
      <c r="F187" s="45" t="str">
        <f>VLOOKUP(C187,职业!B:C,2,0)</f>
        <v>大将军</v>
      </c>
      <c r="G187" s="45" t="str">
        <f>VLOOKUP(D187,绝技!B:C,2,0)</f>
        <v>无</v>
      </c>
      <c r="H187" s="48">
        <v>18</v>
      </c>
      <c r="I187" s="48">
        <v>7</v>
      </c>
      <c r="J187" s="44">
        <f>H187+I187</f>
        <v>25</v>
      </c>
      <c r="K187" s="40">
        <v>1</v>
      </c>
      <c r="L187" s="41">
        <v>1</v>
      </c>
      <c r="M187" s="46">
        <f>(K187*S187*5)*(10+L187)</f>
        <v>220</v>
      </c>
      <c r="N187" s="70">
        <f>(K187*T187)*(10+L187)</f>
        <v>33</v>
      </c>
      <c r="O187" s="70">
        <f>K187*U187</f>
        <v>2</v>
      </c>
      <c r="P187" s="70">
        <f>K187*V187</f>
        <v>2</v>
      </c>
      <c r="Q187" s="70">
        <f>K187*W187*2</f>
        <v>4</v>
      </c>
      <c r="R187" s="70">
        <f>K187*X187*2</f>
        <v>4</v>
      </c>
      <c r="S187" s="102">
        <f>VLOOKUP(C187,职业!B:H,4,0)</f>
        <v>4</v>
      </c>
      <c r="T187" s="102">
        <f>VLOOKUP(C187,职业!B:J,5,0)</f>
        <v>3</v>
      </c>
      <c r="U187" s="102">
        <f>VLOOKUP(C187,职业!B:J,6,0)</f>
        <v>2</v>
      </c>
      <c r="V187" s="102">
        <f>VLOOKUP(C187,职业!B:J,7,0)</f>
        <v>2</v>
      </c>
      <c r="W187" s="102">
        <f>VLOOKUP(C187,职业!B:J,8,0)</f>
        <v>2</v>
      </c>
      <c r="X187" s="102">
        <f>VLOOKUP(C187,职业!B:J,9,0)</f>
        <v>2</v>
      </c>
    </row>
    <row r="188" spans="1:24">
      <c r="A188" s="44">
        <f>ROW()-2</f>
        <v>186</v>
      </c>
      <c r="B188" s="44">
        <v>506</v>
      </c>
      <c r="C188" s="40">
        <v>1</v>
      </c>
      <c r="D188" s="40">
        <v>0</v>
      </c>
      <c r="E188" s="45" t="s">
        <v>625</v>
      </c>
      <c r="F188" s="45" t="str">
        <f>VLOOKUP(C188,职业!B:C,2,0)</f>
        <v>大将军</v>
      </c>
      <c r="G188" s="45" t="str">
        <f>VLOOKUP(D188,绝技!B:C,2,0)</f>
        <v>无</v>
      </c>
      <c r="H188" s="48">
        <v>18</v>
      </c>
      <c r="I188" s="48">
        <v>4</v>
      </c>
      <c r="J188" s="44">
        <f>H188+I188</f>
        <v>22</v>
      </c>
      <c r="K188" s="40">
        <v>1</v>
      </c>
      <c r="L188" s="41">
        <v>1</v>
      </c>
      <c r="M188" s="46">
        <f>(K188*S188*5)*(10+L188)</f>
        <v>220</v>
      </c>
      <c r="N188" s="70">
        <f>(K188*T188)*(10+L188)</f>
        <v>33</v>
      </c>
      <c r="O188" s="70">
        <f>K188*U188</f>
        <v>2</v>
      </c>
      <c r="P188" s="70">
        <f>K188*V188</f>
        <v>2</v>
      </c>
      <c r="Q188" s="70">
        <f>K188*W188*2</f>
        <v>4</v>
      </c>
      <c r="R188" s="70">
        <f>K188*X188*2</f>
        <v>4</v>
      </c>
      <c r="S188" s="102">
        <f>VLOOKUP(C188,职业!B:H,4,0)</f>
        <v>4</v>
      </c>
      <c r="T188" s="102">
        <f>VLOOKUP(C188,职业!B:J,5,0)</f>
        <v>3</v>
      </c>
      <c r="U188" s="102">
        <f>VLOOKUP(C188,职业!B:J,6,0)</f>
        <v>2</v>
      </c>
      <c r="V188" s="102">
        <f>VLOOKUP(C188,职业!B:J,7,0)</f>
        <v>2</v>
      </c>
      <c r="W188" s="102">
        <f>VLOOKUP(C188,职业!B:J,8,0)</f>
        <v>2</v>
      </c>
      <c r="X188" s="102">
        <f>VLOOKUP(C188,职业!B:J,9,0)</f>
        <v>2</v>
      </c>
    </row>
    <row r="189" spans="1:24">
      <c r="A189" s="44">
        <f>ROW()-2</f>
        <v>187</v>
      </c>
      <c r="B189" s="44">
        <v>507</v>
      </c>
      <c r="C189" s="40">
        <v>1</v>
      </c>
      <c r="D189" s="40">
        <v>0</v>
      </c>
      <c r="E189" s="45" t="s">
        <v>626</v>
      </c>
      <c r="F189" s="45" t="str">
        <f>VLOOKUP(C189,职业!B:C,2,0)</f>
        <v>大将军</v>
      </c>
      <c r="G189" s="45" t="str">
        <f>VLOOKUP(D189,绝技!B:C,2,0)</f>
        <v>无</v>
      </c>
      <c r="H189" s="48">
        <v>18</v>
      </c>
      <c r="I189" s="48">
        <v>12</v>
      </c>
      <c r="J189" s="44">
        <f>H189+I189</f>
        <v>30</v>
      </c>
      <c r="K189" s="40">
        <v>1</v>
      </c>
      <c r="L189" s="41">
        <v>1</v>
      </c>
      <c r="M189" s="46">
        <f>(K189*S189*5)*(10+L189)</f>
        <v>220</v>
      </c>
      <c r="N189" s="70">
        <f>(K189*T189)*(10+L189)</f>
        <v>33</v>
      </c>
      <c r="O189" s="70">
        <f>K189*U189</f>
        <v>2</v>
      </c>
      <c r="P189" s="70">
        <f>K189*V189</f>
        <v>2</v>
      </c>
      <c r="Q189" s="70">
        <f>K189*W189*2</f>
        <v>4</v>
      </c>
      <c r="R189" s="70">
        <f>K189*X189*2</f>
        <v>4</v>
      </c>
      <c r="S189" s="102">
        <f>VLOOKUP(C189,职业!B:H,4,0)</f>
        <v>4</v>
      </c>
      <c r="T189" s="102">
        <f>VLOOKUP(C189,职业!B:J,5,0)</f>
        <v>3</v>
      </c>
      <c r="U189" s="102">
        <f>VLOOKUP(C189,职业!B:J,6,0)</f>
        <v>2</v>
      </c>
      <c r="V189" s="102">
        <f>VLOOKUP(C189,职业!B:J,7,0)</f>
        <v>2</v>
      </c>
      <c r="W189" s="102">
        <f>VLOOKUP(C189,职业!B:J,8,0)</f>
        <v>2</v>
      </c>
      <c r="X189" s="102">
        <f>VLOOKUP(C189,职业!B:J,9,0)</f>
        <v>2</v>
      </c>
    </row>
    <row r="190" spans="1:24">
      <c r="A190" s="44">
        <f>ROW()-2</f>
        <v>188</v>
      </c>
      <c r="B190" s="44">
        <v>509</v>
      </c>
      <c r="C190" s="40">
        <v>1</v>
      </c>
      <c r="D190" s="40">
        <v>0</v>
      </c>
      <c r="E190" s="45" t="s">
        <v>628</v>
      </c>
      <c r="F190" s="45" t="str">
        <f>VLOOKUP(C190,职业!B:C,2,0)</f>
        <v>大将军</v>
      </c>
      <c r="G190" s="45" t="str">
        <f>VLOOKUP(D190,绝技!B:C,2,0)</f>
        <v>无</v>
      </c>
      <c r="H190" s="48">
        <v>18</v>
      </c>
      <c r="I190" s="48">
        <v>13</v>
      </c>
      <c r="J190" s="44">
        <f>H190+I190</f>
        <v>31</v>
      </c>
      <c r="K190" s="40">
        <v>1</v>
      </c>
      <c r="L190" s="41">
        <v>1</v>
      </c>
      <c r="M190" s="46">
        <f>(K190*S190*5)*(10+L190)</f>
        <v>220</v>
      </c>
      <c r="N190" s="70">
        <f>(K190*T190)*(10+L190)</f>
        <v>33</v>
      </c>
      <c r="O190" s="70">
        <f>K190*U190</f>
        <v>2</v>
      </c>
      <c r="P190" s="70">
        <f>K190*V190</f>
        <v>2</v>
      </c>
      <c r="Q190" s="70">
        <f>K190*W190*2</f>
        <v>4</v>
      </c>
      <c r="R190" s="70">
        <f>K190*X190*2</f>
        <v>4</v>
      </c>
      <c r="S190" s="102">
        <f>VLOOKUP(C190,职业!B:H,4,0)</f>
        <v>4</v>
      </c>
      <c r="T190" s="102">
        <f>VLOOKUP(C190,职业!B:J,5,0)</f>
        <v>3</v>
      </c>
      <c r="U190" s="102">
        <f>VLOOKUP(C190,职业!B:J,6,0)</f>
        <v>2</v>
      </c>
      <c r="V190" s="102">
        <f>VLOOKUP(C190,职业!B:J,7,0)</f>
        <v>2</v>
      </c>
      <c r="W190" s="102">
        <f>VLOOKUP(C190,职业!B:J,8,0)</f>
        <v>2</v>
      </c>
      <c r="X190" s="102">
        <f>VLOOKUP(C190,职业!B:J,9,0)</f>
        <v>2</v>
      </c>
    </row>
    <row r="191" spans="1:24">
      <c r="A191" s="44">
        <f>ROW()-2</f>
        <v>189</v>
      </c>
      <c r="B191" s="44">
        <v>514</v>
      </c>
      <c r="C191" s="40">
        <v>1</v>
      </c>
      <c r="D191" s="40">
        <v>0</v>
      </c>
      <c r="E191" s="45" t="s">
        <v>632</v>
      </c>
      <c r="F191" s="45" t="str">
        <f>VLOOKUP(C191,职业!B:C,2,0)</f>
        <v>大将军</v>
      </c>
      <c r="G191" s="45" t="str">
        <f>VLOOKUP(D191,绝技!B:C,2,0)</f>
        <v>无</v>
      </c>
      <c r="H191" s="48">
        <v>18</v>
      </c>
      <c r="I191" s="48">
        <v>17</v>
      </c>
      <c r="J191" s="44">
        <f>H191+I191</f>
        <v>35</v>
      </c>
      <c r="K191" s="40">
        <v>1</v>
      </c>
      <c r="L191" s="41">
        <v>1</v>
      </c>
      <c r="M191" s="46">
        <f>(K191*S191*5)*(10+L191)</f>
        <v>220</v>
      </c>
      <c r="N191" s="70">
        <f>(K191*T191)*(10+L191)</f>
        <v>33</v>
      </c>
      <c r="O191" s="70">
        <f>K191*U191</f>
        <v>2</v>
      </c>
      <c r="P191" s="70">
        <f>K191*V191</f>
        <v>2</v>
      </c>
      <c r="Q191" s="70">
        <f>K191*W191*2</f>
        <v>4</v>
      </c>
      <c r="R191" s="70">
        <f>K191*X191*2</f>
        <v>4</v>
      </c>
      <c r="S191" s="102">
        <f>VLOOKUP(C191,职业!B:H,4,0)</f>
        <v>4</v>
      </c>
      <c r="T191" s="102">
        <f>VLOOKUP(C191,职业!B:J,5,0)</f>
        <v>3</v>
      </c>
      <c r="U191" s="102">
        <f>VLOOKUP(C191,职业!B:J,6,0)</f>
        <v>2</v>
      </c>
      <c r="V191" s="102">
        <f>VLOOKUP(C191,职业!B:J,7,0)</f>
        <v>2</v>
      </c>
      <c r="W191" s="102">
        <f>VLOOKUP(C191,职业!B:J,8,0)</f>
        <v>2</v>
      </c>
      <c r="X191" s="102">
        <f>VLOOKUP(C191,职业!B:J,9,0)</f>
        <v>2</v>
      </c>
    </row>
    <row r="192" spans="1:24">
      <c r="A192" s="44">
        <f>ROW()-2</f>
        <v>190</v>
      </c>
      <c r="B192" s="44">
        <v>525</v>
      </c>
      <c r="C192" s="40">
        <v>1</v>
      </c>
      <c r="D192" s="40">
        <v>0</v>
      </c>
      <c r="E192" s="45" t="s">
        <v>643</v>
      </c>
      <c r="F192" s="45" t="str">
        <f>VLOOKUP(C192,职业!B:C,2,0)</f>
        <v>大将军</v>
      </c>
      <c r="G192" s="45" t="str">
        <f>VLOOKUP(D192,绝技!B:C,2,0)</f>
        <v>无</v>
      </c>
      <c r="H192" s="48">
        <v>18</v>
      </c>
      <c r="I192" s="48">
        <v>7</v>
      </c>
      <c r="J192" s="44">
        <f>H192+I192</f>
        <v>25</v>
      </c>
      <c r="K192" s="40">
        <v>1</v>
      </c>
      <c r="L192" s="41">
        <v>1</v>
      </c>
      <c r="M192" s="46">
        <f>(K192*S192*5)*(10+L192)</f>
        <v>220</v>
      </c>
      <c r="N192" s="70">
        <f>(K192*T192)*(10+L192)</f>
        <v>33</v>
      </c>
      <c r="O192" s="70">
        <f>K192*U192</f>
        <v>2</v>
      </c>
      <c r="P192" s="70">
        <f>K192*V192</f>
        <v>2</v>
      </c>
      <c r="Q192" s="70">
        <f>K192*W192*2</f>
        <v>4</v>
      </c>
      <c r="R192" s="70">
        <f>K192*X192*2</f>
        <v>4</v>
      </c>
      <c r="S192" s="102">
        <f>VLOOKUP(C192,职业!B:H,4,0)</f>
        <v>4</v>
      </c>
      <c r="T192" s="102">
        <f>VLOOKUP(C192,职业!B:J,5,0)</f>
        <v>3</v>
      </c>
      <c r="U192" s="102">
        <f>VLOOKUP(C192,职业!B:J,6,0)</f>
        <v>2</v>
      </c>
      <c r="V192" s="102">
        <f>VLOOKUP(C192,职业!B:J,7,0)</f>
        <v>2</v>
      </c>
      <c r="W192" s="102">
        <f>VLOOKUP(C192,职业!B:J,8,0)</f>
        <v>2</v>
      </c>
      <c r="X192" s="102">
        <f>VLOOKUP(C192,职业!B:J,9,0)</f>
        <v>2</v>
      </c>
    </row>
    <row r="193" spans="1:24">
      <c r="A193" s="44">
        <f>ROW()-2</f>
        <v>191</v>
      </c>
      <c r="B193" s="44">
        <v>541</v>
      </c>
      <c r="C193" s="40">
        <v>1</v>
      </c>
      <c r="D193" s="40">
        <v>0</v>
      </c>
      <c r="E193" s="45" t="s">
        <v>659</v>
      </c>
      <c r="F193" s="45" t="str">
        <f>VLOOKUP(C193,职业!B:C,2,0)</f>
        <v>大将军</v>
      </c>
      <c r="G193" s="45" t="str">
        <f>VLOOKUP(D193,绝技!B:C,2,0)</f>
        <v>无</v>
      </c>
      <c r="H193" s="48">
        <v>18</v>
      </c>
      <c r="I193" s="48">
        <v>11</v>
      </c>
      <c r="J193" s="44">
        <f>H193+I193</f>
        <v>29</v>
      </c>
      <c r="K193" s="40">
        <v>1</v>
      </c>
      <c r="L193" s="41">
        <v>1</v>
      </c>
      <c r="M193" s="46">
        <f>(K193*S193*5)*(10+L193)</f>
        <v>220</v>
      </c>
      <c r="N193" s="70">
        <f>(K193*T193)*(10+L193)</f>
        <v>33</v>
      </c>
      <c r="O193" s="70">
        <f>K193*U193</f>
        <v>2</v>
      </c>
      <c r="P193" s="70">
        <f>K193*V193</f>
        <v>2</v>
      </c>
      <c r="Q193" s="70">
        <f>K193*W193*2</f>
        <v>4</v>
      </c>
      <c r="R193" s="70">
        <f>K193*X193*2</f>
        <v>4</v>
      </c>
      <c r="S193" s="102">
        <f>VLOOKUP(C193,职业!B:H,4,0)</f>
        <v>4</v>
      </c>
      <c r="T193" s="102">
        <f>VLOOKUP(C193,职业!B:J,5,0)</f>
        <v>3</v>
      </c>
      <c r="U193" s="102">
        <f>VLOOKUP(C193,职业!B:J,6,0)</f>
        <v>2</v>
      </c>
      <c r="V193" s="102">
        <f>VLOOKUP(C193,职业!B:J,7,0)</f>
        <v>2</v>
      </c>
      <c r="W193" s="102">
        <f>VLOOKUP(C193,职业!B:J,8,0)</f>
        <v>2</v>
      </c>
      <c r="X193" s="102">
        <f>VLOOKUP(C193,职业!B:J,9,0)</f>
        <v>2</v>
      </c>
    </row>
    <row r="194" spans="1:24">
      <c r="A194" s="44">
        <f>ROW()-2</f>
        <v>192</v>
      </c>
      <c r="B194" s="44">
        <v>544</v>
      </c>
      <c r="C194" s="40">
        <v>1</v>
      </c>
      <c r="D194" s="40">
        <v>0</v>
      </c>
      <c r="E194" s="45" t="s">
        <v>661</v>
      </c>
      <c r="F194" s="45" t="str">
        <f>VLOOKUP(C194,职业!B:C,2,0)</f>
        <v>大将军</v>
      </c>
      <c r="G194" s="45" t="str">
        <f>VLOOKUP(D194,绝技!B:C,2,0)</f>
        <v>无</v>
      </c>
      <c r="H194" s="48">
        <v>18</v>
      </c>
      <c r="I194" s="48">
        <v>11</v>
      </c>
      <c r="J194" s="44">
        <f>H194+I194</f>
        <v>29</v>
      </c>
      <c r="K194" s="40">
        <v>1</v>
      </c>
      <c r="L194" s="41">
        <v>1</v>
      </c>
      <c r="M194" s="46">
        <f>(K194*S194*5)*(10+L194)</f>
        <v>220</v>
      </c>
      <c r="N194" s="70">
        <f>(K194*T194)*(10+L194)</f>
        <v>33</v>
      </c>
      <c r="O194" s="70">
        <f>K194*U194</f>
        <v>2</v>
      </c>
      <c r="P194" s="70">
        <f>K194*V194</f>
        <v>2</v>
      </c>
      <c r="Q194" s="70">
        <f>K194*W194*2</f>
        <v>4</v>
      </c>
      <c r="R194" s="70">
        <f>K194*X194*2</f>
        <v>4</v>
      </c>
      <c r="S194" s="102">
        <f>VLOOKUP(C194,职业!B:H,4,0)</f>
        <v>4</v>
      </c>
      <c r="T194" s="102">
        <f>VLOOKUP(C194,职业!B:J,5,0)</f>
        <v>3</v>
      </c>
      <c r="U194" s="102">
        <f>VLOOKUP(C194,职业!B:J,6,0)</f>
        <v>2</v>
      </c>
      <c r="V194" s="102">
        <f>VLOOKUP(C194,职业!B:J,7,0)</f>
        <v>2</v>
      </c>
      <c r="W194" s="102">
        <f>VLOOKUP(C194,职业!B:J,8,0)</f>
        <v>2</v>
      </c>
      <c r="X194" s="102">
        <f>VLOOKUP(C194,职业!B:J,9,0)</f>
        <v>2</v>
      </c>
    </row>
    <row r="195" spans="1:24">
      <c r="A195" s="44">
        <f>ROW()-2</f>
        <v>193</v>
      </c>
      <c r="B195" s="44">
        <v>550</v>
      </c>
      <c r="C195" s="40">
        <v>1</v>
      </c>
      <c r="D195" s="40">
        <v>0</v>
      </c>
      <c r="E195" s="45" t="s">
        <v>667</v>
      </c>
      <c r="F195" s="45" t="str">
        <f>VLOOKUP(C195,职业!B:C,2,0)</f>
        <v>大将军</v>
      </c>
      <c r="G195" s="45" t="str">
        <f>VLOOKUP(D195,绝技!B:C,2,0)</f>
        <v>无</v>
      </c>
      <c r="H195" s="48">
        <v>18</v>
      </c>
      <c r="I195" s="48">
        <v>12</v>
      </c>
      <c r="J195" s="44">
        <f>H195+I195</f>
        <v>30</v>
      </c>
      <c r="K195" s="40">
        <v>1</v>
      </c>
      <c r="L195" s="41">
        <v>1</v>
      </c>
      <c r="M195" s="46">
        <f>(K195*S195*5)*(10+L195)</f>
        <v>220</v>
      </c>
      <c r="N195" s="70">
        <f>(K195*T195)*(10+L195)</f>
        <v>33</v>
      </c>
      <c r="O195" s="70">
        <f>K195*U195</f>
        <v>2</v>
      </c>
      <c r="P195" s="70">
        <f>K195*V195</f>
        <v>2</v>
      </c>
      <c r="Q195" s="70">
        <f>K195*W195*2</f>
        <v>4</v>
      </c>
      <c r="R195" s="70">
        <f>K195*X195*2</f>
        <v>4</v>
      </c>
      <c r="S195" s="102">
        <f>VLOOKUP(C195,职业!B:H,4,0)</f>
        <v>4</v>
      </c>
      <c r="T195" s="102">
        <f>VLOOKUP(C195,职业!B:J,5,0)</f>
        <v>3</v>
      </c>
      <c r="U195" s="102">
        <f>VLOOKUP(C195,职业!B:J,6,0)</f>
        <v>2</v>
      </c>
      <c r="V195" s="102">
        <f>VLOOKUP(C195,职业!B:J,7,0)</f>
        <v>2</v>
      </c>
      <c r="W195" s="102">
        <f>VLOOKUP(C195,职业!B:J,8,0)</f>
        <v>2</v>
      </c>
      <c r="X195" s="102">
        <f>VLOOKUP(C195,职业!B:J,9,0)</f>
        <v>2</v>
      </c>
    </row>
    <row r="196" spans="1:24">
      <c r="A196" s="44">
        <f>ROW()-2</f>
        <v>194</v>
      </c>
      <c r="B196" s="44">
        <v>570</v>
      </c>
      <c r="C196" s="40">
        <v>1</v>
      </c>
      <c r="D196" s="40">
        <v>0</v>
      </c>
      <c r="E196" s="45" t="s">
        <v>687</v>
      </c>
      <c r="F196" s="45" t="str">
        <f>VLOOKUP(C196,职业!B:C,2,0)</f>
        <v>大将军</v>
      </c>
      <c r="G196" s="45" t="str">
        <f>VLOOKUP(D196,绝技!B:C,2,0)</f>
        <v>无</v>
      </c>
      <c r="H196" s="48">
        <v>18</v>
      </c>
      <c r="I196" s="48">
        <v>18</v>
      </c>
      <c r="J196" s="44">
        <f>H196+I196</f>
        <v>36</v>
      </c>
      <c r="K196" s="40">
        <v>1</v>
      </c>
      <c r="L196" s="41">
        <v>1</v>
      </c>
      <c r="M196" s="46">
        <f>(K196*S196*5)*(10+L196)</f>
        <v>220</v>
      </c>
      <c r="N196" s="70">
        <f>(K196*T196)*(10+L196)</f>
        <v>33</v>
      </c>
      <c r="O196" s="70">
        <f>K196*U196</f>
        <v>2</v>
      </c>
      <c r="P196" s="70">
        <f>K196*V196</f>
        <v>2</v>
      </c>
      <c r="Q196" s="70">
        <f>K196*W196*2</f>
        <v>4</v>
      </c>
      <c r="R196" s="70">
        <f>K196*X196*2</f>
        <v>4</v>
      </c>
      <c r="S196" s="102">
        <f>VLOOKUP(C196,职业!B:H,4,0)</f>
        <v>4</v>
      </c>
      <c r="T196" s="102">
        <f>VLOOKUP(C196,职业!B:J,5,0)</f>
        <v>3</v>
      </c>
      <c r="U196" s="102">
        <f>VLOOKUP(C196,职业!B:J,6,0)</f>
        <v>2</v>
      </c>
      <c r="V196" s="102">
        <f>VLOOKUP(C196,职业!B:J,7,0)</f>
        <v>2</v>
      </c>
      <c r="W196" s="102">
        <f>VLOOKUP(C196,职业!B:J,8,0)</f>
        <v>2</v>
      </c>
      <c r="X196" s="102">
        <f>VLOOKUP(C196,职业!B:J,9,0)</f>
        <v>2</v>
      </c>
    </row>
    <row r="197" spans="1:24">
      <c r="A197" s="44">
        <f>ROW()-2</f>
        <v>195</v>
      </c>
      <c r="B197" s="44">
        <v>574</v>
      </c>
      <c r="C197" s="40">
        <v>1</v>
      </c>
      <c r="D197" s="40">
        <v>0</v>
      </c>
      <c r="E197" s="45" t="s">
        <v>691</v>
      </c>
      <c r="F197" s="45" t="str">
        <f>VLOOKUP(C197,职业!B:C,2,0)</f>
        <v>大将军</v>
      </c>
      <c r="G197" s="45" t="str">
        <f>VLOOKUP(D197,绝技!B:C,2,0)</f>
        <v>无</v>
      </c>
      <c r="H197" s="48">
        <v>18</v>
      </c>
      <c r="I197" s="48">
        <v>13</v>
      </c>
      <c r="J197" s="44">
        <f>H197+I197</f>
        <v>31</v>
      </c>
      <c r="K197" s="40">
        <v>1</v>
      </c>
      <c r="L197" s="41">
        <v>1</v>
      </c>
      <c r="M197" s="46">
        <f>(K197*S197*5)*(10+L197)</f>
        <v>220</v>
      </c>
      <c r="N197" s="70">
        <f>(K197*T197)*(10+L197)</f>
        <v>33</v>
      </c>
      <c r="O197" s="70">
        <f>K197*U197</f>
        <v>2</v>
      </c>
      <c r="P197" s="70">
        <f>K197*V197</f>
        <v>2</v>
      </c>
      <c r="Q197" s="70">
        <f>K197*W197*2</f>
        <v>4</v>
      </c>
      <c r="R197" s="70">
        <f>K197*X197*2</f>
        <v>4</v>
      </c>
      <c r="S197" s="102">
        <f>VLOOKUP(C197,职业!B:H,4,0)</f>
        <v>4</v>
      </c>
      <c r="T197" s="102">
        <f>VLOOKUP(C197,职业!B:J,5,0)</f>
        <v>3</v>
      </c>
      <c r="U197" s="102">
        <f>VLOOKUP(C197,职业!B:J,6,0)</f>
        <v>2</v>
      </c>
      <c r="V197" s="102">
        <f>VLOOKUP(C197,职业!B:J,7,0)</f>
        <v>2</v>
      </c>
      <c r="W197" s="102">
        <f>VLOOKUP(C197,职业!B:J,8,0)</f>
        <v>2</v>
      </c>
      <c r="X197" s="102">
        <f>VLOOKUP(C197,职业!B:J,9,0)</f>
        <v>2</v>
      </c>
    </row>
    <row r="198" spans="1:24">
      <c r="A198" s="44">
        <f>ROW()-2</f>
        <v>196</v>
      </c>
      <c r="B198" s="44">
        <v>579</v>
      </c>
      <c r="C198" s="40">
        <v>1</v>
      </c>
      <c r="D198" s="40">
        <v>0</v>
      </c>
      <c r="E198" s="45" t="s">
        <v>696</v>
      </c>
      <c r="F198" s="45" t="str">
        <f>VLOOKUP(C198,职业!B:C,2,0)</f>
        <v>大将军</v>
      </c>
      <c r="G198" s="45" t="str">
        <f>VLOOKUP(D198,绝技!B:C,2,0)</f>
        <v>无</v>
      </c>
      <c r="H198" s="48">
        <v>18</v>
      </c>
      <c r="I198" s="48">
        <v>9</v>
      </c>
      <c r="J198" s="44">
        <f>H198+I198</f>
        <v>27</v>
      </c>
      <c r="K198" s="40">
        <v>1</v>
      </c>
      <c r="L198" s="41">
        <v>1</v>
      </c>
      <c r="M198" s="46">
        <f>(K198*S198*5)*(10+L198)</f>
        <v>220</v>
      </c>
      <c r="N198" s="70">
        <f>(K198*T198)*(10+L198)</f>
        <v>33</v>
      </c>
      <c r="O198" s="70">
        <f>K198*U198</f>
        <v>2</v>
      </c>
      <c r="P198" s="70">
        <f>K198*V198</f>
        <v>2</v>
      </c>
      <c r="Q198" s="70">
        <f>K198*W198*2</f>
        <v>4</v>
      </c>
      <c r="R198" s="70">
        <f>K198*X198*2</f>
        <v>4</v>
      </c>
      <c r="S198" s="102">
        <f>VLOOKUP(C198,职业!B:H,4,0)</f>
        <v>4</v>
      </c>
      <c r="T198" s="102">
        <f>VLOOKUP(C198,职业!B:J,5,0)</f>
        <v>3</v>
      </c>
      <c r="U198" s="102">
        <f>VLOOKUP(C198,职业!B:J,6,0)</f>
        <v>2</v>
      </c>
      <c r="V198" s="102">
        <f>VLOOKUP(C198,职业!B:J,7,0)</f>
        <v>2</v>
      </c>
      <c r="W198" s="102">
        <f>VLOOKUP(C198,职业!B:J,8,0)</f>
        <v>2</v>
      </c>
      <c r="X198" s="102">
        <f>VLOOKUP(C198,职业!B:J,9,0)</f>
        <v>2</v>
      </c>
    </row>
    <row r="199" spans="1:24">
      <c r="A199" s="44">
        <f>ROW()-2</f>
        <v>197</v>
      </c>
      <c r="B199" s="44">
        <v>598</v>
      </c>
      <c r="C199" s="40">
        <v>1</v>
      </c>
      <c r="D199" s="40">
        <v>0</v>
      </c>
      <c r="E199" s="45" t="s">
        <v>715</v>
      </c>
      <c r="F199" s="45" t="str">
        <f>VLOOKUP(C199,职业!B:C,2,0)</f>
        <v>大将军</v>
      </c>
      <c r="G199" s="45" t="str">
        <f>VLOOKUP(D199,绝技!B:C,2,0)</f>
        <v>无</v>
      </c>
      <c r="H199" s="48">
        <v>18</v>
      </c>
      <c r="I199" s="48">
        <v>6</v>
      </c>
      <c r="J199" s="44">
        <f>H199+I199</f>
        <v>24</v>
      </c>
      <c r="K199" s="40">
        <v>1</v>
      </c>
      <c r="L199" s="41">
        <v>1</v>
      </c>
      <c r="M199" s="46">
        <f>(K199*S199*5)*(10+L199)</f>
        <v>220</v>
      </c>
      <c r="N199" s="70">
        <f>(K199*T199)*(10+L199)</f>
        <v>33</v>
      </c>
      <c r="O199" s="70">
        <f>K199*U199</f>
        <v>2</v>
      </c>
      <c r="P199" s="70">
        <f>K199*V199</f>
        <v>2</v>
      </c>
      <c r="Q199" s="70">
        <f>K199*W199*2</f>
        <v>4</v>
      </c>
      <c r="R199" s="70">
        <f>K199*X199*2</f>
        <v>4</v>
      </c>
      <c r="S199" s="102">
        <f>VLOOKUP(C199,职业!B:H,4,0)</f>
        <v>4</v>
      </c>
      <c r="T199" s="102">
        <f>VLOOKUP(C199,职业!B:J,5,0)</f>
        <v>3</v>
      </c>
      <c r="U199" s="102">
        <f>VLOOKUP(C199,职业!B:J,6,0)</f>
        <v>2</v>
      </c>
      <c r="V199" s="102">
        <f>VLOOKUP(C199,职业!B:J,7,0)</f>
        <v>2</v>
      </c>
      <c r="W199" s="102">
        <f>VLOOKUP(C199,职业!B:J,8,0)</f>
        <v>2</v>
      </c>
      <c r="X199" s="102">
        <f>VLOOKUP(C199,职业!B:J,9,0)</f>
        <v>2</v>
      </c>
    </row>
    <row r="200" spans="1:24">
      <c r="A200" s="44">
        <f>ROW()-2</f>
        <v>198</v>
      </c>
      <c r="B200" s="44">
        <v>613</v>
      </c>
      <c r="C200" s="40">
        <v>1</v>
      </c>
      <c r="D200" s="40">
        <v>0</v>
      </c>
      <c r="E200" s="45" t="s">
        <v>729</v>
      </c>
      <c r="F200" s="45" t="str">
        <f>VLOOKUP(C200,职业!B:C,2,0)</f>
        <v>大将军</v>
      </c>
      <c r="G200" s="45" t="str">
        <f>VLOOKUP(D200,绝技!B:C,2,0)</f>
        <v>无</v>
      </c>
      <c r="H200" s="48">
        <v>18</v>
      </c>
      <c r="I200" s="48">
        <v>12</v>
      </c>
      <c r="J200" s="44">
        <f>H200+I200</f>
        <v>30</v>
      </c>
      <c r="K200" s="40">
        <v>1</v>
      </c>
      <c r="L200" s="41">
        <v>1</v>
      </c>
      <c r="M200" s="46">
        <f>(K200*S200*5)*(10+L200)</f>
        <v>220</v>
      </c>
      <c r="N200" s="70">
        <f>(K200*T200)*(10+L200)</f>
        <v>33</v>
      </c>
      <c r="O200" s="70">
        <f>K200*U200</f>
        <v>2</v>
      </c>
      <c r="P200" s="70">
        <f>K200*V200</f>
        <v>2</v>
      </c>
      <c r="Q200" s="70">
        <f>K200*W200*2</f>
        <v>4</v>
      </c>
      <c r="R200" s="70">
        <f>K200*X200*2</f>
        <v>4</v>
      </c>
      <c r="S200" s="102">
        <f>VLOOKUP(C200,职业!B:H,4,0)</f>
        <v>4</v>
      </c>
      <c r="T200" s="102">
        <f>VLOOKUP(C200,职业!B:J,5,0)</f>
        <v>3</v>
      </c>
      <c r="U200" s="102">
        <f>VLOOKUP(C200,职业!B:J,6,0)</f>
        <v>2</v>
      </c>
      <c r="V200" s="102">
        <f>VLOOKUP(C200,职业!B:J,7,0)</f>
        <v>2</v>
      </c>
      <c r="W200" s="102">
        <f>VLOOKUP(C200,职业!B:J,8,0)</f>
        <v>2</v>
      </c>
      <c r="X200" s="102">
        <f>VLOOKUP(C200,职业!B:J,9,0)</f>
        <v>2</v>
      </c>
    </row>
    <row r="201" spans="1:24">
      <c r="A201" s="44">
        <f>ROW()-2</f>
        <v>199</v>
      </c>
      <c r="B201" s="44">
        <v>616</v>
      </c>
      <c r="C201" s="40">
        <v>1</v>
      </c>
      <c r="D201" s="40">
        <v>0</v>
      </c>
      <c r="E201" s="45" t="s">
        <v>732</v>
      </c>
      <c r="F201" s="45" t="str">
        <f>VLOOKUP(C201,职业!B:C,2,0)</f>
        <v>大将军</v>
      </c>
      <c r="G201" s="45" t="str">
        <f>VLOOKUP(D201,绝技!B:C,2,0)</f>
        <v>无</v>
      </c>
      <c r="H201" s="48">
        <v>18</v>
      </c>
      <c r="I201" s="48">
        <v>16</v>
      </c>
      <c r="J201" s="44">
        <f>H201+I201</f>
        <v>34</v>
      </c>
      <c r="K201" s="40">
        <v>1</v>
      </c>
      <c r="L201" s="41">
        <v>1</v>
      </c>
      <c r="M201" s="46">
        <f>(K201*S201*5)*(10+L201)</f>
        <v>220</v>
      </c>
      <c r="N201" s="70">
        <f>(K201*T201)*(10+L201)</f>
        <v>33</v>
      </c>
      <c r="O201" s="70">
        <f>K201*U201</f>
        <v>2</v>
      </c>
      <c r="P201" s="70">
        <f>K201*V201</f>
        <v>2</v>
      </c>
      <c r="Q201" s="70">
        <f>K201*W201*2</f>
        <v>4</v>
      </c>
      <c r="R201" s="70">
        <f>K201*X201*2</f>
        <v>4</v>
      </c>
      <c r="S201" s="102">
        <f>VLOOKUP(C201,职业!B:H,4,0)</f>
        <v>4</v>
      </c>
      <c r="T201" s="102">
        <f>VLOOKUP(C201,职业!B:J,5,0)</f>
        <v>3</v>
      </c>
      <c r="U201" s="102">
        <f>VLOOKUP(C201,职业!B:J,6,0)</f>
        <v>2</v>
      </c>
      <c r="V201" s="102">
        <f>VLOOKUP(C201,职业!B:J,7,0)</f>
        <v>2</v>
      </c>
      <c r="W201" s="102">
        <f>VLOOKUP(C201,职业!B:J,8,0)</f>
        <v>2</v>
      </c>
      <c r="X201" s="102">
        <f>VLOOKUP(C201,职业!B:J,9,0)</f>
        <v>2</v>
      </c>
    </row>
    <row r="202" spans="1:24">
      <c r="A202" s="44">
        <f>ROW()-2</f>
        <v>200</v>
      </c>
      <c r="B202" s="44">
        <v>621</v>
      </c>
      <c r="C202" s="40">
        <v>1</v>
      </c>
      <c r="D202" s="40">
        <v>0</v>
      </c>
      <c r="E202" s="45" t="s">
        <v>737</v>
      </c>
      <c r="F202" s="45" t="str">
        <f>VLOOKUP(C202,职业!B:C,2,0)</f>
        <v>大将军</v>
      </c>
      <c r="G202" s="45" t="str">
        <f>VLOOKUP(D202,绝技!B:C,2,0)</f>
        <v>无</v>
      </c>
      <c r="H202" s="48">
        <v>18</v>
      </c>
      <c r="I202" s="48">
        <v>16</v>
      </c>
      <c r="J202" s="44">
        <f>H202+I202</f>
        <v>34</v>
      </c>
      <c r="K202" s="40">
        <v>1</v>
      </c>
      <c r="L202" s="41">
        <v>1</v>
      </c>
      <c r="M202" s="46">
        <f>(K202*S202*5)*(10+L202)</f>
        <v>220</v>
      </c>
      <c r="N202" s="70">
        <f>(K202*T202)*(10+L202)</f>
        <v>33</v>
      </c>
      <c r="O202" s="70">
        <f>K202*U202</f>
        <v>2</v>
      </c>
      <c r="P202" s="70">
        <f>K202*V202</f>
        <v>2</v>
      </c>
      <c r="Q202" s="70">
        <f>K202*W202*2</f>
        <v>4</v>
      </c>
      <c r="R202" s="70">
        <f>K202*X202*2</f>
        <v>4</v>
      </c>
      <c r="S202" s="102">
        <f>VLOOKUP(C202,职业!B:H,4,0)</f>
        <v>4</v>
      </c>
      <c r="T202" s="102">
        <f>VLOOKUP(C202,职业!B:J,5,0)</f>
        <v>3</v>
      </c>
      <c r="U202" s="102">
        <f>VLOOKUP(C202,职业!B:J,6,0)</f>
        <v>2</v>
      </c>
      <c r="V202" s="102">
        <f>VLOOKUP(C202,职业!B:J,7,0)</f>
        <v>2</v>
      </c>
      <c r="W202" s="102">
        <f>VLOOKUP(C202,职业!B:J,8,0)</f>
        <v>2</v>
      </c>
      <c r="X202" s="102">
        <f>VLOOKUP(C202,职业!B:J,9,0)</f>
        <v>2</v>
      </c>
    </row>
    <row r="203" spans="1:24">
      <c r="A203" s="44">
        <f>ROW()-2</f>
        <v>201</v>
      </c>
      <c r="B203" s="44">
        <v>639</v>
      </c>
      <c r="C203" s="40">
        <v>1</v>
      </c>
      <c r="D203" s="40">
        <v>0</v>
      </c>
      <c r="E203" s="45" t="s">
        <v>755</v>
      </c>
      <c r="F203" s="45" t="str">
        <f>VLOOKUP(C203,职业!B:C,2,0)</f>
        <v>大将军</v>
      </c>
      <c r="G203" s="45" t="str">
        <f>VLOOKUP(D203,绝技!B:C,2,0)</f>
        <v>无</v>
      </c>
      <c r="H203" s="48">
        <v>18</v>
      </c>
      <c r="I203" s="48">
        <v>11</v>
      </c>
      <c r="J203" s="44">
        <f>H203+I203</f>
        <v>29</v>
      </c>
      <c r="K203" s="40">
        <v>1</v>
      </c>
      <c r="L203" s="41">
        <v>1</v>
      </c>
      <c r="M203" s="46">
        <f>(K203*S203*5)*(10+L203)</f>
        <v>220</v>
      </c>
      <c r="N203" s="70">
        <f>(K203*T203)*(10+L203)</f>
        <v>33</v>
      </c>
      <c r="O203" s="70">
        <f>K203*U203</f>
        <v>2</v>
      </c>
      <c r="P203" s="70">
        <f>K203*V203</f>
        <v>2</v>
      </c>
      <c r="Q203" s="70">
        <f>K203*W203*2</f>
        <v>4</v>
      </c>
      <c r="R203" s="70">
        <f>K203*X203*2</f>
        <v>4</v>
      </c>
      <c r="S203" s="102">
        <f>VLOOKUP(C203,职业!B:H,4,0)</f>
        <v>4</v>
      </c>
      <c r="T203" s="102">
        <f>VLOOKUP(C203,职业!B:J,5,0)</f>
        <v>3</v>
      </c>
      <c r="U203" s="102">
        <f>VLOOKUP(C203,职业!B:J,6,0)</f>
        <v>2</v>
      </c>
      <c r="V203" s="102">
        <f>VLOOKUP(C203,职业!B:J,7,0)</f>
        <v>2</v>
      </c>
      <c r="W203" s="102">
        <f>VLOOKUP(C203,职业!B:J,8,0)</f>
        <v>2</v>
      </c>
      <c r="X203" s="102">
        <f>VLOOKUP(C203,职业!B:J,9,0)</f>
        <v>2</v>
      </c>
    </row>
    <row r="204" spans="1:24">
      <c r="A204" s="44">
        <f>ROW()-2</f>
        <v>202</v>
      </c>
      <c r="B204" s="44">
        <v>670</v>
      </c>
      <c r="C204" s="40">
        <v>1</v>
      </c>
      <c r="D204" s="40">
        <v>0</v>
      </c>
      <c r="E204" s="45" t="s">
        <v>785</v>
      </c>
      <c r="F204" s="45" t="str">
        <f>VLOOKUP(C204,职业!B:C,2,0)</f>
        <v>大将军</v>
      </c>
      <c r="G204" s="45" t="str">
        <f>VLOOKUP(D204,绝技!B:C,2,0)</f>
        <v>无</v>
      </c>
      <c r="H204" s="48">
        <v>18</v>
      </c>
      <c r="I204" s="48">
        <v>6</v>
      </c>
      <c r="J204" s="44">
        <f>H204+I204</f>
        <v>24</v>
      </c>
      <c r="K204" s="40">
        <v>1</v>
      </c>
      <c r="L204" s="41">
        <v>1</v>
      </c>
      <c r="M204" s="46">
        <f>(K204*S204*5)*(10+L204)</f>
        <v>220</v>
      </c>
      <c r="N204" s="70">
        <f>(K204*T204)*(10+L204)</f>
        <v>33</v>
      </c>
      <c r="O204" s="70">
        <f>K204*U204</f>
        <v>2</v>
      </c>
      <c r="P204" s="70">
        <f>K204*V204</f>
        <v>2</v>
      </c>
      <c r="Q204" s="70">
        <f>K204*W204*2</f>
        <v>4</v>
      </c>
      <c r="R204" s="70">
        <f>K204*X204*2</f>
        <v>4</v>
      </c>
      <c r="S204" s="102">
        <f>VLOOKUP(C204,职业!B:H,4,0)</f>
        <v>4</v>
      </c>
      <c r="T204" s="102">
        <f>VLOOKUP(C204,职业!B:J,5,0)</f>
        <v>3</v>
      </c>
      <c r="U204" s="102">
        <f>VLOOKUP(C204,职业!B:J,6,0)</f>
        <v>2</v>
      </c>
      <c r="V204" s="102">
        <f>VLOOKUP(C204,职业!B:J,7,0)</f>
        <v>2</v>
      </c>
      <c r="W204" s="102">
        <f>VLOOKUP(C204,职业!B:J,8,0)</f>
        <v>2</v>
      </c>
      <c r="X204" s="102">
        <f>VLOOKUP(C204,职业!B:J,9,0)</f>
        <v>2</v>
      </c>
    </row>
    <row r="205" spans="1:24">
      <c r="A205" s="44">
        <f>ROW()-2</f>
        <v>203</v>
      </c>
      <c r="B205" s="44">
        <v>17</v>
      </c>
      <c r="C205" s="40">
        <v>1</v>
      </c>
      <c r="D205" s="40">
        <v>0</v>
      </c>
      <c r="E205" s="45" t="s">
        <v>140</v>
      </c>
      <c r="F205" s="45" t="str">
        <f>VLOOKUP(C205,职业!B:C,2,0)</f>
        <v>大将军</v>
      </c>
      <c r="G205" s="45" t="str">
        <f>VLOOKUP(D205,绝技!B:C,2,0)</f>
        <v>无</v>
      </c>
      <c r="H205" s="48">
        <v>17</v>
      </c>
      <c r="I205" s="48">
        <v>10</v>
      </c>
      <c r="J205" s="44">
        <f>H205+I205</f>
        <v>27</v>
      </c>
      <c r="K205" s="40">
        <v>1</v>
      </c>
      <c r="L205" s="41">
        <v>1</v>
      </c>
      <c r="M205" s="46">
        <f>(K205*S205*5)*(10+L205)</f>
        <v>220</v>
      </c>
      <c r="N205" s="70">
        <f>(K205*T205)*(10+L205)</f>
        <v>33</v>
      </c>
      <c r="O205" s="70">
        <f>K205*U205</f>
        <v>2</v>
      </c>
      <c r="P205" s="70">
        <f>K205*V205</f>
        <v>2</v>
      </c>
      <c r="Q205" s="70">
        <f>K205*W205*2</f>
        <v>4</v>
      </c>
      <c r="R205" s="70">
        <f>K205*X205*2</f>
        <v>4</v>
      </c>
      <c r="S205" s="102">
        <f>VLOOKUP(C205,职业!B:H,4,0)</f>
        <v>4</v>
      </c>
      <c r="T205" s="102">
        <f>VLOOKUP(C205,职业!B:J,5,0)</f>
        <v>3</v>
      </c>
      <c r="U205" s="102">
        <f>VLOOKUP(C205,职业!B:J,6,0)</f>
        <v>2</v>
      </c>
      <c r="V205" s="102">
        <f>VLOOKUP(C205,职业!B:J,7,0)</f>
        <v>2</v>
      </c>
      <c r="W205" s="102">
        <f>VLOOKUP(C205,职业!B:J,8,0)</f>
        <v>2</v>
      </c>
      <c r="X205" s="102">
        <f>VLOOKUP(C205,职业!B:J,9,0)</f>
        <v>2</v>
      </c>
    </row>
    <row r="206" spans="1:24">
      <c r="A206" s="44">
        <f>ROW()-2</f>
        <v>204</v>
      </c>
      <c r="B206" s="44">
        <v>18</v>
      </c>
      <c r="C206" s="40">
        <v>1</v>
      </c>
      <c r="D206" s="40">
        <v>0</v>
      </c>
      <c r="E206" s="45" t="s">
        <v>141</v>
      </c>
      <c r="F206" s="45" t="str">
        <f>VLOOKUP(C206,职业!B:C,2,0)</f>
        <v>大将军</v>
      </c>
      <c r="G206" s="45" t="str">
        <f>VLOOKUP(D206,绝技!B:C,2,0)</f>
        <v>无</v>
      </c>
      <c r="H206" s="48">
        <v>17</v>
      </c>
      <c r="I206" s="48">
        <v>17</v>
      </c>
      <c r="J206" s="44">
        <f>H206+I206</f>
        <v>34</v>
      </c>
      <c r="K206" s="40">
        <v>1</v>
      </c>
      <c r="L206" s="41">
        <v>1</v>
      </c>
      <c r="M206" s="46">
        <f>(K206*S206*5)*(10+L206)</f>
        <v>220</v>
      </c>
      <c r="N206" s="70">
        <f>(K206*T206)*(10+L206)</f>
        <v>33</v>
      </c>
      <c r="O206" s="70">
        <f>K206*U206</f>
        <v>2</v>
      </c>
      <c r="P206" s="70">
        <f>K206*V206</f>
        <v>2</v>
      </c>
      <c r="Q206" s="70">
        <f>K206*W206*2</f>
        <v>4</v>
      </c>
      <c r="R206" s="70">
        <f>K206*X206*2</f>
        <v>4</v>
      </c>
      <c r="S206" s="102">
        <f>VLOOKUP(C206,职业!B:H,4,0)</f>
        <v>4</v>
      </c>
      <c r="T206" s="102">
        <f>VLOOKUP(C206,职业!B:J,5,0)</f>
        <v>3</v>
      </c>
      <c r="U206" s="102">
        <f>VLOOKUP(C206,职业!B:J,6,0)</f>
        <v>2</v>
      </c>
      <c r="V206" s="102">
        <f>VLOOKUP(C206,职业!B:J,7,0)</f>
        <v>2</v>
      </c>
      <c r="W206" s="102">
        <f>VLOOKUP(C206,职业!B:J,8,0)</f>
        <v>2</v>
      </c>
      <c r="X206" s="102">
        <f>VLOOKUP(C206,职业!B:J,9,0)</f>
        <v>2</v>
      </c>
    </row>
    <row r="207" spans="1:24">
      <c r="A207" s="44">
        <f>ROW()-2</f>
        <v>205</v>
      </c>
      <c r="B207" s="44">
        <v>20</v>
      </c>
      <c r="C207" s="40">
        <v>1</v>
      </c>
      <c r="D207" s="40">
        <v>0</v>
      </c>
      <c r="E207" s="45" t="s">
        <v>143</v>
      </c>
      <c r="F207" s="45" t="str">
        <f>VLOOKUP(C207,职业!B:C,2,0)</f>
        <v>大将军</v>
      </c>
      <c r="G207" s="45" t="str">
        <f>VLOOKUP(D207,绝技!B:C,2,0)</f>
        <v>无</v>
      </c>
      <c r="H207" s="48">
        <v>17</v>
      </c>
      <c r="I207" s="48">
        <v>7</v>
      </c>
      <c r="J207" s="44">
        <f>H207+I207</f>
        <v>24</v>
      </c>
      <c r="K207" s="40">
        <v>1</v>
      </c>
      <c r="L207" s="41">
        <v>1</v>
      </c>
      <c r="M207" s="46">
        <f>(K207*S207*5)*(10+L207)</f>
        <v>220</v>
      </c>
      <c r="N207" s="70">
        <f>(K207*T207)*(10+L207)</f>
        <v>33</v>
      </c>
      <c r="O207" s="70">
        <f>K207*U207</f>
        <v>2</v>
      </c>
      <c r="P207" s="70">
        <f>K207*V207</f>
        <v>2</v>
      </c>
      <c r="Q207" s="70">
        <f>K207*W207*2</f>
        <v>4</v>
      </c>
      <c r="R207" s="70">
        <f>K207*X207*2</f>
        <v>4</v>
      </c>
      <c r="S207" s="102">
        <f>VLOOKUP(C207,职业!B:H,4,0)</f>
        <v>4</v>
      </c>
      <c r="T207" s="102">
        <f>VLOOKUP(C207,职业!B:J,5,0)</f>
        <v>3</v>
      </c>
      <c r="U207" s="102">
        <f>VLOOKUP(C207,职业!B:J,6,0)</f>
        <v>2</v>
      </c>
      <c r="V207" s="102">
        <f>VLOOKUP(C207,职业!B:J,7,0)</f>
        <v>2</v>
      </c>
      <c r="W207" s="102">
        <f>VLOOKUP(C207,职业!B:J,8,0)</f>
        <v>2</v>
      </c>
      <c r="X207" s="102">
        <f>VLOOKUP(C207,职业!B:J,9,0)</f>
        <v>2</v>
      </c>
    </row>
    <row r="208" spans="1:24">
      <c r="A208" s="44">
        <f>ROW()-2</f>
        <v>206</v>
      </c>
      <c r="B208" s="44">
        <v>23</v>
      </c>
      <c r="C208" s="40">
        <v>1</v>
      </c>
      <c r="D208" s="40">
        <v>0</v>
      </c>
      <c r="E208" s="45" t="s">
        <v>146</v>
      </c>
      <c r="F208" s="45" t="str">
        <f>VLOOKUP(C208,职业!B:C,2,0)</f>
        <v>大将军</v>
      </c>
      <c r="G208" s="45" t="str">
        <f>VLOOKUP(D208,绝技!B:C,2,0)</f>
        <v>无</v>
      </c>
      <c r="H208" s="48">
        <v>17</v>
      </c>
      <c r="I208" s="48">
        <v>14</v>
      </c>
      <c r="J208" s="44">
        <f>H208+I208</f>
        <v>31</v>
      </c>
      <c r="K208" s="40">
        <v>1</v>
      </c>
      <c r="L208" s="41">
        <v>1</v>
      </c>
      <c r="M208" s="46">
        <f>(K208*S208*5)*(10+L208)</f>
        <v>220</v>
      </c>
      <c r="N208" s="70">
        <f>(K208*T208)*(10+L208)</f>
        <v>33</v>
      </c>
      <c r="O208" s="70">
        <f>K208*U208</f>
        <v>2</v>
      </c>
      <c r="P208" s="70">
        <f>K208*V208</f>
        <v>2</v>
      </c>
      <c r="Q208" s="70">
        <f>K208*W208*2</f>
        <v>4</v>
      </c>
      <c r="R208" s="70">
        <f>K208*X208*2</f>
        <v>4</v>
      </c>
      <c r="S208" s="102">
        <f>VLOOKUP(C208,职业!B:H,4,0)</f>
        <v>4</v>
      </c>
      <c r="T208" s="102">
        <f>VLOOKUP(C208,职业!B:J,5,0)</f>
        <v>3</v>
      </c>
      <c r="U208" s="102">
        <f>VLOOKUP(C208,职业!B:J,6,0)</f>
        <v>2</v>
      </c>
      <c r="V208" s="102">
        <f>VLOOKUP(C208,职业!B:J,7,0)</f>
        <v>2</v>
      </c>
      <c r="W208" s="102">
        <f>VLOOKUP(C208,职业!B:J,8,0)</f>
        <v>2</v>
      </c>
      <c r="X208" s="102">
        <f>VLOOKUP(C208,职业!B:J,9,0)</f>
        <v>2</v>
      </c>
    </row>
    <row r="209" spans="1:24">
      <c r="A209" s="44">
        <f>ROW()-2</f>
        <v>207</v>
      </c>
      <c r="B209" s="44">
        <v>39</v>
      </c>
      <c r="C209" s="40">
        <v>1</v>
      </c>
      <c r="D209" s="40">
        <v>0</v>
      </c>
      <c r="E209" s="45" t="s">
        <v>162</v>
      </c>
      <c r="F209" s="45" t="str">
        <f>VLOOKUP(C209,职业!B:C,2,0)</f>
        <v>大将军</v>
      </c>
      <c r="G209" s="45" t="str">
        <f>VLOOKUP(D209,绝技!B:C,2,0)</f>
        <v>无</v>
      </c>
      <c r="H209" s="48">
        <v>17</v>
      </c>
      <c r="I209" s="48">
        <v>9</v>
      </c>
      <c r="J209" s="44">
        <f>H209+I209</f>
        <v>26</v>
      </c>
      <c r="K209" s="40">
        <v>1</v>
      </c>
      <c r="L209" s="41">
        <v>1</v>
      </c>
      <c r="M209" s="46">
        <f>(K209*S209*5)*(10+L209)</f>
        <v>220</v>
      </c>
      <c r="N209" s="70">
        <f>(K209*T209)*(10+L209)</f>
        <v>33</v>
      </c>
      <c r="O209" s="70">
        <f>K209*U209</f>
        <v>2</v>
      </c>
      <c r="P209" s="70">
        <f>K209*V209</f>
        <v>2</v>
      </c>
      <c r="Q209" s="70">
        <f>K209*W209*2</f>
        <v>4</v>
      </c>
      <c r="R209" s="70">
        <f>K209*X209*2</f>
        <v>4</v>
      </c>
      <c r="S209" s="102">
        <f>VLOOKUP(C209,职业!B:H,4,0)</f>
        <v>4</v>
      </c>
      <c r="T209" s="102">
        <f>VLOOKUP(C209,职业!B:J,5,0)</f>
        <v>3</v>
      </c>
      <c r="U209" s="102">
        <f>VLOOKUP(C209,职业!B:J,6,0)</f>
        <v>2</v>
      </c>
      <c r="V209" s="102">
        <f>VLOOKUP(C209,职业!B:J,7,0)</f>
        <v>2</v>
      </c>
      <c r="W209" s="102">
        <f>VLOOKUP(C209,职业!B:J,8,0)</f>
        <v>2</v>
      </c>
      <c r="X209" s="102">
        <f>VLOOKUP(C209,职业!B:J,9,0)</f>
        <v>2</v>
      </c>
    </row>
    <row r="210" spans="1:24">
      <c r="A210" s="44">
        <f>ROW()-2</f>
        <v>208</v>
      </c>
      <c r="B210" s="44">
        <v>58</v>
      </c>
      <c r="C210" s="40">
        <v>1</v>
      </c>
      <c r="D210" s="40">
        <v>0</v>
      </c>
      <c r="E210" s="45" t="s">
        <v>181</v>
      </c>
      <c r="F210" s="45" t="str">
        <f>VLOOKUP(C210,职业!B:C,2,0)</f>
        <v>大将军</v>
      </c>
      <c r="G210" s="45" t="str">
        <f>VLOOKUP(D210,绝技!B:C,2,0)</f>
        <v>无</v>
      </c>
      <c r="H210" s="48">
        <v>17</v>
      </c>
      <c r="I210" s="48">
        <v>9</v>
      </c>
      <c r="J210" s="44">
        <f>H210+I210</f>
        <v>26</v>
      </c>
      <c r="K210" s="40">
        <v>1</v>
      </c>
      <c r="L210" s="41">
        <v>1</v>
      </c>
      <c r="M210" s="46">
        <f>(K210*S210*5)*(10+L210)</f>
        <v>220</v>
      </c>
      <c r="N210" s="70">
        <f>(K210*T210)*(10+L210)</f>
        <v>33</v>
      </c>
      <c r="O210" s="70">
        <f>K210*U210</f>
        <v>2</v>
      </c>
      <c r="P210" s="70">
        <f>K210*V210</f>
        <v>2</v>
      </c>
      <c r="Q210" s="70">
        <f>K210*W210*2</f>
        <v>4</v>
      </c>
      <c r="R210" s="70">
        <f>K210*X210*2</f>
        <v>4</v>
      </c>
      <c r="S210" s="102">
        <f>VLOOKUP(C210,职业!B:H,4,0)</f>
        <v>4</v>
      </c>
      <c r="T210" s="102">
        <f>VLOOKUP(C210,职业!B:J,5,0)</f>
        <v>3</v>
      </c>
      <c r="U210" s="102">
        <f>VLOOKUP(C210,职业!B:J,6,0)</f>
        <v>2</v>
      </c>
      <c r="V210" s="102">
        <f>VLOOKUP(C210,职业!B:J,7,0)</f>
        <v>2</v>
      </c>
      <c r="W210" s="102">
        <f>VLOOKUP(C210,职业!B:J,8,0)</f>
        <v>2</v>
      </c>
      <c r="X210" s="102">
        <f>VLOOKUP(C210,职业!B:J,9,0)</f>
        <v>2</v>
      </c>
    </row>
    <row r="211" spans="1:24">
      <c r="A211" s="44">
        <f>ROW()-2</f>
        <v>209</v>
      </c>
      <c r="B211" s="44">
        <v>72</v>
      </c>
      <c r="C211" s="40">
        <v>1</v>
      </c>
      <c r="D211" s="40">
        <v>0</v>
      </c>
      <c r="E211" s="45" t="s">
        <v>195</v>
      </c>
      <c r="F211" s="45" t="str">
        <f>VLOOKUP(C211,职业!B:C,2,0)</f>
        <v>大将军</v>
      </c>
      <c r="G211" s="45" t="str">
        <f>VLOOKUP(D211,绝技!B:C,2,0)</f>
        <v>无</v>
      </c>
      <c r="H211" s="48">
        <v>17</v>
      </c>
      <c r="I211" s="48">
        <v>11</v>
      </c>
      <c r="J211" s="44">
        <f>H211+I211</f>
        <v>28</v>
      </c>
      <c r="K211" s="40">
        <v>1</v>
      </c>
      <c r="L211" s="41">
        <v>1</v>
      </c>
      <c r="M211" s="46">
        <f>(K211*S211*5)*(10+L211)</f>
        <v>220</v>
      </c>
      <c r="N211" s="70">
        <f>(K211*T211)*(10+L211)</f>
        <v>33</v>
      </c>
      <c r="O211" s="70">
        <f>K211*U211</f>
        <v>2</v>
      </c>
      <c r="P211" s="70">
        <f>K211*V211</f>
        <v>2</v>
      </c>
      <c r="Q211" s="70">
        <f>K211*W211*2</f>
        <v>4</v>
      </c>
      <c r="R211" s="70">
        <f>K211*X211*2</f>
        <v>4</v>
      </c>
      <c r="S211" s="102">
        <f>VLOOKUP(C211,职业!B:H,4,0)</f>
        <v>4</v>
      </c>
      <c r="T211" s="102">
        <f>VLOOKUP(C211,职业!B:J,5,0)</f>
        <v>3</v>
      </c>
      <c r="U211" s="102">
        <f>VLOOKUP(C211,职业!B:J,6,0)</f>
        <v>2</v>
      </c>
      <c r="V211" s="102">
        <f>VLOOKUP(C211,职业!B:J,7,0)</f>
        <v>2</v>
      </c>
      <c r="W211" s="102">
        <f>VLOOKUP(C211,职业!B:J,8,0)</f>
        <v>2</v>
      </c>
      <c r="X211" s="102">
        <f>VLOOKUP(C211,职业!B:J,9,0)</f>
        <v>2</v>
      </c>
    </row>
    <row r="212" spans="1:24">
      <c r="A212" s="44">
        <f>ROW()-2</f>
        <v>210</v>
      </c>
      <c r="B212" s="44">
        <v>75</v>
      </c>
      <c r="C212" s="40">
        <v>1</v>
      </c>
      <c r="D212" s="40">
        <v>0</v>
      </c>
      <c r="E212" s="45" t="s">
        <v>198</v>
      </c>
      <c r="F212" s="45" t="str">
        <f>VLOOKUP(C212,职业!B:C,2,0)</f>
        <v>大将军</v>
      </c>
      <c r="G212" s="45" t="str">
        <f>VLOOKUP(D212,绝技!B:C,2,0)</f>
        <v>无</v>
      </c>
      <c r="H212" s="48">
        <v>17</v>
      </c>
      <c r="I212" s="48">
        <v>17</v>
      </c>
      <c r="J212" s="44">
        <f>H212+I212</f>
        <v>34</v>
      </c>
      <c r="K212" s="40">
        <v>1</v>
      </c>
      <c r="L212" s="41">
        <v>1</v>
      </c>
      <c r="M212" s="46">
        <f>(K212*S212*5)*(10+L212)</f>
        <v>220</v>
      </c>
      <c r="N212" s="70">
        <f>(K212*T212)*(10+L212)</f>
        <v>33</v>
      </c>
      <c r="O212" s="70">
        <f>K212*U212</f>
        <v>2</v>
      </c>
      <c r="P212" s="70">
        <f>K212*V212</f>
        <v>2</v>
      </c>
      <c r="Q212" s="70">
        <f>K212*W212*2</f>
        <v>4</v>
      </c>
      <c r="R212" s="70">
        <f>K212*X212*2</f>
        <v>4</v>
      </c>
      <c r="S212" s="102">
        <f>VLOOKUP(C212,职业!B:H,4,0)</f>
        <v>4</v>
      </c>
      <c r="T212" s="102">
        <f>VLOOKUP(C212,职业!B:J,5,0)</f>
        <v>3</v>
      </c>
      <c r="U212" s="102">
        <f>VLOOKUP(C212,职业!B:J,6,0)</f>
        <v>2</v>
      </c>
      <c r="V212" s="102">
        <f>VLOOKUP(C212,职业!B:J,7,0)</f>
        <v>2</v>
      </c>
      <c r="W212" s="102">
        <f>VLOOKUP(C212,职业!B:J,8,0)</f>
        <v>2</v>
      </c>
      <c r="X212" s="102">
        <f>VLOOKUP(C212,职业!B:J,9,0)</f>
        <v>2</v>
      </c>
    </row>
    <row r="213" spans="1:24">
      <c r="A213" s="44">
        <f>ROW()-2</f>
        <v>211</v>
      </c>
      <c r="B213" s="44">
        <v>109</v>
      </c>
      <c r="C213" s="40">
        <v>1</v>
      </c>
      <c r="D213" s="40">
        <v>0</v>
      </c>
      <c r="E213" s="45" t="s">
        <v>232</v>
      </c>
      <c r="F213" s="45" t="str">
        <f>VLOOKUP(C213,职业!B:C,2,0)</f>
        <v>大将军</v>
      </c>
      <c r="G213" s="45" t="str">
        <f>VLOOKUP(D213,绝技!B:C,2,0)</f>
        <v>无</v>
      </c>
      <c r="H213" s="48">
        <v>17</v>
      </c>
      <c r="I213" s="48">
        <v>19</v>
      </c>
      <c r="J213" s="44">
        <f>H213+I213</f>
        <v>36</v>
      </c>
      <c r="K213" s="40">
        <v>1</v>
      </c>
      <c r="L213" s="41">
        <v>1</v>
      </c>
      <c r="M213" s="46">
        <f>(K213*S213*5)*(10+L213)</f>
        <v>220</v>
      </c>
      <c r="N213" s="70">
        <f>(K213*T213)*(10+L213)</f>
        <v>33</v>
      </c>
      <c r="O213" s="70">
        <f>K213*U213</f>
        <v>2</v>
      </c>
      <c r="P213" s="70">
        <f>K213*V213</f>
        <v>2</v>
      </c>
      <c r="Q213" s="70">
        <f>K213*W213*2</f>
        <v>4</v>
      </c>
      <c r="R213" s="70">
        <f>K213*X213*2</f>
        <v>4</v>
      </c>
      <c r="S213" s="102">
        <f>VLOOKUP(C213,职业!B:H,4,0)</f>
        <v>4</v>
      </c>
      <c r="T213" s="102">
        <f>VLOOKUP(C213,职业!B:J,5,0)</f>
        <v>3</v>
      </c>
      <c r="U213" s="102">
        <f>VLOOKUP(C213,职业!B:J,6,0)</f>
        <v>2</v>
      </c>
      <c r="V213" s="102">
        <f>VLOOKUP(C213,职业!B:J,7,0)</f>
        <v>2</v>
      </c>
      <c r="W213" s="102">
        <f>VLOOKUP(C213,职业!B:J,8,0)</f>
        <v>2</v>
      </c>
      <c r="X213" s="102">
        <f>VLOOKUP(C213,职业!B:J,9,0)</f>
        <v>2</v>
      </c>
    </row>
    <row r="214" spans="1:24">
      <c r="A214" s="44">
        <f>ROW()-2</f>
        <v>212</v>
      </c>
      <c r="B214" s="44">
        <v>138</v>
      </c>
      <c r="C214" s="40">
        <v>1</v>
      </c>
      <c r="D214" s="40">
        <v>0</v>
      </c>
      <c r="E214" s="45" t="s">
        <v>261</v>
      </c>
      <c r="F214" s="45" t="str">
        <f>VLOOKUP(C214,职业!B:C,2,0)</f>
        <v>大将军</v>
      </c>
      <c r="G214" s="45" t="str">
        <f>VLOOKUP(D214,绝技!B:C,2,0)</f>
        <v>无</v>
      </c>
      <c r="H214" s="48">
        <v>17</v>
      </c>
      <c r="I214" s="48">
        <v>9</v>
      </c>
      <c r="J214" s="44">
        <f>H214+I214</f>
        <v>26</v>
      </c>
      <c r="K214" s="40">
        <v>1</v>
      </c>
      <c r="L214" s="41">
        <v>1</v>
      </c>
      <c r="M214" s="46">
        <f>(K214*S214*5)*(10+L214)</f>
        <v>220</v>
      </c>
      <c r="N214" s="70">
        <f>(K214*T214)*(10+L214)</f>
        <v>33</v>
      </c>
      <c r="O214" s="70">
        <f>K214*U214</f>
        <v>2</v>
      </c>
      <c r="P214" s="70">
        <f>K214*V214</f>
        <v>2</v>
      </c>
      <c r="Q214" s="70">
        <f>K214*W214*2</f>
        <v>4</v>
      </c>
      <c r="R214" s="70">
        <f>K214*X214*2</f>
        <v>4</v>
      </c>
      <c r="S214" s="102">
        <f>VLOOKUP(C214,职业!B:H,4,0)</f>
        <v>4</v>
      </c>
      <c r="T214" s="102">
        <f>VLOOKUP(C214,职业!B:J,5,0)</f>
        <v>3</v>
      </c>
      <c r="U214" s="102">
        <f>VLOOKUP(C214,职业!B:J,6,0)</f>
        <v>2</v>
      </c>
      <c r="V214" s="102">
        <f>VLOOKUP(C214,职业!B:J,7,0)</f>
        <v>2</v>
      </c>
      <c r="W214" s="102">
        <f>VLOOKUP(C214,职业!B:J,8,0)</f>
        <v>2</v>
      </c>
      <c r="X214" s="102">
        <f>VLOOKUP(C214,职业!B:J,9,0)</f>
        <v>2</v>
      </c>
    </row>
    <row r="215" spans="1:24">
      <c r="A215" s="44">
        <f>ROW()-2</f>
        <v>213</v>
      </c>
      <c r="B215" s="44">
        <v>139</v>
      </c>
      <c r="C215" s="40">
        <v>1</v>
      </c>
      <c r="D215" s="40">
        <v>0</v>
      </c>
      <c r="E215" s="45" t="s">
        <v>262</v>
      </c>
      <c r="F215" s="45" t="str">
        <f>VLOOKUP(C215,职业!B:C,2,0)</f>
        <v>大将军</v>
      </c>
      <c r="G215" s="45" t="str">
        <f>VLOOKUP(D215,绝技!B:C,2,0)</f>
        <v>无</v>
      </c>
      <c r="H215" s="48">
        <v>17</v>
      </c>
      <c r="I215" s="48">
        <v>5</v>
      </c>
      <c r="J215" s="44">
        <f>H215+I215</f>
        <v>22</v>
      </c>
      <c r="K215" s="40">
        <v>1</v>
      </c>
      <c r="L215" s="41">
        <v>1</v>
      </c>
      <c r="M215" s="46">
        <f>(K215*S215*5)*(10+L215)</f>
        <v>220</v>
      </c>
      <c r="N215" s="70">
        <f>(K215*T215)*(10+L215)</f>
        <v>33</v>
      </c>
      <c r="O215" s="70">
        <f>K215*U215</f>
        <v>2</v>
      </c>
      <c r="P215" s="70">
        <f>K215*V215</f>
        <v>2</v>
      </c>
      <c r="Q215" s="70">
        <f>K215*W215*2</f>
        <v>4</v>
      </c>
      <c r="R215" s="70">
        <f>K215*X215*2</f>
        <v>4</v>
      </c>
      <c r="S215" s="102">
        <f>VLOOKUP(C215,职业!B:H,4,0)</f>
        <v>4</v>
      </c>
      <c r="T215" s="102">
        <f>VLOOKUP(C215,职业!B:J,5,0)</f>
        <v>3</v>
      </c>
      <c r="U215" s="102">
        <f>VLOOKUP(C215,职业!B:J,6,0)</f>
        <v>2</v>
      </c>
      <c r="V215" s="102">
        <f>VLOOKUP(C215,职业!B:J,7,0)</f>
        <v>2</v>
      </c>
      <c r="W215" s="102">
        <f>VLOOKUP(C215,职业!B:J,8,0)</f>
        <v>2</v>
      </c>
      <c r="X215" s="102">
        <f>VLOOKUP(C215,职业!B:J,9,0)</f>
        <v>2</v>
      </c>
    </row>
    <row r="216" spans="1:24">
      <c r="A216" s="44">
        <f>ROW()-2</f>
        <v>214</v>
      </c>
      <c r="B216" s="44">
        <v>149</v>
      </c>
      <c r="C216" s="40">
        <v>1</v>
      </c>
      <c r="D216" s="40">
        <v>0</v>
      </c>
      <c r="E216" s="45" t="s">
        <v>272</v>
      </c>
      <c r="F216" s="45" t="str">
        <f>VLOOKUP(C216,职业!B:C,2,0)</f>
        <v>大将军</v>
      </c>
      <c r="G216" s="45" t="str">
        <f>VLOOKUP(D216,绝技!B:C,2,0)</f>
        <v>无</v>
      </c>
      <c r="H216" s="48">
        <v>17</v>
      </c>
      <c r="I216" s="48">
        <v>3</v>
      </c>
      <c r="J216" s="44">
        <f>H216+I216</f>
        <v>20</v>
      </c>
      <c r="K216" s="40">
        <v>1</v>
      </c>
      <c r="L216" s="41">
        <v>1</v>
      </c>
      <c r="M216" s="46">
        <f>(K216*S216*5)*(10+L216)</f>
        <v>220</v>
      </c>
      <c r="N216" s="70">
        <f>(K216*T216)*(10+L216)</f>
        <v>33</v>
      </c>
      <c r="O216" s="70">
        <f>K216*U216</f>
        <v>2</v>
      </c>
      <c r="P216" s="70">
        <f>K216*V216</f>
        <v>2</v>
      </c>
      <c r="Q216" s="70">
        <f>K216*W216*2</f>
        <v>4</v>
      </c>
      <c r="R216" s="70">
        <f>K216*X216*2</f>
        <v>4</v>
      </c>
      <c r="S216" s="102">
        <f>VLOOKUP(C216,职业!B:H,4,0)</f>
        <v>4</v>
      </c>
      <c r="T216" s="102">
        <f>VLOOKUP(C216,职业!B:J,5,0)</f>
        <v>3</v>
      </c>
      <c r="U216" s="102">
        <f>VLOOKUP(C216,职业!B:J,6,0)</f>
        <v>2</v>
      </c>
      <c r="V216" s="102">
        <f>VLOOKUP(C216,职业!B:J,7,0)</f>
        <v>2</v>
      </c>
      <c r="W216" s="102">
        <f>VLOOKUP(C216,职业!B:J,8,0)</f>
        <v>2</v>
      </c>
      <c r="X216" s="102">
        <f>VLOOKUP(C216,职业!B:J,9,0)</f>
        <v>2</v>
      </c>
    </row>
    <row r="217" spans="1:24">
      <c r="A217" s="44">
        <f>ROW()-2</f>
        <v>215</v>
      </c>
      <c r="B217" s="44">
        <v>156</v>
      </c>
      <c r="C217" s="40">
        <v>1</v>
      </c>
      <c r="D217" s="40">
        <v>0</v>
      </c>
      <c r="E217" s="45" t="s">
        <v>279</v>
      </c>
      <c r="F217" s="45" t="str">
        <f>VLOOKUP(C217,职业!B:C,2,0)</f>
        <v>大将军</v>
      </c>
      <c r="G217" s="45" t="str">
        <f>VLOOKUP(D217,绝技!B:C,2,0)</f>
        <v>无</v>
      </c>
      <c r="H217" s="48">
        <v>17</v>
      </c>
      <c r="I217" s="48">
        <v>10</v>
      </c>
      <c r="J217" s="44">
        <f>H217+I217</f>
        <v>27</v>
      </c>
      <c r="K217" s="40">
        <v>1</v>
      </c>
      <c r="L217" s="41">
        <v>1</v>
      </c>
      <c r="M217" s="46">
        <f>(K217*S217*5)*(10+L217)</f>
        <v>220</v>
      </c>
      <c r="N217" s="70">
        <f>(K217*T217)*(10+L217)</f>
        <v>33</v>
      </c>
      <c r="O217" s="70">
        <f>K217*U217</f>
        <v>2</v>
      </c>
      <c r="P217" s="70">
        <f>K217*V217</f>
        <v>2</v>
      </c>
      <c r="Q217" s="70">
        <f>K217*W217*2</f>
        <v>4</v>
      </c>
      <c r="R217" s="70">
        <f>K217*X217*2</f>
        <v>4</v>
      </c>
      <c r="S217" s="102">
        <f>VLOOKUP(C217,职业!B:H,4,0)</f>
        <v>4</v>
      </c>
      <c r="T217" s="102">
        <f>VLOOKUP(C217,职业!B:J,5,0)</f>
        <v>3</v>
      </c>
      <c r="U217" s="102">
        <f>VLOOKUP(C217,职业!B:J,6,0)</f>
        <v>2</v>
      </c>
      <c r="V217" s="102">
        <f>VLOOKUP(C217,职业!B:J,7,0)</f>
        <v>2</v>
      </c>
      <c r="W217" s="102">
        <f>VLOOKUP(C217,职业!B:J,8,0)</f>
        <v>2</v>
      </c>
      <c r="X217" s="102">
        <f>VLOOKUP(C217,职业!B:J,9,0)</f>
        <v>2</v>
      </c>
    </row>
    <row r="218" spans="1:24">
      <c r="A218" s="44">
        <f>ROW()-2</f>
        <v>216</v>
      </c>
      <c r="B218" s="44">
        <v>158</v>
      </c>
      <c r="C218" s="40">
        <v>1</v>
      </c>
      <c r="D218" s="40">
        <v>0</v>
      </c>
      <c r="E218" s="45" t="s">
        <v>281</v>
      </c>
      <c r="F218" s="45" t="str">
        <f>VLOOKUP(C218,职业!B:C,2,0)</f>
        <v>大将军</v>
      </c>
      <c r="G218" s="45" t="str">
        <f>VLOOKUP(D218,绝技!B:C,2,0)</f>
        <v>无</v>
      </c>
      <c r="H218" s="48">
        <v>17</v>
      </c>
      <c r="I218" s="48">
        <v>18</v>
      </c>
      <c r="J218" s="44">
        <f>H218+I218</f>
        <v>35</v>
      </c>
      <c r="K218" s="40">
        <v>1</v>
      </c>
      <c r="L218" s="41">
        <v>1</v>
      </c>
      <c r="M218" s="46">
        <f>(K218*S218*5)*(10+L218)</f>
        <v>220</v>
      </c>
      <c r="N218" s="70">
        <f>(K218*T218)*(10+L218)</f>
        <v>33</v>
      </c>
      <c r="O218" s="70">
        <f>K218*U218</f>
        <v>2</v>
      </c>
      <c r="P218" s="70">
        <f>K218*V218</f>
        <v>2</v>
      </c>
      <c r="Q218" s="70">
        <f>K218*W218*2</f>
        <v>4</v>
      </c>
      <c r="R218" s="70">
        <f>K218*X218*2</f>
        <v>4</v>
      </c>
      <c r="S218" s="102">
        <f>VLOOKUP(C218,职业!B:H,4,0)</f>
        <v>4</v>
      </c>
      <c r="T218" s="102">
        <f>VLOOKUP(C218,职业!B:J,5,0)</f>
        <v>3</v>
      </c>
      <c r="U218" s="102">
        <f>VLOOKUP(C218,职业!B:J,6,0)</f>
        <v>2</v>
      </c>
      <c r="V218" s="102">
        <f>VLOOKUP(C218,职业!B:J,7,0)</f>
        <v>2</v>
      </c>
      <c r="W218" s="102">
        <f>VLOOKUP(C218,职业!B:J,8,0)</f>
        <v>2</v>
      </c>
      <c r="X218" s="102">
        <f>VLOOKUP(C218,职业!B:J,9,0)</f>
        <v>2</v>
      </c>
    </row>
    <row r="219" spans="1:24">
      <c r="A219" s="44">
        <f>ROW()-2</f>
        <v>217</v>
      </c>
      <c r="B219" s="44">
        <v>160</v>
      </c>
      <c r="C219" s="40">
        <v>1</v>
      </c>
      <c r="D219" s="40">
        <v>0</v>
      </c>
      <c r="E219" s="45" t="s">
        <v>283</v>
      </c>
      <c r="F219" s="45" t="str">
        <f>VLOOKUP(C219,职业!B:C,2,0)</f>
        <v>大将军</v>
      </c>
      <c r="G219" s="45" t="str">
        <f>VLOOKUP(D219,绝技!B:C,2,0)</f>
        <v>无</v>
      </c>
      <c r="H219" s="48">
        <v>17</v>
      </c>
      <c r="I219" s="48">
        <v>5</v>
      </c>
      <c r="J219" s="44">
        <f>H219+I219</f>
        <v>22</v>
      </c>
      <c r="K219" s="40">
        <v>1</v>
      </c>
      <c r="L219" s="41">
        <v>1</v>
      </c>
      <c r="M219" s="46">
        <f>(K219*S219*5)*(10+L219)</f>
        <v>220</v>
      </c>
      <c r="N219" s="70">
        <f>(K219*T219)*(10+L219)</f>
        <v>33</v>
      </c>
      <c r="O219" s="70">
        <f>K219*U219</f>
        <v>2</v>
      </c>
      <c r="P219" s="70">
        <f>K219*V219</f>
        <v>2</v>
      </c>
      <c r="Q219" s="70">
        <f>K219*W219*2</f>
        <v>4</v>
      </c>
      <c r="R219" s="70">
        <f>K219*X219*2</f>
        <v>4</v>
      </c>
      <c r="S219" s="102">
        <f>VLOOKUP(C219,职业!B:H,4,0)</f>
        <v>4</v>
      </c>
      <c r="T219" s="102">
        <f>VLOOKUP(C219,职业!B:J,5,0)</f>
        <v>3</v>
      </c>
      <c r="U219" s="102">
        <f>VLOOKUP(C219,职业!B:J,6,0)</f>
        <v>2</v>
      </c>
      <c r="V219" s="102">
        <f>VLOOKUP(C219,职业!B:J,7,0)</f>
        <v>2</v>
      </c>
      <c r="W219" s="102">
        <f>VLOOKUP(C219,职业!B:J,8,0)</f>
        <v>2</v>
      </c>
      <c r="X219" s="102">
        <f>VLOOKUP(C219,职业!B:J,9,0)</f>
        <v>2</v>
      </c>
    </row>
    <row r="220" spans="1:24">
      <c r="A220" s="44">
        <f>ROW()-2</f>
        <v>218</v>
      </c>
      <c r="B220" s="44">
        <v>170</v>
      </c>
      <c r="C220" s="40">
        <v>1</v>
      </c>
      <c r="D220" s="40">
        <v>0</v>
      </c>
      <c r="E220" s="45" t="s">
        <v>293</v>
      </c>
      <c r="F220" s="45" t="str">
        <f>VLOOKUP(C220,职业!B:C,2,0)</f>
        <v>大将军</v>
      </c>
      <c r="G220" s="45" t="str">
        <f>VLOOKUP(D220,绝技!B:C,2,0)</f>
        <v>无</v>
      </c>
      <c r="H220" s="48">
        <v>17</v>
      </c>
      <c r="I220" s="48">
        <v>13</v>
      </c>
      <c r="J220" s="44">
        <f>H220+I220</f>
        <v>30</v>
      </c>
      <c r="K220" s="40">
        <v>1</v>
      </c>
      <c r="L220" s="41">
        <v>1</v>
      </c>
      <c r="M220" s="46">
        <f>(K220*S220*5)*(10+L220)</f>
        <v>220</v>
      </c>
      <c r="N220" s="70">
        <f>(K220*T220)*(10+L220)</f>
        <v>33</v>
      </c>
      <c r="O220" s="70">
        <f>K220*U220</f>
        <v>2</v>
      </c>
      <c r="P220" s="70">
        <f>K220*V220</f>
        <v>2</v>
      </c>
      <c r="Q220" s="70">
        <f>K220*W220*2</f>
        <v>4</v>
      </c>
      <c r="R220" s="70">
        <f>K220*X220*2</f>
        <v>4</v>
      </c>
      <c r="S220" s="102">
        <f>VLOOKUP(C220,职业!B:H,4,0)</f>
        <v>4</v>
      </c>
      <c r="T220" s="102">
        <f>VLOOKUP(C220,职业!B:J,5,0)</f>
        <v>3</v>
      </c>
      <c r="U220" s="102">
        <f>VLOOKUP(C220,职业!B:J,6,0)</f>
        <v>2</v>
      </c>
      <c r="V220" s="102">
        <f>VLOOKUP(C220,职业!B:J,7,0)</f>
        <v>2</v>
      </c>
      <c r="W220" s="102">
        <f>VLOOKUP(C220,职业!B:J,8,0)</f>
        <v>2</v>
      </c>
      <c r="X220" s="102">
        <f>VLOOKUP(C220,职业!B:J,9,0)</f>
        <v>2</v>
      </c>
    </row>
    <row r="221" spans="1:24">
      <c r="A221" s="44">
        <f>ROW()-2</f>
        <v>219</v>
      </c>
      <c r="B221" s="44">
        <v>177</v>
      </c>
      <c r="C221" s="40">
        <v>1</v>
      </c>
      <c r="D221" s="40">
        <v>0</v>
      </c>
      <c r="E221" s="45" t="s">
        <v>300</v>
      </c>
      <c r="F221" s="45" t="str">
        <f>VLOOKUP(C221,职业!B:C,2,0)</f>
        <v>大将军</v>
      </c>
      <c r="G221" s="45" t="str">
        <f>VLOOKUP(D221,绝技!B:C,2,0)</f>
        <v>无</v>
      </c>
      <c r="H221" s="48">
        <v>17</v>
      </c>
      <c r="I221" s="48">
        <v>14</v>
      </c>
      <c r="J221" s="44">
        <f>H221+I221</f>
        <v>31</v>
      </c>
      <c r="K221" s="40">
        <v>1</v>
      </c>
      <c r="L221" s="41">
        <v>1</v>
      </c>
      <c r="M221" s="46">
        <f>(K221*S221*5)*(10+L221)</f>
        <v>220</v>
      </c>
      <c r="N221" s="70">
        <f>(K221*T221)*(10+L221)</f>
        <v>33</v>
      </c>
      <c r="O221" s="70">
        <f>K221*U221</f>
        <v>2</v>
      </c>
      <c r="P221" s="70">
        <f>K221*V221</f>
        <v>2</v>
      </c>
      <c r="Q221" s="70">
        <f>K221*W221*2</f>
        <v>4</v>
      </c>
      <c r="R221" s="70">
        <f>K221*X221*2</f>
        <v>4</v>
      </c>
      <c r="S221" s="102">
        <f>VLOOKUP(C221,职业!B:H,4,0)</f>
        <v>4</v>
      </c>
      <c r="T221" s="102">
        <f>VLOOKUP(C221,职业!B:J,5,0)</f>
        <v>3</v>
      </c>
      <c r="U221" s="102">
        <f>VLOOKUP(C221,职业!B:J,6,0)</f>
        <v>2</v>
      </c>
      <c r="V221" s="102">
        <f>VLOOKUP(C221,职业!B:J,7,0)</f>
        <v>2</v>
      </c>
      <c r="W221" s="102">
        <f>VLOOKUP(C221,职业!B:J,8,0)</f>
        <v>2</v>
      </c>
      <c r="X221" s="102">
        <f>VLOOKUP(C221,职业!B:J,9,0)</f>
        <v>2</v>
      </c>
    </row>
    <row r="222" spans="1:24">
      <c r="A222" s="44">
        <f>ROW()-2</f>
        <v>220</v>
      </c>
      <c r="B222" s="44">
        <v>181</v>
      </c>
      <c r="C222" s="40">
        <v>1</v>
      </c>
      <c r="D222" s="40">
        <v>0</v>
      </c>
      <c r="E222" s="45" t="s">
        <v>304</v>
      </c>
      <c r="F222" s="45" t="str">
        <f>VLOOKUP(C222,职业!B:C,2,0)</f>
        <v>大将军</v>
      </c>
      <c r="G222" s="45" t="str">
        <f>VLOOKUP(D222,绝技!B:C,2,0)</f>
        <v>无</v>
      </c>
      <c r="H222" s="48">
        <v>17</v>
      </c>
      <c r="I222" s="48">
        <v>13</v>
      </c>
      <c r="J222" s="44">
        <f>H222+I222</f>
        <v>30</v>
      </c>
      <c r="K222" s="40">
        <v>1</v>
      </c>
      <c r="L222" s="41">
        <v>1</v>
      </c>
      <c r="M222" s="46">
        <f>(K222*S222*5)*(10+L222)</f>
        <v>220</v>
      </c>
      <c r="N222" s="70">
        <f>(K222*T222)*(10+L222)</f>
        <v>33</v>
      </c>
      <c r="O222" s="70">
        <f>K222*U222</f>
        <v>2</v>
      </c>
      <c r="P222" s="70">
        <f>K222*V222</f>
        <v>2</v>
      </c>
      <c r="Q222" s="70">
        <f>K222*W222*2</f>
        <v>4</v>
      </c>
      <c r="R222" s="70">
        <f>K222*X222*2</f>
        <v>4</v>
      </c>
      <c r="S222" s="102">
        <f>VLOOKUP(C222,职业!B:H,4,0)</f>
        <v>4</v>
      </c>
      <c r="T222" s="102">
        <f>VLOOKUP(C222,职业!B:J,5,0)</f>
        <v>3</v>
      </c>
      <c r="U222" s="102">
        <f>VLOOKUP(C222,职业!B:J,6,0)</f>
        <v>2</v>
      </c>
      <c r="V222" s="102">
        <f>VLOOKUP(C222,职业!B:J,7,0)</f>
        <v>2</v>
      </c>
      <c r="W222" s="102">
        <f>VLOOKUP(C222,职业!B:J,8,0)</f>
        <v>2</v>
      </c>
      <c r="X222" s="102">
        <f>VLOOKUP(C222,职业!B:J,9,0)</f>
        <v>2</v>
      </c>
    </row>
    <row r="223" spans="1:24">
      <c r="A223" s="44">
        <f>ROW()-2</f>
        <v>221</v>
      </c>
      <c r="B223" s="44">
        <v>182</v>
      </c>
      <c r="C223" s="40">
        <v>1</v>
      </c>
      <c r="D223" s="40">
        <v>0</v>
      </c>
      <c r="E223" s="45" t="s">
        <v>305</v>
      </c>
      <c r="F223" s="45" t="str">
        <f>VLOOKUP(C223,职业!B:C,2,0)</f>
        <v>大将军</v>
      </c>
      <c r="G223" s="45" t="str">
        <f>VLOOKUP(D223,绝技!B:C,2,0)</f>
        <v>无</v>
      </c>
      <c r="H223" s="48">
        <v>17</v>
      </c>
      <c r="I223" s="48">
        <v>15</v>
      </c>
      <c r="J223" s="44">
        <f>H223+I223</f>
        <v>32</v>
      </c>
      <c r="K223" s="40">
        <v>1</v>
      </c>
      <c r="L223" s="41">
        <v>1</v>
      </c>
      <c r="M223" s="46">
        <f>(K223*S223*5)*(10+L223)</f>
        <v>220</v>
      </c>
      <c r="N223" s="70">
        <f>(K223*T223)*(10+L223)</f>
        <v>33</v>
      </c>
      <c r="O223" s="70">
        <f>K223*U223</f>
        <v>2</v>
      </c>
      <c r="P223" s="70">
        <f>K223*V223</f>
        <v>2</v>
      </c>
      <c r="Q223" s="70">
        <f>K223*W223*2</f>
        <v>4</v>
      </c>
      <c r="R223" s="70">
        <f>K223*X223*2</f>
        <v>4</v>
      </c>
      <c r="S223" s="102">
        <f>VLOOKUP(C223,职业!B:H,4,0)</f>
        <v>4</v>
      </c>
      <c r="T223" s="102">
        <f>VLOOKUP(C223,职业!B:J,5,0)</f>
        <v>3</v>
      </c>
      <c r="U223" s="102">
        <f>VLOOKUP(C223,职业!B:J,6,0)</f>
        <v>2</v>
      </c>
      <c r="V223" s="102">
        <f>VLOOKUP(C223,职业!B:J,7,0)</f>
        <v>2</v>
      </c>
      <c r="W223" s="102">
        <f>VLOOKUP(C223,职业!B:J,8,0)</f>
        <v>2</v>
      </c>
      <c r="X223" s="102">
        <f>VLOOKUP(C223,职业!B:J,9,0)</f>
        <v>2</v>
      </c>
    </row>
    <row r="224" spans="1:24">
      <c r="A224" s="44">
        <f>ROW()-2</f>
        <v>222</v>
      </c>
      <c r="B224" s="44">
        <v>183</v>
      </c>
      <c r="C224" s="40">
        <v>1</v>
      </c>
      <c r="D224" s="40">
        <v>0</v>
      </c>
      <c r="E224" s="45" t="s">
        <v>306</v>
      </c>
      <c r="F224" s="45" t="str">
        <f>VLOOKUP(C224,职业!B:C,2,0)</f>
        <v>大将军</v>
      </c>
      <c r="G224" s="45" t="str">
        <f>VLOOKUP(D224,绝技!B:C,2,0)</f>
        <v>无</v>
      </c>
      <c r="H224" s="48">
        <v>17</v>
      </c>
      <c r="I224" s="48">
        <v>16</v>
      </c>
      <c r="J224" s="44">
        <f>H224+I224</f>
        <v>33</v>
      </c>
      <c r="K224" s="40">
        <v>1</v>
      </c>
      <c r="L224" s="41">
        <v>1</v>
      </c>
      <c r="M224" s="46">
        <f>(K224*S224*5)*(10+L224)</f>
        <v>220</v>
      </c>
      <c r="N224" s="70">
        <f>(K224*T224)*(10+L224)</f>
        <v>33</v>
      </c>
      <c r="O224" s="70">
        <f>K224*U224</f>
        <v>2</v>
      </c>
      <c r="P224" s="70">
        <f>K224*V224</f>
        <v>2</v>
      </c>
      <c r="Q224" s="70">
        <f>K224*W224*2</f>
        <v>4</v>
      </c>
      <c r="R224" s="70">
        <f>K224*X224*2</f>
        <v>4</v>
      </c>
      <c r="S224" s="102">
        <f>VLOOKUP(C224,职业!B:H,4,0)</f>
        <v>4</v>
      </c>
      <c r="T224" s="102">
        <f>VLOOKUP(C224,职业!B:J,5,0)</f>
        <v>3</v>
      </c>
      <c r="U224" s="102">
        <f>VLOOKUP(C224,职业!B:J,6,0)</f>
        <v>2</v>
      </c>
      <c r="V224" s="102">
        <f>VLOOKUP(C224,职业!B:J,7,0)</f>
        <v>2</v>
      </c>
      <c r="W224" s="102">
        <f>VLOOKUP(C224,职业!B:J,8,0)</f>
        <v>2</v>
      </c>
      <c r="X224" s="102">
        <f>VLOOKUP(C224,职业!B:J,9,0)</f>
        <v>2</v>
      </c>
    </row>
    <row r="225" spans="1:24">
      <c r="A225" s="44">
        <f>ROW()-2</f>
        <v>223</v>
      </c>
      <c r="B225" s="44">
        <v>209</v>
      </c>
      <c r="C225" s="40">
        <v>1</v>
      </c>
      <c r="D225" s="40">
        <v>0</v>
      </c>
      <c r="E225" s="45" t="s">
        <v>332</v>
      </c>
      <c r="F225" s="45" t="str">
        <f>VLOOKUP(C225,职业!B:C,2,0)</f>
        <v>大将军</v>
      </c>
      <c r="G225" s="45" t="str">
        <f>VLOOKUP(D225,绝技!B:C,2,0)</f>
        <v>无</v>
      </c>
      <c r="H225" s="48">
        <v>17</v>
      </c>
      <c r="I225" s="48">
        <v>14</v>
      </c>
      <c r="J225" s="44">
        <f>H225+I225</f>
        <v>31</v>
      </c>
      <c r="K225" s="40">
        <v>1</v>
      </c>
      <c r="L225" s="41">
        <v>1</v>
      </c>
      <c r="M225" s="46">
        <f>(K225*S225*5)*(10+L225)</f>
        <v>220</v>
      </c>
      <c r="N225" s="70">
        <f>(K225*T225)*(10+L225)</f>
        <v>33</v>
      </c>
      <c r="O225" s="70">
        <f>K225*U225</f>
        <v>2</v>
      </c>
      <c r="P225" s="70">
        <f>K225*V225</f>
        <v>2</v>
      </c>
      <c r="Q225" s="70">
        <f>K225*W225*2</f>
        <v>4</v>
      </c>
      <c r="R225" s="70">
        <f>K225*X225*2</f>
        <v>4</v>
      </c>
      <c r="S225" s="102">
        <f>VLOOKUP(C225,职业!B:H,4,0)</f>
        <v>4</v>
      </c>
      <c r="T225" s="102">
        <f>VLOOKUP(C225,职业!B:J,5,0)</f>
        <v>3</v>
      </c>
      <c r="U225" s="102">
        <f>VLOOKUP(C225,职业!B:J,6,0)</f>
        <v>2</v>
      </c>
      <c r="V225" s="102">
        <f>VLOOKUP(C225,职业!B:J,7,0)</f>
        <v>2</v>
      </c>
      <c r="W225" s="102">
        <f>VLOOKUP(C225,职业!B:J,8,0)</f>
        <v>2</v>
      </c>
      <c r="X225" s="102">
        <f>VLOOKUP(C225,职业!B:J,9,0)</f>
        <v>2</v>
      </c>
    </row>
    <row r="226" spans="1:24">
      <c r="A226" s="44">
        <f>ROW()-2</f>
        <v>224</v>
      </c>
      <c r="B226" s="44">
        <v>219</v>
      </c>
      <c r="C226" s="40">
        <v>1</v>
      </c>
      <c r="D226" s="40">
        <v>0</v>
      </c>
      <c r="E226" s="45" t="s">
        <v>342</v>
      </c>
      <c r="F226" s="45" t="str">
        <f>VLOOKUP(C226,职业!B:C,2,0)</f>
        <v>大将军</v>
      </c>
      <c r="G226" s="45" t="str">
        <f>VLOOKUP(D226,绝技!B:C,2,0)</f>
        <v>无</v>
      </c>
      <c r="H226" s="48">
        <v>17</v>
      </c>
      <c r="I226" s="48">
        <v>19</v>
      </c>
      <c r="J226" s="44">
        <f>H226+I226</f>
        <v>36</v>
      </c>
      <c r="K226" s="40">
        <v>1</v>
      </c>
      <c r="L226" s="41">
        <v>1</v>
      </c>
      <c r="M226" s="46">
        <f>(K226*S226*5)*(10+L226)</f>
        <v>220</v>
      </c>
      <c r="N226" s="70">
        <f>(K226*T226)*(10+L226)</f>
        <v>33</v>
      </c>
      <c r="O226" s="70">
        <f>K226*U226</f>
        <v>2</v>
      </c>
      <c r="P226" s="70">
        <f>K226*V226</f>
        <v>2</v>
      </c>
      <c r="Q226" s="70">
        <f>K226*W226*2</f>
        <v>4</v>
      </c>
      <c r="R226" s="70">
        <f>K226*X226*2</f>
        <v>4</v>
      </c>
      <c r="S226" s="102">
        <f>VLOOKUP(C226,职业!B:H,4,0)</f>
        <v>4</v>
      </c>
      <c r="T226" s="102">
        <f>VLOOKUP(C226,职业!B:J,5,0)</f>
        <v>3</v>
      </c>
      <c r="U226" s="102">
        <f>VLOOKUP(C226,职业!B:J,6,0)</f>
        <v>2</v>
      </c>
      <c r="V226" s="102">
        <f>VLOOKUP(C226,职业!B:J,7,0)</f>
        <v>2</v>
      </c>
      <c r="W226" s="102">
        <f>VLOOKUP(C226,职业!B:J,8,0)</f>
        <v>2</v>
      </c>
      <c r="X226" s="102">
        <f>VLOOKUP(C226,职业!B:J,9,0)</f>
        <v>2</v>
      </c>
    </row>
    <row r="227" spans="1:24">
      <c r="A227" s="44">
        <f>ROW()-2</f>
        <v>225</v>
      </c>
      <c r="B227" s="44">
        <v>222</v>
      </c>
      <c r="C227" s="40">
        <v>1</v>
      </c>
      <c r="D227" s="40">
        <v>0</v>
      </c>
      <c r="E227" s="45" t="s">
        <v>345</v>
      </c>
      <c r="F227" s="45" t="str">
        <f>VLOOKUP(C227,职业!B:C,2,0)</f>
        <v>大将军</v>
      </c>
      <c r="G227" s="45" t="str">
        <f>VLOOKUP(D227,绝技!B:C,2,0)</f>
        <v>无</v>
      </c>
      <c r="H227" s="48">
        <v>17</v>
      </c>
      <c r="I227" s="48">
        <v>9</v>
      </c>
      <c r="J227" s="44">
        <f>H227+I227</f>
        <v>26</v>
      </c>
      <c r="K227" s="40">
        <v>1</v>
      </c>
      <c r="L227" s="41">
        <v>1</v>
      </c>
      <c r="M227" s="46">
        <f>(K227*S227*5)*(10+L227)</f>
        <v>220</v>
      </c>
      <c r="N227" s="70">
        <f>(K227*T227)*(10+L227)</f>
        <v>33</v>
      </c>
      <c r="O227" s="70">
        <f>K227*U227</f>
        <v>2</v>
      </c>
      <c r="P227" s="70">
        <f>K227*V227</f>
        <v>2</v>
      </c>
      <c r="Q227" s="70">
        <f>K227*W227*2</f>
        <v>4</v>
      </c>
      <c r="R227" s="70">
        <f>K227*X227*2</f>
        <v>4</v>
      </c>
      <c r="S227" s="102">
        <f>VLOOKUP(C227,职业!B:H,4,0)</f>
        <v>4</v>
      </c>
      <c r="T227" s="102">
        <f>VLOOKUP(C227,职业!B:J,5,0)</f>
        <v>3</v>
      </c>
      <c r="U227" s="102">
        <f>VLOOKUP(C227,职业!B:J,6,0)</f>
        <v>2</v>
      </c>
      <c r="V227" s="102">
        <f>VLOOKUP(C227,职业!B:J,7,0)</f>
        <v>2</v>
      </c>
      <c r="W227" s="102">
        <f>VLOOKUP(C227,职业!B:J,8,0)</f>
        <v>2</v>
      </c>
      <c r="X227" s="102">
        <f>VLOOKUP(C227,职业!B:J,9,0)</f>
        <v>2</v>
      </c>
    </row>
    <row r="228" spans="1:24">
      <c r="A228" s="44">
        <f>ROW()-2</f>
        <v>226</v>
      </c>
      <c r="B228" s="44">
        <v>232</v>
      </c>
      <c r="C228" s="40">
        <v>1</v>
      </c>
      <c r="D228" s="40">
        <v>0</v>
      </c>
      <c r="E228" s="45" t="s">
        <v>355</v>
      </c>
      <c r="F228" s="45" t="str">
        <f>VLOOKUP(C228,职业!B:C,2,0)</f>
        <v>大将军</v>
      </c>
      <c r="G228" s="45" t="str">
        <f>VLOOKUP(D228,绝技!B:C,2,0)</f>
        <v>无</v>
      </c>
      <c r="H228" s="48">
        <v>17</v>
      </c>
      <c r="I228" s="48">
        <v>18</v>
      </c>
      <c r="J228" s="44">
        <f>H228+I228</f>
        <v>35</v>
      </c>
      <c r="K228" s="40">
        <v>1</v>
      </c>
      <c r="L228" s="41">
        <v>1</v>
      </c>
      <c r="M228" s="46">
        <f>(K228*S228*5)*(10+L228)</f>
        <v>220</v>
      </c>
      <c r="N228" s="70">
        <f>(K228*T228)*(10+L228)</f>
        <v>33</v>
      </c>
      <c r="O228" s="70">
        <f>K228*U228</f>
        <v>2</v>
      </c>
      <c r="P228" s="70">
        <f>K228*V228</f>
        <v>2</v>
      </c>
      <c r="Q228" s="70">
        <f>K228*W228*2</f>
        <v>4</v>
      </c>
      <c r="R228" s="70">
        <f>K228*X228*2</f>
        <v>4</v>
      </c>
      <c r="S228" s="102">
        <f>VLOOKUP(C228,职业!B:H,4,0)</f>
        <v>4</v>
      </c>
      <c r="T228" s="102">
        <f>VLOOKUP(C228,职业!B:J,5,0)</f>
        <v>3</v>
      </c>
      <c r="U228" s="102">
        <f>VLOOKUP(C228,职业!B:J,6,0)</f>
        <v>2</v>
      </c>
      <c r="V228" s="102">
        <f>VLOOKUP(C228,职业!B:J,7,0)</f>
        <v>2</v>
      </c>
      <c r="W228" s="102">
        <f>VLOOKUP(C228,职业!B:J,8,0)</f>
        <v>2</v>
      </c>
      <c r="X228" s="102">
        <f>VLOOKUP(C228,职业!B:J,9,0)</f>
        <v>2</v>
      </c>
    </row>
    <row r="229" spans="1:24">
      <c r="A229" s="44">
        <f>ROW()-2</f>
        <v>227</v>
      </c>
      <c r="B229" s="44">
        <v>237</v>
      </c>
      <c r="C229" s="40">
        <v>1</v>
      </c>
      <c r="D229" s="40">
        <v>0</v>
      </c>
      <c r="E229" s="45" t="s">
        <v>360</v>
      </c>
      <c r="F229" s="45" t="str">
        <f>VLOOKUP(C229,职业!B:C,2,0)</f>
        <v>大将军</v>
      </c>
      <c r="G229" s="45" t="str">
        <f>VLOOKUP(D229,绝技!B:C,2,0)</f>
        <v>无</v>
      </c>
      <c r="H229" s="48">
        <v>17</v>
      </c>
      <c r="I229" s="48">
        <v>15</v>
      </c>
      <c r="J229" s="44">
        <f>H229+I229</f>
        <v>32</v>
      </c>
      <c r="K229" s="40">
        <v>1</v>
      </c>
      <c r="L229" s="41">
        <v>1</v>
      </c>
      <c r="M229" s="46">
        <f>(K229*S229*5)*(10+L229)</f>
        <v>220</v>
      </c>
      <c r="N229" s="70">
        <f>(K229*T229)*(10+L229)</f>
        <v>33</v>
      </c>
      <c r="O229" s="70">
        <f>K229*U229</f>
        <v>2</v>
      </c>
      <c r="P229" s="70">
        <f>K229*V229</f>
        <v>2</v>
      </c>
      <c r="Q229" s="70">
        <f>K229*W229*2</f>
        <v>4</v>
      </c>
      <c r="R229" s="70">
        <f>K229*X229*2</f>
        <v>4</v>
      </c>
      <c r="S229" s="102">
        <f>VLOOKUP(C229,职业!B:H,4,0)</f>
        <v>4</v>
      </c>
      <c r="T229" s="102">
        <f>VLOOKUP(C229,职业!B:J,5,0)</f>
        <v>3</v>
      </c>
      <c r="U229" s="102">
        <f>VLOOKUP(C229,职业!B:J,6,0)</f>
        <v>2</v>
      </c>
      <c r="V229" s="102">
        <f>VLOOKUP(C229,职业!B:J,7,0)</f>
        <v>2</v>
      </c>
      <c r="W229" s="102">
        <f>VLOOKUP(C229,职业!B:J,8,0)</f>
        <v>2</v>
      </c>
      <c r="X229" s="102">
        <f>VLOOKUP(C229,职业!B:J,9,0)</f>
        <v>2</v>
      </c>
    </row>
    <row r="230" spans="1:24">
      <c r="A230" s="44">
        <f>ROW()-2</f>
        <v>228</v>
      </c>
      <c r="B230" s="44">
        <v>250</v>
      </c>
      <c r="C230" s="40">
        <v>1</v>
      </c>
      <c r="D230" s="40">
        <v>0</v>
      </c>
      <c r="E230" s="45" t="s">
        <v>373</v>
      </c>
      <c r="F230" s="45" t="str">
        <f>VLOOKUP(C230,职业!B:C,2,0)</f>
        <v>大将军</v>
      </c>
      <c r="G230" s="45" t="str">
        <f>VLOOKUP(D230,绝技!B:C,2,0)</f>
        <v>无</v>
      </c>
      <c r="H230" s="48">
        <v>17</v>
      </c>
      <c r="I230" s="48">
        <v>17</v>
      </c>
      <c r="J230" s="44">
        <f>H230+I230</f>
        <v>34</v>
      </c>
      <c r="K230" s="40">
        <v>1</v>
      </c>
      <c r="L230" s="41">
        <v>1</v>
      </c>
      <c r="M230" s="46">
        <f>(K230*S230*5)*(10+L230)</f>
        <v>220</v>
      </c>
      <c r="N230" s="70">
        <f>(K230*T230)*(10+L230)</f>
        <v>33</v>
      </c>
      <c r="O230" s="70">
        <f>K230*U230</f>
        <v>2</v>
      </c>
      <c r="P230" s="70">
        <f>K230*V230</f>
        <v>2</v>
      </c>
      <c r="Q230" s="70">
        <f>K230*W230*2</f>
        <v>4</v>
      </c>
      <c r="R230" s="70">
        <f>K230*X230*2</f>
        <v>4</v>
      </c>
      <c r="S230" s="102">
        <f>VLOOKUP(C230,职业!B:H,4,0)</f>
        <v>4</v>
      </c>
      <c r="T230" s="102">
        <f>VLOOKUP(C230,职业!B:J,5,0)</f>
        <v>3</v>
      </c>
      <c r="U230" s="102">
        <f>VLOOKUP(C230,职业!B:J,6,0)</f>
        <v>2</v>
      </c>
      <c r="V230" s="102">
        <f>VLOOKUP(C230,职业!B:J,7,0)</f>
        <v>2</v>
      </c>
      <c r="W230" s="102">
        <f>VLOOKUP(C230,职业!B:J,8,0)</f>
        <v>2</v>
      </c>
      <c r="X230" s="102">
        <f>VLOOKUP(C230,职业!B:J,9,0)</f>
        <v>2</v>
      </c>
    </row>
    <row r="231" spans="1:24">
      <c r="A231" s="44">
        <f>ROW()-2</f>
        <v>229</v>
      </c>
      <c r="B231" s="44">
        <v>260</v>
      </c>
      <c r="C231" s="40">
        <v>1</v>
      </c>
      <c r="D231" s="40">
        <v>0</v>
      </c>
      <c r="E231" s="45" t="s">
        <v>383</v>
      </c>
      <c r="F231" s="45" t="str">
        <f>VLOOKUP(C231,职业!B:C,2,0)</f>
        <v>大将军</v>
      </c>
      <c r="G231" s="45" t="str">
        <f>VLOOKUP(D231,绝技!B:C,2,0)</f>
        <v>无</v>
      </c>
      <c r="H231" s="48">
        <v>17</v>
      </c>
      <c r="I231" s="48">
        <v>15</v>
      </c>
      <c r="J231" s="44">
        <f>H231+I231</f>
        <v>32</v>
      </c>
      <c r="K231" s="40">
        <v>1</v>
      </c>
      <c r="L231" s="41">
        <v>1</v>
      </c>
      <c r="M231" s="46">
        <f>(K231*S231*5)*(10+L231)</f>
        <v>220</v>
      </c>
      <c r="N231" s="70">
        <f>(K231*T231)*(10+L231)</f>
        <v>33</v>
      </c>
      <c r="O231" s="70">
        <f>K231*U231</f>
        <v>2</v>
      </c>
      <c r="P231" s="70">
        <f>K231*V231</f>
        <v>2</v>
      </c>
      <c r="Q231" s="70">
        <f>K231*W231*2</f>
        <v>4</v>
      </c>
      <c r="R231" s="70">
        <f>K231*X231*2</f>
        <v>4</v>
      </c>
      <c r="S231" s="102">
        <f>VLOOKUP(C231,职业!B:H,4,0)</f>
        <v>4</v>
      </c>
      <c r="T231" s="102">
        <f>VLOOKUP(C231,职业!B:J,5,0)</f>
        <v>3</v>
      </c>
      <c r="U231" s="102">
        <f>VLOOKUP(C231,职业!B:J,6,0)</f>
        <v>2</v>
      </c>
      <c r="V231" s="102">
        <f>VLOOKUP(C231,职业!B:J,7,0)</f>
        <v>2</v>
      </c>
      <c r="W231" s="102">
        <f>VLOOKUP(C231,职业!B:J,8,0)</f>
        <v>2</v>
      </c>
      <c r="X231" s="102">
        <f>VLOOKUP(C231,职业!B:J,9,0)</f>
        <v>2</v>
      </c>
    </row>
    <row r="232" spans="1:24">
      <c r="A232" s="44">
        <f>ROW()-2</f>
        <v>230</v>
      </c>
      <c r="B232" s="44">
        <v>307</v>
      </c>
      <c r="C232" s="40">
        <v>1</v>
      </c>
      <c r="D232" s="40">
        <v>0</v>
      </c>
      <c r="E232" s="45" t="s">
        <v>429</v>
      </c>
      <c r="F232" s="45" t="str">
        <f>VLOOKUP(C232,职业!B:C,2,0)</f>
        <v>大将军</v>
      </c>
      <c r="G232" s="45" t="str">
        <f>VLOOKUP(D232,绝技!B:C,2,0)</f>
        <v>无</v>
      </c>
      <c r="H232" s="48">
        <v>17</v>
      </c>
      <c r="I232" s="48">
        <v>8</v>
      </c>
      <c r="J232" s="44">
        <f>H232+I232</f>
        <v>25</v>
      </c>
      <c r="K232" s="40">
        <v>1</v>
      </c>
      <c r="L232" s="41">
        <v>1</v>
      </c>
      <c r="M232" s="46">
        <f>(K232*S232*5)*(10+L232)</f>
        <v>220</v>
      </c>
      <c r="N232" s="70">
        <f>(K232*T232)*(10+L232)</f>
        <v>33</v>
      </c>
      <c r="O232" s="70">
        <f>K232*U232</f>
        <v>2</v>
      </c>
      <c r="P232" s="70">
        <f>K232*V232</f>
        <v>2</v>
      </c>
      <c r="Q232" s="70">
        <f>K232*W232*2</f>
        <v>4</v>
      </c>
      <c r="R232" s="70">
        <f>K232*X232*2</f>
        <v>4</v>
      </c>
      <c r="S232" s="102">
        <f>VLOOKUP(C232,职业!B:H,4,0)</f>
        <v>4</v>
      </c>
      <c r="T232" s="102">
        <f>VLOOKUP(C232,职业!B:J,5,0)</f>
        <v>3</v>
      </c>
      <c r="U232" s="102">
        <f>VLOOKUP(C232,职业!B:J,6,0)</f>
        <v>2</v>
      </c>
      <c r="V232" s="102">
        <f>VLOOKUP(C232,职业!B:J,7,0)</f>
        <v>2</v>
      </c>
      <c r="W232" s="102">
        <f>VLOOKUP(C232,职业!B:J,8,0)</f>
        <v>2</v>
      </c>
      <c r="X232" s="102">
        <f>VLOOKUP(C232,职业!B:J,9,0)</f>
        <v>2</v>
      </c>
    </row>
    <row r="233" spans="1:24">
      <c r="A233" s="44">
        <f>ROW()-2</f>
        <v>231</v>
      </c>
      <c r="B233" s="44">
        <v>308</v>
      </c>
      <c r="C233" s="40">
        <v>1</v>
      </c>
      <c r="D233" s="40">
        <v>0</v>
      </c>
      <c r="E233" s="45" t="s">
        <v>430</v>
      </c>
      <c r="F233" s="45" t="str">
        <f>VLOOKUP(C233,职业!B:C,2,0)</f>
        <v>大将军</v>
      </c>
      <c r="G233" s="45" t="str">
        <f>VLOOKUP(D233,绝技!B:C,2,0)</f>
        <v>无</v>
      </c>
      <c r="H233" s="48">
        <v>17</v>
      </c>
      <c r="I233" s="48">
        <v>11</v>
      </c>
      <c r="J233" s="44">
        <f>H233+I233</f>
        <v>28</v>
      </c>
      <c r="K233" s="40">
        <v>1</v>
      </c>
      <c r="L233" s="41">
        <v>1</v>
      </c>
      <c r="M233" s="46">
        <f>(K233*S233*5)*(10+L233)</f>
        <v>220</v>
      </c>
      <c r="N233" s="70">
        <f>(K233*T233)*(10+L233)</f>
        <v>33</v>
      </c>
      <c r="O233" s="70">
        <f>K233*U233</f>
        <v>2</v>
      </c>
      <c r="P233" s="70">
        <f>K233*V233</f>
        <v>2</v>
      </c>
      <c r="Q233" s="70">
        <f>K233*W233*2</f>
        <v>4</v>
      </c>
      <c r="R233" s="70">
        <f>K233*X233*2</f>
        <v>4</v>
      </c>
      <c r="S233" s="102">
        <f>VLOOKUP(C233,职业!B:H,4,0)</f>
        <v>4</v>
      </c>
      <c r="T233" s="102">
        <f>VLOOKUP(C233,职业!B:J,5,0)</f>
        <v>3</v>
      </c>
      <c r="U233" s="102">
        <f>VLOOKUP(C233,职业!B:J,6,0)</f>
        <v>2</v>
      </c>
      <c r="V233" s="102">
        <f>VLOOKUP(C233,职业!B:J,7,0)</f>
        <v>2</v>
      </c>
      <c r="W233" s="102">
        <f>VLOOKUP(C233,职业!B:J,8,0)</f>
        <v>2</v>
      </c>
      <c r="X233" s="102">
        <f>VLOOKUP(C233,职业!B:J,9,0)</f>
        <v>2</v>
      </c>
    </row>
    <row r="234" spans="1:24">
      <c r="A234" s="44">
        <f>ROW()-2</f>
        <v>232</v>
      </c>
      <c r="B234" s="44">
        <v>309</v>
      </c>
      <c r="C234" s="40">
        <v>1</v>
      </c>
      <c r="D234" s="40">
        <v>0</v>
      </c>
      <c r="E234" s="45" t="s">
        <v>431</v>
      </c>
      <c r="F234" s="45" t="str">
        <f>VLOOKUP(C234,职业!B:C,2,0)</f>
        <v>大将军</v>
      </c>
      <c r="G234" s="45" t="str">
        <f>VLOOKUP(D234,绝技!B:C,2,0)</f>
        <v>无</v>
      </c>
      <c r="H234" s="48">
        <v>17</v>
      </c>
      <c r="I234" s="48">
        <v>9</v>
      </c>
      <c r="J234" s="44">
        <f>H234+I234</f>
        <v>26</v>
      </c>
      <c r="K234" s="40">
        <v>1</v>
      </c>
      <c r="L234" s="41">
        <v>1</v>
      </c>
      <c r="M234" s="46">
        <f>(K234*S234*5)*(10+L234)</f>
        <v>220</v>
      </c>
      <c r="N234" s="70">
        <f>(K234*T234)*(10+L234)</f>
        <v>33</v>
      </c>
      <c r="O234" s="70">
        <f>K234*U234</f>
        <v>2</v>
      </c>
      <c r="P234" s="70">
        <f>K234*V234</f>
        <v>2</v>
      </c>
      <c r="Q234" s="70">
        <f>K234*W234*2</f>
        <v>4</v>
      </c>
      <c r="R234" s="70">
        <f>K234*X234*2</f>
        <v>4</v>
      </c>
      <c r="S234" s="102">
        <f>VLOOKUP(C234,职业!B:H,4,0)</f>
        <v>4</v>
      </c>
      <c r="T234" s="102">
        <f>VLOOKUP(C234,职业!B:J,5,0)</f>
        <v>3</v>
      </c>
      <c r="U234" s="102">
        <f>VLOOKUP(C234,职业!B:J,6,0)</f>
        <v>2</v>
      </c>
      <c r="V234" s="102">
        <f>VLOOKUP(C234,职业!B:J,7,0)</f>
        <v>2</v>
      </c>
      <c r="W234" s="102">
        <f>VLOOKUP(C234,职业!B:J,8,0)</f>
        <v>2</v>
      </c>
      <c r="X234" s="102">
        <f>VLOOKUP(C234,职业!B:J,9,0)</f>
        <v>2</v>
      </c>
    </row>
    <row r="235" spans="1:24">
      <c r="A235" s="44">
        <f>ROW()-2</f>
        <v>233</v>
      </c>
      <c r="B235" s="44">
        <v>314</v>
      </c>
      <c r="C235" s="40">
        <v>1</v>
      </c>
      <c r="D235" s="40">
        <v>0</v>
      </c>
      <c r="E235" s="45" t="s">
        <v>436</v>
      </c>
      <c r="F235" s="45" t="str">
        <f>VLOOKUP(C235,职业!B:C,2,0)</f>
        <v>大将军</v>
      </c>
      <c r="G235" s="45" t="str">
        <f>VLOOKUP(D235,绝技!B:C,2,0)</f>
        <v>无</v>
      </c>
      <c r="H235" s="48">
        <v>17</v>
      </c>
      <c r="I235" s="48">
        <v>20</v>
      </c>
      <c r="J235" s="44">
        <f>H235+I235</f>
        <v>37</v>
      </c>
      <c r="K235" s="40">
        <v>1</v>
      </c>
      <c r="L235" s="41">
        <v>1</v>
      </c>
      <c r="M235" s="46">
        <f>(K235*S235*5)*(10+L235)</f>
        <v>220</v>
      </c>
      <c r="N235" s="70">
        <f>(K235*T235)*(10+L235)</f>
        <v>33</v>
      </c>
      <c r="O235" s="70">
        <f>K235*U235</f>
        <v>2</v>
      </c>
      <c r="P235" s="70">
        <f>K235*V235</f>
        <v>2</v>
      </c>
      <c r="Q235" s="70">
        <f>K235*W235*2</f>
        <v>4</v>
      </c>
      <c r="R235" s="70">
        <f>K235*X235*2</f>
        <v>4</v>
      </c>
      <c r="S235" s="102">
        <f>VLOOKUP(C235,职业!B:H,4,0)</f>
        <v>4</v>
      </c>
      <c r="T235" s="102">
        <f>VLOOKUP(C235,职业!B:J,5,0)</f>
        <v>3</v>
      </c>
      <c r="U235" s="102">
        <f>VLOOKUP(C235,职业!B:J,6,0)</f>
        <v>2</v>
      </c>
      <c r="V235" s="102">
        <f>VLOOKUP(C235,职业!B:J,7,0)</f>
        <v>2</v>
      </c>
      <c r="W235" s="102">
        <f>VLOOKUP(C235,职业!B:J,8,0)</f>
        <v>2</v>
      </c>
      <c r="X235" s="102">
        <f>VLOOKUP(C235,职业!B:J,9,0)</f>
        <v>2</v>
      </c>
    </row>
    <row r="236" spans="1:24">
      <c r="A236" s="44">
        <f>ROW()-2</f>
        <v>234</v>
      </c>
      <c r="B236" s="44">
        <v>315</v>
      </c>
      <c r="C236" s="40">
        <v>1</v>
      </c>
      <c r="D236" s="40">
        <v>0</v>
      </c>
      <c r="E236" s="45" t="s">
        <v>437</v>
      </c>
      <c r="F236" s="45" t="str">
        <f>VLOOKUP(C236,职业!B:C,2,0)</f>
        <v>大将军</v>
      </c>
      <c r="G236" s="45" t="str">
        <f>VLOOKUP(D236,绝技!B:C,2,0)</f>
        <v>无</v>
      </c>
      <c r="H236" s="48">
        <v>17</v>
      </c>
      <c r="I236" s="48">
        <v>16</v>
      </c>
      <c r="J236" s="44">
        <f>H236+I236</f>
        <v>33</v>
      </c>
      <c r="K236" s="40">
        <v>1</v>
      </c>
      <c r="L236" s="41">
        <v>1</v>
      </c>
      <c r="M236" s="46">
        <f>(K236*S236*5)*(10+L236)</f>
        <v>220</v>
      </c>
      <c r="N236" s="70">
        <f>(K236*T236)*(10+L236)</f>
        <v>33</v>
      </c>
      <c r="O236" s="70">
        <f>K236*U236</f>
        <v>2</v>
      </c>
      <c r="P236" s="70">
        <f>K236*V236</f>
        <v>2</v>
      </c>
      <c r="Q236" s="70">
        <f>K236*W236*2</f>
        <v>4</v>
      </c>
      <c r="R236" s="70">
        <f>K236*X236*2</f>
        <v>4</v>
      </c>
      <c r="S236" s="102">
        <f>VLOOKUP(C236,职业!B:H,4,0)</f>
        <v>4</v>
      </c>
      <c r="T236" s="102">
        <f>VLOOKUP(C236,职业!B:J,5,0)</f>
        <v>3</v>
      </c>
      <c r="U236" s="102">
        <f>VLOOKUP(C236,职业!B:J,6,0)</f>
        <v>2</v>
      </c>
      <c r="V236" s="102">
        <f>VLOOKUP(C236,职业!B:J,7,0)</f>
        <v>2</v>
      </c>
      <c r="W236" s="102">
        <f>VLOOKUP(C236,职业!B:J,8,0)</f>
        <v>2</v>
      </c>
      <c r="X236" s="102">
        <f>VLOOKUP(C236,职业!B:J,9,0)</f>
        <v>2</v>
      </c>
    </row>
    <row r="237" spans="1:24">
      <c r="A237" s="44">
        <f>ROW()-2</f>
        <v>235</v>
      </c>
      <c r="B237" s="44">
        <v>316</v>
      </c>
      <c r="C237" s="40">
        <v>1</v>
      </c>
      <c r="D237" s="40">
        <v>0</v>
      </c>
      <c r="E237" s="45" t="s">
        <v>438</v>
      </c>
      <c r="F237" s="45" t="str">
        <f>VLOOKUP(C237,职业!B:C,2,0)</f>
        <v>大将军</v>
      </c>
      <c r="G237" s="45" t="str">
        <f>VLOOKUP(D237,绝技!B:C,2,0)</f>
        <v>无</v>
      </c>
      <c r="H237" s="48">
        <v>17</v>
      </c>
      <c r="I237" s="48">
        <v>14</v>
      </c>
      <c r="J237" s="44">
        <f>H237+I237</f>
        <v>31</v>
      </c>
      <c r="K237" s="40">
        <v>1</v>
      </c>
      <c r="L237" s="41">
        <v>1</v>
      </c>
      <c r="M237" s="46">
        <f>(K237*S237*5)*(10+L237)</f>
        <v>220</v>
      </c>
      <c r="N237" s="70">
        <f>(K237*T237)*(10+L237)</f>
        <v>33</v>
      </c>
      <c r="O237" s="70">
        <f>K237*U237</f>
        <v>2</v>
      </c>
      <c r="P237" s="70">
        <f>K237*V237</f>
        <v>2</v>
      </c>
      <c r="Q237" s="70">
        <f>K237*W237*2</f>
        <v>4</v>
      </c>
      <c r="R237" s="70">
        <f>K237*X237*2</f>
        <v>4</v>
      </c>
      <c r="S237" s="102">
        <f>VLOOKUP(C237,职业!B:H,4,0)</f>
        <v>4</v>
      </c>
      <c r="T237" s="102">
        <f>VLOOKUP(C237,职业!B:J,5,0)</f>
        <v>3</v>
      </c>
      <c r="U237" s="102">
        <f>VLOOKUP(C237,职业!B:J,6,0)</f>
        <v>2</v>
      </c>
      <c r="V237" s="102">
        <f>VLOOKUP(C237,职业!B:J,7,0)</f>
        <v>2</v>
      </c>
      <c r="W237" s="102">
        <f>VLOOKUP(C237,职业!B:J,8,0)</f>
        <v>2</v>
      </c>
      <c r="X237" s="102">
        <f>VLOOKUP(C237,职业!B:J,9,0)</f>
        <v>2</v>
      </c>
    </row>
    <row r="238" spans="1:24">
      <c r="A238" s="44">
        <f>ROW()-2</f>
        <v>236</v>
      </c>
      <c r="B238" s="44">
        <v>320</v>
      </c>
      <c r="C238" s="40">
        <v>1</v>
      </c>
      <c r="D238" s="40">
        <v>0</v>
      </c>
      <c r="E238" s="45" t="s">
        <v>442</v>
      </c>
      <c r="F238" s="45" t="str">
        <f>VLOOKUP(C238,职业!B:C,2,0)</f>
        <v>大将军</v>
      </c>
      <c r="G238" s="45" t="str">
        <f>VLOOKUP(D238,绝技!B:C,2,0)</f>
        <v>无</v>
      </c>
      <c r="H238" s="48">
        <v>17</v>
      </c>
      <c r="I238" s="48">
        <v>11</v>
      </c>
      <c r="J238" s="44">
        <f>H238+I238</f>
        <v>28</v>
      </c>
      <c r="K238" s="40">
        <v>1</v>
      </c>
      <c r="L238" s="41">
        <v>1</v>
      </c>
      <c r="M238" s="46">
        <f>(K238*S238*5)*(10+L238)</f>
        <v>220</v>
      </c>
      <c r="N238" s="70">
        <f>(K238*T238)*(10+L238)</f>
        <v>33</v>
      </c>
      <c r="O238" s="70">
        <f>K238*U238</f>
        <v>2</v>
      </c>
      <c r="P238" s="70">
        <f>K238*V238</f>
        <v>2</v>
      </c>
      <c r="Q238" s="70">
        <f>K238*W238*2</f>
        <v>4</v>
      </c>
      <c r="R238" s="70">
        <f>K238*X238*2</f>
        <v>4</v>
      </c>
      <c r="S238" s="102">
        <f>VLOOKUP(C238,职业!B:H,4,0)</f>
        <v>4</v>
      </c>
      <c r="T238" s="102">
        <f>VLOOKUP(C238,职业!B:J,5,0)</f>
        <v>3</v>
      </c>
      <c r="U238" s="102">
        <f>VLOOKUP(C238,职业!B:J,6,0)</f>
        <v>2</v>
      </c>
      <c r="V238" s="102">
        <f>VLOOKUP(C238,职业!B:J,7,0)</f>
        <v>2</v>
      </c>
      <c r="W238" s="102">
        <f>VLOOKUP(C238,职业!B:J,8,0)</f>
        <v>2</v>
      </c>
      <c r="X238" s="102">
        <f>VLOOKUP(C238,职业!B:J,9,0)</f>
        <v>2</v>
      </c>
    </row>
    <row r="239" spans="1:24">
      <c r="A239" s="44">
        <f>ROW()-2</f>
        <v>237</v>
      </c>
      <c r="B239" s="44">
        <v>322</v>
      </c>
      <c r="C239" s="40">
        <v>1</v>
      </c>
      <c r="D239" s="40">
        <v>0</v>
      </c>
      <c r="E239" s="45" t="s">
        <v>444</v>
      </c>
      <c r="F239" s="45" t="str">
        <f>VLOOKUP(C239,职业!B:C,2,0)</f>
        <v>大将军</v>
      </c>
      <c r="G239" s="45" t="str">
        <f>VLOOKUP(D239,绝技!B:C,2,0)</f>
        <v>无</v>
      </c>
      <c r="H239" s="48">
        <v>17</v>
      </c>
      <c r="I239" s="48">
        <v>15</v>
      </c>
      <c r="J239" s="44">
        <f>H239+I239</f>
        <v>32</v>
      </c>
      <c r="K239" s="40">
        <v>1</v>
      </c>
      <c r="L239" s="41">
        <v>1</v>
      </c>
      <c r="M239" s="46">
        <f>(K239*S239*5)*(10+L239)</f>
        <v>220</v>
      </c>
      <c r="N239" s="70">
        <f>(K239*T239)*(10+L239)</f>
        <v>33</v>
      </c>
      <c r="O239" s="70">
        <f>K239*U239</f>
        <v>2</v>
      </c>
      <c r="P239" s="70">
        <f>K239*V239</f>
        <v>2</v>
      </c>
      <c r="Q239" s="70">
        <f>K239*W239*2</f>
        <v>4</v>
      </c>
      <c r="R239" s="70">
        <f>K239*X239*2</f>
        <v>4</v>
      </c>
      <c r="S239" s="102">
        <f>VLOOKUP(C239,职业!B:H,4,0)</f>
        <v>4</v>
      </c>
      <c r="T239" s="102">
        <f>VLOOKUP(C239,职业!B:J,5,0)</f>
        <v>3</v>
      </c>
      <c r="U239" s="102">
        <f>VLOOKUP(C239,职业!B:J,6,0)</f>
        <v>2</v>
      </c>
      <c r="V239" s="102">
        <f>VLOOKUP(C239,职业!B:J,7,0)</f>
        <v>2</v>
      </c>
      <c r="W239" s="102">
        <f>VLOOKUP(C239,职业!B:J,8,0)</f>
        <v>2</v>
      </c>
      <c r="X239" s="102">
        <f>VLOOKUP(C239,职业!B:J,9,0)</f>
        <v>2</v>
      </c>
    </row>
    <row r="240" spans="1:24">
      <c r="A240" s="44">
        <f>ROW()-2</f>
        <v>238</v>
      </c>
      <c r="B240" s="44">
        <v>323</v>
      </c>
      <c r="C240" s="40">
        <v>1</v>
      </c>
      <c r="D240" s="40">
        <v>0</v>
      </c>
      <c r="E240" s="45" t="s">
        <v>445</v>
      </c>
      <c r="F240" s="45" t="str">
        <f>VLOOKUP(C240,职业!B:C,2,0)</f>
        <v>大将军</v>
      </c>
      <c r="G240" s="45" t="str">
        <f>VLOOKUP(D240,绝技!B:C,2,0)</f>
        <v>无</v>
      </c>
      <c r="H240" s="48">
        <v>17</v>
      </c>
      <c r="I240" s="48">
        <v>10</v>
      </c>
      <c r="J240" s="44">
        <f>H240+I240</f>
        <v>27</v>
      </c>
      <c r="K240" s="40">
        <v>1</v>
      </c>
      <c r="L240" s="41">
        <v>1</v>
      </c>
      <c r="M240" s="46">
        <f>(K240*S240*5)*(10+L240)</f>
        <v>220</v>
      </c>
      <c r="N240" s="70">
        <f>(K240*T240)*(10+L240)</f>
        <v>33</v>
      </c>
      <c r="O240" s="70">
        <f>K240*U240</f>
        <v>2</v>
      </c>
      <c r="P240" s="70">
        <f>K240*V240</f>
        <v>2</v>
      </c>
      <c r="Q240" s="70">
        <f>K240*W240*2</f>
        <v>4</v>
      </c>
      <c r="R240" s="70">
        <f>K240*X240*2</f>
        <v>4</v>
      </c>
      <c r="S240" s="102">
        <f>VLOOKUP(C240,职业!B:H,4,0)</f>
        <v>4</v>
      </c>
      <c r="T240" s="102">
        <f>VLOOKUP(C240,职业!B:J,5,0)</f>
        <v>3</v>
      </c>
      <c r="U240" s="102">
        <f>VLOOKUP(C240,职业!B:J,6,0)</f>
        <v>2</v>
      </c>
      <c r="V240" s="102">
        <f>VLOOKUP(C240,职业!B:J,7,0)</f>
        <v>2</v>
      </c>
      <c r="W240" s="102">
        <f>VLOOKUP(C240,职业!B:J,8,0)</f>
        <v>2</v>
      </c>
      <c r="X240" s="102">
        <f>VLOOKUP(C240,职业!B:J,9,0)</f>
        <v>2</v>
      </c>
    </row>
    <row r="241" spans="1:24">
      <c r="A241" s="44">
        <f>ROW()-2</f>
        <v>239</v>
      </c>
      <c r="B241" s="44">
        <v>337</v>
      </c>
      <c r="C241" s="40">
        <v>1</v>
      </c>
      <c r="D241" s="40">
        <v>0</v>
      </c>
      <c r="E241" s="45" t="s">
        <v>459</v>
      </c>
      <c r="F241" s="45" t="str">
        <f>VLOOKUP(C241,职业!B:C,2,0)</f>
        <v>大将军</v>
      </c>
      <c r="G241" s="45" t="str">
        <f>VLOOKUP(D241,绝技!B:C,2,0)</f>
        <v>无</v>
      </c>
      <c r="H241" s="48">
        <v>17</v>
      </c>
      <c r="I241" s="48">
        <v>15</v>
      </c>
      <c r="J241" s="44">
        <f>H241+I241</f>
        <v>32</v>
      </c>
      <c r="K241" s="40">
        <v>1</v>
      </c>
      <c r="L241" s="41">
        <v>1</v>
      </c>
      <c r="M241" s="46">
        <f>(K241*S241*5)*(10+L241)</f>
        <v>220</v>
      </c>
      <c r="N241" s="70">
        <f>(K241*T241)*(10+L241)</f>
        <v>33</v>
      </c>
      <c r="O241" s="70">
        <f>K241*U241</f>
        <v>2</v>
      </c>
      <c r="P241" s="70">
        <f>K241*V241</f>
        <v>2</v>
      </c>
      <c r="Q241" s="70">
        <f>K241*W241*2</f>
        <v>4</v>
      </c>
      <c r="R241" s="70">
        <f>K241*X241*2</f>
        <v>4</v>
      </c>
      <c r="S241" s="102">
        <f>VLOOKUP(C241,职业!B:H,4,0)</f>
        <v>4</v>
      </c>
      <c r="T241" s="102">
        <f>VLOOKUP(C241,职业!B:J,5,0)</f>
        <v>3</v>
      </c>
      <c r="U241" s="102">
        <f>VLOOKUP(C241,职业!B:J,6,0)</f>
        <v>2</v>
      </c>
      <c r="V241" s="102">
        <f>VLOOKUP(C241,职业!B:J,7,0)</f>
        <v>2</v>
      </c>
      <c r="W241" s="102">
        <f>VLOOKUP(C241,职业!B:J,8,0)</f>
        <v>2</v>
      </c>
      <c r="X241" s="102">
        <f>VLOOKUP(C241,职业!B:J,9,0)</f>
        <v>2</v>
      </c>
    </row>
    <row r="242" spans="1:24">
      <c r="A242" s="44">
        <f>ROW()-2</f>
        <v>240</v>
      </c>
      <c r="B242" s="44">
        <v>348</v>
      </c>
      <c r="C242" s="40">
        <v>1</v>
      </c>
      <c r="D242" s="40">
        <v>0</v>
      </c>
      <c r="E242" s="45" t="s">
        <v>470</v>
      </c>
      <c r="F242" s="45" t="str">
        <f>VLOOKUP(C242,职业!B:C,2,0)</f>
        <v>大将军</v>
      </c>
      <c r="G242" s="45" t="str">
        <f>VLOOKUP(D242,绝技!B:C,2,0)</f>
        <v>无</v>
      </c>
      <c r="H242" s="48">
        <v>17</v>
      </c>
      <c r="I242" s="48">
        <v>8</v>
      </c>
      <c r="J242" s="44">
        <f>H242+I242</f>
        <v>25</v>
      </c>
      <c r="K242" s="40">
        <v>1</v>
      </c>
      <c r="L242" s="41">
        <v>1</v>
      </c>
      <c r="M242" s="46">
        <f>(K242*S242*5)*(10+L242)</f>
        <v>220</v>
      </c>
      <c r="N242" s="70">
        <f>(K242*T242)*(10+L242)</f>
        <v>33</v>
      </c>
      <c r="O242" s="70">
        <f>K242*U242</f>
        <v>2</v>
      </c>
      <c r="P242" s="70">
        <f>K242*V242</f>
        <v>2</v>
      </c>
      <c r="Q242" s="70">
        <f>K242*W242*2</f>
        <v>4</v>
      </c>
      <c r="R242" s="70">
        <f>K242*X242*2</f>
        <v>4</v>
      </c>
      <c r="S242" s="102">
        <f>VLOOKUP(C242,职业!B:H,4,0)</f>
        <v>4</v>
      </c>
      <c r="T242" s="102">
        <f>VLOOKUP(C242,职业!B:J,5,0)</f>
        <v>3</v>
      </c>
      <c r="U242" s="102">
        <f>VLOOKUP(C242,职业!B:J,6,0)</f>
        <v>2</v>
      </c>
      <c r="V242" s="102">
        <f>VLOOKUP(C242,职业!B:J,7,0)</f>
        <v>2</v>
      </c>
      <c r="W242" s="102">
        <f>VLOOKUP(C242,职业!B:J,8,0)</f>
        <v>2</v>
      </c>
      <c r="X242" s="102">
        <f>VLOOKUP(C242,职业!B:J,9,0)</f>
        <v>2</v>
      </c>
    </row>
    <row r="243" spans="1:24">
      <c r="A243" s="44">
        <f>ROW()-2</f>
        <v>241</v>
      </c>
      <c r="B243" s="44">
        <v>355</v>
      </c>
      <c r="C243" s="40">
        <v>1</v>
      </c>
      <c r="D243" s="40">
        <v>0</v>
      </c>
      <c r="E243" s="45" t="s">
        <v>477</v>
      </c>
      <c r="F243" s="45" t="str">
        <f>VLOOKUP(C243,职业!B:C,2,0)</f>
        <v>大将军</v>
      </c>
      <c r="G243" s="45" t="str">
        <f>VLOOKUP(D243,绝技!B:C,2,0)</f>
        <v>无</v>
      </c>
      <c r="H243" s="48">
        <v>17</v>
      </c>
      <c r="I243" s="48">
        <v>15</v>
      </c>
      <c r="J243" s="44">
        <f>H243+I243</f>
        <v>32</v>
      </c>
      <c r="K243" s="40">
        <v>1</v>
      </c>
      <c r="L243" s="41">
        <v>1</v>
      </c>
      <c r="M243" s="46">
        <f>(K243*S243*5)*(10+L243)</f>
        <v>220</v>
      </c>
      <c r="N243" s="70">
        <f>(K243*T243)*(10+L243)</f>
        <v>33</v>
      </c>
      <c r="O243" s="70">
        <f>K243*U243</f>
        <v>2</v>
      </c>
      <c r="P243" s="70">
        <f>K243*V243</f>
        <v>2</v>
      </c>
      <c r="Q243" s="70">
        <f>K243*W243*2</f>
        <v>4</v>
      </c>
      <c r="R243" s="70">
        <f>K243*X243*2</f>
        <v>4</v>
      </c>
      <c r="S243" s="102">
        <f>VLOOKUP(C243,职业!B:H,4,0)</f>
        <v>4</v>
      </c>
      <c r="T243" s="102">
        <f>VLOOKUP(C243,职业!B:J,5,0)</f>
        <v>3</v>
      </c>
      <c r="U243" s="102">
        <f>VLOOKUP(C243,职业!B:J,6,0)</f>
        <v>2</v>
      </c>
      <c r="V243" s="102">
        <f>VLOOKUP(C243,职业!B:J,7,0)</f>
        <v>2</v>
      </c>
      <c r="W243" s="102">
        <f>VLOOKUP(C243,职业!B:J,8,0)</f>
        <v>2</v>
      </c>
      <c r="X243" s="102">
        <f>VLOOKUP(C243,职业!B:J,9,0)</f>
        <v>2</v>
      </c>
    </row>
    <row r="244" spans="1:24">
      <c r="A244" s="44">
        <f>ROW()-2</f>
        <v>242</v>
      </c>
      <c r="B244" s="44">
        <v>357</v>
      </c>
      <c r="C244" s="40">
        <v>1</v>
      </c>
      <c r="D244" s="40">
        <v>0</v>
      </c>
      <c r="E244" s="45" t="s">
        <v>479</v>
      </c>
      <c r="F244" s="45" t="str">
        <f>VLOOKUP(C244,职业!B:C,2,0)</f>
        <v>大将军</v>
      </c>
      <c r="G244" s="45" t="str">
        <f>VLOOKUP(D244,绝技!B:C,2,0)</f>
        <v>无</v>
      </c>
      <c r="H244" s="48">
        <v>17</v>
      </c>
      <c r="I244" s="48">
        <v>13</v>
      </c>
      <c r="J244" s="44">
        <f>H244+I244</f>
        <v>30</v>
      </c>
      <c r="K244" s="40">
        <v>1</v>
      </c>
      <c r="L244" s="41">
        <v>1</v>
      </c>
      <c r="M244" s="46">
        <f>(K244*S244*5)*(10+L244)</f>
        <v>220</v>
      </c>
      <c r="N244" s="70">
        <f>(K244*T244)*(10+L244)</f>
        <v>33</v>
      </c>
      <c r="O244" s="70">
        <f>K244*U244</f>
        <v>2</v>
      </c>
      <c r="P244" s="70">
        <f>K244*V244</f>
        <v>2</v>
      </c>
      <c r="Q244" s="70">
        <f>K244*W244*2</f>
        <v>4</v>
      </c>
      <c r="R244" s="70">
        <f>K244*X244*2</f>
        <v>4</v>
      </c>
      <c r="S244" s="102">
        <f>VLOOKUP(C244,职业!B:H,4,0)</f>
        <v>4</v>
      </c>
      <c r="T244" s="102">
        <f>VLOOKUP(C244,职业!B:J,5,0)</f>
        <v>3</v>
      </c>
      <c r="U244" s="102">
        <f>VLOOKUP(C244,职业!B:J,6,0)</f>
        <v>2</v>
      </c>
      <c r="V244" s="102">
        <f>VLOOKUP(C244,职业!B:J,7,0)</f>
        <v>2</v>
      </c>
      <c r="W244" s="102">
        <f>VLOOKUP(C244,职业!B:J,8,0)</f>
        <v>2</v>
      </c>
      <c r="X244" s="102">
        <f>VLOOKUP(C244,职业!B:J,9,0)</f>
        <v>2</v>
      </c>
    </row>
    <row r="245" spans="1:24">
      <c r="A245" s="44">
        <f>ROW()-2</f>
        <v>243</v>
      </c>
      <c r="B245" s="44">
        <v>364</v>
      </c>
      <c r="C245" s="40">
        <v>1</v>
      </c>
      <c r="D245" s="40">
        <v>0</v>
      </c>
      <c r="E245" s="45" t="s">
        <v>486</v>
      </c>
      <c r="F245" s="45" t="str">
        <f>VLOOKUP(C245,职业!B:C,2,0)</f>
        <v>大将军</v>
      </c>
      <c r="G245" s="45" t="str">
        <f>VLOOKUP(D245,绝技!B:C,2,0)</f>
        <v>无</v>
      </c>
      <c r="H245" s="48">
        <v>17</v>
      </c>
      <c r="I245" s="48">
        <v>8</v>
      </c>
      <c r="J245" s="44">
        <f>H245+I245</f>
        <v>25</v>
      </c>
      <c r="K245" s="40">
        <v>1</v>
      </c>
      <c r="L245" s="41">
        <v>1</v>
      </c>
      <c r="M245" s="46">
        <f>(K245*S245*5)*(10+L245)</f>
        <v>220</v>
      </c>
      <c r="N245" s="70">
        <f>(K245*T245)*(10+L245)</f>
        <v>33</v>
      </c>
      <c r="O245" s="70">
        <f>K245*U245</f>
        <v>2</v>
      </c>
      <c r="P245" s="70">
        <f>K245*V245</f>
        <v>2</v>
      </c>
      <c r="Q245" s="70">
        <f>K245*W245*2</f>
        <v>4</v>
      </c>
      <c r="R245" s="70">
        <f>K245*X245*2</f>
        <v>4</v>
      </c>
      <c r="S245" s="102">
        <f>VLOOKUP(C245,职业!B:H,4,0)</f>
        <v>4</v>
      </c>
      <c r="T245" s="102">
        <f>VLOOKUP(C245,职业!B:J,5,0)</f>
        <v>3</v>
      </c>
      <c r="U245" s="102">
        <f>VLOOKUP(C245,职业!B:J,6,0)</f>
        <v>2</v>
      </c>
      <c r="V245" s="102">
        <f>VLOOKUP(C245,职业!B:J,7,0)</f>
        <v>2</v>
      </c>
      <c r="W245" s="102">
        <f>VLOOKUP(C245,职业!B:J,8,0)</f>
        <v>2</v>
      </c>
      <c r="X245" s="102">
        <f>VLOOKUP(C245,职业!B:J,9,0)</f>
        <v>2</v>
      </c>
    </row>
    <row r="246" spans="1:24">
      <c r="A246" s="44">
        <f>ROW()-2</f>
        <v>244</v>
      </c>
      <c r="B246" s="44">
        <v>367</v>
      </c>
      <c r="C246" s="40">
        <v>7</v>
      </c>
      <c r="D246" s="40">
        <v>0</v>
      </c>
      <c r="E246" s="45" t="s">
        <v>489</v>
      </c>
      <c r="F246" s="45" t="str">
        <f>VLOOKUP(C246,职业!B:C,2,0)</f>
        <v>近卫军</v>
      </c>
      <c r="G246" s="45" t="str">
        <f>VLOOKUP(D246,绝技!B:C,2,0)</f>
        <v>无</v>
      </c>
      <c r="H246" s="48">
        <v>17</v>
      </c>
      <c r="I246" s="48">
        <v>20</v>
      </c>
      <c r="J246" s="44">
        <f>H246+I246</f>
        <v>37</v>
      </c>
      <c r="K246" s="40">
        <v>5</v>
      </c>
      <c r="L246" s="41">
        <v>1</v>
      </c>
      <c r="M246" s="46">
        <f>(K246*S246*5)*(10+L246)</f>
        <v>1375</v>
      </c>
      <c r="N246" s="70">
        <f>(K246*T246)*(10+L246)</f>
        <v>110</v>
      </c>
      <c r="O246" s="70">
        <f>K246*U246</f>
        <v>5</v>
      </c>
      <c r="P246" s="70">
        <f>K246*V246</f>
        <v>10</v>
      </c>
      <c r="Q246" s="70">
        <f>K246*W246*2</f>
        <v>10</v>
      </c>
      <c r="R246" s="70">
        <f>K246*X246*2</f>
        <v>40</v>
      </c>
      <c r="S246" s="102">
        <f>VLOOKUP(C246,职业!B:H,4,0)</f>
        <v>5</v>
      </c>
      <c r="T246" s="102">
        <f>VLOOKUP(C246,职业!B:J,5,0)</f>
        <v>2</v>
      </c>
      <c r="U246" s="102">
        <f>VLOOKUP(C246,职业!B:J,6,0)</f>
        <v>1</v>
      </c>
      <c r="V246" s="102">
        <f>VLOOKUP(C246,职业!B:J,7,0)</f>
        <v>2</v>
      </c>
      <c r="W246" s="102">
        <f>VLOOKUP(C246,职业!B:J,8,0)</f>
        <v>1</v>
      </c>
      <c r="X246" s="102">
        <f>VLOOKUP(C246,职业!B:J,9,0)</f>
        <v>4</v>
      </c>
    </row>
    <row r="247" spans="1:24">
      <c r="A247" s="44">
        <f>ROW()-2</f>
        <v>245</v>
      </c>
      <c r="B247" s="44">
        <v>373</v>
      </c>
      <c r="C247" s="40">
        <v>1</v>
      </c>
      <c r="D247" s="40">
        <v>0</v>
      </c>
      <c r="E247" s="45" t="s">
        <v>495</v>
      </c>
      <c r="F247" s="45" t="str">
        <f>VLOOKUP(C247,职业!B:C,2,0)</f>
        <v>大将军</v>
      </c>
      <c r="G247" s="45" t="str">
        <f>VLOOKUP(D247,绝技!B:C,2,0)</f>
        <v>无</v>
      </c>
      <c r="H247" s="48">
        <v>17</v>
      </c>
      <c r="I247" s="48">
        <v>16</v>
      </c>
      <c r="J247" s="44">
        <f>H247+I247</f>
        <v>33</v>
      </c>
      <c r="K247" s="40">
        <v>1</v>
      </c>
      <c r="L247" s="41">
        <v>1</v>
      </c>
      <c r="M247" s="46">
        <f>(K247*S247*5)*(10+L247)</f>
        <v>220</v>
      </c>
      <c r="N247" s="70">
        <f>(K247*T247)*(10+L247)</f>
        <v>33</v>
      </c>
      <c r="O247" s="70">
        <f>K247*U247</f>
        <v>2</v>
      </c>
      <c r="P247" s="70">
        <f>K247*V247</f>
        <v>2</v>
      </c>
      <c r="Q247" s="70">
        <f>K247*W247*2</f>
        <v>4</v>
      </c>
      <c r="R247" s="70">
        <f>K247*X247*2</f>
        <v>4</v>
      </c>
      <c r="S247" s="102">
        <f>VLOOKUP(C247,职业!B:H,4,0)</f>
        <v>4</v>
      </c>
      <c r="T247" s="102">
        <f>VLOOKUP(C247,职业!B:J,5,0)</f>
        <v>3</v>
      </c>
      <c r="U247" s="102">
        <f>VLOOKUP(C247,职业!B:J,6,0)</f>
        <v>2</v>
      </c>
      <c r="V247" s="102">
        <f>VLOOKUP(C247,职业!B:J,7,0)</f>
        <v>2</v>
      </c>
      <c r="W247" s="102">
        <f>VLOOKUP(C247,职业!B:J,8,0)</f>
        <v>2</v>
      </c>
      <c r="X247" s="102">
        <f>VLOOKUP(C247,职业!B:J,9,0)</f>
        <v>2</v>
      </c>
    </row>
    <row r="248" spans="1:24">
      <c r="A248" s="44">
        <f>ROW()-2</f>
        <v>246</v>
      </c>
      <c r="B248" s="44">
        <v>376</v>
      </c>
      <c r="C248" s="40">
        <v>1</v>
      </c>
      <c r="D248" s="40">
        <v>0</v>
      </c>
      <c r="E248" s="45" t="s">
        <v>498</v>
      </c>
      <c r="F248" s="45" t="str">
        <f>VLOOKUP(C248,职业!B:C,2,0)</f>
        <v>大将军</v>
      </c>
      <c r="G248" s="45" t="str">
        <f>VLOOKUP(D248,绝技!B:C,2,0)</f>
        <v>无</v>
      </c>
      <c r="H248" s="48">
        <v>17</v>
      </c>
      <c r="I248" s="48">
        <v>12</v>
      </c>
      <c r="J248" s="44">
        <f>H248+I248</f>
        <v>29</v>
      </c>
      <c r="K248" s="40">
        <v>1</v>
      </c>
      <c r="L248" s="41">
        <v>1</v>
      </c>
      <c r="M248" s="46">
        <f>(K248*S248*5)*(10+L248)</f>
        <v>220</v>
      </c>
      <c r="N248" s="70">
        <f>(K248*T248)*(10+L248)</f>
        <v>33</v>
      </c>
      <c r="O248" s="70">
        <f>K248*U248</f>
        <v>2</v>
      </c>
      <c r="P248" s="70">
        <f>K248*V248</f>
        <v>2</v>
      </c>
      <c r="Q248" s="70">
        <f>K248*W248*2</f>
        <v>4</v>
      </c>
      <c r="R248" s="70">
        <f>K248*X248*2</f>
        <v>4</v>
      </c>
      <c r="S248" s="102">
        <f>VLOOKUP(C248,职业!B:H,4,0)</f>
        <v>4</v>
      </c>
      <c r="T248" s="102">
        <f>VLOOKUP(C248,职业!B:J,5,0)</f>
        <v>3</v>
      </c>
      <c r="U248" s="102">
        <f>VLOOKUP(C248,职业!B:J,6,0)</f>
        <v>2</v>
      </c>
      <c r="V248" s="102">
        <f>VLOOKUP(C248,职业!B:J,7,0)</f>
        <v>2</v>
      </c>
      <c r="W248" s="102">
        <f>VLOOKUP(C248,职业!B:J,8,0)</f>
        <v>2</v>
      </c>
      <c r="X248" s="102">
        <f>VLOOKUP(C248,职业!B:J,9,0)</f>
        <v>2</v>
      </c>
    </row>
    <row r="249" spans="1:24">
      <c r="A249" s="44">
        <f>ROW()-2</f>
        <v>247</v>
      </c>
      <c r="B249" s="44">
        <v>378</v>
      </c>
      <c r="C249" s="40">
        <v>1</v>
      </c>
      <c r="D249" s="40">
        <v>0</v>
      </c>
      <c r="E249" s="45" t="s">
        <v>500</v>
      </c>
      <c r="F249" s="45" t="str">
        <f>VLOOKUP(C249,职业!B:C,2,0)</f>
        <v>大将军</v>
      </c>
      <c r="G249" s="45" t="str">
        <f>VLOOKUP(D249,绝技!B:C,2,0)</f>
        <v>无</v>
      </c>
      <c r="H249" s="48">
        <v>17</v>
      </c>
      <c r="I249" s="48">
        <v>9</v>
      </c>
      <c r="J249" s="44">
        <f>H249+I249</f>
        <v>26</v>
      </c>
      <c r="K249" s="40">
        <v>1</v>
      </c>
      <c r="L249" s="41">
        <v>1</v>
      </c>
      <c r="M249" s="46">
        <f>(K249*S249*5)*(10+L249)</f>
        <v>220</v>
      </c>
      <c r="N249" s="70">
        <f>(K249*T249)*(10+L249)</f>
        <v>33</v>
      </c>
      <c r="O249" s="70">
        <f>K249*U249</f>
        <v>2</v>
      </c>
      <c r="P249" s="70">
        <f>K249*V249</f>
        <v>2</v>
      </c>
      <c r="Q249" s="70">
        <f>K249*W249*2</f>
        <v>4</v>
      </c>
      <c r="R249" s="70">
        <f>K249*X249*2</f>
        <v>4</v>
      </c>
      <c r="S249" s="102">
        <f>VLOOKUP(C249,职业!B:H,4,0)</f>
        <v>4</v>
      </c>
      <c r="T249" s="102">
        <f>VLOOKUP(C249,职业!B:J,5,0)</f>
        <v>3</v>
      </c>
      <c r="U249" s="102">
        <f>VLOOKUP(C249,职业!B:J,6,0)</f>
        <v>2</v>
      </c>
      <c r="V249" s="102">
        <f>VLOOKUP(C249,职业!B:J,7,0)</f>
        <v>2</v>
      </c>
      <c r="W249" s="102">
        <f>VLOOKUP(C249,职业!B:J,8,0)</f>
        <v>2</v>
      </c>
      <c r="X249" s="102">
        <f>VLOOKUP(C249,职业!B:J,9,0)</f>
        <v>2</v>
      </c>
    </row>
    <row r="250" spans="1:24">
      <c r="A250" s="44">
        <f>ROW()-2</f>
        <v>248</v>
      </c>
      <c r="B250" s="44">
        <v>381</v>
      </c>
      <c r="C250" s="40">
        <v>1</v>
      </c>
      <c r="D250" s="40">
        <v>0</v>
      </c>
      <c r="E250" s="45" t="s">
        <v>503</v>
      </c>
      <c r="F250" s="45" t="str">
        <f>VLOOKUP(C250,职业!B:C,2,0)</f>
        <v>大将军</v>
      </c>
      <c r="G250" s="45" t="str">
        <f>VLOOKUP(D250,绝技!B:C,2,0)</f>
        <v>无</v>
      </c>
      <c r="H250" s="48">
        <v>17</v>
      </c>
      <c r="I250" s="48">
        <v>17</v>
      </c>
      <c r="J250" s="44">
        <f>H250+I250</f>
        <v>34</v>
      </c>
      <c r="K250" s="40">
        <v>1</v>
      </c>
      <c r="L250" s="41">
        <v>1</v>
      </c>
      <c r="M250" s="46">
        <f>(K250*S250*5)*(10+L250)</f>
        <v>220</v>
      </c>
      <c r="N250" s="70">
        <f>(K250*T250)*(10+L250)</f>
        <v>33</v>
      </c>
      <c r="O250" s="70">
        <f>K250*U250</f>
        <v>2</v>
      </c>
      <c r="P250" s="70">
        <f>K250*V250</f>
        <v>2</v>
      </c>
      <c r="Q250" s="70">
        <f>K250*W250*2</f>
        <v>4</v>
      </c>
      <c r="R250" s="70">
        <f>K250*X250*2</f>
        <v>4</v>
      </c>
      <c r="S250" s="102">
        <f>VLOOKUP(C250,职业!B:H,4,0)</f>
        <v>4</v>
      </c>
      <c r="T250" s="102">
        <f>VLOOKUP(C250,职业!B:J,5,0)</f>
        <v>3</v>
      </c>
      <c r="U250" s="102">
        <f>VLOOKUP(C250,职业!B:J,6,0)</f>
        <v>2</v>
      </c>
      <c r="V250" s="102">
        <f>VLOOKUP(C250,职业!B:J,7,0)</f>
        <v>2</v>
      </c>
      <c r="W250" s="102">
        <f>VLOOKUP(C250,职业!B:J,8,0)</f>
        <v>2</v>
      </c>
      <c r="X250" s="102">
        <f>VLOOKUP(C250,职业!B:J,9,0)</f>
        <v>2</v>
      </c>
    </row>
    <row r="251" spans="1:24">
      <c r="A251" s="44">
        <f>ROW()-2</f>
        <v>249</v>
      </c>
      <c r="B251" s="44">
        <v>399</v>
      </c>
      <c r="C251" s="40">
        <v>1</v>
      </c>
      <c r="D251" s="40">
        <v>0</v>
      </c>
      <c r="E251" s="45" t="s">
        <v>521</v>
      </c>
      <c r="F251" s="45" t="str">
        <f>VLOOKUP(C251,职业!B:C,2,0)</f>
        <v>大将军</v>
      </c>
      <c r="G251" s="45" t="str">
        <f>VLOOKUP(D251,绝技!B:C,2,0)</f>
        <v>无</v>
      </c>
      <c r="H251" s="48">
        <v>17</v>
      </c>
      <c r="I251" s="48">
        <v>5</v>
      </c>
      <c r="J251" s="44">
        <f>H251+I251</f>
        <v>22</v>
      </c>
      <c r="K251" s="40">
        <v>1</v>
      </c>
      <c r="L251" s="41">
        <v>1</v>
      </c>
      <c r="M251" s="46">
        <f>(K251*S251*5)*(10+L251)</f>
        <v>220</v>
      </c>
      <c r="N251" s="70">
        <f>(K251*T251)*(10+L251)</f>
        <v>33</v>
      </c>
      <c r="O251" s="70">
        <f>K251*U251</f>
        <v>2</v>
      </c>
      <c r="P251" s="70">
        <f>K251*V251</f>
        <v>2</v>
      </c>
      <c r="Q251" s="70">
        <f>K251*W251*2</f>
        <v>4</v>
      </c>
      <c r="R251" s="70">
        <f>K251*X251*2</f>
        <v>4</v>
      </c>
      <c r="S251" s="102">
        <f>VLOOKUP(C251,职业!B:H,4,0)</f>
        <v>4</v>
      </c>
      <c r="T251" s="102">
        <f>VLOOKUP(C251,职业!B:J,5,0)</f>
        <v>3</v>
      </c>
      <c r="U251" s="102">
        <f>VLOOKUP(C251,职业!B:J,6,0)</f>
        <v>2</v>
      </c>
      <c r="V251" s="102">
        <f>VLOOKUP(C251,职业!B:J,7,0)</f>
        <v>2</v>
      </c>
      <c r="W251" s="102">
        <f>VLOOKUP(C251,职业!B:J,8,0)</f>
        <v>2</v>
      </c>
      <c r="X251" s="102">
        <f>VLOOKUP(C251,职业!B:J,9,0)</f>
        <v>2</v>
      </c>
    </row>
    <row r="252" spans="1:24">
      <c r="A252" s="44">
        <f>ROW()-2</f>
        <v>250</v>
      </c>
      <c r="B252" s="44">
        <v>408</v>
      </c>
      <c r="C252" s="40">
        <v>1</v>
      </c>
      <c r="D252" s="40">
        <v>0</v>
      </c>
      <c r="E252" s="45" t="s">
        <v>530</v>
      </c>
      <c r="F252" s="45" t="str">
        <f>VLOOKUP(C252,职业!B:C,2,0)</f>
        <v>大将军</v>
      </c>
      <c r="G252" s="45" t="str">
        <f>VLOOKUP(D252,绝技!B:C,2,0)</f>
        <v>无</v>
      </c>
      <c r="H252" s="48">
        <v>17</v>
      </c>
      <c r="I252" s="48">
        <v>10</v>
      </c>
      <c r="J252" s="44">
        <f>H252+I252</f>
        <v>27</v>
      </c>
      <c r="K252" s="40">
        <v>1</v>
      </c>
      <c r="L252" s="41">
        <v>1</v>
      </c>
      <c r="M252" s="46">
        <f>(K252*S252*5)*(10+L252)</f>
        <v>220</v>
      </c>
      <c r="N252" s="70">
        <f>(K252*T252)*(10+L252)</f>
        <v>33</v>
      </c>
      <c r="O252" s="70">
        <f>K252*U252</f>
        <v>2</v>
      </c>
      <c r="P252" s="70">
        <f>K252*V252</f>
        <v>2</v>
      </c>
      <c r="Q252" s="70">
        <f>K252*W252*2</f>
        <v>4</v>
      </c>
      <c r="R252" s="70">
        <f>K252*X252*2</f>
        <v>4</v>
      </c>
      <c r="S252" s="102">
        <f>VLOOKUP(C252,职业!B:H,4,0)</f>
        <v>4</v>
      </c>
      <c r="T252" s="102">
        <f>VLOOKUP(C252,职业!B:J,5,0)</f>
        <v>3</v>
      </c>
      <c r="U252" s="102">
        <f>VLOOKUP(C252,职业!B:J,6,0)</f>
        <v>2</v>
      </c>
      <c r="V252" s="102">
        <f>VLOOKUP(C252,职业!B:J,7,0)</f>
        <v>2</v>
      </c>
      <c r="W252" s="102">
        <f>VLOOKUP(C252,职业!B:J,8,0)</f>
        <v>2</v>
      </c>
      <c r="X252" s="102">
        <f>VLOOKUP(C252,职业!B:J,9,0)</f>
        <v>2</v>
      </c>
    </row>
    <row r="253" spans="1:24">
      <c r="A253" s="44">
        <f>ROW()-2</f>
        <v>251</v>
      </c>
      <c r="B253" s="44">
        <v>412</v>
      </c>
      <c r="C253" s="40">
        <v>1</v>
      </c>
      <c r="D253" s="40">
        <v>0</v>
      </c>
      <c r="E253" s="45" t="s">
        <v>534</v>
      </c>
      <c r="F253" s="45" t="str">
        <f>VLOOKUP(C253,职业!B:C,2,0)</f>
        <v>大将军</v>
      </c>
      <c r="G253" s="45" t="str">
        <f>VLOOKUP(D253,绝技!B:C,2,0)</f>
        <v>无</v>
      </c>
      <c r="H253" s="48">
        <v>17</v>
      </c>
      <c r="I253" s="48">
        <v>13</v>
      </c>
      <c r="J253" s="44">
        <f>H253+I253</f>
        <v>30</v>
      </c>
      <c r="K253" s="40">
        <v>1</v>
      </c>
      <c r="L253" s="41">
        <v>1</v>
      </c>
      <c r="M253" s="46">
        <f>(K253*S253*5)*(10+L253)</f>
        <v>220</v>
      </c>
      <c r="N253" s="70">
        <f>(K253*T253)*(10+L253)</f>
        <v>33</v>
      </c>
      <c r="O253" s="70">
        <f>K253*U253</f>
        <v>2</v>
      </c>
      <c r="P253" s="70">
        <f>K253*V253</f>
        <v>2</v>
      </c>
      <c r="Q253" s="70">
        <f>K253*W253*2</f>
        <v>4</v>
      </c>
      <c r="R253" s="70">
        <f>K253*X253*2</f>
        <v>4</v>
      </c>
      <c r="S253" s="102">
        <f>VLOOKUP(C253,职业!B:H,4,0)</f>
        <v>4</v>
      </c>
      <c r="T253" s="102">
        <f>VLOOKUP(C253,职业!B:J,5,0)</f>
        <v>3</v>
      </c>
      <c r="U253" s="102">
        <f>VLOOKUP(C253,职业!B:J,6,0)</f>
        <v>2</v>
      </c>
      <c r="V253" s="102">
        <f>VLOOKUP(C253,职业!B:J,7,0)</f>
        <v>2</v>
      </c>
      <c r="W253" s="102">
        <f>VLOOKUP(C253,职业!B:J,8,0)</f>
        <v>2</v>
      </c>
      <c r="X253" s="102">
        <f>VLOOKUP(C253,职业!B:J,9,0)</f>
        <v>2</v>
      </c>
    </row>
    <row r="254" spans="1:24">
      <c r="A254" s="44">
        <f>ROW()-2</f>
        <v>252</v>
      </c>
      <c r="B254" s="44">
        <v>417</v>
      </c>
      <c r="C254" s="40">
        <v>1</v>
      </c>
      <c r="D254" s="40">
        <v>0</v>
      </c>
      <c r="E254" s="45" t="s">
        <v>539</v>
      </c>
      <c r="F254" s="45" t="str">
        <f>VLOOKUP(C254,职业!B:C,2,0)</f>
        <v>大将军</v>
      </c>
      <c r="G254" s="45" t="str">
        <f>VLOOKUP(D254,绝技!B:C,2,0)</f>
        <v>无</v>
      </c>
      <c r="H254" s="48">
        <v>17</v>
      </c>
      <c r="I254" s="48">
        <v>16</v>
      </c>
      <c r="J254" s="44">
        <f>H254+I254</f>
        <v>33</v>
      </c>
      <c r="K254" s="40">
        <v>1</v>
      </c>
      <c r="L254" s="41">
        <v>1</v>
      </c>
      <c r="M254" s="46">
        <f>(K254*S254*5)*(10+L254)</f>
        <v>220</v>
      </c>
      <c r="N254" s="70">
        <f>(K254*T254)*(10+L254)</f>
        <v>33</v>
      </c>
      <c r="O254" s="70">
        <f>K254*U254</f>
        <v>2</v>
      </c>
      <c r="P254" s="70">
        <f>K254*V254</f>
        <v>2</v>
      </c>
      <c r="Q254" s="70">
        <f>K254*W254*2</f>
        <v>4</v>
      </c>
      <c r="R254" s="70">
        <f>K254*X254*2</f>
        <v>4</v>
      </c>
      <c r="S254" s="102">
        <f>VLOOKUP(C254,职业!B:H,4,0)</f>
        <v>4</v>
      </c>
      <c r="T254" s="102">
        <f>VLOOKUP(C254,职业!B:J,5,0)</f>
        <v>3</v>
      </c>
      <c r="U254" s="102">
        <f>VLOOKUP(C254,职业!B:J,6,0)</f>
        <v>2</v>
      </c>
      <c r="V254" s="102">
        <f>VLOOKUP(C254,职业!B:J,7,0)</f>
        <v>2</v>
      </c>
      <c r="W254" s="102">
        <f>VLOOKUP(C254,职业!B:J,8,0)</f>
        <v>2</v>
      </c>
      <c r="X254" s="102">
        <f>VLOOKUP(C254,职业!B:J,9,0)</f>
        <v>2</v>
      </c>
    </row>
    <row r="255" spans="1:24">
      <c r="A255" s="44">
        <f>ROW()-2</f>
        <v>253</v>
      </c>
      <c r="B255" s="44">
        <v>422</v>
      </c>
      <c r="C255" s="40">
        <v>1</v>
      </c>
      <c r="D255" s="40">
        <v>0</v>
      </c>
      <c r="E255" s="45" t="s">
        <v>544</v>
      </c>
      <c r="F255" s="45" t="str">
        <f>VLOOKUP(C255,职业!B:C,2,0)</f>
        <v>大将军</v>
      </c>
      <c r="G255" s="45" t="str">
        <f>VLOOKUP(D255,绝技!B:C,2,0)</f>
        <v>无</v>
      </c>
      <c r="H255" s="48">
        <v>17</v>
      </c>
      <c r="I255" s="48">
        <v>18</v>
      </c>
      <c r="J255" s="44">
        <f>H255+I255</f>
        <v>35</v>
      </c>
      <c r="K255" s="40">
        <v>1</v>
      </c>
      <c r="L255" s="41">
        <v>1</v>
      </c>
      <c r="M255" s="46">
        <f>(K255*S255*5)*(10+L255)</f>
        <v>220</v>
      </c>
      <c r="N255" s="70">
        <f>(K255*T255)*(10+L255)</f>
        <v>33</v>
      </c>
      <c r="O255" s="70">
        <f>K255*U255</f>
        <v>2</v>
      </c>
      <c r="P255" s="70">
        <f>K255*V255</f>
        <v>2</v>
      </c>
      <c r="Q255" s="70">
        <f>K255*W255*2</f>
        <v>4</v>
      </c>
      <c r="R255" s="70">
        <f>K255*X255*2</f>
        <v>4</v>
      </c>
      <c r="S255" s="102">
        <f>VLOOKUP(C255,职业!B:H,4,0)</f>
        <v>4</v>
      </c>
      <c r="T255" s="102">
        <f>VLOOKUP(C255,职业!B:J,5,0)</f>
        <v>3</v>
      </c>
      <c r="U255" s="102">
        <f>VLOOKUP(C255,职业!B:J,6,0)</f>
        <v>2</v>
      </c>
      <c r="V255" s="102">
        <f>VLOOKUP(C255,职业!B:J,7,0)</f>
        <v>2</v>
      </c>
      <c r="W255" s="102">
        <f>VLOOKUP(C255,职业!B:J,8,0)</f>
        <v>2</v>
      </c>
      <c r="X255" s="102">
        <f>VLOOKUP(C255,职业!B:J,9,0)</f>
        <v>2</v>
      </c>
    </row>
    <row r="256" spans="1:24">
      <c r="A256" s="44">
        <f>ROW()-2</f>
        <v>254</v>
      </c>
      <c r="B256" s="44">
        <v>428</v>
      </c>
      <c r="C256" s="40">
        <v>1</v>
      </c>
      <c r="D256" s="40">
        <v>0</v>
      </c>
      <c r="E256" s="45" t="s">
        <v>550</v>
      </c>
      <c r="F256" s="45" t="str">
        <f>VLOOKUP(C256,职业!B:C,2,0)</f>
        <v>大将军</v>
      </c>
      <c r="G256" s="45" t="str">
        <f>VLOOKUP(D256,绝技!B:C,2,0)</f>
        <v>无</v>
      </c>
      <c r="H256" s="48">
        <v>17</v>
      </c>
      <c r="I256" s="48">
        <v>11</v>
      </c>
      <c r="J256" s="44">
        <f>H256+I256</f>
        <v>28</v>
      </c>
      <c r="K256" s="40">
        <v>1</v>
      </c>
      <c r="L256" s="41">
        <v>1</v>
      </c>
      <c r="M256" s="46">
        <f>(K256*S256*5)*(10+L256)</f>
        <v>220</v>
      </c>
      <c r="N256" s="70">
        <f>(K256*T256)*(10+L256)</f>
        <v>33</v>
      </c>
      <c r="O256" s="70">
        <f>K256*U256</f>
        <v>2</v>
      </c>
      <c r="P256" s="70">
        <f>K256*V256</f>
        <v>2</v>
      </c>
      <c r="Q256" s="70">
        <f>K256*W256*2</f>
        <v>4</v>
      </c>
      <c r="R256" s="70">
        <f>K256*X256*2</f>
        <v>4</v>
      </c>
      <c r="S256" s="102">
        <f>VLOOKUP(C256,职业!B:H,4,0)</f>
        <v>4</v>
      </c>
      <c r="T256" s="102">
        <f>VLOOKUP(C256,职业!B:J,5,0)</f>
        <v>3</v>
      </c>
      <c r="U256" s="102">
        <f>VLOOKUP(C256,职业!B:J,6,0)</f>
        <v>2</v>
      </c>
      <c r="V256" s="102">
        <f>VLOOKUP(C256,职业!B:J,7,0)</f>
        <v>2</v>
      </c>
      <c r="W256" s="102">
        <f>VLOOKUP(C256,职业!B:J,8,0)</f>
        <v>2</v>
      </c>
      <c r="X256" s="102">
        <f>VLOOKUP(C256,职业!B:J,9,0)</f>
        <v>2</v>
      </c>
    </row>
    <row r="257" spans="1:24">
      <c r="A257" s="44">
        <f>ROW()-2</f>
        <v>255</v>
      </c>
      <c r="B257" s="44">
        <v>429</v>
      </c>
      <c r="C257" s="40">
        <v>1</v>
      </c>
      <c r="D257" s="40">
        <v>0</v>
      </c>
      <c r="E257" s="45" t="s">
        <v>550</v>
      </c>
      <c r="F257" s="45" t="str">
        <f>VLOOKUP(C257,职业!B:C,2,0)</f>
        <v>大将军</v>
      </c>
      <c r="G257" s="45" t="str">
        <f>VLOOKUP(D257,绝技!B:C,2,0)</f>
        <v>无</v>
      </c>
      <c r="H257" s="48">
        <v>17</v>
      </c>
      <c r="I257" s="48">
        <v>9</v>
      </c>
      <c r="J257" s="44">
        <f>H257+I257</f>
        <v>26</v>
      </c>
      <c r="K257" s="40">
        <v>1</v>
      </c>
      <c r="L257" s="41">
        <v>1</v>
      </c>
      <c r="M257" s="46">
        <f>(K257*S257*5)*(10+L257)</f>
        <v>220</v>
      </c>
      <c r="N257" s="70">
        <f>(K257*T257)*(10+L257)</f>
        <v>33</v>
      </c>
      <c r="O257" s="70">
        <f>K257*U257</f>
        <v>2</v>
      </c>
      <c r="P257" s="70">
        <f>K257*V257</f>
        <v>2</v>
      </c>
      <c r="Q257" s="70">
        <f>K257*W257*2</f>
        <v>4</v>
      </c>
      <c r="R257" s="70">
        <f>K257*X257*2</f>
        <v>4</v>
      </c>
      <c r="S257" s="102">
        <f>VLOOKUP(C257,职业!B:H,4,0)</f>
        <v>4</v>
      </c>
      <c r="T257" s="102">
        <f>VLOOKUP(C257,职业!B:J,5,0)</f>
        <v>3</v>
      </c>
      <c r="U257" s="102">
        <f>VLOOKUP(C257,职业!B:J,6,0)</f>
        <v>2</v>
      </c>
      <c r="V257" s="102">
        <f>VLOOKUP(C257,职业!B:J,7,0)</f>
        <v>2</v>
      </c>
      <c r="W257" s="102">
        <f>VLOOKUP(C257,职业!B:J,8,0)</f>
        <v>2</v>
      </c>
      <c r="X257" s="102">
        <f>VLOOKUP(C257,职业!B:J,9,0)</f>
        <v>2</v>
      </c>
    </row>
    <row r="258" spans="1:24">
      <c r="A258" s="44">
        <f>ROW()-2</f>
        <v>256</v>
      </c>
      <c r="B258" s="44">
        <v>435</v>
      </c>
      <c r="C258" s="40">
        <v>1</v>
      </c>
      <c r="D258" s="40">
        <v>0</v>
      </c>
      <c r="E258" s="45" t="s">
        <v>556</v>
      </c>
      <c r="F258" s="45" t="str">
        <f>VLOOKUP(C258,职业!B:C,2,0)</f>
        <v>大将军</v>
      </c>
      <c r="G258" s="45" t="str">
        <f>VLOOKUP(D258,绝技!B:C,2,0)</f>
        <v>无</v>
      </c>
      <c r="H258" s="48">
        <v>17</v>
      </c>
      <c r="I258" s="48">
        <v>20</v>
      </c>
      <c r="J258" s="44">
        <f>H258+I258</f>
        <v>37</v>
      </c>
      <c r="K258" s="40">
        <v>1</v>
      </c>
      <c r="L258" s="41">
        <v>1</v>
      </c>
      <c r="M258" s="46">
        <f>(K258*S258*5)*(10+L258)</f>
        <v>220</v>
      </c>
      <c r="N258" s="70">
        <f>(K258*T258)*(10+L258)</f>
        <v>33</v>
      </c>
      <c r="O258" s="70">
        <f>K258*U258</f>
        <v>2</v>
      </c>
      <c r="P258" s="70">
        <f>K258*V258</f>
        <v>2</v>
      </c>
      <c r="Q258" s="70">
        <f>K258*W258*2</f>
        <v>4</v>
      </c>
      <c r="R258" s="70">
        <f>K258*X258*2</f>
        <v>4</v>
      </c>
      <c r="S258" s="102">
        <f>VLOOKUP(C258,职业!B:H,4,0)</f>
        <v>4</v>
      </c>
      <c r="T258" s="102">
        <f>VLOOKUP(C258,职业!B:J,5,0)</f>
        <v>3</v>
      </c>
      <c r="U258" s="102">
        <f>VLOOKUP(C258,职业!B:J,6,0)</f>
        <v>2</v>
      </c>
      <c r="V258" s="102">
        <f>VLOOKUP(C258,职业!B:J,7,0)</f>
        <v>2</v>
      </c>
      <c r="W258" s="102">
        <f>VLOOKUP(C258,职业!B:J,8,0)</f>
        <v>2</v>
      </c>
      <c r="X258" s="102">
        <f>VLOOKUP(C258,职业!B:J,9,0)</f>
        <v>2</v>
      </c>
    </row>
    <row r="259" spans="1:24">
      <c r="A259" s="44">
        <f>ROW()-2</f>
        <v>257</v>
      </c>
      <c r="B259" s="44">
        <v>437</v>
      </c>
      <c r="C259" s="40">
        <v>1</v>
      </c>
      <c r="D259" s="40">
        <v>0</v>
      </c>
      <c r="E259" s="45" t="s">
        <v>558</v>
      </c>
      <c r="F259" s="45" t="str">
        <f>VLOOKUP(C259,职业!B:C,2,0)</f>
        <v>大将军</v>
      </c>
      <c r="G259" s="45" t="str">
        <f>VLOOKUP(D259,绝技!B:C,2,0)</f>
        <v>无</v>
      </c>
      <c r="H259" s="48">
        <v>17</v>
      </c>
      <c r="I259" s="48">
        <v>15</v>
      </c>
      <c r="J259" s="44">
        <f>H259+I259</f>
        <v>32</v>
      </c>
      <c r="K259" s="40">
        <v>1</v>
      </c>
      <c r="L259" s="41">
        <v>1</v>
      </c>
      <c r="M259" s="46">
        <f>(K259*S259*5)*(10+L259)</f>
        <v>220</v>
      </c>
      <c r="N259" s="70">
        <f>(K259*T259)*(10+L259)</f>
        <v>33</v>
      </c>
      <c r="O259" s="70">
        <f>K259*U259</f>
        <v>2</v>
      </c>
      <c r="P259" s="70">
        <f>K259*V259</f>
        <v>2</v>
      </c>
      <c r="Q259" s="70">
        <f>K259*W259*2</f>
        <v>4</v>
      </c>
      <c r="R259" s="70">
        <f>K259*X259*2</f>
        <v>4</v>
      </c>
      <c r="S259" s="102">
        <f>VLOOKUP(C259,职业!B:H,4,0)</f>
        <v>4</v>
      </c>
      <c r="T259" s="102">
        <f>VLOOKUP(C259,职业!B:J,5,0)</f>
        <v>3</v>
      </c>
      <c r="U259" s="102">
        <f>VLOOKUP(C259,职业!B:J,6,0)</f>
        <v>2</v>
      </c>
      <c r="V259" s="102">
        <f>VLOOKUP(C259,职业!B:J,7,0)</f>
        <v>2</v>
      </c>
      <c r="W259" s="102">
        <f>VLOOKUP(C259,职业!B:J,8,0)</f>
        <v>2</v>
      </c>
      <c r="X259" s="102">
        <f>VLOOKUP(C259,职业!B:J,9,0)</f>
        <v>2</v>
      </c>
    </row>
    <row r="260" spans="1:24">
      <c r="A260" s="44">
        <f>ROW()-2</f>
        <v>258</v>
      </c>
      <c r="B260" s="44">
        <v>450</v>
      </c>
      <c r="C260" s="40">
        <v>1</v>
      </c>
      <c r="D260" s="40">
        <v>0</v>
      </c>
      <c r="E260" s="45" t="s">
        <v>571</v>
      </c>
      <c r="F260" s="45" t="str">
        <f>VLOOKUP(C260,职业!B:C,2,0)</f>
        <v>大将军</v>
      </c>
      <c r="G260" s="45" t="str">
        <f>VLOOKUP(D260,绝技!B:C,2,0)</f>
        <v>无</v>
      </c>
      <c r="H260" s="48">
        <v>17</v>
      </c>
      <c r="I260" s="48">
        <v>16</v>
      </c>
      <c r="J260" s="44">
        <f>H260+I260</f>
        <v>33</v>
      </c>
      <c r="K260" s="40">
        <v>1</v>
      </c>
      <c r="L260" s="41">
        <v>1</v>
      </c>
      <c r="M260" s="46">
        <f>(K260*S260*5)*(10+L260)</f>
        <v>220</v>
      </c>
      <c r="N260" s="70">
        <f>(K260*T260)*(10+L260)</f>
        <v>33</v>
      </c>
      <c r="O260" s="70">
        <f>K260*U260</f>
        <v>2</v>
      </c>
      <c r="P260" s="70">
        <f>K260*V260</f>
        <v>2</v>
      </c>
      <c r="Q260" s="70">
        <f>K260*W260*2</f>
        <v>4</v>
      </c>
      <c r="R260" s="70">
        <f>K260*X260*2</f>
        <v>4</v>
      </c>
      <c r="S260" s="102">
        <f>VLOOKUP(C260,职业!B:H,4,0)</f>
        <v>4</v>
      </c>
      <c r="T260" s="102">
        <f>VLOOKUP(C260,职业!B:J,5,0)</f>
        <v>3</v>
      </c>
      <c r="U260" s="102">
        <f>VLOOKUP(C260,职业!B:J,6,0)</f>
        <v>2</v>
      </c>
      <c r="V260" s="102">
        <f>VLOOKUP(C260,职业!B:J,7,0)</f>
        <v>2</v>
      </c>
      <c r="W260" s="102">
        <f>VLOOKUP(C260,职业!B:J,8,0)</f>
        <v>2</v>
      </c>
      <c r="X260" s="102">
        <f>VLOOKUP(C260,职业!B:J,9,0)</f>
        <v>2</v>
      </c>
    </row>
    <row r="261" spans="1:24">
      <c r="A261" s="44">
        <f>ROW()-2</f>
        <v>259</v>
      </c>
      <c r="B261" s="44">
        <v>452</v>
      </c>
      <c r="C261" s="40">
        <v>1</v>
      </c>
      <c r="D261" s="40">
        <v>0</v>
      </c>
      <c r="E261" s="45" t="s">
        <v>573</v>
      </c>
      <c r="F261" s="45" t="str">
        <f>VLOOKUP(C261,职业!B:C,2,0)</f>
        <v>大将军</v>
      </c>
      <c r="G261" s="45" t="str">
        <f>VLOOKUP(D261,绝技!B:C,2,0)</f>
        <v>无</v>
      </c>
      <c r="H261" s="48">
        <v>17</v>
      </c>
      <c r="I261" s="48">
        <v>6</v>
      </c>
      <c r="J261" s="44">
        <f>H261+I261</f>
        <v>23</v>
      </c>
      <c r="K261" s="40">
        <v>1</v>
      </c>
      <c r="L261" s="41">
        <v>1</v>
      </c>
      <c r="M261" s="46">
        <f>(K261*S261*5)*(10+L261)</f>
        <v>220</v>
      </c>
      <c r="N261" s="70">
        <f>(K261*T261)*(10+L261)</f>
        <v>33</v>
      </c>
      <c r="O261" s="70">
        <f>K261*U261</f>
        <v>2</v>
      </c>
      <c r="P261" s="70">
        <f>K261*V261</f>
        <v>2</v>
      </c>
      <c r="Q261" s="70">
        <f>K261*W261*2</f>
        <v>4</v>
      </c>
      <c r="R261" s="70">
        <f>K261*X261*2</f>
        <v>4</v>
      </c>
      <c r="S261" s="102">
        <f>VLOOKUP(C261,职业!B:H,4,0)</f>
        <v>4</v>
      </c>
      <c r="T261" s="102">
        <f>VLOOKUP(C261,职业!B:J,5,0)</f>
        <v>3</v>
      </c>
      <c r="U261" s="102">
        <f>VLOOKUP(C261,职业!B:J,6,0)</f>
        <v>2</v>
      </c>
      <c r="V261" s="102">
        <f>VLOOKUP(C261,职业!B:J,7,0)</f>
        <v>2</v>
      </c>
      <c r="W261" s="102">
        <f>VLOOKUP(C261,职业!B:J,8,0)</f>
        <v>2</v>
      </c>
      <c r="X261" s="102">
        <f>VLOOKUP(C261,职业!B:J,9,0)</f>
        <v>2</v>
      </c>
    </row>
    <row r="262" spans="1:24">
      <c r="A262" s="44">
        <f>ROW()-2</f>
        <v>260</v>
      </c>
      <c r="B262" s="44">
        <v>456</v>
      </c>
      <c r="C262" s="40">
        <v>1</v>
      </c>
      <c r="D262" s="40">
        <v>0</v>
      </c>
      <c r="E262" s="45" t="s">
        <v>577</v>
      </c>
      <c r="F262" s="45" t="str">
        <f>VLOOKUP(C262,职业!B:C,2,0)</f>
        <v>大将军</v>
      </c>
      <c r="G262" s="45" t="str">
        <f>VLOOKUP(D262,绝技!B:C,2,0)</f>
        <v>无</v>
      </c>
      <c r="H262" s="48">
        <v>17</v>
      </c>
      <c r="I262" s="48">
        <v>15</v>
      </c>
      <c r="J262" s="44">
        <f>H262+I262</f>
        <v>32</v>
      </c>
      <c r="K262" s="40">
        <v>1</v>
      </c>
      <c r="L262" s="41">
        <v>1</v>
      </c>
      <c r="M262" s="46">
        <f>(K262*S262*5)*(10+L262)</f>
        <v>220</v>
      </c>
      <c r="N262" s="70">
        <f>(K262*T262)*(10+L262)</f>
        <v>33</v>
      </c>
      <c r="O262" s="70">
        <f>K262*U262</f>
        <v>2</v>
      </c>
      <c r="P262" s="70">
        <f>K262*V262</f>
        <v>2</v>
      </c>
      <c r="Q262" s="70">
        <f>K262*W262*2</f>
        <v>4</v>
      </c>
      <c r="R262" s="70">
        <f>K262*X262*2</f>
        <v>4</v>
      </c>
      <c r="S262" s="102">
        <f>VLOOKUP(C262,职业!B:H,4,0)</f>
        <v>4</v>
      </c>
      <c r="T262" s="102">
        <f>VLOOKUP(C262,职业!B:J,5,0)</f>
        <v>3</v>
      </c>
      <c r="U262" s="102">
        <f>VLOOKUP(C262,职业!B:J,6,0)</f>
        <v>2</v>
      </c>
      <c r="V262" s="102">
        <f>VLOOKUP(C262,职业!B:J,7,0)</f>
        <v>2</v>
      </c>
      <c r="W262" s="102">
        <f>VLOOKUP(C262,职业!B:J,8,0)</f>
        <v>2</v>
      </c>
      <c r="X262" s="102">
        <f>VLOOKUP(C262,职业!B:J,9,0)</f>
        <v>2</v>
      </c>
    </row>
    <row r="263" spans="1:24">
      <c r="A263" s="44">
        <f>ROW()-2</f>
        <v>261</v>
      </c>
      <c r="B263" s="44">
        <v>459</v>
      </c>
      <c r="C263" s="40">
        <v>1</v>
      </c>
      <c r="D263" s="40">
        <v>0</v>
      </c>
      <c r="E263" s="45" t="s">
        <v>580</v>
      </c>
      <c r="F263" s="45" t="str">
        <f>VLOOKUP(C263,职业!B:C,2,0)</f>
        <v>大将军</v>
      </c>
      <c r="G263" s="45" t="str">
        <f>VLOOKUP(D263,绝技!B:C,2,0)</f>
        <v>无</v>
      </c>
      <c r="H263" s="48">
        <v>17</v>
      </c>
      <c r="I263" s="48">
        <v>10</v>
      </c>
      <c r="J263" s="44">
        <f>H263+I263</f>
        <v>27</v>
      </c>
      <c r="K263" s="40">
        <v>1</v>
      </c>
      <c r="L263" s="41">
        <v>1</v>
      </c>
      <c r="M263" s="46">
        <f>(K263*S263*5)*(10+L263)</f>
        <v>220</v>
      </c>
      <c r="N263" s="70">
        <f>(K263*T263)*(10+L263)</f>
        <v>33</v>
      </c>
      <c r="O263" s="70">
        <f>K263*U263</f>
        <v>2</v>
      </c>
      <c r="P263" s="70">
        <f>K263*V263</f>
        <v>2</v>
      </c>
      <c r="Q263" s="70">
        <f>K263*W263*2</f>
        <v>4</v>
      </c>
      <c r="R263" s="70">
        <f>K263*X263*2</f>
        <v>4</v>
      </c>
      <c r="S263" s="102">
        <f>VLOOKUP(C263,职业!B:H,4,0)</f>
        <v>4</v>
      </c>
      <c r="T263" s="102">
        <f>VLOOKUP(C263,职业!B:J,5,0)</f>
        <v>3</v>
      </c>
      <c r="U263" s="102">
        <f>VLOOKUP(C263,职业!B:J,6,0)</f>
        <v>2</v>
      </c>
      <c r="V263" s="102">
        <f>VLOOKUP(C263,职业!B:J,7,0)</f>
        <v>2</v>
      </c>
      <c r="W263" s="102">
        <f>VLOOKUP(C263,职业!B:J,8,0)</f>
        <v>2</v>
      </c>
      <c r="X263" s="102">
        <f>VLOOKUP(C263,职业!B:J,9,0)</f>
        <v>2</v>
      </c>
    </row>
    <row r="264" spans="1:24">
      <c r="A264" s="44">
        <f>ROW()-2</f>
        <v>262</v>
      </c>
      <c r="B264" s="44">
        <v>487</v>
      </c>
      <c r="C264" s="40">
        <v>1</v>
      </c>
      <c r="D264" s="40">
        <v>0</v>
      </c>
      <c r="E264" s="45" t="s">
        <v>607</v>
      </c>
      <c r="F264" s="45" t="str">
        <f>VLOOKUP(C264,职业!B:C,2,0)</f>
        <v>大将军</v>
      </c>
      <c r="G264" s="45" t="str">
        <f>VLOOKUP(D264,绝技!B:C,2,0)</f>
        <v>无</v>
      </c>
      <c r="H264" s="48">
        <v>17</v>
      </c>
      <c r="I264" s="48">
        <v>12</v>
      </c>
      <c r="J264" s="44">
        <f>H264+I264</f>
        <v>29</v>
      </c>
      <c r="K264" s="40">
        <v>1</v>
      </c>
      <c r="L264" s="41">
        <v>1</v>
      </c>
      <c r="M264" s="46">
        <f>(K264*S264*5)*(10+L264)</f>
        <v>220</v>
      </c>
      <c r="N264" s="70">
        <f>(K264*T264)*(10+L264)</f>
        <v>33</v>
      </c>
      <c r="O264" s="70">
        <f>K264*U264</f>
        <v>2</v>
      </c>
      <c r="P264" s="70">
        <f>K264*V264</f>
        <v>2</v>
      </c>
      <c r="Q264" s="70">
        <f>K264*W264*2</f>
        <v>4</v>
      </c>
      <c r="R264" s="70">
        <f>K264*X264*2</f>
        <v>4</v>
      </c>
      <c r="S264" s="102">
        <f>VLOOKUP(C264,职业!B:H,4,0)</f>
        <v>4</v>
      </c>
      <c r="T264" s="102">
        <f>VLOOKUP(C264,职业!B:J,5,0)</f>
        <v>3</v>
      </c>
      <c r="U264" s="102">
        <f>VLOOKUP(C264,职业!B:J,6,0)</f>
        <v>2</v>
      </c>
      <c r="V264" s="102">
        <f>VLOOKUP(C264,职业!B:J,7,0)</f>
        <v>2</v>
      </c>
      <c r="W264" s="102">
        <f>VLOOKUP(C264,职业!B:J,8,0)</f>
        <v>2</v>
      </c>
      <c r="X264" s="102">
        <f>VLOOKUP(C264,职业!B:J,9,0)</f>
        <v>2</v>
      </c>
    </row>
    <row r="265" spans="1:24">
      <c r="A265" s="44">
        <f>ROW()-2</f>
        <v>263</v>
      </c>
      <c r="B265" s="44">
        <v>502</v>
      </c>
      <c r="C265" s="40">
        <v>1</v>
      </c>
      <c r="D265" s="40">
        <v>0</v>
      </c>
      <c r="E265" s="45" t="s">
        <v>622</v>
      </c>
      <c r="F265" s="45" t="str">
        <f>VLOOKUP(C265,职业!B:C,2,0)</f>
        <v>大将军</v>
      </c>
      <c r="G265" s="45" t="str">
        <f>VLOOKUP(D265,绝技!B:C,2,0)</f>
        <v>无</v>
      </c>
      <c r="H265" s="48">
        <v>17</v>
      </c>
      <c r="I265" s="48">
        <v>18</v>
      </c>
      <c r="J265" s="44">
        <f>H265+I265</f>
        <v>35</v>
      </c>
      <c r="K265" s="40">
        <v>1</v>
      </c>
      <c r="L265" s="41">
        <v>1</v>
      </c>
      <c r="M265" s="46">
        <f>(K265*S265*5)*(10+L265)</f>
        <v>220</v>
      </c>
      <c r="N265" s="70">
        <f>(K265*T265)*(10+L265)</f>
        <v>33</v>
      </c>
      <c r="O265" s="70">
        <f>K265*U265</f>
        <v>2</v>
      </c>
      <c r="P265" s="70">
        <f>K265*V265</f>
        <v>2</v>
      </c>
      <c r="Q265" s="70">
        <f>K265*W265*2</f>
        <v>4</v>
      </c>
      <c r="R265" s="70">
        <f>K265*X265*2</f>
        <v>4</v>
      </c>
      <c r="S265" s="102">
        <f>VLOOKUP(C265,职业!B:H,4,0)</f>
        <v>4</v>
      </c>
      <c r="T265" s="102">
        <f>VLOOKUP(C265,职业!B:J,5,0)</f>
        <v>3</v>
      </c>
      <c r="U265" s="102">
        <f>VLOOKUP(C265,职业!B:J,6,0)</f>
        <v>2</v>
      </c>
      <c r="V265" s="102">
        <f>VLOOKUP(C265,职业!B:J,7,0)</f>
        <v>2</v>
      </c>
      <c r="W265" s="102">
        <f>VLOOKUP(C265,职业!B:J,8,0)</f>
        <v>2</v>
      </c>
      <c r="X265" s="102">
        <f>VLOOKUP(C265,职业!B:J,9,0)</f>
        <v>2</v>
      </c>
    </row>
    <row r="266" spans="1:24">
      <c r="A266" s="44">
        <f>ROW()-2</f>
        <v>264</v>
      </c>
      <c r="B266" s="44">
        <v>536</v>
      </c>
      <c r="C266" s="40">
        <v>1</v>
      </c>
      <c r="D266" s="40">
        <v>0</v>
      </c>
      <c r="E266" s="45" t="s">
        <v>654</v>
      </c>
      <c r="F266" s="45" t="str">
        <f>VLOOKUP(C266,职业!B:C,2,0)</f>
        <v>大将军</v>
      </c>
      <c r="G266" s="45" t="str">
        <f>VLOOKUP(D266,绝技!B:C,2,0)</f>
        <v>无</v>
      </c>
      <c r="H266" s="48">
        <v>17</v>
      </c>
      <c r="I266" s="48">
        <v>9</v>
      </c>
      <c r="J266" s="44">
        <f>H266+I266</f>
        <v>26</v>
      </c>
      <c r="K266" s="40">
        <v>1</v>
      </c>
      <c r="L266" s="41">
        <v>1</v>
      </c>
      <c r="M266" s="46">
        <f>(K266*S266*5)*(10+L266)</f>
        <v>220</v>
      </c>
      <c r="N266" s="70">
        <f>(K266*T266)*(10+L266)</f>
        <v>33</v>
      </c>
      <c r="O266" s="70">
        <f>K266*U266</f>
        <v>2</v>
      </c>
      <c r="P266" s="70">
        <f>K266*V266</f>
        <v>2</v>
      </c>
      <c r="Q266" s="70">
        <f>K266*W266*2</f>
        <v>4</v>
      </c>
      <c r="R266" s="70">
        <f>K266*X266*2</f>
        <v>4</v>
      </c>
      <c r="S266" s="102">
        <f>VLOOKUP(C266,职业!B:H,4,0)</f>
        <v>4</v>
      </c>
      <c r="T266" s="102">
        <f>VLOOKUP(C266,职业!B:J,5,0)</f>
        <v>3</v>
      </c>
      <c r="U266" s="102">
        <f>VLOOKUP(C266,职业!B:J,6,0)</f>
        <v>2</v>
      </c>
      <c r="V266" s="102">
        <f>VLOOKUP(C266,职业!B:J,7,0)</f>
        <v>2</v>
      </c>
      <c r="W266" s="102">
        <f>VLOOKUP(C266,职业!B:J,8,0)</f>
        <v>2</v>
      </c>
      <c r="X266" s="102">
        <f>VLOOKUP(C266,职业!B:J,9,0)</f>
        <v>2</v>
      </c>
    </row>
    <row r="267" spans="1:24">
      <c r="A267" s="44">
        <f>ROW()-2</f>
        <v>265</v>
      </c>
      <c r="B267" s="44">
        <v>547</v>
      </c>
      <c r="C267" s="40">
        <v>1</v>
      </c>
      <c r="D267" s="40">
        <v>0</v>
      </c>
      <c r="E267" s="45" t="s">
        <v>664</v>
      </c>
      <c r="F267" s="45" t="str">
        <f>VLOOKUP(C267,职业!B:C,2,0)</f>
        <v>大将军</v>
      </c>
      <c r="G267" s="45" t="str">
        <f>VLOOKUP(D267,绝技!B:C,2,0)</f>
        <v>无</v>
      </c>
      <c r="H267" s="48">
        <v>17</v>
      </c>
      <c r="I267" s="48">
        <v>14</v>
      </c>
      <c r="J267" s="44">
        <f>H267+I267</f>
        <v>31</v>
      </c>
      <c r="K267" s="40">
        <v>1</v>
      </c>
      <c r="L267" s="41">
        <v>1</v>
      </c>
      <c r="M267" s="46">
        <f>(K267*S267*5)*(10+L267)</f>
        <v>220</v>
      </c>
      <c r="N267" s="70">
        <f>(K267*T267)*(10+L267)</f>
        <v>33</v>
      </c>
      <c r="O267" s="70">
        <f>K267*U267</f>
        <v>2</v>
      </c>
      <c r="P267" s="70">
        <f>K267*V267</f>
        <v>2</v>
      </c>
      <c r="Q267" s="70">
        <f>K267*W267*2</f>
        <v>4</v>
      </c>
      <c r="R267" s="70">
        <f>K267*X267*2</f>
        <v>4</v>
      </c>
      <c r="S267" s="102">
        <f>VLOOKUP(C267,职业!B:H,4,0)</f>
        <v>4</v>
      </c>
      <c r="T267" s="102">
        <f>VLOOKUP(C267,职业!B:J,5,0)</f>
        <v>3</v>
      </c>
      <c r="U267" s="102">
        <f>VLOOKUP(C267,职业!B:J,6,0)</f>
        <v>2</v>
      </c>
      <c r="V267" s="102">
        <f>VLOOKUP(C267,职业!B:J,7,0)</f>
        <v>2</v>
      </c>
      <c r="W267" s="102">
        <f>VLOOKUP(C267,职业!B:J,8,0)</f>
        <v>2</v>
      </c>
      <c r="X267" s="102">
        <f>VLOOKUP(C267,职业!B:J,9,0)</f>
        <v>2</v>
      </c>
    </row>
    <row r="268" spans="1:24">
      <c r="A268" s="44">
        <f>ROW()-2</f>
        <v>266</v>
      </c>
      <c r="B268" s="44">
        <v>563</v>
      </c>
      <c r="C268" s="40">
        <v>1</v>
      </c>
      <c r="D268" s="40">
        <v>0</v>
      </c>
      <c r="E268" s="45" t="s">
        <v>680</v>
      </c>
      <c r="F268" s="45" t="str">
        <f>VLOOKUP(C268,职业!B:C,2,0)</f>
        <v>大将军</v>
      </c>
      <c r="G268" s="45" t="str">
        <f>VLOOKUP(D268,绝技!B:C,2,0)</f>
        <v>无</v>
      </c>
      <c r="H268" s="48">
        <v>17</v>
      </c>
      <c r="I268" s="48">
        <v>9</v>
      </c>
      <c r="J268" s="44">
        <f>H268+I268</f>
        <v>26</v>
      </c>
      <c r="K268" s="40">
        <v>1</v>
      </c>
      <c r="L268" s="41">
        <v>1</v>
      </c>
      <c r="M268" s="46">
        <f>(K268*S268*5)*(10+L268)</f>
        <v>220</v>
      </c>
      <c r="N268" s="70">
        <f>(K268*T268)*(10+L268)</f>
        <v>33</v>
      </c>
      <c r="O268" s="70">
        <f>K268*U268</f>
        <v>2</v>
      </c>
      <c r="P268" s="70">
        <f>K268*V268</f>
        <v>2</v>
      </c>
      <c r="Q268" s="70">
        <f>K268*W268*2</f>
        <v>4</v>
      </c>
      <c r="R268" s="70">
        <f>K268*X268*2</f>
        <v>4</v>
      </c>
      <c r="S268" s="102">
        <f>VLOOKUP(C268,职业!B:H,4,0)</f>
        <v>4</v>
      </c>
      <c r="T268" s="102">
        <f>VLOOKUP(C268,职业!B:J,5,0)</f>
        <v>3</v>
      </c>
      <c r="U268" s="102">
        <f>VLOOKUP(C268,职业!B:J,6,0)</f>
        <v>2</v>
      </c>
      <c r="V268" s="102">
        <f>VLOOKUP(C268,职业!B:J,7,0)</f>
        <v>2</v>
      </c>
      <c r="W268" s="102">
        <f>VLOOKUP(C268,职业!B:J,8,0)</f>
        <v>2</v>
      </c>
      <c r="X268" s="102">
        <f>VLOOKUP(C268,职业!B:J,9,0)</f>
        <v>2</v>
      </c>
    </row>
    <row r="269" spans="1:24">
      <c r="A269" s="44">
        <f>ROW()-2</f>
        <v>267</v>
      </c>
      <c r="B269" s="44">
        <v>571</v>
      </c>
      <c r="C269" s="40">
        <v>1</v>
      </c>
      <c r="D269" s="40">
        <v>0</v>
      </c>
      <c r="E269" s="45" t="s">
        <v>688</v>
      </c>
      <c r="F269" s="45" t="str">
        <f>VLOOKUP(C269,职业!B:C,2,0)</f>
        <v>大将军</v>
      </c>
      <c r="G269" s="45" t="str">
        <f>VLOOKUP(D269,绝技!B:C,2,0)</f>
        <v>无</v>
      </c>
      <c r="H269" s="48">
        <v>17</v>
      </c>
      <c r="I269" s="48">
        <v>5</v>
      </c>
      <c r="J269" s="44">
        <f>H269+I269</f>
        <v>22</v>
      </c>
      <c r="K269" s="40">
        <v>1</v>
      </c>
      <c r="L269" s="41">
        <v>1</v>
      </c>
      <c r="M269" s="46">
        <f>(K269*S269*5)*(10+L269)</f>
        <v>220</v>
      </c>
      <c r="N269" s="70">
        <f>(K269*T269)*(10+L269)</f>
        <v>33</v>
      </c>
      <c r="O269" s="70">
        <f>K269*U269</f>
        <v>2</v>
      </c>
      <c r="P269" s="70">
        <f>K269*V269</f>
        <v>2</v>
      </c>
      <c r="Q269" s="70">
        <f>K269*W269*2</f>
        <v>4</v>
      </c>
      <c r="R269" s="70">
        <f>K269*X269*2</f>
        <v>4</v>
      </c>
      <c r="S269" s="102">
        <f>VLOOKUP(C269,职业!B:H,4,0)</f>
        <v>4</v>
      </c>
      <c r="T269" s="102">
        <f>VLOOKUP(C269,职业!B:J,5,0)</f>
        <v>3</v>
      </c>
      <c r="U269" s="102">
        <f>VLOOKUP(C269,职业!B:J,6,0)</f>
        <v>2</v>
      </c>
      <c r="V269" s="102">
        <f>VLOOKUP(C269,职业!B:J,7,0)</f>
        <v>2</v>
      </c>
      <c r="W269" s="102">
        <f>VLOOKUP(C269,职业!B:J,8,0)</f>
        <v>2</v>
      </c>
      <c r="X269" s="102">
        <f>VLOOKUP(C269,职业!B:J,9,0)</f>
        <v>2</v>
      </c>
    </row>
    <row r="270" spans="1:24">
      <c r="A270" s="44">
        <f>ROW()-2</f>
        <v>268</v>
      </c>
      <c r="B270" s="44">
        <v>573</v>
      </c>
      <c r="C270" s="40">
        <v>1</v>
      </c>
      <c r="D270" s="40">
        <v>0</v>
      </c>
      <c r="E270" s="45" t="s">
        <v>690</v>
      </c>
      <c r="F270" s="45" t="str">
        <f>VLOOKUP(C270,职业!B:C,2,0)</f>
        <v>大将军</v>
      </c>
      <c r="G270" s="45" t="str">
        <f>VLOOKUP(D270,绝技!B:C,2,0)</f>
        <v>无</v>
      </c>
      <c r="H270" s="48">
        <v>17</v>
      </c>
      <c r="I270" s="48">
        <v>17</v>
      </c>
      <c r="J270" s="44">
        <f>H270+I270</f>
        <v>34</v>
      </c>
      <c r="K270" s="40">
        <v>1</v>
      </c>
      <c r="L270" s="41">
        <v>1</v>
      </c>
      <c r="M270" s="46">
        <f>(K270*S270*5)*(10+L270)</f>
        <v>220</v>
      </c>
      <c r="N270" s="70">
        <f>(K270*T270)*(10+L270)</f>
        <v>33</v>
      </c>
      <c r="O270" s="70">
        <f>K270*U270</f>
        <v>2</v>
      </c>
      <c r="P270" s="70">
        <f>K270*V270</f>
        <v>2</v>
      </c>
      <c r="Q270" s="70">
        <f>K270*W270*2</f>
        <v>4</v>
      </c>
      <c r="R270" s="70">
        <f>K270*X270*2</f>
        <v>4</v>
      </c>
      <c r="S270" s="102">
        <f>VLOOKUP(C270,职业!B:H,4,0)</f>
        <v>4</v>
      </c>
      <c r="T270" s="102">
        <f>VLOOKUP(C270,职业!B:J,5,0)</f>
        <v>3</v>
      </c>
      <c r="U270" s="102">
        <f>VLOOKUP(C270,职业!B:J,6,0)</f>
        <v>2</v>
      </c>
      <c r="V270" s="102">
        <f>VLOOKUP(C270,职业!B:J,7,0)</f>
        <v>2</v>
      </c>
      <c r="W270" s="102">
        <f>VLOOKUP(C270,职业!B:J,8,0)</f>
        <v>2</v>
      </c>
      <c r="X270" s="102">
        <f>VLOOKUP(C270,职业!B:J,9,0)</f>
        <v>2</v>
      </c>
    </row>
    <row r="271" spans="1:24">
      <c r="A271" s="44">
        <f>ROW()-2</f>
        <v>269</v>
      </c>
      <c r="B271" s="44">
        <v>576</v>
      </c>
      <c r="C271" s="40">
        <v>1</v>
      </c>
      <c r="D271" s="40">
        <v>0</v>
      </c>
      <c r="E271" s="45" t="s">
        <v>693</v>
      </c>
      <c r="F271" s="45" t="str">
        <f>VLOOKUP(C271,职业!B:C,2,0)</f>
        <v>大将军</v>
      </c>
      <c r="G271" s="45" t="str">
        <f>VLOOKUP(D271,绝技!B:C,2,0)</f>
        <v>无</v>
      </c>
      <c r="H271" s="48">
        <v>17</v>
      </c>
      <c r="I271" s="48">
        <v>15</v>
      </c>
      <c r="J271" s="44">
        <f>H271+I271</f>
        <v>32</v>
      </c>
      <c r="K271" s="40">
        <v>1</v>
      </c>
      <c r="L271" s="41">
        <v>1</v>
      </c>
      <c r="M271" s="46">
        <f>(K271*S271*5)*(10+L271)</f>
        <v>220</v>
      </c>
      <c r="N271" s="70">
        <f>(K271*T271)*(10+L271)</f>
        <v>33</v>
      </c>
      <c r="O271" s="70">
        <f>K271*U271</f>
        <v>2</v>
      </c>
      <c r="P271" s="70">
        <f>K271*V271</f>
        <v>2</v>
      </c>
      <c r="Q271" s="70">
        <f>K271*W271*2</f>
        <v>4</v>
      </c>
      <c r="R271" s="70">
        <f>K271*X271*2</f>
        <v>4</v>
      </c>
      <c r="S271" s="102">
        <f>VLOOKUP(C271,职业!B:H,4,0)</f>
        <v>4</v>
      </c>
      <c r="T271" s="102">
        <f>VLOOKUP(C271,职业!B:J,5,0)</f>
        <v>3</v>
      </c>
      <c r="U271" s="102">
        <f>VLOOKUP(C271,职业!B:J,6,0)</f>
        <v>2</v>
      </c>
      <c r="V271" s="102">
        <f>VLOOKUP(C271,职业!B:J,7,0)</f>
        <v>2</v>
      </c>
      <c r="W271" s="102">
        <f>VLOOKUP(C271,职业!B:J,8,0)</f>
        <v>2</v>
      </c>
      <c r="X271" s="102">
        <f>VLOOKUP(C271,职业!B:J,9,0)</f>
        <v>2</v>
      </c>
    </row>
    <row r="272" spans="1:24">
      <c r="A272" s="44">
        <f>ROW()-2</f>
        <v>270</v>
      </c>
      <c r="B272" s="44">
        <v>580</v>
      </c>
      <c r="C272" s="40">
        <v>1</v>
      </c>
      <c r="D272" s="40">
        <v>0</v>
      </c>
      <c r="E272" s="45" t="s">
        <v>697</v>
      </c>
      <c r="F272" s="45" t="str">
        <f>VLOOKUP(C272,职业!B:C,2,0)</f>
        <v>大将军</v>
      </c>
      <c r="G272" s="45" t="str">
        <f>VLOOKUP(D272,绝技!B:C,2,0)</f>
        <v>无</v>
      </c>
      <c r="H272" s="48">
        <v>17</v>
      </c>
      <c r="I272" s="48">
        <v>17</v>
      </c>
      <c r="J272" s="44">
        <f>H272+I272</f>
        <v>34</v>
      </c>
      <c r="K272" s="40">
        <v>1</v>
      </c>
      <c r="L272" s="41">
        <v>1</v>
      </c>
      <c r="M272" s="46">
        <f>(K272*S272*5)*(10+L272)</f>
        <v>220</v>
      </c>
      <c r="N272" s="70">
        <f>(K272*T272)*(10+L272)</f>
        <v>33</v>
      </c>
      <c r="O272" s="70">
        <f>K272*U272</f>
        <v>2</v>
      </c>
      <c r="P272" s="70">
        <f>K272*V272</f>
        <v>2</v>
      </c>
      <c r="Q272" s="70">
        <f>K272*W272*2</f>
        <v>4</v>
      </c>
      <c r="R272" s="70">
        <f>K272*X272*2</f>
        <v>4</v>
      </c>
      <c r="S272" s="102">
        <f>VLOOKUP(C272,职业!B:H,4,0)</f>
        <v>4</v>
      </c>
      <c r="T272" s="102">
        <f>VLOOKUP(C272,职业!B:J,5,0)</f>
        <v>3</v>
      </c>
      <c r="U272" s="102">
        <f>VLOOKUP(C272,职业!B:J,6,0)</f>
        <v>2</v>
      </c>
      <c r="V272" s="102">
        <f>VLOOKUP(C272,职业!B:J,7,0)</f>
        <v>2</v>
      </c>
      <c r="W272" s="102">
        <f>VLOOKUP(C272,职业!B:J,8,0)</f>
        <v>2</v>
      </c>
      <c r="X272" s="102">
        <f>VLOOKUP(C272,职业!B:J,9,0)</f>
        <v>2</v>
      </c>
    </row>
    <row r="273" spans="1:24">
      <c r="A273" s="44">
        <f>ROW()-2</f>
        <v>271</v>
      </c>
      <c r="B273" s="44">
        <v>593</v>
      </c>
      <c r="C273" s="40">
        <v>1</v>
      </c>
      <c r="D273" s="40">
        <v>0</v>
      </c>
      <c r="E273" s="45" t="s">
        <v>710</v>
      </c>
      <c r="F273" s="45" t="str">
        <f>VLOOKUP(C273,职业!B:C,2,0)</f>
        <v>大将军</v>
      </c>
      <c r="G273" s="45" t="str">
        <f>VLOOKUP(D273,绝技!B:C,2,0)</f>
        <v>无</v>
      </c>
      <c r="H273" s="48">
        <v>17</v>
      </c>
      <c r="I273" s="48">
        <v>9</v>
      </c>
      <c r="J273" s="44">
        <f>H273+I273</f>
        <v>26</v>
      </c>
      <c r="K273" s="40">
        <v>1</v>
      </c>
      <c r="L273" s="41">
        <v>1</v>
      </c>
      <c r="M273" s="46">
        <f>(K273*S273*5)*(10+L273)</f>
        <v>220</v>
      </c>
      <c r="N273" s="70">
        <f>(K273*T273)*(10+L273)</f>
        <v>33</v>
      </c>
      <c r="O273" s="70">
        <f>K273*U273</f>
        <v>2</v>
      </c>
      <c r="P273" s="70">
        <f>K273*V273</f>
        <v>2</v>
      </c>
      <c r="Q273" s="70">
        <f>K273*W273*2</f>
        <v>4</v>
      </c>
      <c r="R273" s="70">
        <f>K273*X273*2</f>
        <v>4</v>
      </c>
      <c r="S273" s="102">
        <f>VLOOKUP(C273,职业!B:H,4,0)</f>
        <v>4</v>
      </c>
      <c r="T273" s="102">
        <f>VLOOKUP(C273,职业!B:J,5,0)</f>
        <v>3</v>
      </c>
      <c r="U273" s="102">
        <f>VLOOKUP(C273,职业!B:J,6,0)</f>
        <v>2</v>
      </c>
      <c r="V273" s="102">
        <f>VLOOKUP(C273,职业!B:J,7,0)</f>
        <v>2</v>
      </c>
      <c r="W273" s="102">
        <f>VLOOKUP(C273,职业!B:J,8,0)</f>
        <v>2</v>
      </c>
      <c r="X273" s="102">
        <f>VLOOKUP(C273,职业!B:J,9,0)</f>
        <v>2</v>
      </c>
    </row>
    <row r="274" spans="1:24">
      <c r="A274" s="44">
        <f>ROW()-2</f>
        <v>272</v>
      </c>
      <c r="B274" s="44">
        <v>595</v>
      </c>
      <c r="C274" s="40">
        <v>1</v>
      </c>
      <c r="D274" s="40">
        <v>0</v>
      </c>
      <c r="E274" s="45" t="s">
        <v>712</v>
      </c>
      <c r="F274" s="45" t="str">
        <f>VLOOKUP(C274,职业!B:C,2,0)</f>
        <v>大将军</v>
      </c>
      <c r="G274" s="45" t="str">
        <f>VLOOKUP(D274,绝技!B:C,2,0)</f>
        <v>无</v>
      </c>
      <c r="H274" s="48">
        <v>17</v>
      </c>
      <c r="I274" s="48">
        <v>18</v>
      </c>
      <c r="J274" s="44">
        <f>H274+I274</f>
        <v>35</v>
      </c>
      <c r="K274" s="40">
        <v>1</v>
      </c>
      <c r="L274" s="41">
        <v>1</v>
      </c>
      <c r="M274" s="46">
        <f>(K274*S274*5)*(10+L274)</f>
        <v>220</v>
      </c>
      <c r="N274" s="70">
        <f>(K274*T274)*(10+L274)</f>
        <v>33</v>
      </c>
      <c r="O274" s="70">
        <f>K274*U274</f>
        <v>2</v>
      </c>
      <c r="P274" s="70">
        <f>K274*V274</f>
        <v>2</v>
      </c>
      <c r="Q274" s="70">
        <f>K274*W274*2</f>
        <v>4</v>
      </c>
      <c r="R274" s="70">
        <f>K274*X274*2</f>
        <v>4</v>
      </c>
      <c r="S274" s="102">
        <f>VLOOKUP(C274,职业!B:H,4,0)</f>
        <v>4</v>
      </c>
      <c r="T274" s="102">
        <f>VLOOKUP(C274,职业!B:J,5,0)</f>
        <v>3</v>
      </c>
      <c r="U274" s="102">
        <f>VLOOKUP(C274,职业!B:J,6,0)</f>
        <v>2</v>
      </c>
      <c r="V274" s="102">
        <f>VLOOKUP(C274,职业!B:J,7,0)</f>
        <v>2</v>
      </c>
      <c r="W274" s="102">
        <f>VLOOKUP(C274,职业!B:J,8,0)</f>
        <v>2</v>
      </c>
      <c r="X274" s="102">
        <f>VLOOKUP(C274,职业!B:J,9,0)</f>
        <v>2</v>
      </c>
    </row>
    <row r="275" spans="1:24">
      <c r="A275" s="44">
        <f>ROW()-2</f>
        <v>273</v>
      </c>
      <c r="B275" s="44">
        <v>602</v>
      </c>
      <c r="C275" s="40">
        <v>8</v>
      </c>
      <c r="D275" s="40">
        <v>0</v>
      </c>
      <c r="E275" s="45" t="s">
        <v>719</v>
      </c>
      <c r="F275" s="45" t="str">
        <f>VLOOKUP(C275,职业!B:C,2,0)</f>
        <v>武道家</v>
      </c>
      <c r="G275" s="45" t="str">
        <f>VLOOKUP(D275,绝技!B:C,2,0)</f>
        <v>无</v>
      </c>
      <c r="H275" s="48">
        <v>17</v>
      </c>
      <c r="I275" s="48">
        <v>27</v>
      </c>
      <c r="J275" s="44">
        <f>H275+I275</f>
        <v>44</v>
      </c>
      <c r="K275" s="40">
        <v>4</v>
      </c>
      <c r="L275" s="41">
        <v>1</v>
      </c>
      <c r="M275" s="46">
        <f>(K275*S275*5)*(10+L275)</f>
        <v>1100</v>
      </c>
      <c r="N275" s="70">
        <f>(K275*T275)*(10+L275)</f>
        <v>88</v>
      </c>
      <c r="O275" s="70">
        <f>K275*U275</f>
        <v>4</v>
      </c>
      <c r="P275" s="70">
        <f>K275*V275</f>
        <v>12</v>
      </c>
      <c r="Q275" s="70">
        <f>K275*W275*2</f>
        <v>8</v>
      </c>
      <c r="R275" s="70">
        <f>K275*X275*2</f>
        <v>24</v>
      </c>
      <c r="S275" s="102">
        <f>VLOOKUP(C275,职业!B:H,4,0)</f>
        <v>5</v>
      </c>
      <c r="T275" s="102">
        <f>VLOOKUP(C275,职业!B:J,5,0)</f>
        <v>2</v>
      </c>
      <c r="U275" s="102">
        <f>VLOOKUP(C275,职业!B:J,6,0)</f>
        <v>1</v>
      </c>
      <c r="V275" s="102">
        <f>VLOOKUP(C275,职业!B:J,7,0)</f>
        <v>3</v>
      </c>
      <c r="W275" s="102">
        <f>VLOOKUP(C275,职业!B:J,8,0)</f>
        <v>1</v>
      </c>
      <c r="X275" s="102">
        <f>VLOOKUP(C275,职业!B:J,9,0)</f>
        <v>3</v>
      </c>
    </row>
    <row r="276" spans="1:24">
      <c r="A276" s="44">
        <f>ROW()-2</f>
        <v>274</v>
      </c>
      <c r="B276" s="44">
        <v>605</v>
      </c>
      <c r="C276" s="40">
        <v>1</v>
      </c>
      <c r="D276" s="40">
        <v>0</v>
      </c>
      <c r="E276" s="45" t="s">
        <v>722</v>
      </c>
      <c r="F276" s="45" t="str">
        <f>VLOOKUP(C276,职业!B:C,2,0)</f>
        <v>大将军</v>
      </c>
      <c r="G276" s="45" t="str">
        <f>VLOOKUP(D276,绝技!B:C,2,0)</f>
        <v>无</v>
      </c>
      <c r="H276" s="48">
        <v>17</v>
      </c>
      <c r="I276" s="48">
        <v>14</v>
      </c>
      <c r="J276" s="44">
        <f>H276+I276</f>
        <v>31</v>
      </c>
      <c r="K276" s="40">
        <v>1</v>
      </c>
      <c r="L276" s="41">
        <v>1</v>
      </c>
      <c r="M276" s="46">
        <f>(K276*S276*5)*(10+L276)</f>
        <v>220</v>
      </c>
      <c r="N276" s="70">
        <f>(K276*T276)*(10+L276)</f>
        <v>33</v>
      </c>
      <c r="O276" s="70">
        <f>K276*U276</f>
        <v>2</v>
      </c>
      <c r="P276" s="70">
        <f>K276*V276</f>
        <v>2</v>
      </c>
      <c r="Q276" s="70">
        <f>K276*W276*2</f>
        <v>4</v>
      </c>
      <c r="R276" s="70">
        <f>K276*X276*2</f>
        <v>4</v>
      </c>
      <c r="S276" s="102">
        <f>VLOOKUP(C276,职业!B:H,4,0)</f>
        <v>4</v>
      </c>
      <c r="T276" s="102">
        <f>VLOOKUP(C276,职业!B:J,5,0)</f>
        <v>3</v>
      </c>
      <c r="U276" s="102">
        <f>VLOOKUP(C276,职业!B:J,6,0)</f>
        <v>2</v>
      </c>
      <c r="V276" s="102">
        <f>VLOOKUP(C276,职业!B:J,7,0)</f>
        <v>2</v>
      </c>
      <c r="W276" s="102">
        <f>VLOOKUP(C276,职业!B:J,8,0)</f>
        <v>2</v>
      </c>
      <c r="X276" s="102">
        <f>VLOOKUP(C276,职业!B:J,9,0)</f>
        <v>2</v>
      </c>
    </row>
    <row r="277" spans="1:24">
      <c r="A277" s="44">
        <f>ROW()-2</f>
        <v>275</v>
      </c>
      <c r="B277" s="44">
        <v>607</v>
      </c>
      <c r="C277" s="40">
        <v>1</v>
      </c>
      <c r="D277" s="40">
        <v>0</v>
      </c>
      <c r="E277" s="45" t="s">
        <v>724</v>
      </c>
      <c r="F277" s="45" t="str">
        <f>VLOOKUP(C277,职业!B:C,2,0)</f>
        <v>大将军</v>
      </c>
      <c r="G277" s="45" t="str">
        <f>VLOOKUP(D277,绝技!B:C,2,0)</f>
        <v>无</v>
      </c>
      <c r="H277" s="48">
        <v>17</v>
      </c>
      <c r="I277" s="48">
        <v>8</v>
      </c>
      <c r="J277" s="44">
        <f>H277+I277</f>
        <v>25</v>
      </c>
      <c r="K277" s="40">
        <v>1</v>
      </c>
      <c r="L277" s="41">
        <v>1</v>
      </c>
      <c r="M277" s="46">
        <f>(K277*S277*5)*(10+L277)</f>
        <v>220</v>
      </c>
      <c r="N277" s="70">
        <f>(K277*T277)*(10+L277)</f>
        <v>33</v>
      </c>
      <c r="O277" s="70">
        <f>K277*U277</f>
        <v>2</v>
      </c>
      <c r="P277" s="70">
        <f>K277*V277</f>
        <v>2</v>
      </c>
      <c r="Q277" s="70">
        <f>K277*W277*2</f>
        <v>4</v>
      </c>
      <c r="R277" s="70">
        <f>K277*X277*2</f>
        <v>4</v>
      </c>
      <c r="S277" s="102">
        <f>VLOOKUP(C277,职业!B:H,4,0)</f>
        <v>4</v>
      </c>
      <c r="T277" s="102">
        <f>VLOOKUP(C277,职业!B:J,5,0)</f>
        <v>3</v>
      </c>
      <c r="U277" s="102">
        <f>VLOOKUP(C277,职业!B:J,6,0)</f>
        <v>2</v>
      </c>
      <c r="V277" s="102">
        <f>VLOOKUP(C277,职业!B:J,7,0)</f>
        <v>2</v>
      </c>
      <c r="W277" s="102">
        <f>VLOOKUP(C277,职业!B:J,8,0)</f>
        <v>2</v>
      </c>
      <c r="X277" s="102">
        <f>VLOOKUP(C277,职业!B:J,9,0)</f>
        <v>2</v>
      </c>
    </row>
    <row r="278" spans="1:24">
      <c r="A278" s="44">
        <f>ROW()-2</f>
        <v>276</v>
      </c>
      <c r="B278" s="44">
        <v>638</v>
      </c>
      <c r="C278" s="40">
        <v>1</v>
      </c>
      <c r="D278" s="40">
        <v>0</v>
      </c>
      <c r="E278" s="45" t="s">
        <v>754</v>
      </c>
      <c r="F278" s="45" t="str">
        <f>VLOOKUP(C278,职业!B:C,2,0)</f>
        <v>大将军</v>
      </c>
      <c r="G278" s="45" t="str">
        <f>VLOOKUP(D278,绝技!B:C,2,0)</f>
        <v>无</v>
      </c>
      <c r="H278" s="48">
        <v>17</v>
      </c>
      <c r="I278" s="48">
        <v>17</v>
      </c>
      <c r="J278" s="44">
        <f>H278+I278</f>
        <v>34</v>
      </c>
      <c r="K278" s="40">
        <v>1</v>
      </c>
      <c r="L278" s="41">
        <v>1</v>
      </c>
      <c r="M278" s="46">
        <f>(K278*S278*5)*(10+L278)</f>
        <v>220</v>
      </c>
      <c r="N278" s="70">
        <f>(K278*T278)*(10+L278)</f>
        <v>33</v>
      </c>
      <c r="O278" s="70">
        <f>K278*U278</f>
        <v>2</v>
      </c>
      <c r="P278" s="70">
        <f>K278*V278</f>
        <v>2</v>
      </c>
      <c r="Q278" s="70">
        <f>K278*W278*2</f>
        <v>4</v>
      </c>
      <c r="R278" s="70">
        <f>K278*X278*2</f>
        <v>4</v>
      </c>
      <c r="S278" s="102">
        <f>VLOOKUP(C278,职业!B:H,4,0)</f>
        <v>4</v>
      </c>
      <c r="T278" s="102">
        <f>VLOOKUP(C278,职业!B:J,5,0)</f>
        <v>3</v>
      </c>
      <c r="U278" s="102">
        <f>VLOOKUP(C278,职业!B:J,6,0)</f>
        <v>2</v>
      </c>
      <c r="V278" s="102">
        <f>VLOOKUP(C278,职业!B:J,7,0)</f>
        <v>2</v>
      </c>
      <c r="W278" s="102">
        <f>VLOOKUP(C278,职业!B:J,8,0)</f>
        <v>2</v>
      </c>
      <c r="X278" s="102">
        <f>VLOOKUP(C278,职业!B:J,9,0)</f>
        <v>2</v>
      </c>
    </row>
    <row r="279" spans="1:24">
      <c r="A279" s="44">
        <f>ROW()-2</f>
        <v>277</v>
      </c>
      <c r="B279" s="44">
        <v>647</v>
      </c>
      <c r="C279" s="40">
        <v>1</v>
      </c>
      <c r="D279" s="40">
        <v>0</v>
      </c>
      <c r="E279" s="45" t="s">
        <v>763</v>
      </c>
      <c r="F279" s="45" t="str">
        <f>VLOOKUP(C279,职业!B:C,2,0)</f>
        <v>大将军</v>
      </c>
      <c r="G279" s="45" t="str">
        <f>VLOOKUP(D279,绝技!B:C,2,0)</f>
        <v>无</v>
      </c>
      <c r="H279" s="48">
        <v>17</v>
      </c>
      <c r="I279" s="48">
        <v>10</v>
      </c>
      <c r="J279" s="44">
        <f>H279+I279</f>
        <v>27</v>
      </c>
      <c r="K279" s="40">
        <v>1</v>
      </c>
      <c r="L279" s="41">
        <v>1</v>
      </c>
      <c r="M279" s="46">
        <f>(K279*S279*5)*(10+L279)</f>
        <v>220</v>
      </c>
      <c r="N279" s="70">
        <f>(K279*T279)*(10+L279)</f>
        <v>33</v>
      </c>
      <c r="O279" s="70">
        <f>K279*U279</f>
        <v>2</v>
      </c>
      <c r="P279" s="70">
        <f>K279*V279</f>
        <v>2</v>
      </c>
      <c r="Q279" s="70">
        <f>K279*W279*2</f>
        <v>4</v>
      </c>
      <c r="R279" s="70">
        <f>K279*X279*2</f>
        <v>4</v>
      </c>
      <c r="S279" s="102">
        <f>VLOOKUP(C279,职业!B:H,4,0)</f>
        <v>4</v>
      </c>
      <c r="T279" s="102">
        <f>VLOOKUP(C279,职业!B:J,5,0)</f>
        <v>3</v>
      </c>
      <c r="U279" s="102">
        <f>VLOOKUP(C279,职业!B:J,6,0)</f>
        <v>2</v>
      </c>
      <c r="V279" s="102">
        <f>VLOOKUP(C279,职业!B:J,7,0)</f>
        <v>2</v>
      </c>
      <c r="W279" s="102">
        <f>VLOOKUP(C279,职业!B:J,8,0)</f>
        <v>2</v>
      </c>
      <c r="X279" s="102">
        <f>VLOOKUP(C279,职业!B:J,9,0)</f>
        <v>2</v>
      </c>
    </row>
    <row r="280" spans="1:24">
      <c r="A280" s="44">
        <f>ROW()-2</f>
        <v>278</v>
      </c>
      <c r="B280" s="44">
        <v>655</v>
      </c>
      <c r="C280" s="40">
        <v>1</v>
      </c>
      <c r="D280" s="40">
        <v>0</v>
      </c>
      <c r="E280" s="45" t="s">
        <v>771</v>
      </c>
      <c r="F280" s="45" t="str">
        <f>VLOOKUP(C280,职业!B:C,2,0)</f>
        <v>大将军</v>
      </c>
      <c r="G280" s="45" t="str">
        <f>VLOOKUP(D280,绝技!B:C,2,0)</f>
        <v>无</v>
      </c>
      <c r="H280" s="48">
        <v>17</v>
      </c>
      <c r="I280" s="48">
        <v>14</v>
      </c>
      <c r="J280" s="44">
        <f>H280+I280</f>
        <v>31</v>
      </c>
      <c r="K280" s="40">
        <v>1</v>
      </c>
      <c r="L280" s="41">
        <v>1</v>
      </c>
      <c r="M280" s="46">
        <f>(K280*S280*5)*(10+L280)</f>
        <v>220</v>
      </c>
      <c r="N280" s="70">
        <f>(K280*T280)*(10+L280)</f>
        <v>33</v>
      </c>
      <c r="O280" s="70">
        <f>K280*U280</f>
        <v>2</v>
      </c>
      <c r="P280" s="70">
        <f>K280*V280</f>
        <v>2</v>
      </c>
      <c r="Q280" s="70">
        <f>K280*W280*2</f>
        <v>4</v>
      </c>
      <c r="R280" s="70">
        <f>K280*X280*2</f>
        <v>4</v>
      </c>
      <c r="S280" s="102">
        <f>VLOOKUP(C280,职业!B:H,4,0)</f>
        <v>4</v>
      </c>
      <c r="T280" s="102">
        <f>VLOOKUP(C280,职业!B:J,5,0)</f>
        <v>3</v>
      </c>
      <c r="U280" s="102">
        <f>VLOOKUP(C280,职业!B:J,6,0)</f>
        <v>2</v>
      </c>
      <c r="V280" s="102">
        <f>VLOOKUP(C280,职业!B:J,7,0)</f>
        <v>2</v>
      </c>
      <c r="W280" s="102">
        <f>VLOOKUP(C280,职业!B:J,8,0)</f>
        <v>2</v>
      </c>
      <c r="X280" s="102">
        <f>VLOOKUP(C280,职业!B:J,9,0)</f>
        <v>2</v>
      </c>
    </row>
    <row r="281" spans="1:24">
      <c r="A281" s="44">
        <f>ROW()-2</f>
        <v>279</v>
      </c>
      <c r="B281" s="44">
        <v>656</v>
      </c>
      <c r="C281" s="40">
        <v>1</v>
      </c>
      <c r="D281" s="40">
        <v>0</v>
      </c>
      <c r="E281" s="45" t="s">
        <v>772</v>
      </c>
      <c r="F281" s="45" t="str">
        <f>VLOOKUP(C281,职业!B:C,2,0)</f>
        <v>大将军</v>
      </c>
      <c r="G281" s="45" t="str">
        <f>VLOOKUP(D281,绝技!B:C,2,0)</f>
        <v>无</v>
      </c>
      <c r="H281" s="48">
        <v>17</v>
      </c>
      <c r="I281" s="48">
        <v>3</v>
      </c>
      <c r="J281" s="44">
        <f>H281+I281</f>
        <v>20</v>
      </c>
      <c r="K281" s="40">
        <v>1</v>
      </c>
      <c r="L281" s="41">
        <v>1</v>
      </c>
      <c r="M281" s="46">
        <f>(K281*S281*5)*(10+L281)</f>
        <v>220</v>
      </c>
      <c r="N281" s="70">
        <f>(K281*T281)*(10+L281)</f>
        <v>33</v>
      </c>
      <c r="O281" s="70">
        <f>K281*U281</f>
        <v>2</v>
      </c>
      <c r="P281" s="70">
        <f>K281*V281</f>
        <v>2</v>
      </c>
      <c r="Q281" s="70">
        <f>K281*W281*2</f>
        <v>4</v>
      </c>
      <c r="R281" s="70">
        <f>K281*X281*2</f>
        <v>4</v>
      </c>
      <c r="S281" s="102">
        <f>VLOOKUP(C281,职业!B:H,4,0)</f>
        <v>4</v>
      </c>
      <c r="T281" s="102">
        <f>VLOOKUP(C281,职业!B:J,5,0)</f>
        <v>3</v>
      </c>
      <c r="U281" s="102">
        <f>VLOOKUP(C281,职业!B:J,6,0)</f>
        <v>2</v>
      </c>
      <c r="V281" s="102">
        <f>VLOOKUP(C281,职业!B:J,7,0)</f>
        <v>2</v>
      </c>
      <c r="W281" s="102">
        <f>VLOOKUP(C281,职业!B:J,8,0)</f>
        <v>2</v>
      </c>
      <c r="X281" s="102">
        <f>VLOOKUP(C281,职业!B:J,9,0)</f>
        <v>2</v>
      </c>
    </row>
    <row r="282" spans="1:24">
      <c r="A282" s="44">
        <f>ROW()-2</f>
        <v>280</v>
      </c>
      <c r="B282" s="44">
        <v>657</v>
      </c>
      <c r="C282" s="40">
        <v>1</v>
      </c>
      <c r="D282" s="40">
        <v>0</v>
      </c>
      <c r="E282" s="45" t="s">
        <v>773</v>
      </c>
      <c r="F282" s="45" t="str">
        <f>VLOOKUP(C282,职业!B:C,2,0)</f>
        <v>大将军</v>
      </c>
      <c r="G282" s="45" t="str">
        <f>VLOOKUP(D282,绝技!B:C,2,0)</f>
        <v>无</v>
      </c>
      <c r="H282" s="48">
        <v>17</v>
      </c>
      <c r="I282" s="48">
        <v>3</v>
      </c>
      <c r="J282" s="44">
        <f>H282+I282</f>
        <v>20</v>
      </c>
      <c r="K282" s="40">
        <v>1</v>
      </c>
      <c r="L282" s="41">
        <v>1</v>
      </c>
      <c r="M282" s="46">
        <f>(K282*S282*5)*(10+L282)</f>
        <v>220</v>
      </c>
      <c r="N282" s="70">
        <f>(K282*T282)*(10+L282)</f>
        <v>33</v>
      </c>
      <c r="O282" s="70">
        <f>K282*U282</f>
        <v>2</v>
      </c>
      <c r="P282" s="70">
        <f>K282*V282</f>
        <v>2</v>
      </c>
      <c r="Q282" s="70">
        <f>K282*W282*2</f>
        <v>4</v>
      </c>
      <c r="R282" s="70">
        <f>K282*X282*2</f>
        <v>4</v>
      </c>
      <c r="S282" s="102">
        <f>VLOOKUP(C282,职业!B:H,4,0)</f>
        <v>4</v>
      </c>
      <c r="T282" s="102">
        <f>VLOOKUP(C282,职业!B:J,5,0)</f>
        <v>3</v>
      </c>
      <c r="U282" s="102">
        <f>VLOOKUP(C282,职业!B:J,6,0)</f>
        <v>2</v>
      </c>
      <c r="V282" s="102">
        <f>VLOOKUP(C282,职业!B:J,7,0)</f>
        <v>2</v>
      </c>
      <c r="W282" s="102">
        <f>VLOOKUP(C282,职业!B:J,8,0)</f>
        <v>2</v>
      </c>
      <c r="X282" s="102">
        <f>VLOOKUP(C282,职业!B:J,9,0)</f>
        <v>2</v>
      </c>
    </row>
    <row r="283" spans="1:24">
      <c r="A283" s="44">
        <f>ROW()-2</f>
        <v>281</v>
      </c>
      <c r="B283" s="44">
        <v>658</v>
      </c>
      <c r="C283" s="40">
        <v>1</v>
      </c>
      <c r="D283" s="40">
        <v>0</v>
      </c>
      <c r="E283" s="45" t="s">
        <v>774</v>
      </c>
      <c r="F283" s="45" t="str">
        <f>VLOOKUP(C283,职业!B:C,2,0)</f>
        <v>大将军</v>
      </c>
      <c r="G283" s="45" t="str">
        <f>VLOOKUP(D283,绝技!B:C,2,0)</f>
        <v>无</v>
      </c>
      <c r="H283" s="48">
        <v>17</v>
      </c>
      <c r="I283" s="48">
        <v>17</v>
      </c>
      <c r="J283" s="44">
        <f>H283+I283</f>
        <v>34</v>
      </c>
      <c r="K283" s="40">
        <v>1</v>
      </c>
      <c r="L283" s="41">
        <v>1</v>
      </c>
      <c r="M283" s="46">
        <f>(K283*S283*5)*(10+L283)</f>
        <v>220</v>
      </c>
      <c r="N283" s="70">
        <f>(K283*T283)*(10+L283)</f>
        <v>33</v>
      </c>
      <c r="O283" s="70">
        <f>K283*U283</f>
        <v>2</v>
      </c>
      <c r="P283" s="70">
        <f>K283*V283</f>
        <v>2</v>
      </c>
      <c r="Q283" s="70">
        <f>K283*W283*2</f>
        <v>4</v>
      </c>
      <c r="R283" s="70">
        <f>K283*X283*2</f>
        <v>4</v>
      </c>
      <c r="S283" s="102">
        <f>VLOOKUP(C283,职业!B:H,4,0)</f>
        <v>4</v>
      </c>
      <c r="T283" s="102">
        <f>VLOOKUP(C283,职业!B:J,5,0)</f>
        <v>3</v>
      </c>
      <c r="U283" s="102">
        <f>VLOOKUP(C283,职业!B:J,6,0)</f>
        <v>2</v>
      </c>
      <c r="V283" s="102">
        <f>VLOOKUP(C283,职业!B:J,7,0)</f>
        <v>2</v>
      </c>
      <c r="W283" s="102">
        <f>VLOOKUP(C283,职业!B:J,8,0)</f>
        <v>2</v>
      </c>
      <c r="X283" s="102">
        <f>VLOOKUP(C283,职业!B:J,9,0)</f>
        <v>2</v>
      </c>
    </row>
    <row r="284" spans="1:24">
      <c r="A284" s="44">
        <f>ROW()-2</f>
        <v>282</v>
      </c>
      <c r="B284" s="44">
        <v>16</v>
      </c>
      <c r="C284" s="40">
        <v>1</v>
      </c>
      <c r="D284" s="40">
        <v>0</v>
      </c>
      <c r="E284" s="45" t="s">
        <v>139</v>
      </c>
      <c r="F284" s="45" t="str">
        <f>VLOOKUP(C284,职业!B:C,2,0)</f>
        <v>大将军</v>
      </c>
      <c r="G284" s="45" t="str">
        <f>VLOOKUP(D284,绝技!B:C,2,0)</f>
        <v>无</v>
      </c>
      <c r="H284" s="48">
        <v>16</v>
      </c>
      <c r="I284" s="48">
        <v>15</v>
      </c>
      <c r="J284" s="44">
        <f>H284+I284</f>
        <v>31</v>
      </c>
      <c r="K284" s="40">
        <v>1</v>
      </c>
      <c r="L284" s="41">
        <v>1</v>
      </c>
      <c r="M284" s="46">
        <f>(K284*S284*5)*(10+L284)</f>
        <v>220</v>
      </c>
      <c r="N284" s="70">
        <f>(K284*T284)*(10+L284)</f>
        <v>33</v>
      </c>
      <c r="O284" s="70">
        <f>K284*U284</f>
        <v>2</v>
      </c>
      <c r="P284" s="70">
        <f>K284*V284</f>
        <v>2</v>
      </c>
      <c r="Q284" s="70">
        <f>K284*W284*2</f>
        <v>4</v>
      </c>
      <c r="R284" s="70">
        <f>K284*X284*2</f>
        <v>4</v>
      </c>
      <c r="S284" s="102">
        <f>VLOOKUP(C284,职业!B:H,4,0)</f>
        <v>4</v>
      </c>
      <c r="T284" s="102">
        <f>VLOOKUP(C284,职业!B:J,5,0)</f>
        <v>3</v>
      </c>
      <c r="U284" s="102">
        <f>VLOOKUP(C284,职业!B:J,6,0)</f>
        <v>2</v>
      </c>
      <c r="V284" s="102">
        <f>VLOOKUP(C284,职业!B:J,7,0)</f>
        <v>2</v>
      </c>
      <c r="W284" s="102">
        <f>VLOOKUP(C284,职业!B:J,8,0)</f>
        <v>2</v>
      </c>
      <c r="X284" s="102">
        <f>VLOOKUP(C284,职业!B:J,9,0)</f>
        <v>2</v>
      </c>
    </row>
    <row r="285" spans="1:24">
      <c r="A285" s="44">
        <f>ROW()-2</f>
        <v>283</v>
      </c>
      <c r="B285" s="44">
        <v>27</v>
      </c>
      <c r="C285" s="40">
        <v>1</v>
      </c>
      <c r="D285" s="40">
        <v>0</v>
      </c>
      <c r="E285" s="45" t="s">
        <v>150</v>
      </c>
      <c r="F285" s="45" t="str">
        <f>VLOOKUP(C285,职业!B:C,2,0)</f>
        <v>大将军</v>
      </c>
      <c r="G285" s="45" t="str">
        <f>VLOOKUP(D285,绝技!B:C,2,0)</f>
        <v>无</v>
      </c>
      <c r="H285" s="48">
        <v>16</v>
      </c>
      <c r="I285" s="48">
        <v>15</v>
      </c>
      <c r="J285" s="44">
        <f>H285+I285</f>
        <v>31</v>
      </c>
      <c r="K285" s="40">
        <v>1</v>
      </c>
      <c r="L285" s="41">
        <v>1</v>
      </c>
      <c r="M285" s="46">
        <f>(K285*S285*5)*(10+L285)</f>
        <v>220</v>
      </c>
      <c r="N285" s="70">
        <f>(K285*T285)*(10+L285)</f>
        <v>33</v>
      </c>
      <c r="O285" s="70">
        <f>K285*U285</f>
        <v>2</v>
      </c>
      <c r="P285" s="70">
        <f>K285*V285</f>
        <v>2</v>
      </c>
      <c r="Q285" s="70">
        <f>K285*W285*2</f>
        <v>4</v>
      </c>
      <c r="R285" s="70">
        <f>K285*X285*2</f>
        <v>4</v>
      </c>
      <c r="S285" s="102">
        <f>VLOOKUP(C285,职业!B:H,4,0)</f>
        <v>4</v>
      </c>
      <c r="T285" s="102">
        <f>VLOOKUP(C285,职业!B:J,5,0)</f>
        <v>3</v>
      </c>
      <c r="U285" s="102">
        <f>VLOOKUP(C285,职业!B:J,6,0)</f>
        <v>2</v>
      </c>
      <c r="V285" s="102">
        <f>VLOOKUP(C285,职业!B:J,7,0)</f>
        <v>2</v>
      </c>
      <c r="W285" s="102">
        <f>VLOOKUP(C285,职业!B:J,8,0)</f>
        <v>2</v>
      </c>
      <c r="X285" s="102">
        <f>VLOOKUP(C285,职业!B:J,9,0)</f>
        <v>2</v>
      </c>
    </row>
    <row r="286" spans="1:24">
      <c r="A286" s="44">
        <f>ROW()-2</f>
        <v>284</v>
      </c>
      <c r="B286" s="44">
        <v>42</v>
      </c>
      <c r="C286" s="40">
        <v>1</v>
      </c>
      <c r="D286" s="40">
        <v>0</v>
      </c>
      <c r="E286" s="45" t="s">
        <v>165</v>
      </c>
      <c r="F286" s="45" t="str">
        <f>VLOOKUP(C286,职业!B:C,2,0)</f>
        <v>大将军</v>
      </c>
      <c r="G286" s="45" t="str">
        <f>VLOOKUP(D286,绝技!B:C,2,0)</f>
        <v>无</v>
      </c>
      <c r="H286" s="48">
        <v>16</v>
      </c>
      <c r="I286" s="48">
        <v>19</v>
      </c>
      <c r="J286" s="44">
        <f>H286+I286</f>
        <v>35</v>
      </c>
      <c r="K286" s="40">
        <v>1</v>
      </c>
      <c r="L286" s="41">
        <v>1</v>
      </c>
      <c r="M286" s="46">
        <f>(K286*S286*5)*(10+L286)</f>
        <v>220</v>
      </c>
      <c r="N286" s="70">
        <f>(K286*T286)*(10+L286)</f>
        <v>33</v>
      </c>
      <c r="O286" s="70">
        <f>K286*U286</f>
        <v>2</v>
      </c>
      <c r="P286" s="70">
        <f>K286*V286</f>
        <v>2</v>
      </c>
      <c r="Q286" s="70">
        <f>K286*W286*2</f>
        <v>4</v>
      </c>
      <c r="R286" s="70">
        <f>K286*X286*2</f>
        <v>4</v>
      </c>
      <c r="S286" s="102">
        <f>VLOOKUP(C286,职业!B:H,4,0)</f>
        <v>4</v>
      </c>
      <c r="T286" s="102">
        <f>VLOOKUP(C286,职业!B:J,5,0)</f>
        <v>3</v>
      </c>
      <c r="U286" s="102">
        <f>VLOOKUP(C286,职业!B:J,6,0)</f>
        <v>2</v>
      </c>
      <c r="V286" s="102">
        <f>VLOOKUP(C286,职业!B:J,7,0)</f>
        <v>2</v>
      </c>
      <c r="W286" s="102">
        <f>VLOOKUP(C286,职业!B:J,8,0)</f>
        <v>2</v>
      </c>
      <c r="X286" s="102">
        <f>VLOOKUP(C286,职业!B:J,9,0)</f>
        <v>2</v>
      </c>
    </row>
    <row r="287" spans="1:24">
      <c r="A287" s="44">
        <f>ROW()-2</f>
        <v>285</v>
      </c>
      <c r="B287" s="44">
        <v>44</v>
      </c>
      <c r="C287" s="40">
        <v>1</v>
      </c>
      <c r="D287" s="40">
        <v>0</v>
      </c>
      <c r="E287" s="45" t="s">
        <v>167</v>
      </c>
      <c r="F287" s="45" t="str">
        <f>VLOOKUP(C287,职业!B:C,2,0)</f>
        <v>大将军</v>
      </c>
      <c r="G287" s="45" t="str">
        <f>VLOOKUP(D287,绝技!B:C,2,0)</f>
        <v>无</v>
      </c>
      <c r="H287" s="48">
        <v>16</v>
      </c>
      <c r="I287" s="48">
        <v>11</v>
      </c>
      <c r="J287" s="44">
        <f>H287+I287</f>
        <v>27</v>
      </c>
      <c r="K287" s="40">
        <v>1</v>
      </c>
      <c r="L287" s="41">
        <v>1</v>
      </c>
      <c r="M287" s="46">
        <f>(K287*S287*5)*(10+L287)</f>
        <v>220</v>
      </c>
      <c r="N287" s="70">
        <f>(K287*T287)*(10+L287)</f>
        <v>33</v>
      </c>
      <c r="O287" s="70">
        <f>K287*U287</f>
        <v>2</v>
      </c>
      <c r="P287" s="70">
        <f>K287*V287</f>
        <v>2</v>
      </c>
      <c r="Q287" s="70">
        <f>K287*W287*2</f>
        <v>4</v>
      </c>
      <c r="R287" s="70">
        <f>K287*X287*2</f>
        <v>4</v>
      </c>
      <c r="S287" s="102">
        <f>VLOOKUP(C287,职业!B:H,4,0)</f>
        <v>4</v>
      </c>
      <c r="T287" s="102">
        <f>VLOOKUP(C287,职业!B:J,5,0)</f>
        <v>3</v>
      </c>
      <c r="U287" s="102">
        <f>VLOOKUP(C287,职业!B:J,6,0)</f>
        <v>2</v>
      </c>
      <c r="V287" s="102">
        <f>VLOOKUP(C287,职业!B:J,7,0)</f>
        <v>2</v>
      </c>
      <c r="W287" s="102">
        <f>VLOOKUP(C287,职业!B:J,8,0)</f>
        <v>2</v>
      </c>
      <c r="X287" s="102">
        <f>VLOOKUP(C287,职业!B:J,9,0)</f>
        <v>2</v>
      </c>
    </row>
    <row r="288" spans="1:24">
      <c r="A288" s="44">
        <f>ROW()-2</f>
        <v>286</v>
      </c>
      <c r="B288" s="44">
        <v>47</v>
      </c>
      <c r="C288" s="40">
        <v>1</v>
      </c>
      <c r="D288" s="40">
        <v>0</v>
      </c>
      <c r="E288" s="45" t="s">
        <v>170</v>
      </c>
      <c r="F288" s="45" t="str">
        <f>VLOOKUP(C288,职业!B:C,2,0)</f>
        <v>大将军</v>
      </c>
      <c r="G288" s="45" t="str">
        <f>VLOOKUP(D288,绝技!B:C,2,0)</f>
        <v>无</v>
      </c>
      <c r="H288" s="48">
        <v>16</v>
      </c>
      <c r="I288" s="48">
        <v>7</v>
      </c>
      <c r="J288" s="44">
        <f>H288+I288</f>
        <v>23</v>
      </c>
      <c r="K288" s="40">
        <v>1</v>
      </c>
      <c r="L288" s="41">
        <v>1</v>
      </c>
      <c r="M288" s="46">
        <f>(K288*S288*5)*(10+L288)</f>
        <v>220</v>
      </c>
      <c r="N288" s="70">
        <f>(K288*T288)*(10+L288)</f>
        <v>33</v>
      </c>
      <c r="O288" s="70">
        <f>K288*U288</f>
        <v>2</v>
      </c>
      <c r="P288" s="70">
        <f>K288*V288</f>
        <v>2</v>
      </c>
      <c r="Q288" s="70">
        <f>K288*W288*2</f>
        <v>4</v>
      </c>
      <c r="R288" s="70">
        <f>K288*X288*2</f>
        <v>4</v>
      </c>
      <c r="S288" s="102">
        <f>VLOOKUP(C288,职业!B:H,4,0)</f>
        <v>4</v>
      </c>
      <c r="T288" s="102">
        <f>VLOOKUP(C288,职业!B:J,5,0)</f>
        <v>3</v>
      </c>
      <c r="U288" s="102">
        <f>VLOOKUP(C288,职业!B:J,6,0)</f>
        <v>2</v>
      </c>
      <c r="V288" s="102">
        <f>VLOOKUP(C288,职业!B:J,7,0)</f>
        <v>2</v>
      </c>
      <c r="W288" s="102">
        <f>VLOOKUP(C288,职业!B:J,8,0)</f>
        <v>2</v>
      </c>
      <c r="X288" s="102">
        <f>VLOOKUP(C288,职业!B:J,9,0)</f>
        <v>2</v>
      </c>
    </row>
    <row r="289" spans="1:24">
      <c r="A289" s="44">
        <f>ROW()-2</f>
        <v>287</v>
      </c>
      <c r="B289" s="44">
        <v>48</v>
      </c>
      <c r="C289" s="40">
        <v>1</v>
      </c>
      <c r="D289" s="40">
        <v>0</v>
      </c>
      <c r="E289" s="45" t="s">
        <v>171</v>
      </c>
      <c r="F289" s="45" t="str">
        <f>VLOOKUP(C289,职业!B:C,2,0)</f>
        <v>大将军</v>
      </c>
      <c r="G289" s="45" t="str">
        <f>VLOOKUP(D289,绝技!B:C,2,0)</f>
        <v>无</v>
      </c>
      <c r="H289" s="48">
        <v>16</v>
      </c>
      <c r="I289" s="48">
        <v>17</v>
      </c>
      <c r="J289" s="44">
        <f>H289+I289</f>
        <v>33</v>
      </c>
      <c r="K289" s="40">
        <v>1</v>
      </c>
      <c r="L289" s="41">
        <v>1</v>
      </c>
      <c r="M289" s="46">
        <f>(K289*S289*5)*(10+L289)</f>
        <v>220</v>
      </c>
      <c r="N289" s="70">
        <f>(K289*T289)*(10+L289)</f>
        <v>33</v>
      </c>
      <c r="O289" s="70">
        <f>K289*U289</f>
        <v>2</v>
      </c>
      <c r="P289" s="70">
        <f>K289*V289</f>
        <v>2</v>
      </c>
      <c r="Q289" s="70">
        <f>K289*W289*2</f>
        <v>4</v>
      </c>
      <c r="R289" s="70">
        <f>K289*X289*2</f>
        <v>4</v>
      </c>
      <c r="S289" s="102">
        <f>VLOOKUP(C289,职业!B:H,4,0)</f>
        <v>4</v>
      </c>
      <c r="T289" s="102">
        <f>VLOOKUP(C289,职业!B:J,5,0)</f>
        <v>3</v>
      </c>
      <c r="U289" s="102">
        <f>VLOOKUP(C289,职业!B:J,6,0)</f>
        <v>2</v>
      </c>
      <c r="V289" s="102">
        <f>VLOOKUP(C289,职业!B:J,7,0)</f>
        <v>2</v>
      </c>
      <c r="W289" s="102">
        <f>VLOOKUP(C289,职业!B:J,8,0)</f>
        <v>2</v>
      </c>
      <c r="X289" s="102">
        <f>VLOOKUP(C289,职业!B:J,9,0)</f>
        <v>2</v>
      </c>
    </row>
    <row r="290" spans="1:24">
      <c r="A290" s="44">
        <f>ROW()-2</f>
        <v>288</v>
      </c>
      <c r="B290" s="44">
        <v>55</v>
      </c>
      <c r="C290" s="40">
        <v>1</v>
      </c>
      <c r="D290" s="40">
        <v>0</v>
      </c>
      <c r="E290" s="45" t="s">
        <v>178</v>
      </c>
      <c r="F290" s="45" t="str">
        <f>VLOOKUP(C290,职业!B:C,2,0)</f>
        <v>大将军</v>
      </c>
      <c r="G290" s="45" t="str">
        <f>VLOOKUP(D290,绝技!B:C,2,0)</f>
        <v>无</v>
      </c>
      <c r="H290" s="48">
        <v>16</v>
      </c>
      <c r="I290" s="48">
        <v>10</v>
      </c>
      <c r="J290" s="44">
        <f>H290+I290</f>
        <v>26</v>
      </c>
      <c r="K290" s="40">
        <v>1</v>
      </c>
      <c r="L290" s="41">
        <v>1</v>
      </c>
      <c r="M290" s="46">
        <f>(K290*S290*5)*(10+L290)</f>
        <v>220</v>
      </c>
      <c r="N290" s="70">
        <f>(K290*T290)*(10+L290)</f>
        <v>33</v>
      </c>
      <c r="O290" s="70">
        <f>K290*U290</f>
        <v>2</v>
      </c>
      <c r="P290" s="70">
        <f>K290*V290</f>
        <v>2</v>
      </c>
      <c r="Q290" s="70">
        <f>K290*W290*2</f>
        <v>4</v>
      </c>
      <c r="R290" s="70">
        <f>K290*X290*2</f>
        <v>4</v>
      </c>
      <c r="S290" s="102">
        <f>VLOOKUP(C290,职业!B:H,4,0)</f>
        <v>4</v>
      </c>
      <c r="T290" s="102">
        <f>VLOOKUP(C290,职业!B:J,5,0)</f>
        <v>3</v>
      </c>
      <c r="U290" s="102">
        <f>VLOOKUP(C290,职业!B:J,6,0)</f>
        <v>2</v>
      </c>
      <c r="V290" s="102">
        <f>VLOOKUP(C290,职业!B:J,7,0)</f>
        <v>2</v>
      </c>
      <c r="W290" s="102">
        <f>VLOOKUP(C290,职业!B:J,8,0)</f>
        <v>2</v>
      </c>
      <c r="X290" s="102">
        <f>VLOOKUP(C290,职业!B:J,9,0)</f>
        <v>2</v>
      </c>
    </row>
    <row r="291" spans="1:24">
      <c r="A291" s="44">
        <f>ROW()-2</f>
        <v>289</v>
      </c>
      <c r="B291" s="44">
        <v>66</v>
      </c>
      <c r="C291" s="40">
        <v>1</v>
      </c>
      <c r="D291" s="40">
        <v>0</v>
      </c>
      <c r="E291" s="45" t="s">
        <v>189</v>
      </c>
      <c r="F291" s="45" t="str">
        <f>VLOOKUP(C291,职业!B:C,2,0)</f>
        <v>大将军</v>
      </c>
      <c r="G291" s="45" t="str">
        <f>VLOOKUP(D291,绝技!B:C,2,0)</f>
        <v>无</v>
      </c>
      <c r="H291" s="48">
        <v>16</v>
      </c>
      <c r="I291" s="48">
        <v>14</v>
      </c>
      <c r="J291" s="44">
        <f>H291+I291</f>
        <v>30</v>
      </c>
      <c r="K291" s="40">
        <v>1</v>
      </c>
      <c r="L291" s="41">
        <v>1</v>
      </c>
      <c r="M291" s="46">
        <f>(K291*S291*5)*(10+L291)</f>
        <v>220</v>
      </c>
      <c r="N291" s="70">
        <f>(K291*T291)*(10+L291)</f>
        <v>33</v>
      </c>
      <c r="O291" s="70">
        <f>K291*U291</f>
        <v>2</v>
      </c>
      <c r="P291" s="70">
        <f>K291*V291</f>
        <v>2</v>
      </c>
      <c r="Q291" s="70">
        <f>K291*W291*2</f>
        <v>4</v>
      </c>
      <c r="R291" s="70">
        <f>K291*X291*2</f>
        <v>4</v>
      </c>
      <c r="S291" s="102">
        <f>VLOOKUP(C291,职业!B:H,4,0)</f>
        <v>4</v>
      </c>
      <c r="T291" s="102">
        <f>VLOOKUP(C291,职业!B:J,5,0)</f>
        <v>3</v>
      </c>
      <c r="U291" s="102">
        <f>VLOOKUP(C291,职业!B:J,6,0)</f>
        <v>2</v>
      </c>
      <c r="V291" s="102">
        <f>VLOOKUP(C291,职业!B:J,7,0)</f>
        <v>2</v>
      </c>
      <c r="W291" s="102">
        <f>VLOOKUP(C291,职业!B:J,8,0)</f>
        <v>2</v>
      </c>
      <c r="X291" s="102">
        <f>VLOOKUP(C291,职业!B:J,9,0)</f>
        <v>2</v>
      </c>
    </row>
    <row r="292" spans="1:24">
      <c r="A292" s="44">
        <f>ROW()-2</f>
        <v>290</v>
      </c>
      <c r="B292" s="44">
        <v>67</v>
      </c>
      <c r="C292" s="40">
        <v>1</v>
      </c>
      <c r="D292" s="40">
        <v>0</v>
      </c>
      <c r="E292" s="45" t="s">
        <v>190</v>
      </c>
      <c r="F292" s="45" t="str">
        <f>VLOOKUP(C292,职业!B:C,2,0)</f>
        <v>大将军</v>
      </c>
      <c r="G292" s="45" t="str">
        <f>VLOOKUP(D292,绝技!B:C,2,0)</f>
        <v>无</v>
      </c>
      <c r="H292" s="48">
        <v>16</v>
      </c>
      <c r="I292" s="48">
        <v>18</v>
      </c>
      <c r="J292" s="44">
        <f>H292+I292</f>
        <v>34</v>
      </c>
      <c r="K292" s="40">
        <v>1</v>
      </c>
      <c r="L292" s="41">
        <v>1</v>
      </c>
      <c r="M292" s="46">
        <f>(K292*S292*5)*(10+L292)</f>
        <v>220</v>
      </c>
      <c r="N292" s="70">
        <f>(K292*T292)*(10+L292)</f>
        <v>33</v>
      </c>
      <c r="O292" s="70">
        <f>K292*U292</f>
        <v>2</v>
      </c>
      <c r="P292" s="70">
        <f>K292*V292</f>
        <v>2</v>
      </c>
      <c r="Q292" s="70">
        <f>K292*W292*2</f>
        <v>4</v>
      </c>
      <c r="R292" s="70">
        <f>K292*X292*2</f>
        <v>4</v>
      </c>
      <c r="S292" s="102">
        <f>VLOOKUP(C292,职业!B:H,4,0)</f>
        <v>4</v>
      </c>
      <c r="T292" s="102">
        <f>VLOOKUP(C292,职业!B:J,5,0)</f>
        <v>3</v>
      </c>
      <c r="U292" s="102">
        <f>VLOOKUP(C292,职业!B:J,6,0)</f>
        <v>2</v>
      </c>
      <c r="V292" s="102">
        <f>VLOOKUP(C292,职业!B:J,7,0)</f>
        <v>2</v>
      </c>
      <c r="W292" s="102">
        <f>VLOOKUP(C292,职业!B:J,8,0)</f>
        <v>2</v>
      </c>
      <c r="X292" s="102">
        <f>VLOOKUP(C292,职业!B:J,9,0)</f>
        <v>2</v>
      </c>
    </row>
    <row r="293" spans="1:24">
      <c r="A293" s="44">
        <f>ROW()-2</f>
        <v>291</v>
      </c>
      <c r="B293" s="44">
        <v>73</v>
      </c>
      <c r="C293" s="40">
        <v>1</v>
      </c>
      <c r="D293" s="40">
        <v>0</v>
      </c>
      <c r="E293" s="45" t="s">
        <v>196</v>
      </c>
      <c r="F293" s="45" t="str">
        <f>VLOOKUP(C293,职业!B:C,2,0)</f>
        <v>大将军</v>
      </c>
      <c r="G293" s="45" t="str">
        <f>VLOOKUP(D293,绝技!B:C,2,0)</f>
        <v>无</v>
      </c>
      <c r="H293" s="48">
        <v>16</v>
      </c>
      <c r="I293" s="48">
        <v>10</v>
      </c>
      <c r="J293" s="44">
        <f>H293+I293</f>
        <v>26</v>
      </c>
      <c r="K293" s="40">
        <v>1</v>
      </c>
      <c r="L293" s="41">
        <v>1</v>
      </c>
      <c r="M293" s="46">
        <f>(K293*S293*5)*(10+L293)</f>
        <v>220</v>
      </c>
      <c r="N293" s="70">
        <f>(K293*T293)*(10+L293)</f>
        <v>33</v>
      </c>
      <c r="O293" s="70">
        <f>K293*U293</f>
        <v>2</v>
      </c>
      <c r="P293" s="70">
        <f>K293*V293</f>
        <v>2</v>
      </c>
      <c r="Q293" s="70">
        <f>K293*W293*2</f>
        <v>4</v>
      </c>
      <c r="R293" s="70">
        <f>K293*X293*2</f>
        <v>4</v>
      </c>
      <c r="S293" s="102">
        <f>VLOOKUP(C293,职业!B:H,4,0)</f>
        <v>4</v>
      </c>
      <c r="T293" s="102">
        <f>VLOOKUP(C293,职业!B:J,5,0)</f>
        <v>3</v>
      </c>
      <c r="U293" s="102">
        <f>VLOOKUP(C293,职业!B:J,6,0)</f>
        <v>2</v>
      </c>
      <c r="V293" s="102">
        <f>VLOOKUP(C293,职业!B:J,7,0)</f>
        <v>2</v>
      </c>
      <c r="W293" s="102">
        <f>VLOOKUP(C293,职业!B:J,8,0)</f>
        <v>2</v>
      </c>
      <c r="X293" s="102">
        <f>VLOOKUP(C293,职业!B:J,9,0)</f>
        <v>2</v>
      </c>
    </row>
    <row r="294" spans="1:24">
      <c r="A294" s="44">
        <f>ROW()-2</f>
        <v>292</v>
      </c>
      <c r="B294" s="44">
        <v>112</v>
      </c>
      <c r="C294" s="40">
        <v>1</v>
      </c>
      <c r="D294" s="40">
        <v>0</v>
      </c>
      <c r="E294" s="45" t="s">
        <v>235</v>
      </c>
      <c r="F294" s="45" t="str">
        <f>VLOOKUP(C294,职业!B:C,2,0)</f>
        <v>大将军</v>
      </c>
      <c r="G294" s="45" t="str">
        <f>VLOOKUP(D294,绝技!B:C,2,0)</f>
        <v>无</v>
      </c>
      <c r="H294" s="48">
        <v>16</v>
      </c>
      <c r="I294" s="48">
        <v>9</v>
      </c>
      <c r="J294" s="44">
        <f>H294+I294</f>
        <v>25</v>
      </c>
      <c r="K294" s="40">
        <v>1</v>
      </c>
      <c r="L294" s="41">
        <v>1</v>
      </c>
      <c r="M294" s="46">
        <f>(K294*S294*5)*(10+L294)</f>
        <v>220</v>
      </c>
      <c r="N294" s="70">
        <f>(K294*T294)*(10+L294)</f>
        <v>33</v>
      </c>
      <c r="O294" s="70">
        <f>K294*U294</f>
        <v>2</v>
      </c>
      <c r="P294" s="70">
        <f>K294*V294</f>
        <v>2</v>
      </c>
      <c r="Q294" s="70">
        <f>K294*W294*2</f>
        <v>4</v>
      </c>
      <c r="R294" s="70">
        <f>K294*X294*2</f>
        <v>4</v>
      </c>
      <c r="S294" s="102">
        <f>VLOOKUP(C294,职业!B:H,4,0)</f>
        <v>4</v>
      </c>
      <c r="T294" s="102">
        <f>VLOOKUP(C294,职业!B:J,5,0)</f>
        <v>3</v>
      </c>
      <c r="U294" s="102">
        <f>VLOOKUP(C294,职业!B:J,6,0)</f>
        <v>2</v>
      </c>
      <c r="V294" s="102">
        <f>VLOOKUP(C294,职业!B:J,7,0)</f>
        <v>2</v>
      </c>
      <c r="W294" s="102">
        <f>VLOOKUP(C294,职业!B:J,8,0)</f>
        <v>2</v>
      </c>
      <c r="X294" s="102">
        <f>VLOOKUP(C294,职业!B:J,9,0)</f>
        <v>2</v>
      </c>
    </row>
    <row r="295" spans="1:24">
      <c r="A295" s="44">
        <f>ROW()-2</f>
        <v>293</v>
      </c>
      <c r="B295" s="44">
        <v>114</v>
      </c>
      <c r="C295" s="40">
        <v>1</v>
      </c>
      <c r="D295" s="40">
        <v>0</v>
      </c>
      <c r="E295" s="45" t="s">
        <v>237</v>
      </c>
      <c r="F295" s="45" t="str">
        <f>VLOOKUP(C295,职业!B:C,2,0)</f>
        <v>大将军</v>
      </c>
      <c r="G295" s="45" t="str">
        <f>VLOOKUP(D295,绝技!B:C,2,0)</f>
        <v>无</v>
      </c>
      <c r="H295" s="48">
        <v>16</v>
      </c>
      <c r="I295" s="48">
        <v>4</v>
      </c>
      <c r="J295" s="44">
        <f>H295+I295</f>
        <v>20</v>
      </c>
      <c r="K295" s="40">
        <v>1</v>
      </c>
      <c r="L295" s="41">
        <v>1</v>
      </c>
      <c r="M295" s="46">
        <f>(K295*S295*5)*(10+L295)</f>
        <v>220</v>
      </c>
      <c r="N295" s="70">
        <f>(K295*T295)*(10+L295)</f>
        <v>33</v>
      </c>
      <c r="O295" s="70">
        <f>K295*U295</f>
        <v>2</v>
      </c>
      <c r="P295" s="70">
        <f>K295*V295</f>
        <v>2</v>
      </c>
      <c r="Q295" s="70">
        <f>K295*W295*2</f>
        <v>4</v>
      </c>
      <c r="R295" s="70">
        <f>K295*X295*2</f>
        <v>4</v>
      </c>
      <c r="S295" s="102">
        <f>VLOOKUP(C295,职业!B:H,4,0)</f>
        <v>4</v>
      </c>
      <c r="T295" s="102">
        <f>VLOOKUP(C295,职业!B:J,5,0)</f>
        <v>3</v>
      </c>
      <c r="U295" s="102">
        <f>VLOOKUP(C295,职业!B:J,6,0)</f>
        <v>2</v>
      </c>
      <c r="V295" s="102">
        <f>VLOOKUP(C295,职业!B:J,7,0)</f>
        <v>2</v>
      </c>
      <c r="W295" s="102">
        <f>VLOOKUP(C295,职业!B:J,8,0)</f>
        <v>2</v>
      </c>
      <c r="X295" s="102">
        <f>VLOOKUP(C295,职业!B:J,9,0)</f>
        <v>2</v>
      </c>
    </row>
    <row r="296" spans="1:24">
      <c r="A296" s="44">
        <f>ROW()-2</f>
        <v>294</v>
      </c>
      <c r="B296" s="44">
        <v>142</v>
      </c>
      <c r="C296" s="40">
        <v>1</v>
      </c>
      <c r="D296" s="40">
        <v>0</v>
      </c>
      <c r="E296" s="45" t="s">
        <v>265</v>
      </c>
      <c r="F296" s="45" t="str">
        <f>VLOOKUP(C296,职业!B:C,2,0)</f>
        <v>大将军</v>
      </c>
      <c r="G296" s="45" t="str">
        <f>VLOOKUP(D296,绝技!B:C,2,0)</f>
        <v>无</v>
      </c>
      <c r="H296" s="48">
        <v>16</v>
      </c>
      <c r="I296" s="48">
        <v>16</v>
      </c>
      <c r="J296" s="44">
        <f>H296+I296</f>
        <v>32</v>
      </c>
      <c r="K296" s="40">
        <v>1</v>
      </c>
      <c r="L296" s="41">
        <v>1</v>
      </c>
      <c r="M296" s="46">
        <f>(K296*S296*5)*(10+L296)</f>
        <v>220</v>
      </c>
      <c r="N296" s="70">
        <f>(K296*T296)*(10+L296)</f>
        <v>33</v>
      </c>
      <c r="O296" s="70">
        <f>K296*U296</f>
        <v>2</v>
      </c>
      <c r="P296" s="70">
        <f>K296*V296</f>
        <v>2</v>
      </c>
      <c r="Q296" s="70">
        <f>K296*W296*2</f>
        <v>4</v>
      </c>
      <c r="R296" s="70">
        <f>K296*X296*2</f>
        <v>4</v>
      </c>
      <c r="S296" s="102">
        <f>VLOOKUP(C296,职业!B:H,4,0)</f>
        <v>4</v>
      </c>
      <c r="T296" s="102">
        <f>VLOOKUP(C296,职业!B:J,5,0)</f>
        <v>3</v>
      </c>
      <c r="U296" s="102">
        <f>VLOOKUP(C296,职业!B:J,6,0)</f>
        <v>2</v>
      </c>
      <c r="V296" s="102">
        <f>VLOOKUP(C296,职业!B:J,7,0)</f>
        <v>2</v>
      </c>
      <c r="W296" s="102">
        <f>VLOOKUP(C296,职业!B:J,8,0)</f>
        <v>2</v>
      </c>
      <c r="X296" s="102">
        <f>VLOOKUP(C296,职业!B:J,9,0)</f>
        <v>2</v>
      </c>
    </row>
    <row r="297" spans="1:24">
      <c r="A297" s="44">
        <f>ROW()-2</f>
        <v>295</v>
      </c>
      <c r="B297" s="44">
        <v>174</v>
      </c>
      <c r="C297" s="40">
        <v>1</v>
      </c>
      <c r="D297" s="40">
        <v>0</v>
      </c>
      <c r="E297" s="45" t="s">
        <v>297</v>
      </c>
      <c r="F297" s="45" t="str">
        <f>VLOOKUP(C297,职业!B:C,2,0)</f>
        <v>大将军</v>
      </c>
      <c r="G297" s="45" t="str">
        <f>VLOOKUP(D297,绝技!B:C,2,0)</f>
        <v>无</v>
      </c>
      <c r="H297" s="48">
        <v>16</v>
      </c>
      <c r="I297" s="48">
        <v>8</v>
      </c>
      <c r="J297" s="44">
        <f>H297+I297</f>
        <v>24</v>
      </c>
      <c r="K297" s="40">
        <v>1</v>
      </c>
      <c r="L297" s="41">
        <v>1</v>
      </c>
      <c r="M297" s="46">
        <f>(K297*S297*5)*(10+L297)</f>
        <v>220</v>
      </c>
      <c r="N297" s="70">
        <f>(K297*T297)*(10+L297)</f>
        <v>33</v>
      </c>
      <c r="O297" s="70">
        <f>K297*U297</f>
        <v>2</v>
      </c>
      <c r="P297" s="70">
        <f>K297*V297</f>
        <v>2</v>
      </c>
      <c r="Q297" s="70">
        <f>K297*W297*2</f>
        <v>4</v>
      </c>
      <c r="R297" s="70">
        <f>K297*X297*2</f>
        <v>4</v>
      </c>
      <c r="S297" s="102">
        <f>VLOOKUP(C297,职业!B:H,4,0)</f>
        <v>4</v>
      </c>
      <c r="T297" s="102">
        <f>VLOOKUP(C297,职业!B:J,5,0)</f>
        <v>3</v>
      </c>
      <c r="U297" s="102">
        <f>VLOOKUP(C297,职业!B:J,6,0)</f>
        <v>2</v>
      </c>
      <c r="V297" s="102">
        <f>VLOOKUP(C297,职业!B:J,7,0)</f>
        <v>2</v>
      </c>
      <c r="W297" s="102">
        <f>VLOOKUP(C297,职业!B:J,8,0)</f>
        <v>2</v>
      </c>
      <c r="X297" s="102">
        <f>VLOOKUP(C297,职业!B:J,9,0)</f>
        <v>2</v>
      </c>
    </row>
    <row r="298" spans="1:24">
      <c r="A298" s="44">
        <f>ROW()-2</f>
        <v>296</v>
      </c>
      <c r="B298" s="44">
        <v>175</v>
      </c>
      <c r="C298" s="40">
        <v>1</v>
      </c>
      <c r="D298" s="40">
        <v>0</v>
      </c>
      <c r="E298" s="45" t="s">
        <v>298</v>
      </c>
      <c r="F298" s="45" t="str">
        <f>VLOOKUP(C298,职业!B:C,2,0)</f>
        <v>大将军</v>
      </c>
      <c r="G298" s="45" t="str">
        <f>VLOOKUP(D298,绝技!B:C,2,0)</f>
        <v>无</v>
      </c>
      <c r="H298" s="48">
        <v>16</v>
      </c>
      <c r="I298" s="48">
        <v>13</v>
      </c>
      <c r="J298" s="44">
        <f>H298+I298</f>
        <v>29</v>
      </c>
      <c r="K298" s="40">
        <v>1</v>
      </c>
      <c r="L298" s="41">
        <v>1</v>
      </c>
      <c r="M298" s="46">
        <f>(K298*S298*5)*(10+L298)</f>
        <v>220</v>
      </c>
      <c r="N298" s="70">
        <f>(K298*T298)*(10+L298)</f>
        <v>33</v>
      </c>
      <c r="O298" s="70">
        <f>K298*U298</f>
        <v>2</v>
      </c>
      <c r="P298" s="70">
        <f>K298*V298</f>
        <v>2</v>
      </c>
      <c r="Q298" s="70">
        <f>K298*W298*2</f>
        <v>4</v>
      </c>
      <c r="R298" s="70">
        <f>K298*X298*2</f>
        <v>4</v>
      </c>
      <c r="S298" s="102">
        <f>VLOOKUP(C298,职业!B:H,4,0)</f>
        <v>4</v>
      </c>
      <c r="T298" s="102">
        <f>VLOOKUP(C298,职业!B:J,5,0)</f>
        <v>3</v>
      </c>
      <c r="U298" s="102">
        <f>VLOOKUP(C298,职业!B:J,6,0)</f>
        <v>2</v>
      </c>
      <c r="V298" s="102">
        <f>VLOOKUP(C298,职业!B:J,7,0)</f>
        <v>2</v>
      </c>
      <c r="W298" s="102">
        <f>VLOOKUP(C298,职业!B:J,8,0)</f>
        <v>2</v>
      </c>
      <c r="X298" s="102">
        <f>VLOOKUP(C298,职业!B:J,9,0)</f>
        <v>2</v>
      </c>
    </row>
    <row r="299" spans="1:24">
      <c r="A299" s="44">
        <f>ROW()-2</f>
        <v>297</v>
      </c>
      <c r="B299" s="44">
        <v>179</v>
      </c>
      <c r="C299" s="40">
        <v>1</v>
      </c>
      <c r="D299" s="40">
        <v>0</v>
      </c>
      <c r="E299" s="45" t="s">
        <v>302</v>
      </c>
      <c r="F299" s="45" t="str">
        <f>VLOOKUP(C299,职业!B:C,2,0)</f>
        <v>大将军</v>
      </c>
      <c r="G299" s="45" t="str">
        <f>VLOOKUP(D299,绝技!B:C,2,0)</f>
        <v>无</v>
      </c>
      <c r="H299" s="48">
        <v>16</v>
      </c>
      <c r="I299" s="48">
        <v>15</v>
      </c>
      <c r="J299" s="44">
        <f>H299+I299</f>
        <v>31</v>
      </c>
      <c r="K299" s="40">
        <v>1</v>
      </c>
      <c r="L299" s="41">
        <v>1</v>
      </c>
      <c r="M299" s="46">
        <f>(K299*S299*5)*(10+L299)</f>
        <v>220</v>
      </c>
      <c r="N299" s="70">
        <f>(K299*T299)*(10+L299)</f>
        <v>33</v>
      </c>
      <c r="O299" s="70">
        <f>K299*U299</f>
        <v>2</v>
      </c>
      <c r="P299" s="70">
        <f>K299*V299</f>
        <v>2</v>
      </c>
      <c r="Q299" s="70">
        <f>K299*W299*2</f>
        <v>4</v>
      </c>
      <c r="R299" s="70">
        <f>K299*X299*2</f>
        <v>4</v>
      </c>
      <c r="S299" s="102">
        <f>VLOOKUP(C299,职业!B:H,4,0)</f>
        <v>4</v>
      </c>
      <c r="T299" s="102">
        <f>VLOOKUP(C299,职业!B:J,5,0)</f>
        <v>3</v>
      </c>
      <c r="U299" s="102">
        <f>VLOOKUP(C299,职业!B:J,6,0)</f>
        <v>2</v>
      </c>
      <c r="V299" s="102">
        <f>VLOOKUP(C299,职业!B:J,7,0)</f>
        <v>2</v>
      </c>
      <c r="W299" s="102">
        <f>VLOOKUP(C299,职业!B:J,8,0)</f>
        <v>2</v>
      </c>
      <c r="X299" s="102">
        <f>VLOOKUP(C299,职业!B:J,9,0)</f>
        <v>2</v>
      </c>
    </row>
    <row r="300" spans="1:24">
      <c r="A300" s="44">
        <f>ROW()-2</f>
        <v>298</v>
      </c>
      <c r="B300" s="44">
        <v>195</v>
      </c>
      <c r="C300" s="40">
        <v>1</v>
      </c>
      <c r="D300" s="40">
        <v>0</v>
      </c>
      <c r="E300" s="45" t="s">
        <v>318</v>
      </c>
      <c r="F300" s="45" t="str">
        <f>VLOOKUP(C300,职业!B:C,2,0)</f>
        <v>大将军</v>
      </c>
      <c r="G300" s="45" t="str">
        <f>VLOOKUP(D300,绝技!B:C,2,0)</f>
        <v>无</v>
      </c>
      <c r="H300" s="48">
        <v>16</v>
      </c>
      <c r="I300" s="48">
        <v>12</v>
      </c>
      <c r="J300" s="44">
        <f>H300+I300</f>
        <v>28</v>
      </c>
      <c r="K300" s="40">
        <v>1</v>
      </c>
      <c r="L300" s="41">
        <v>1</v>
      </c>
      <c r="M300" s="46">
        <f>(K300*S300*5)*(10+L300)</f>
        <v>220</v>
      </c>
      <c r="N300" s="70">
        <f>(K300*T300)*(10+L300)</f>
        <v>33</v>
      </c>
      <c r="O300" s="70">
        <f>K300*U300</f>
        <v>2</v>
      </c>
      <c r="P300" s="70">
        <f>K300*V300</f>
        <v>2</v>
      </c>
      <c r="Q300" s="70">
        <f>K300*W300*2</f>
        <v>4</v>
      </c>
      <c r="R300" s="70">
        <f>K300*X300*2</f>
        <v>4</v>
      </c>
      <c r="S300" s="102">
        <f>VLOOKUP(C300,职业!B:H,4,0)</f>
        <v>4</v>
      </c>
      <c r="T300" s="102">
        <f>VLOOKUP(C300,职业!B:J,5,0)</f>
        <v>3</v>
      </c>
      <c r="U300" s="102">
        <f>VLOOKUP(C300,职业!B:J,6,0)</f>
        <v>2</v>
      </c>
      <c r="V300" s="102">
        <f>VLOOKUP(C300,职业!B:J,7,0)</f>
        <v>2</v>
      </c>
      <c r="W300" s="102">
        <f>VLOOKUP(C300,职业!B:J,8,0)</f>
        <v>2</v>
      </c>
      <c r="X300" s="102">
        <f>VLOOKUP(C300,职业!B:J,9,0)</f>
        <v>2</v>
      </c>
    </row>
    <row r="301" spans="1:24">
      <c r="A301" s="44">
        <f>ROW()-2</f>
        <v>299</v>
      </c>
      <c r="B301" s="44">
        <v>213</v>
      </c>
      <c r="C301" s="40">
        <v>1</v>
      </c>
      <c r="D301" s="40">
        <v>0</v>
      </c>
      <c r="E301" s="45" t="s">
        <v>336</v>
      </c>
      <c r="F301" s="45" t="str">
        <f>VLOOKUP(C301,职业!B:C,2,0)</f>
        <v>大将军</v>
      </c>
      <c r="G301" s="45" t="str">
        <f>VLOOKUP(D301,绝技!B:C,2,0)</f>
        <v>无</v>
      </c>
      <c r="H301" s="48">
        <v>16</v>
      </c>
      <c r="I301" s="48">
        <v>18</v>
      </c>
      <c r="J301" s="44">
        <f>H301+I301</f>
        <v>34</v>
      </c>
      <c r="K301" s="40">
        <v>1</v>
      </c>
      <c r="L301" s="41">
        <v>1</v>
      </c>
      <c r="M301" s="46">
        <f>(K301*S301*5)*(10+L301)</f>
        <v>220</v>
      </c>
      <c r="N301" s="70">
        <f>(K301*T301)*(10+L301)</f>
        <v>33</v>
      </c>
      <c r="O301" s="70">
        <f>K301*U301</f>
        <v>2</v>
      </c>
      <c r="P301" s="70">
        <f>K301*V301</f>
        <v>2</v>
      </c>
      <c r="Q301" s="70">
        <f>K301*W301*2</f>
        <v>4</v>
      </c>
      <c r="R301" s="70">
        <f>K301*X301*2</f>
        <v>4</v>
      </c>
      <c r="S301" s="102">
        <f>VLOOKUP(C301,职业!B:H,4,0)</f>
        <v>4</v>
      </c>
      <c r="T301" s="102">
        <f>VLOOKUP(C301,职业!B:J,5,0)</f>
        <v>3</v>
      </c>
      <c r="U301" s="102">
        <f>VLOOKUP(C301,职业!B:J,6,0)</f>
        <v>2</v>
      </c>
      <c r="V301" s="102">
        <f>VLOOKUP(C301,职业!B:J,7,0)</f>
        <v>2</v>
      </c>
      <c r="W301" s="102">
        <f>VLOOKUP(C301,职业!B:J,8,0)</f>
        <v>2</v>
      </c>
      <c r="X301" s="102">
        <f>VLOOKUP(C301,职业!B:J,9,0)</f>
        <v>2</v>
      </c>
    </row>
    <row r="302" spans="1:24">
      <c r="A302" s="44">
        <f>ROW()-2</f>
        <v>300</v>
      </c>
      <c r="B302" s="44">
        <v>221</v>
      </c>
      <c r="C302" s="40">
        <v>1</v>
      </c>
      <c r="D302" s="40">
        <v>0</v>
      </c>
      <c r="E302" s="45" t="s">
        <v>344</v>
      </c>
      <c r="F302" s="45" t="str">
        <f>VLOOKUP(C302,职业!B:C,2,0)</f>
        <v>大将军</v>
      </c>
      <c r="G302" s="45" t="str">
        <f>VLOOKUP(D302,绝技!B:C,2,0)</f>
        <v>无</v>
      </c>
      <c r="H302" s="48">
        <v>16</v>
      </c>
      <c r="I302" s="48">
        <v>12</v>
      </c>
      <c r="J302" s="44">
        <f>H302+I302</f>
        <v>28</v>
      </c>
      <c r="K302" s="40">
        <v>1</v>
      </c>
      <c r="L302" s="41">
        <v>1</v>
      </c>
      <c r="M302" s="46">
        <f>(K302*S302*5)*(10+L302)</f>
        <v>220</v>
      </c>
      <c r="N302" s="70">
        <f>(K302*T302)*(10+L302)</f>
        <v>33</v>
      </c>
      <c r="O302" s="70">
        <f>K302*U302</f>
        <v>2</v>
      </c>
      <c r="P302" s="70">
        <f>K302*V302</f>
        <v>2</v>
      </c>
      <c r="Q302" s="70">
        <f>K302*W302*2</f>
        <v>4</v>
      </c>
      <c r="R302" s="70">
        <f>K302*X302*2</f>
        <v>4</v>
      </c>
      <c r="S302" s="102">
        <f>VLOOKUP(C302,职业!B:H,4,0)</f>
        <v>4</v>
      </c>
      <c r="T302" s="102">
        <f>VLOOKUP(C302,职业!B:J,5,0)</f>
        <v>3</v>
      </c>
      <c r="U302" s="102">
        <f>VLOOKUP(C302,职业!B:J,6,0)</f>
        <v>2</v>
      </c>
      <c r="V302" s="102">
        <f>VLOOKUP(C302,职业!B:J,7,0)</f>
        <v>2</v>
      </c>
      <c r="W302" s="102">
        <f>VLOOKUP(C302,职业!B:J,8,0)</f>
        <v>2</v>
      </c>
      <c r="X302" s="102">
        <f>VLOOKUP(C302,职业!B:J,9,0)</f>
        <v>2</v>
      </c>
    </row>
    <row r="303" spans="1:24">
      <c r="A303" s="44">
        <f>ROW()-2</f>
        <v>301</v>
      </c>
      <c r="B303" s="44">
        <v>223</v>
      </c>
      <c r="C303" s="40">
        <v>1</v>
      </c>
      <c r="D303" s="40">
        <v>0</v>
      </c>
      <c r="E303" s="45" t="s">
        <v>346</v>
      </c>
      <c r="F303" s="45" t="str">
        <f>VLOOKUP(C303,职业!B:C,2,0)</f>
        <v>大将军</v>
      </c>
      <c r="G303" s="45" t="str">
        <f>VLOOKUP(D303,绝技!B:C,2,0)</f>
        <v>无</v>
      </c>
      <c r="H303" s="48">
        <v>16</v>
      </c>
      <c r="I303" s="48">
        <v>11</v>
      </c>
      <c r="J303" s="44">
        <f>H303+I303</f>
        <v>27</v>
      </c>
      <c r="K303" s="40">
        <v>1</v>
      </c>
      <c r="L303" s="41">
        <v>1</v>
      </c>
      <c r="M303" s="46">
        <f>(K303*S303*5)*(10+L303)</f>
        <v>220</v>
      </c>
      <c r="N303" s="70">
        <f>(K303*T303)*(10+L303)</f>
        <v>33</v>
      </c>
      <c r="O303" s="70">
        <f>K303*U303</f>
        <v>2</v>
      </c>
      <c r="P303" s="70">
        <f>K303*V303</f>
        <v>2</v>
      </c>
      <c r="Q303" s="70">
        <f>K303*W303*2</f>
        <v>4</v>
      </c>
      <c r="R303" s="70">
        <f>K303*X303*2</f>
        <v>4</v>
      </c>
      <c r="S303" s="102">
        <f>VLOOKUP(C303,职业!B:H,4,0)</f>
        <v>4</v>
      </c>
      <c r="T303" s="102">
        <f>VLOOKUP(C303,职业!B:J,5,0)</f>
        <v>3</v>
      </c>
      <c r="U303" s="102">
        <f>VLOOKUP(C303,职业!B:J,6,0)</f>
        <v>2</v>
      </c>
      <c r="V303" s="102">
        <f>VLOOKUP(C303,职业!B:J,7,0)</f>
        <v>2</v>
      </c>
      <c r="W303" s="102">
        <f>VLOOKUP(C303,职业!B:J,8,0)</f>
        <v>2</v>
      </c>
      <c r="X303" s="102">
        <f>VLOOKUP(C303,职业!B:J,9,0)</f>
        <v>2</v>
      </c>
    </row>
    <row r="304" spans="1:24">
      <c r="A304" s="44">
        <f>ROW()-2</f>
        <v>302</v>
      </c>
      <c r="B304" s="44">
        <v>227</v>
      </c>
      <c r="C304" s="40">
        <v>1</v>
      </c>
      <c r="D304" s="40">
        <v>0</v>
      </c>
      <c r="E304" s="45" t="s">
        <v>350</v>
      </c>
      <c r="F304" s="45" t="str">
        <f>VLOOKUP(C304,职业!B:C,2,0)</f>
        <v>大将军</v>
      </c>
      <c r="G304" s="45" t="str">
        <f>VLOOKUP(D304,绝技!B:C,2,0)</f>
        <v>无</v>
      </c>
      <c r="H304" s="48">
        <v>16</v>
      </c>
      <c r="I304" s="48">
        <v>22</v>
      </c>
      <c r="J304" s="44">
        <f>H304+I304</f>
        <v>38</v>
      </c>
      <c r="K304" s="40">
        <v>1</v>
      </c>
      <c r="L304" s="41">
        <v>1</v>
      </c>
      <c r="M304" s="46">
        <f>(K304*S304*5)*(10+L304)</f>
        <v>220</v>
      </c>
      <c r="N304" s="70">
        <f>(K304*T304)*(10+L304)</f>
        <v>33</v>
      </c>
      <c r="O304" s="70">
        <f>K304*U304</f>
        <v>2</v>
      </c>
      <c r="P304" s="70">
        <f>K304*V304</f>
        <v>2</v>
      </c>
      <c r="Q304" s="70">
        <f>K304*W304*2</f>
        <v>4</v>
      </c>
      <c r="R304" s="70">
        <f>K304*X304*2</f>
        <v>4</v>
      </c>
      <c r="S304" s="102">
        <f>VLOOKUP(C304,职业!B:H,4,0)</f>
        <v>4</v>
      </c>
      <c r="T304" s="102">
        <f>VLOOKUP(C304,职业!B:J,5,0)</f>
        <v>3</v>
      </c>
      <c r="U304" s="102">
        <f>VLOOKUP(C304,职业!B:J,6,0)</f>
        <v>2</v>
      </c>
      <c r="V304" s="102">
        <f>VLOOKUP(C304,职业!B:J,7,0)</f>
        <v>2</v>
      </c>
      <c r="W304" s="102">
        <f>VLOOKUP(C304,职业!B:J,8,0)</f>
        <v>2</v>
      </c>
      <c r="X304" s="102">
        <f>VLOOKUP(C304,职业!B:J,9,0)</f>
        <v>2</v>
      </c>
    </row>
    <row r="305" spans="1:24">
      <c r="A305" s="44">
        <f>ROW()-2</f>
        <v>303</v>
      </c>
      <c r="B305" s="44">
        <v>239</v>
      </c>
      <c r="C305" s="40">
        <v>1</v>
      </c>
      <c r="D305" s="40">
        <v>0</v>
      </c>
      <c r="E305" s="45" t="s">
        <v>362</v>
      </c>
      <c r="F305" s="45" t="str">
        <f>VLOOKUP(C305,职业!B:C,2,0)</f>
        <v>大将军</v>
      </c>
      <c r="G305" s="45" t="str">
        <f>VLOOKUP(D305,绝技!B:C,2,0)</f>
        <v>无</v>
      </c>
      <c r="H305" s="48">
        <v>16</v>
      </c>
      <c r="I305" s="48">
        <v>15</v>
      </c>
      <c r="J305" s="44">
        <f>H305+I305</f>
        <v>31</v>
      </c>
      <c r="K305" s="40">
        <v>1</v>
      </c>
      <c r="L305" s="41">
        <v>1</v>
      </c>
      <c r="M305" s="46">
        <f>(K305*S305*5)*(10+L305)</f>
        <v>220</v>
      </c>
      <c r="N305" s="70">
        <f>(K305*T305)*(10+L305)</f>
        <v>33</v>
      </c>
      <c r="O305" s="70">
        <f>K305*U305</f>
        <v>2</v>
      </c>
      <c r="P305" s="70">
        <f>K305*V305</f>
        <v>2</v>
      </c>
      <c r="Q305" s="70">
        <f>K305*W305*2</f>
        <v>4</v>
      </c>
      <c r="R305" s="70">
        <f>K305*X305*2</f>
        <v>4</v>
      </c>
      <c r="S305" s="102">
        <f>VLOOKUP(C305,职业!B:H,4,0)</f>
        <v>4</v>
      </c>
      <c r="T305" s="102">
        <f>VLOOKUP(C305,职业!B:J,5,0)</f>
        <v>3</v>
      </c>
      <c r="U305" s="102">
        <f>VLOOKUP(C305,职业!B:J,6,0)</f>
        <v>2</v>
      </c>
      <c r="V305" s="102">
        <f>VLOOKUP(C305,职业!B:J,7,0)</f>
        <v>2</v>
      </c>
      <c r="W305" s="102">
        <f>VLOOKUP(C305,职业!B:J,8,0)</f>
        <v>2</v>
      </c>
      <c r="X305" s="102">
        <f>VLOOKUP(C305,职业!B:J,9,0)</f>
        <v>2</v>
      </c>
    </row>
    <row r="306" spans="1:24">
      <c r="A306" s="44">
        <f>ROW()-2</f>
        <v>304</v>
      </c>
      <c r="B306" s="44">
        <v>243</v>
      </c>
      <c r="C306" s="40">
        <v>1</v>
      </c>
      <c r="D306" s="40">
        <v>0</v>
      </c>
      <c r="E306" s="45" t="s">
        <v>366</v>
      </c>
      <c r="F306" s="45" t="str">
        <f>VLOOKUP(C306,职业!B:C,2,0)</f>
        <v>大将军</v>
      </c>
      <c r="G306" s="45" t="str">
        <f>VLOOKUP(D306,绝技!B:C,2,0)</f>
        <v>无</v>
      </c>
      <c r="H306" s="48">
        <v>16</v>
      </c>
      <c r="I306" s="48">
        <v>17</v>
      </c>
      <c r="J306" s="44">
        <f>H306+I306</f>
        <v>33</v>
      </c>
      <c r="K306" s="40">
        <v>1</v>
      </c>
      <c r="L306" s="41">
        <v>1</v>
      </c>
      <c r="M306" s="46">
        <f>(K306*S306*5)*(10+L306)</f>
        <v>220</v>
      </c>
      <c r="N306" s="70">
        <f>(K306*T306)*(10+L306)</f>
        <v>33</v>
      </c>
      <c r="O306" s="70">
        <f>K306*U306</f>
        <v>2</v>
      </c>
      <c r="P306" s="70">
        <f>K306*V306</f>
        <v>2</v>
      </c>
      <c r="Q306" s="70">
        <f>K306*W306*2</f>
        <v>4</v>
      </c>
      <c r="R306" s="70">
        <f>K306*X306*2</f>
        <v>4</v>
      </c>
      <c r="S306" s="102">
        <f>VLOOKUP(C306,职业!B:H,4,0)</f>
        <v>4</v>
      </c>
      <c r="T306" s="102">
        <f>VLOOKUP(C306,职业!B:J,5,0)</f>
        <v>3</v>
      </c>
      <c r="U306" s="102">
        <f>VLOOKUP(C306,职业!B:J,6,0)</f>
        <v>2</v>
      </c>
      <c r="V306" s="102">
        <f>VLOOKUP(C306,职业!B:J,7,0)</f>
        <v>2</v>
      </c>
      <c r="W306" s="102">
        <f>VLOOKUP(C306,职业!B:J,8,0)</f>
        <v>2</v>
      </c>
      <c r="X306" s="102">
        <f>VLOOKUP(C306,职业!B:J,9,0)</f>
        <v>2</v>
      </c>
    </row>
    <row r="307" spans="1:24">
      <c r="A307" s="44">
        <f>ROW()-2</f>
        <v>305</v>
      </c>
      <c r="B307" s="44">
        <v>249</v>
      </c>
      <c r="C307" s="40">
        <v>1</v>
      </c>
      <c r="D307" s="40">
        <v>0</v>
      </c>
      <c r="E307" s="45" t="s">
        <v>372</v>
      </c>
      <c r="F307" s="45" t="str">
        <f>VLOOKUP(C307,职业!B:C,2,0)</f>
        <v>大将军</v>
      </c>
      <c r="G307" s="45" t="str">
        <f>VLOOKUP(D307,绝技!B:C,2,0)</f>
        <v>无</v>
      </c>
      <c r="H307" s="48">
        <v>16</v>
      </c>
      <c r="I307" s="48">
        <v>17</v>
      </c>
      <c r="J307" s="44">
        <f>H307+I307</f>
        <v>33</v>
      </c>
      <c r="K307" s="40">
        <v>1</v>
      </c>
      <c r="L307" s="41">
        <v>1</v>
      </c>
      <c r="M307" s="46">
        <f>(K307*S307*5)*(10+L307)</f>
        <v>220</v>
      </c>
      <c r="N307" s="70">
        <f>(K307*T307)*(10+L307)</f>
        <v>33</v>
      </c>
      <c r="O307" s="70">
        <f>K307*U307</f>
        <v>2</v>
      </c>
      <c r="P307" s="70">
        <f>K307*V307</f>
        <v>2</v>
      </c>
      <c r="Q307" s="70">
        <f>K307*W307*2</f>
        <v>4</v>
      </c>
      <c r="R307" s="70">
        <f>K307*X307*2</f>
        <v>4</v>
      </c>
      <c r="S307" s="102">
        <f>VLOOKUP(C307,职业!B:H,4,0)</f>
        <v>4</v>
      </c>
      <c r="T307" s="102">
        <f>VLOOKUP(C307,职业!B:J,5,0)</f>
        <v>3</v>
      </c>
      <c r="U307" s="102">
        <f>VLOOKUP(C307,职业!B:J,6,0)</f>
        <v>2</v>
      </c>
      <c r="V307" s="102">
        <f>VLOOKUP(C307,职业!B:J,7,0)</f>
        <v>2</v>
      </c>
      <c r="W307" s="102">
        <f>VLOOKUP(C307,职业!B:J,8,0)</f>
        <v>2</v>
      </c>
      <c r="X307" s="102">
        <f>VLOOKUP(C307,职业!B:J,9,0)</f>
        <v>2</v>
      </c>
    </row>
    <row r="308" spans="1:24">
      <c r="A308" s="44">
        <f>ROW()-2</f>
        <v>306</v>
      </c>
      <c r="B308" s="44">
        <v>255</v>
      </c>
      <c r="C308" s="40">
        <v>1</v>
      </c>
      <c r="D308" s="40">
        <v>0</v>
      </c>
      <c r="E308" s="45" t="s">
        <v>378</v>
      </c>
      <c r="F308" s="45" t="str">
        <f>VLOOKUP(C308,职业!B:C,2,0)</f>
        <v>大将军</v>
      </c>
      <c r="G308" s="45" t="str">
        <f>VLOOKUP(D308,绝技!B:C,2,0)</f>
        <v>无</v>
      </c>
      <c r="H308" s="48">
        <v>16</v>
      </c>
      <c r="I308" s="48">
        <v>7</v>
      </c>
      <c r="J308" s="44">
        <f>H308+I308</f>
        <v>23</v>
      </c>
      <c r="K308" s="40">
        <v>1</v>
      </c>
      <c r="L308" s="41">
        <v>1</v>
      </c>
      <c r="M308" s="46">
        <f>(K308*S308*5)*(10+L308)</f>
        <v>220</v>
      </c>
      <c r="N308" s="70">
        <f>(K308*T308)*(10+L308)</f>
        <v>33</v>
      </c>
      <c r="O308" s="70">
        <f>K308*U308</f>
        <v>2</v>
      </c>
      <c r="P308" s="70">
        <f>K308*V308</f>
        <v>2</v>
      </c>
      <c r="Q308" s="70">
        <f>K308*W308*2</f>
        <v>4</v>
      </c>
      <c r="R308" s="70">
        <f>K308*X308*2</f>
        <v>4</v>
      </c>
      <c r="S308" s="102">
        <f>VLOOKUP(C308,职业!B:H,4,0)</f>
        <v>4</v>
      </c>
      <c r="T308" s="102">
        <f>VLOOKUP(C308,职业!B:J,5,0)</f>
        <v>3</v>
      </c>
      <c r="U308" s="102">
        <f>VLOOKUP(C308,职业!B:J,6,0)</f>
        <v>2</v>
      </c>
      <c r="V308" s="102">
        <f>VLOOKUP(C308,职业!B:J,7,0)</f>
        <v>2</v>
      </c>
      <c r="W308" s="102">
        <f>VLOOKUP(C308,职业!B:J,8,0)</f>
        <v>2</v>
      </c>
      <c r="X308" s="102">
        <f>VLOOKUP(C308,职业!B:J,9,0)</f>
        <v>2</v>
      </c>
    </row>
    <row r="309" spans="1:24">
      <c r="A309" s="44">
        <f>ROW()-2</f>
        <v>307</v>
      </c>
      <c r="B309" s="44">
        <v>293</v>
      </c>
      <c r="C309" s="40">
        <v>7</v>
      </c>
      <c r="D309" s="40">
        <v>0</v>
      </c>
      <c r="E309" s="45" t="s">
        <v>416</v>
      </c>
      <c r="F309" s="45" t="str">
        <f>VLOOKUP(C309,职业!B:C,2,0)</f>
        <v>近卫军</v>
      </c>
      <c r="G309" s="45" t="str">
        <f>VLOOKUP(D309,绝技!B:C,2,0)</f>
        <v>无</v>
      </c>
      <c r="H309" s="48">
        <v>16</v>
      </c>
      <c r="I309" s="48">
        <v>25</v>
      </c>
      <c r="J309" s="44">
        <f>H309+I309</f>
        <v>41</v>
      </c>
      <c r="K309" s="40">
        <v>4</v>
      </c>
      <c r="L309" s="41">
        <v>1</v>
      </c>
      <c r="M309" s="46">
        <f>(K309*S309*5)*(10+L309)</f>
        <v>1100</v>
      </c>
      <c r="N309" s="70">
        <f>(K309*T309)*(10+L309)</f>
        <v>88</v>
      </c>
      <c r="O309" s="70">
        <f>K309*U309</f>
        <v>4</v>
      </c>
      <c r="P309" s="70">
        <f>K309*V309</f>
        <v>8</v>
      </c>
      <c r="Q309" s="70">
        <f>K309*W309*2</f>
        <v>8</v>
      </c>
      <c r="R309" s="70">
        <f>K309*X309*2</f>
        <v>32</v>
      </c>
      <c r="S309" s="102">
        <f>VLOOKUP(C309,职业!B:H,4,0)</f>
        <v>5</v>
      </c>
      <c r="T309" s="102">
        <f>VLOOKUP(C309,职业!B:J,5,0)</f>
        <v>2</v>
      </c>
      <c r="U309" s="102">
        <f>VLOOKUP(C309,职业!B:J,6,0)</f>
        <v>1</v>
      </c>
      <c r="V309" s="102">
        <f>VLOOKUP(C309,职业!B:J,7,0)</f>
        <v>2</v>
      </c>
      <c r="W309" s="102">
        <f>VLOOKUP(C309,职业!B:J,8,0)</f>
        <v>1</v>
      </c>
      <c r="X309" s="102">
        <f>VLOOKUP(C309,职业!B:J,9,0)</f>
        <v>4</v>
      </c>
    </row>
    <row r="310" spans="1:24">
      <c r="A310" s="44">
        <f>ROW()-2</f>
        <v>308</v>
      </c>
      <c r="B310" s="44">
        <v>311</v>
      </c>
      <c r="C310" s="40">
        <v>1</v>
      </c>
      <c r="D310" s="40">
        <v>0</v>
      </c>
      <c r="E310" s="45" t="s">
        <v>433</v>
      </c>
      <c r="F310" s="45" t="str">
        <f>VLOOKUP(C310,职业!B:C,2,0)</f>
        <v>大将军</v>
      </c>
      <c r="G310" s="45" t="str">
        <f>VLOOKUP(D310,绝技!B:C,2,0)</f>
        <v>无</v>
      </c>
      <c r="H310" s="48">
        <v>16</v>
      </c>
      <c r="I310" s="48">
        <v>16</v>
      </c>
      <c r="J310" s="44">
        <f>H310+I310</f>
        <v>32</v>
      </c>
      <c r="K310" s="40">
        <v>1</v>
      </c>
      <c r="L310" s="41">
        <v>1</v>
      </c>
      <c r="M310" s="46">
        <f>(K310*S310*5)*(10+L310)</f>
        <v>220</v>
      </c>
      <c r="N310" s="70">
        <f>(K310*T310)*(10+L310)</f>
        <v>33</v>
      </c>
      <c r="O310" s="70">
        <f>K310*U310</f>
        <v>2</v>
      </c>
      <c r="P310" s="70">
        <f>K310*V310</f>
        <v>2</v>
      </c>
      <c r="Q310" s="70">
        <f>K310*W310*2</f>
        <v>4</v>
      </c>
      <c r="R310" s="70">
        <f>K310*X310*2</f>
        <v>4</v>
      </c>
      <c r="S310" s="102">
        <f>VLOOKUP(C310,职业!B:H,4,0)</f>
        <v>4</v>
      </c>
      <c r="T310" s="102">
        <f>VLOOKUP(C310,职业!B:J,5,0)</f>
        <v>3</v>
      </c>
      <c r="U310" s="102">
        <f>VLOOKUP(C310,职业!B:J,6,0)</f>
        <v>2</v>
      </c>
      <c r="V310" s="102">
        <f>VLOOKUP(C310,职业!B:J,7,0)</f>
        <v>2</v>
      </c>
      <c r="W310" s="102">
        <f>VLOOKUP(C310,职业!B:J,8,0)</f>
        <v>2</v>
      </c>
      <c r="X310" s="102">
        <f>VLOOKUP(C310,职业!B:J,9,0)</f>
        <v>2</v>
      </c>
    </row>
    <row r="311" spans="1:24">
      <c r="A311" s="44">
        <f>ROW()-2</f>
        <v>309</v>
      </c>
      <c r="B311" s="44">
        <v>312</v>
      </c>
      <c r="C311" s="40">
        <v>1</v>
      </c>
      <c r="D311" s="40">
        <v>0</v>
      </c>
      <c r="E311" s="45" t="s">
        <v>434</v>
      </c>
      <c r="F311" s="45" t="str">
        <f>VLOOKUP(C311,职业!B:C,2,0)</f>
        <v>大将军</v>
      </c>
      <c r="G311" s="45" t="str">
        <f>VLOOKUP(D311,绝技!B:C,2,0)</f>
        <v>无</v>
      </c>
      <c r="H311" s="48">
        <v>16</v>
      </c>
      <c r="I311" s="48">
        <v>8</v>
      </c>
      <c r="J311" s="44">
        <f>H311+I311</f>
        <v>24</v>
      </c>
      <c r="K311" s="40">
        <v>1</v>
      </c>
      <c r="L311" s="41">
        <v>1</v>
      </c>
      <c r="M311" s="46">
        <f>(K311*S311*5)*(10+L311)</f>
        <v>220</v>
      </c>
      <c r="N311" s="70">
        <f>(K311*T311)*(10+L311)</f>
        <v>33</v>
      </c>
      <c r="O311" s="70">
        <f>K311*U311</f>
        <v>2</v>
      </c>
      <c r="P311" s="70">
        <f>K311*V311</f>
        <v>2</v>
      </c>
      <c r="Q311" s="70">
        <f>K311*W311*2</f>
        <v>4</v>
      </c>
      <c r="R311" s="70">
        <f>K311*X311*2</f>
        <v>4</v>
      </c>
      <c r="S311" s="102">
        <f>VLOOKUP(C311,职业!B:H,4,0)</f>
        <v>4</v>
      </c>
      <c r="T311" s="102">
        <f>VLOOKUP(C311,职业!B:J,5,0)</f>
        <v>3</v>
      </c>
      <c r="U311" s="102">
        <f>VLOOKUP(C311,职业!B:J,6,0)</f>
        <v>2</v>
      </c>
      <c r="V311" s="102">
        <f>VLOOKUP(C311,职业!B:J,7,0)</f>
        <v>2</v>
      </c>
      <c r="W311" s="102">
        <f>VLOOKUP(C311,职业!B:J,8,0)</f>
        <v>2</v>
      </c>
      <c r="X311" s="102">
        <f>VLOOKUP(C311,职业!B:J,9,0)</f>
        <v>2</v>
      </c>
    </row>
    <row r="312" spans="1:24">
      <c r="A312" s="44">
        <f>ROW()-2</f>
        <v>310</v>
      </c>
      <c r="B312" s="44">
        <v>326</v>
      </c>
      <c r="C312" s="40">
        <v>1</v>
      </c>
      <c r="D312" s="40">
        <v>0</v>
      </c>
      <c r="E312" s="45" t="s">
        <v>448</v>
      </c>
      <c r="F312" s="45" t="str">
        <f>VLOOKUP(C312,职业!B:C,2,0)</f>
        <v>大将军</v>
      </c>
      <c r="G312" s="45" t="str">
        <f>VLOOKUP(D312,绝技!B:C,2,0)</f>
        <v>无</v>
      </c>
      <c r="H312" s="48">
        <v>16</v>
      </c>
      <c r="I312" s="48">
        <v>9</v>
      </c>
      <c r="J312" s="44">
        <f>H312+I312</f>
        <v>25</v>
      </c>
      <c r="K312" s="40">
        <v>1</v>
      </c>
      <c r="L312" s="41">
        <v>1</v>
      </c>
      <c r="M312" s="46">
        <f>(K312*S312*5)*(10+L312)</f>
        <v>220</v>
      </c>
      <c r="N312" s="70">
        <f>(K312*T312)*(10+L312)</f>
        <v>33</v>
      </c>
      <c r="O312" s="70">
        <f>K312*U312</f>
        <v>2</v>
      </c>
      <c r="P312" s="70">
        <f>K312*V312</f>
        <v>2</v>
      </c>
      <c r="Q312" s="70">
        <f>K312*W312*2</f>
        <v>4</v>
      </c>
      <c r="R312" s="70">
        <f>K312*X312*2</f>
        <v>4</v>
      </c>
      <c r="S312" s="102">
        <f>VLOOKUP(C312,职业!B:H,4,0)</f>
        <v>4</v>
      </c>
      <c r="T312" s="102">
        <f>VLOOKUP(C312,职业!B:J,5,0)</f>
        <v>3</v>
      </c>
      <c r="U312" s="102">
        <f>VLOOKUP(C312,职业!B:J,6,0)</f>
        <v>2</v>
      </c>
      <c r="V312" s="102">
        <f>VLOOKUP(C312,职业!B:J,7,0)</f>
        <v>2</v>
      </c>
      <c r="W312" s="102">
        <f>VLOOKUP(C312,职业!B:J,8,0)</f>
        <v>2</v>
      </c>
      <c r="X312" s="102">
        <f>VLOOKUP(C312,职业!B:J,9,0)</f>
        <v>2</v>
      </c>
    </row>
    <row r="313" spans="1:24">
      <c r="A313" s="44">
        <f>ROW()-2</f>
        <v>311</v>
      </c>
      <c r="B313" s="44">
        <v>335</v>
      </c>
      <c r="C313" s="40">
        <v>1</v>
      </c>
      <c r="D313" s="40">
        <v>0</v>
      </c>
      <c r="E313" s="45" t="s">
        <v>457</v>
      </c>
      <c r="F313" s="45" t="str">
        <f>VLOOKUP(C313,职业!B:C,2,0)</f>
        <v>大将军</v>
      </c>
      <c r="G313" s="45" t="str">
        <f>VLOOKUP(D313,绝技!B:C,2,0)</f>
        <v>无</v>
      </c>
      <c r="H313" s="48">
        <v>16</v>
      </c>
      <c r="I313" s="48">
        <v>16</v>
      </c>
      <c r="J313" s="44">
        <f>H313+I313</f>
        <v>32</v>
      </c>
      <c r="K313" s="40">
        <v>1</v>
      </c>
      <c r="L313" s="41">
        <v>1</v>
      </c>
      <c r="M313" s="46">
        <f>(K313*S313*5)*(10+L313)</f>
        <v>220</v>
      </c>
      <c r="N313" s="70">
        <f>(K313*T313)*(10+L313)</f>
        <v>33</v>
      </c>
      <c r="O313" s="70">
        <f>K313*U313</f>
        <v>2</v>
      </c>
      <c r="P313" s="70">
        <f>K313*V313</f>
        <v>2</v>
      </c>
      <c r="Q313" s="70">
        <f>K313*W313*2</f>
        <v>4</v>
      </c>
      <c r="R313" s="70">
        <f>K313*X313*2</f>
        <v>4</v>
      </c>
      <c r="S313" s="102">
        <f>VLOOKUP(C313,职业!B:H,4,0)</f>
        <v>4</v>
      </c>
      <c r="T313" s="102">
        <f>VLOOKUP(C313,职业!B:J,5,0)</f>
        <v>3</v>
      </c>
      <c r="U313" s="102">
        <f>VLOOKUP(C313,职业!B:J,6,0)</f>
        <v>2</v>
      </c>
      <c r="V313" s="102">
        <f>VLOOKUP(C313,职业!B:J,7,0)</f>
        <v>2</v>
      </c>
      <c r="W313" s="102">
        <f>VLOOKUP(C313,职业!B:J,8,0)</f>
        <v>2</v>
      </c>
      <c r="X313" s="102">
        <f>VLOOKUP(C313,职业!B:J,9,0)</f>
        <v>2</v>
      </c>
    </row>
    <row r="314" spans="1:24">
      <c r="A314" s="44">
        <f>ROW()-2</f>
        <v>312</v>
      </c>
      <c r="B314" s="44">
        <v>347</v>
      </c>
      <c r="C314" s="40">
        <v>1</v>
      </c>
      <c r="D314" s="40">
        <v>0</v>
      </c>
      <c r="E314" s="45" t="s">
        <v>469</v>
      </c>
      <c r="F314" s="45" t="str">
        <f>VLOOKUP(C314,职业!B:C,2,0)</f>
        <v>大将军</v>
      </c>
      <c r="G314" s="45" t="str">
        <f>VLOOKUP(D314,绝技!B:C,2,0)</f>
        <v>无</v>
      </c>
      <c r="H314" s="48">
        <v>16</v>
      </c>
      <c r="I314" s="48">
        <v>21</v>
      </c>
      <c r="J314" s="44">
        <f>H314+I314</f>
        <v>37</v>
      </c>
      <c r="K314" s="40">
        <v>1</v>
      </c>
      <c r="L314" s="41">
        <v>1</v>
      </c>
      <c r="M314" s="46">
        <f>(K314*S314*5)*(10+L314)</f>
        <v>220</v>
      </c>
      <c r="N314" s="70">
        <f>(K314*T314)*(10+L314)</f>
        <v>33</v>
      </c>
      <c r="O314" s="70">
        <f>K314*U314</f>
        <v>2</v>
      </c>
      <c r="P314" s="70">
        <f>K314*V314</f>
        <v>2</v>
      </c>
      <c r="Q314" s="70">
        <f>K314*W314*2</f>
        <v>4</v>
      </c>
      <c r="R314" s="70">
        <f>K314*X314*2</f>
        <v>4</v>
      </c>
      <c r="S314" s="102">
        <f>VLOOKUP(C314,职业!B:H,4,0)</f>
        <v>4</v>
      </c>
      <c r="T314" s="102">
        <f>VLOOKUP(C314,职业!B:J,5,0)</f>
        <v>3</v>
      </c>
      <c r="U314" s="102">
        <f>VLOOKUP(C314,职业!B:J,6,0)</f>
        <v>2</v>
      </c>
      <c r="V314" s="102">
        <f>VLOOKUP(C314,职业!B:J,7,0)</f>
        <v>2</v>
      </c>
      <c r="W314" s="102">
        <f>VLOOKUP(C314,职业!B:J,8,0)</f>
        <v>2</v>
      </c>
      <c r="X314" s="102">
        <f>VLOOKUP(C314,职业!B:J,9,0)</f>
        <v>2</v>
      </c>
    </row>
    <row r="315" spans="1:24">
      <c r="A315" s="44">
        <f>ROW()-2</f>
        <v>313</v>
      </c>
      <c r="B315" s="44">
        <v>361</v>
      </c>
      <c r="C315" s="40">
        <v>1</v>
      </c>
      <c r="D315" s="40">
        <v>0</v>
      </c>
      <c r="E315" s="45" t="s">
        <v>483</v>
      </c>
      <c r="F315" s="45" t="str">
        <f>VLOOKUP(C315,职业!B:C,2,0)</f>
        <v>大将军</v>
      </c>
      <c r="G315" s="45" t="str">
        <f>VLOOKUP(D315,绝技!B:C,2,0)</f>
        <v>无</v>
      </c>
      <c r="H315" s="48">
        <v>16</v>
      </c>
      <c r="I315" s="48">
        <v>12</v>
      </c>
      <c r="J315" s="44">
        <f>H315+I315</f>
        <v>28</v>
      </c>
      <c r="K315" s="40">
        <v>1</v>
      </c>
      <c r="L315" s="41">
        <v>1</v>
      </c>
      <c r="M315" s="46">
        <f>(K315*S315*5)*(10+L315)</f>
        <v>220</v>
      </c>
      <c r="N315" s="70">
        <f>(K315*T315)*(10+L315)</f>
        <v>33</v>
      </c>
      <c r="O315" s="70">
        <f>K315*U315</f>
        <v>2</v>
      </c>
      <c r="P315" s="70">
        <f>K315*V315</f>
        <v>2</v>
      </c>
      <c r="Q315" s="70">
        <f>K315*W315*2</f>
        <v>4</v>
      </c>
      <c r="R315" s="70">
        <f>K315*X315*2</f>
        <v>4</v>
      </c>
      <c r="S315" s="102">
        <f>VLOOKUP(C315,职业!B:H,4,0)</f>
        <v>4</v>
      </c>
      <c r="T315" s="102">
        <f>VLOOKUP(C315,职业!B:J,5,0)</f>
        <v>3</v>
      </c>
      <c r="U315" s="102">
        <f>VLOOKUP(C315,职业!B:J,6,0)</f>
        <v>2</v>
      </c>
      <c r="V315" s="102">
        <f>VLOOKUP(C315,职业!B:J,7,0)</f>
        <v>2</v>
      </c>
      <c r="W315" s="102">
        <f>VLOOKUP(C315,职业!B:J,8,0)</f>
        <v>2</v>
      </c>
      <c r="X315" s="102">
        <f>VLOOKUP(C315,职业!B:J,9,0)</f>
        <v>2</v>
      </c>
    </row>
    <row r="316" spans="1:24">
      <c r="A316" s="44">
        <f>ROW()-2</f>
        <v>314</v>
      </c>
      <c r="B316" s="44">
        <v>388</v>
      </c>
      <c r="C316" s="40">
        <v>1</v>
      </c>
      <c r="D316" s="40">
        <v>0</v>
      </c>
      <c r="E316" s="45" t="s">
        <v>510</v>
      </c>
      <c r="F316" s="45" t="str">
        <f>VLOOKUP(C316,职业!B:C,2,0)</f>
        <v>大将军</v>
      </c>
      <c r="G316" s="45" t="str">
        <f>VLOOKUP(D316,绝技!B:C,2,0)</f>
        <v>无</v>
      </c>
      <c r="H316" s="48">
        <v>16</v>
      </c>
      <c r="I316" s="48">
        <v>12</v>
      </c>
      <c r="J316" s="44">
        <f>H316+I316</f>
        <v>28</v>
      </c>
      <c r="K316" s="40">
        <v>1</v>
      </c>
      <c r="L316" s="41">
        <v>1</v>
      </c>
      <c r="M316" s="46">
        <f>(K316*S316*5)*(10+L316)</f>
        <v>220</v>
      </c>
      <c r="N316" s="70">
        <f>(K316*T316)*(10+L316)</f>
        <v>33</v>
      </c>
      <c r="O316" s="70">
        <f>K316*U316</f>
        <v>2</v>
      </c>
      <c r="P316" s="70">
        <f>K316*V316</f>
        <v>2</v>
      </c>
      <c r="Q316" s="70">
        <f>K316*W316*2</f>
        <v>4</v>
      </c>
      <c r="R316" s="70">
        <f>K316*X316*2</f>
        <v>4</v>
      </c>
      <c r="S316" s="102">
        <f>VLOOKUP(C316,职业!B:H,4,0)</f>
        <v>4</v>
      </c>
      <c r="T316" s="102">
        <f>VLOOKUP(C316,职业!B:J,5,0)</f>
        <v>3</v>
      </c>
      <c r="U316" s="102">
        <f>VLOOKUP(C316,职业!B:J,6,0)</f>
        <v>2</v>
      </c>
      <c r="V316" s="102">
        <f>VLOOKUP(C316,职业!B:J,7,0)</f>
        <v>2</v>
      </c>
      <c r="W316" s="102">
        <f>VLOOKUP(C316,职业!B:J,8,0)</f>
        <v>2</v>
      </c>
      <c r="X316" s="102">
        <f>VLOOKUP(C316,职业!B:J,9,0)</f>
        <v>2</v>
      </c>
    </row>
    <row r="317" spans="1:24">
      <c r="A317" s="44">
        <f>ROW()-2</f>
        <v>315</v>
      </c>
      <c r="B317" s="44">
        <v>394</v>
      </c>
      <c r="C317" s="40">
        <v>1</v>
      </c>
      <c r="D317" s="40">
        <v>0</v>
      </c>
      <c r="E317" s="45" t="s">
        <v>516</v>
      </c>
      <c r="F317" s="45" t="str">
        <f>VLOOKUP(C317,职业!B:C,2,0)</f>
        <v>大将军</v>
      </c>
      <c r="G317" s="45" t="str">
        <f>VLOOKUP(D317,绝技!B:C,2,0)</f>
        <v>无</v>
      </c>
      <c r="H317" s="48">
        <v>16</v>
      </c>
      <c r="I317" s="48">
        <v>10</v>
      </c>
      <c r="J317" s="44">
        <f>H317+I317</f>
        <v>26</v>
      </c>
      <c r="K317" s="40">
        <v>1</v>
      </c>
      <c r="L317" s="41">
        <v>1</v>
      </c>
      <c r="M317" s="46">
        <f>(K317*S317*5)*(10+L317)</f>
        <v>220</v>
      </c>
      <c r="N317" s="70">
        <f>(K317*T317)*(10+L317)</f>
        <v>33</v>
      </c>
      <c r="O317" s="70">
        <f>K317*U317</f>
        <v>2</v>
      </c>
      <c r="P317" s="70">
        <f>K317*V317</f>
        <v>2</v>
      </c>
      <c r="Q317" s="70">
        <f>K317*W317*2</f>
        <v>4</v>
      </c>
      <c r="R317" s="70">
        <f>K317*X317*2</f>
        <v>4</v>
      </c>
      <c r="S317" s="102">
        <f>VLOOKUP(C317,职业!B:H,4,0)</f>
        <v>4</v>
      </c>
      <c r="T317" s="102">
        <f>VLOOKUP(C317,职业!B:J,5,0)</f>
        <v>3</v>
      </c>
      <c r="U317" s="102">
        <f>VLOOKUP(C317,职业!B:J,6,0)</f>
        <v>2</v>
      </c>
      <c r="V317" s="102">
        <f>VLOOKUP(C317,职业!B:J,7,0)</f>
        <v>2</v>
      </c>
      <c r="W317" s="102">
        <f>VLOOKUP(C317,职业!B:J,8,0)</f>
        <v>2</v>
      </c>
      <c r="X317" s="102">
        <f>VLOOKUP(C317,职业!B:J,9,0)</f>
        <v>2</v>
      </c>
    </row>
    <row r="318" spans="1:24">
      <c r="A318" s="44">
        <f>ROW()-2</f>
        <v>316</v>
      </c>
      <c r="B318" s="44">
        <v>396</v>
      </c>
      <c r="C318" s="40">
        <v>1</v>
      </c>
      <c r="D318" s="40">
        <v>0</v>
      </c>
      <c r="E318" s="45" t="s">
        <v>518</v>
      </c>
      <c r="F318" s="45" t="str">
        <f>VLOOKUP(C318,职业!B:C,2,0)</f>
        <v>大将军</v>
      </c>
      <c r="G318" s="45" t="str">
        <f>VLOOKUP(D318,绝技!B:C,2,0)</f>
        <v>无</v>
      </c>
      <c r="H318" s="48">
        <v>16</v>
      </c>
      <c r="I318" s="48">
        <v>11</v>
      </c>
      <c r="J318" s="44">
        <f>H318+I318</f>
        <v>27</v>
      </c>
      <c r="K318" s="40">
        <v>1</v>
      </c>
      <c r="L318" s="41">
        <v>1</v>
      </c>
      <c r="M318" s="46">
        <f>(K318*S318*5)*(10+L318)</f>
        <v>220</v>
      </c>
      <c r="N318" s="70">
        <f>(K318*T318)*(10+L318)</f>
        <v>33</v>
      </c>
      <c r="O318" s="70">
        <f>K318*U318</f>
        <v>2</v>
      </c>
      <c r="P318" s="70">
        <f>K318*V318</f>
        <v>2</v>
      </c>
      <c r="Q318" s="70">
        <f>K318*W318*2</f>
        <v>4</v>
      </c>
      <c r="R318" s="70">
        <f>K318*X318*2</f>
        <v>4</v>
      </c>
      <c r="S318" s="102">
        <f>VLOOKUP(C318,职业!B:H,4,0)</f>
        <v>4</v>
      </c>
      <c r="T318" s="102">
        <f>VLOOKUP(C318,职业!B:J,5,0)</f>
        <v>3</v>
      </c>
      <c r="U318" s="102">
        <f>VLOOKUP(C318,职业!B:J,6,0)</f>
        <v>2</v>
      </c>
      <c r="V318" s="102">
        <f>VLOOKUP(C318,职业!B:J,7,0)</f>
        <v>2</v>
      </c>
      <c r="W318" s="102">
        <f>VLOOKUP(C318,职业!B:J,8,0)</f>
        <v>2</v>
      </c>
      <c r="X318" s="102">
        <f>VLOOKUP(C318,职业!B:J,9,0)</f>
        <v>2</v>
      </c>
    </row>
    <row r="319" spans="1:24">
      <c r="A319" s="44">
        <f>ROW()-2</f>
        <v>317</v>
      </c>
      <c r="B319" s="44">
        <v>402</v>
      </c>
      <c r="C319" s="40">
        <v>1</v>
      </c>
      <c r="D319" s="40">
        <v>0</v>
      </c>
      <c r="E319" s="45" t="s">
        <v>524</v>
      </c>
      <c r="F319" s="45" t="str">
        <f>VLOOKUP(C319,职业!B:C,2,0)</f>
        <v>大将军</v>
      </c>
      <c r="G319" s="45" t="str">
        <f>VLOOKUP(D319,绝技!B:C,2,0)</f>
        <v>无</v>
      </c>
      <c r="H319" s="48">
        <v>16</v>
      </c>
      <c r="I319" s="48">
        <v>2</v>
      </c>
      <c r="J319" s="44">
        <f>H319+I319</f>
        <v>18</v>
      </c>
      <c r="K319" s="40">
        <v>1</v>
      </c>
      <c r="L319" s="41">
        <v>1</v>
      </c>
      <c r="M319" s="46">
        <f>(K319*S319*5)*(10+L319)</f>
        <v>220</v>
      </c>
      <c r="N319" s="70">
        <f>(K319*T319)*(10+L319)</f>
        <v>33</v>
      </c>
      <c r="O319" s="70">
        <f>K319*U319</f>
        <v>2</v>
      </c>
      <c r="P319" s="70">
        <f>K319*V319</f>
        <v>2</v>
      </c>
      <c r="Q319" s="70">
        <f>K319*W319*2</f>
        <v>4</v>
      </c>
      <c r="R319" s="70">
        <f>K319*X319*2</f>
        <v>4</v>
      </c>
      <c r="S319" s="102">
        <f>VLOOKUP(C319,职业!B:H,4,0)</f>
        <v>4</v>
      </c>
      <c r="T319" s="102">
        <f>VLOOKUP(C319,职业!B:J,5,0)</f>
        <v>3</v>
      </c>
      <c r="U319" s="102">
        <f>VLOOKUP(C319,职业!B:J,6,0)</f>
        <v>2</v>
      </c>
      <c r="V319" s="102">
        <f>VLOOKUP(C319,职业!B:J,7,0)</f>
        <v>2</v>
      </c>
      <c r="W319" s="102">
        <f>VLOOKUP(C319,职业!B:J,8,0)</f>
        <v>2</v>
      </c>
      <c r="X319" s="102">
        <f>VLOOKUP(C319,职业!B:J,9,0)</f>
        <v>2</v>
      </c>
    </row>
    <row r="320" spans="1:24">
      <c r="A320" s="44">
        <f>ROW()-2</f>
        <v>318</v>
      </c>
      <c r="B320" s="44">
        <v>414</v>
      </c>
      <c r="C320" s="40">
        <v>1</v>
      </c>
      <c r="D320" s="40">
        <v>0</v>
      </c>
      <c r="E320" s="45" t="s">
        <v>536</v>
      </c>
      <c r="F320" s="45" t="str">
        <f>VLOOKUP(C320,职业!B:C,2,0)</f>
        <v>大将军</v>
      </c>
      <c r="G320" s="45" t="str">
        <f>VLOOKUP(D320,绝技!B:C,2,0)</f>
        <v>无</v>
      </c>
      <c r="H320" s="48">
        <v>16</v>
      </c>
      <c r="I320" s="48">
        <v>13</v>
      </c>
      <c r="J320" s="44">
        <f>H320+I320</f>
        <v>29</v>
      </c>
      <c r="K320" s="40">
        <v>1</v>
      </c>
      <c r="L320" s="41">
        <v>1</v>
      </c>
      <c r="M320" s="46">
        <f>(K320*S320*5)*(10+L320)</f>
        <v>220</v>
      </c>
      <c r="N320" s="70">
        <f>(K320*T320)*(10+L320)</f>
        <v>33</v>
      </c>
      <c r="O320" s="70">
        <f>K320*U320</f>
        <v>2</v>
      </c>
      <c r="P320" s="70">
        <f>K320*V320</f>
        <v>2</v>
      </c>
      <c r="Q320" s="70">
        <f>K320*W320*2</f>
        <v>4</v>
      </c>
      <c r="R320" s="70">
        <f>K320*X320*2</f>
        <v>4</v>
      </c>
      <c r="S320" s="102">
        <f>VLOOKUP(C320,职业!B:H,4,0)</f>
        <v>4</v>
      </c>
      <c r="T320" s="102">
        <f>VLOOKUP(C320,职业!B:J,5,0)</f>
        <v>3</v>
      </c>
      <c r="U320" s="102">
        <f>VLOOKUP(C320,职业!B:J,6,0)</f>
        <v>2</v>
      </c>
      <c r="V320" s="102">
        <f>VLOOKUP(C320,职业!B:J,7,0)</f>
        <v>2</v>
      </c>
      <c r="W320" s="102">
        <f>VLOOKUP(C320,职业!B:J,8,0)</f>
        <v>2</v>
      </c>
      <c r="X320" s="102">
        <f>VLOOKUP(C320,职业!B:J,9,0)</f>
        <v>2</v>
      </c>
    </row>
    <row r="321" spans="1:24">
      <c r="A321" s="44">
        <f>ROW()-2</f>
        <v>319</v>
      </c>
      <c r="B321" s="44">
        <v>426</v>
      </c>
      <c r="C321" s="40">
        <v>1</v>
      </c>
      <c r="D321" s="40">
        <v>0</v>
      </c>
      <c r="E321" s="45" t="s">
        <v>548</v>
      </c>
      <c r="F321" s="45" t="str">
        <f>VLOOKUP(C321,职业!B:C,2,0)</f>
        <v>大将军</v>
      </c>
      <c r="G321" s="45" t="str">
        <f>VLOOKUP(D321,绝技!B:C,2,0)</f>
        <v>无</v>
      </c>
      <c r="H321" s="48">
        <v>16</v>
      </c>
      <c r="I321" s="48">
        <v>15</v>
      </c>
      <c r="J321" s="44">
        <f>H321+I321</f>
        <v>31</v>
      </c>
      <c r="K321" s="40">
        <v>1</v>
      </c>
      <c r="L321" s="41">
        <v>1</v>
      </c>
      <c r="M321" s="46">
        <f>(K321*S321*5)*(10+L321)</f>
        <v>220</v>
      </c>
      <c r="N321" s="70">
        <f>(K321*T321)*(10+L321)</f>
        <v>33</v>
      </c>
      <c r="O321" s="70">
        <f>K321*U321</f>
        <v>2</v>
      </c>
      <c r="P321" s="70">
        <f>K321*V321</f>
        <v>2</v>
      </c>
      <c r="Q321" s="70">
        <f>K321*W321*2</f>
        <v>4</v>
      </c>
      <c r="R321" s="70">
        <f>K321*X321*2</f>
        <v>4</v>
      </c>
      <c r="S321" s="102">
        <f>VLOOKUP(C321,职业!B:H,4,0)</f>
        <v>4</v>
      </c>
      <c r="T321" s="102">
        <f>VLOOKUP(C321,职业!B:J,5,0)</f>
        <v>3</v>
      </c>
      <c r="U321" s="102">
        <f>VLOOKUP(C321,职业!B:J,6,0)</f>
        <v>2</v>
      </c>
      <c r="V321" s="102">
        <f>VLOOKUP(C321,职业!B:J,7,0)</f>
        <v>2</v>
      </c>
      <c r="W321" s="102">
        <f>VLOOKUP(C321,职业!B:J,8,0)</f>
        <v>2</v>
      </c>
      <c r="X321" s="102">
        <f>VLOOKUP(C321,职业!B:J,9,0)</f>
        <v>2</v>
      </c>
    </row>
    <row r="322" spans="1:24">
      <c r="A322" s="44">
        <f>ROW()-2</f>
        <v>320</v>
      </c>
      <c r="B322" s="44">
        <v>445</v>
      </c>
      <c r="C322" s="40">
        <v>1</v>
      </c>
      <c r="D322" s="40">
        <v>0</v>
      </c>
      <c r="E322" s="45" t="s">
        <v>566</v>
      </c>
      <c r="F322" s="45" t="str">
        <f>VLOOKUP(C322,职业!B:C,2,0)</f>
        <v>大将军</v>
      </c>
      <c r="G322" s="45" t="str">
        <f>VLOOKUP(D322,绝技!B:C,2,0)</f>
        <v>无</v>
      </c>
      <c r="H322" s="48">
        <v>16</v>
      </c>
      <c r="I322" s="48">
        <v>10</v>
      </c>
      <c r="J322" s="44">
        <f>H322+I322</f>
        <v>26</v>
      </c>
      <c r="K322" s="40">
        <v>1</v>
      </c>
      <c r="L322" s="41">
        <v>1</v>
      </c>
      <c r="M322" s="46">
        <f>(K322*S322*5)*(10+L322)</f>
        <v>220</v>
      </c>
      <c r="N322" s="70">
        <f>(K322*T322)*(10+L322)</f>
        <v>33</v>
      </c>
      <c r="O322" s="70">
        <f>K322*U322</f>
        <v>2</v>
      </c>
      <c r="P322" s="70">
        <f>K322*V322</f>
        <v>2</v>
      </c>
      <c r="Q322" s="70">
        <f>K322*W322*2</f>
        <v>4</v>
      </c>
      <c r="R322" s="70">
        <f>K322*X322*2</f>
        <v>4</v>
      </c>
      <c r="S322" s="102">
        <f>VLOOKUP(C322,职业!B:H,4,0)</f>
        <v>4</v>
      </c>
      <c r="T322" s="102">
        <f>VLOOKUP(C322,职业!B:J,5,0)</f>
        <v>3</v>
      </c>
      <c r="U322" s="102">
        <f>VLOOKUP(C322,职业!B:J,6,0)</f>
        <v>2</v>
      </c>
      <c r="V322" s="102">
        <f>VLOOKUP(C322,职业!B:J,7,0)</f>
        <v>2</v>
      </c>
      <c r="W322" s="102">
        <f>VLOOKUP(C322,职业!B:J,8,0)</f>
        <v>2</v>
      </c>
      <c r="X322" s="102">
        <f>VLOOKUP(C322,职业!B:J,9,0)</f>
        <v>2</v>
      </c>
    </row>
    <row r="323" spans="1:24">
      <c r="A323" s="44">
        <f>ROW()-2</f>
        <v>321</v>
      </c>
      <c r="B323" s="44">
        <v>455</v>
      </c>
      <c r="C323" s="40">
        <v>1</v>
      </c>
      <c r="D323" s="40">
        <v>0</v>
      </c>
      <c r="E323" s="45" t="s">
        <v>576</v>
      </c>
      <c r="F323" s="45" t="str">
        <f>VLOOKUP(C323,职业!B:C,2,0)</f>
        <v>大将军</v>
      </c>
      <c r="G323" s="45" t="str">
        <f>VLOOKUP(D323,绝技!B:C,2,0)</f>
        <v>无</v>
      </c>
      <c r="H323" s="48">
        <v>16</v>
      </c>
      <c r="I323" s="48">
        <v>20</v>
      </c>
      <c r="J323" s="44">
        <f>H323+I323</f>
        <v>36</v>
      </c>
      <c r="K323" s="40">
        <v>1</v>
      </c>
      <c r="L323" s="41">
        <v>1</v>
      </c>
      <c r="M323" s="46">
        <f>(K323*S323*5)*(10+L323)</f>
        <v>220</v>
      </c>
      <c r="N323" s="70">
        <f>(K323*T323)*(10+L323)</f>
        <v>33</v>
      </c>
      <c r="O323" s="70">
        <f>K323*U323</f>
        <v>2</v>
      </c>
      <c r="P323" s="70">
        <f>K323*V323</f>
        <v>2</v>
      </c>
      <c r="Q323" s="70">
        <f>K323*W323*2</f>
        <v>4</v>
      </c>
      <c r="R323" s="70">
        <f>K323*X323*2</f>
        <v>4</v>
      </c>
      <c r="S323" s="102">
        <f>VLOOKUP(C323,职业!B:H,4,0)</f>
        <v>4</v>
      </c>
      <c r="T323" s="102">
        <f>VLOOKUP(C323,职业!B:J,5,0)</f>
        <v>3</v>
      </c>
      <c r="U323" s="102">
        <f>VLOOKUP(C323,职业!B:J,6,0)</f>
        <v>2</v>
      </c>
      <c r="V323" s="102">
        <f>VLOOKUP(C323,职业!B:J,7,0)</f>
        <v>2</v>
      </c>
      <c r="W323" s="102">
        <f>VLOOKUP(C323,职业!B:J,8,0)</f>
        <v>2</v>
      </c>
      <c r="X323" s="102">
        <f>VLOOKUP(C323,职业!B:J,9,0)</f>
        <v>2</v>
      </c>
    </row>
    <row r="324" spans="1:24">
      <c r="A324" s="44">
        <f>ROW()-2</f>
        <v>322</v>
      </c>
      <c r="B324" s="44">
        <v>470</v>
      </c>
      <c r="C324" s="40">
        <v>1</v>
      </c>
      <c r="D324" s="40">
        <v>0</v>
      </c>
      <c r="E324" s="45" t="s">
        <v>591</v>
      </c>
      <c r="F324" s="45" t="str">
        <f>VLOOKUP(C324,职业!B:C,2,0)</f>
        <v>大将军</v>
      </c>
      <c r="G324" s="45" t="str">
        <f>VLOOKUP(D324,绝技!B:C,2,0)</f>
        <v>无</v>
      </c>
      <c r="H324" s="48">
        <v>16</v>
      </c>
      <c r="I324" s="48">
        <v>13</v>
      </c>
      <c r="J324" s="44">
        <f>H324+I324</f>
        <v>29</v>
      </c>
      <c r="K324" s="40">
        <v>1</v>
      </c>
      <c r="L324" s="41">
        <v>1</v>
      </c>
      <c r="M324" s="46">
        <f>(K324*S324*5)*(10+L324)</f>
        <v>220</v>
      </c>
      <c r="N324" s="70">
        <f>(K324*T324)*(10+L324)</f>
        <v>33</v>
      </c>
      <c r="O324" s="70">
        <f>K324*U324</f>
        <v>2</v>
      </c>
      <c r="P324" s="70">
        <f>K324*V324</f>
        <v>2</v>
      </c>
      <c r="Q324" s="70">
        <f>K324*W324*2</f>
        <v>4</v>
      </c>
      <c r="R324" s="70">
        <f>K324*X324*2</f>
        <v>4</v>
      </c>
      <c r="S324" s="102">
        <f>VLOOKUP(C324,职业!B:H,4,0)</f>
        <v>4</v>
      </c>
      <c r="T324" s="102">
        <f>VLOOKUP(C324,职业!B:J,5,0)</f>
        <v>3</v>
      </c>
      <c r="U324" s="102">
        <f>VLOOKUP(C324,职业!B:J,6,0)</f>
        <v>2</v>
      </c>
      <c r="V324" s="102">
        <f>VLOOKUP(C324,职业!B:J,7,0)</f>
        <v>2</v>
      </c>
      <c r="W324" s="102">
        <f>VLOOKUP(C324,职业!B:J,8,0)</f>
        <v>2</v>
      </c>
      <c r="X324" s="102">
        <f>VLOOKUP(C324,职业!B:J,9,0)</f>
        <v>2</v>
      </c>
    </row>
    <row r="325" spans="1:24">
      <c r="A325" s="44">
        <f>ROW()-2</f>
        <v>323</v>
      </c>
      <c r="B325" s="44">
        <v>472</v>
      </c>
      <c r="C325" s="40">
        <v>1</v>
      </c>
      <c r="D325" s="40">
        <v>0</v>
      </c>
      <c r="E325" s="45" t="s">
        <v>593</v>
      </c>
      <c r="F325" s="45" t="str">
        <f>VLOOKUP(C325,职业!B:C,2,0)</f>
        <v>大将军</v>
      </c>
      <c r="G325" s="45" t="str">
        <f>VLOOKUP(D325,绝技!B:C,2,0)</f>
        <v>无</v>
      </c>
      <c r="H325" s="48">
        <v>16</v>
      </c>
      <c r="I325" s="48">
        <v>14</v>
      </c>
      <c r="J325" s="44">
        <f>H325+I325</f>
        <v>30</v>
      </c>
      <c r="K325" s="40">
        <v>1</v>
      </c>
      <c r="L325" s="41">
        <v>1</v>
      </c>
      <c r="M325" s="46">
        <f>(K325*S325*5)*(10+L325)</f>
        <v>220</v>
      </c>
      <c r="N325" s="70">
        <f>(K325*T325)*(10+L325)</f>
        <v>33</v>
      </c>
      <c r="O325" s="70">
        <f>K325*U325</f>
        <v>2</v>
      </c>
      <c r="P325" s="70">
        <f>K325*V325</f>
        <v>2</v>
      </c>
      <c r="Q325" s="70">
        <f>K325*W325*2</f>
        <v>4</v>
      </c>
      <c r="R325" s="70">
        <f>K325*X325*2</f>
        <v>4</v>
      </c>
      <c r="S325" s="102">
        <f>VLOOKUP(C325,职业!B:H,4,0)</f>
        <v>4</v>
      </c>
      <c r="T325" s="102">
        <f>VLOOKUP(C325,职业!B:J,5,0)</f>
        <v>3</v>
      </c>
      <c r="U325" s="102">
        <f>VLOOKUP(C325,职业!B:J,6,0)</f>
        <v>2</v>
      </c>
      <c r="V325" s="102">
        <f>VLOOKUP(C325,职业!B:J,7,0)</f>
        <v>2</v>
      </c>
      <c r="W325" s="102">
        <f>VLOOKUP(C325,职业!B:J,8,0)</f>
        <v>2</v>
      </c>
      <c r="X325" s="102">
        <f>VLOOKUP(C325,职业!B:J,9,0)</f>
        <v>2</v>
      </c>
    </row>
    <row r="326" spans="1:24">
      <c r="A326" s="44">
        <f>ROW()-2</f>
        <v>324</v>
      </c>
      <c r="B326" s="44">
        <v>474</v>
      </c>
      <c r="C326" s="40">
        <v>1</v>
      </c>
      <c r="D326" s="40">
        <v>0</v>
      </c>
      <c r="E326" s="45" t="s">
        <v>595</v>
      </c>
      <c r="F326" s="45" t="str">
        <f>VLOOKUP(C326,职业!B:C,2,0)</f>
        <v>大将军</v>
      </c>
      <c r="G326" s="45" t="str">
        <f>VLOOKUP(D326,绝技!B:C,2,0)</f>
        <v>无</v>
      </c>
      <c r="H326" s="48">
        <v>16</v>
      </c>
      <c r="I326" s="48">
        <v>18</v>
      </c>
      <c r="J326" s="44">
        <f>H326+I326</f>
        <v>34</v>
      </c>
      <c r="K326" s="40">
        <v>1</v>
      </c>
      <c r="L326" s="41">
        <v>1</v>
      </c>
      <c r="M326" s="46">
        <f>(K326*S326*5)*(10+L326)</f>
        <v>220</v>
      </c>
      <c r="N326" s="70">
        <f>(K326*T326)*(10+L326)</f>
        <v>33</v>
      </c>
      <c r="O326" s="70">
        <f>K326*U326</f>
        <v>2</v>
      </c>
      <c r="P326" s="70">
        <f>K326*V326</f>
        <v>2</v>
      </c>
      <c r="Q326" s="70">
        <f>K326*W326*2</f>
        <v>4</v>
      </c>
      <c r="R326" s="70">
        <f>K326*X326*2</f>
        <v>4</v>
      </c>
      <c r="S326" s="102">
        <f>VLOOKUP(C326,职业!B:H,4,0)</f>
        <v>4</v>
      </c>
      <c r="T326" s="102">
        <f>VLOOKUP(C326,职业!B:J,5,0)</f>
        <v>3</v>
      </c>
      <c r="U326" s="102">
        <f>VLOOKUP(C326,职业!B:J,6,0)</f>
        <v>2</v>
      </c>
      <c r="V326" s="102">
        <f>VLOOKUP(C326,职业!B:J,7,0)</f>
        <v>2</v>
      </c>
      <c r="W326" s="102">
        <f>VLOOKUP(C326,职业!B:J,8,0)</f>
        <v>2</v>
      </c>
      <c r="X326" s="102">
        <f>VLOOKUP(C326,职业!B:J,9,0)</f>
        <v>2</v>
      </c>
    </row>
    <row r="327" spans="1:24">
      <c r="A327" s="44">
        <f>ROW()-2</f>
        <v>325</v>
      </c>
      <c r="B327" s="44">
        <v>490</v>
      </c>
      <c r="C327" s="40">
        <v>1</v>
      </c>
      <c r="D327" s="40">
        <v>0</v>
      </c>
      <c r="E327" s="45" t="s">
        <v>610</v>
      </c>
      <c r="F327" s="45" t="str">
        <f>VLOOKUP(C327,职业!B:C,2,0)</f>
        <v>大将军</v>
      </c>
      <c r="G327" s="45" t="str">
        <f>VLOOKUP(D327,绝技!B:C,2,0)</f>
        <v>无</v>
      </c>
      <c r="H327" s="48">
        <v>16</v>
      </c>
      <c r="I327" s="48">
        <v>11</v>
      </c>
      <c r="J327" s="44">
        <f>H327+I327</f>
        <v>27</v>
      </c>
      <c r="K327" s="40">
        <v>1</v>
      </c>
      <c r="L327" s="41">
        <v>1</v>
      </c>
      <c r="M327" s="46">
        <f>(K327*S327*5)*(10+L327)</f>
        <v>220</v>
      </c>
      <c r="N327" s="70">
        <f>(K327*T327)*(10+L327)</f>
        <v>33</v>
      </c>
      <c r="O327" s="70">
        <f>K327*U327</f>
        <v>2</v>
      </c>
      <c r="P327" s="70">
        <f>K327*V327</f>
        <v>2</v>
      </c>
      <c r="Q327" s="70">
        <f>K327*W327*2</f>
        <v>4</v>
      </c>
      <c r="R327" s="70">
        <f>K327*X327*2</f>
        <v>4</v>
      </c>
      <c r="S327" s="102">
        <f>VLOOKUP(C327,职业!B:H,4,0)</f>
        <v>4</v>
      </c>
      <c r="T327" s="102">
        <f>VLOOKUP(C327,职业!B:J,5,0)</f>
        <v>3</v>
      </c>
      <c r="U327" s="102">
        <f>VLOOKUP(C327,职业!B:J,6,0)</f>
        <v>2</v>
      </c>
      <c r="V327" s="102">
        <f>VLOOKUP(C327,职业!B:J,7,0)</f>
        <v>2</v>
      </c>
      <c r="W327" s="102">
        <f>VLOOKUP(C327,职业!B:J,8,0)</f>
        <v>2</v>
      </c>
      <c r="X327" s="102">
        <f>VLOOKUP(C327,职业!B:J,9,0)</f>
        <v>2</v>
      </c>
    </row>
    <row r="328" spans="1:24">
      <c r="A328" s="44">
        <f>ROW()-2</f>
        <v>326</v>
      </c>
      <c r="B328" s="44">
        <v>503</v>
      </c>
      <c r="C328" s="40">
        <v>1</v>
      </c>
      <c r="D328" s="40">
        <v>0</v>
      </c>
      <c r="E328" s="45" t="s">
        <v>623</v>
      </c>
      <c r="F328" s="45" t="str">
        <f>VLOOKUP(C328,职业!B:C,2,0)</f>
        <v>大将军</v>
      </c>
      <c r="G328" s="45" t="str">
        <f>VLOOKUP(D328,绝技!B:C,2,0)</f>
        <v>无</v>
      </c>
      <c r="H328" s="48">
        <v>16</v>
      </c>
      <c r="I328" s="48">
        <v>6</v>
      </c>
      <c r="J328" s="44">
        <f>H328+I328</f>
        <v>22</v>
      </c>
      <c r="K328" s="40">
        <v>1</v>
      </c>
      <c r="L328" s="41">
        <v>1</v>
      </c>
      <c r="M328" s="46">
        <f>(K328*S328*5)*(10+L328)</f>
        <v>220</v>
      </c>
      <c r="N328" s="70">
        <f>(K328*T328)*(10+L328)</f>
        <v>33</v>
      </c>
      <c r="O328" s="70">
        <f>K328*U328</f>
        <v>2</v>
      </c>
      <c r="P328" s="70">
        <f>K328*V328</f>
        <v>2</v>
      </c>
      <c r="Q328" s="70">
        <f>K328*W328*2</f>
        <v>4</v>
      </c>
      <c r="R328" s="70">
        <f>K328*X328*2</f>
        <v>4</v>
      </c>
      <c r="S328" s="102">
        <f>VLOOKUP(C328,职业!B:H,4,0)</f>
        <v>4</v>
      </c>
      <c r="T328" s="102">
        <f>VLOOKUP(C328,职业!B:J,5,0)</f>
        <v>3</v>
      </c>
      <c r="U328" s="102">
        <f>VLOOKUP(C328,职业!B:J,6,0)</f>
        <v>2</v>
      </c>
      <c r="V328" s="102">
        <f>VLOOKUP(C328,职业!B:J,7,0)</f>
        <v>2</v>
      </c>
      <c r="W328" s="102">
        <f>VLOOKUP(C328,职业!B:J,8,0)</f>
        <v>2</v>
      </c>
      <c r="X328" s="102">
        <f>VLOOKUP(C328,职业!B:J,9,0)</f>
        <v>2</v>
      </c>
    </row>
    <row r="329" spans="1:24">
      <c r="A329" s="44">
        <f>ROW()-2</f>
        <v>327</v>
      </c>
      <c r="B329" s="44">
        <v>511</v>
      </c>
      <c r="C329" s="40">
        <v>1</v>
      </c>
      <c r="D329" s="40">
        <v>0</v>
      </c>
      <c r="E329" s="45" t="s">
        <v>630</v>
      </c>
      <c r="F329" s="45" t="str">
        <f>VLOOKUP(C329,职业!B:C,2,0)</f>
        <v>大将军</v>
      </c>
      <c r="G329" s="45" t="str">
        <f>VLOOKUP(D329,绝技!B:C,2,0)</f>
        <v>无</v>
      </c>
      <c r="H329" s="48">
        <v>16</v>
      </c>
      <c r="I329" s="48">
        <v>21</v>
      </c>
      <c r="J329" s="44">
        <f>H329+I329</f>
        <v>37</v>
      </c>
      <c r="K329" s="40">
        <v>1</v>
      </c>
      <c r="L329" s="41">
        <v>1</v>
      </c>
      <c r="M329" s="46">
        <f>(K329*S329*5)*(10+L329)</f>
        <v>220</v>
      </c>
      <c r="N329" s="70">
        <f>(K329*T329)*(10+L329)</f>
        <v>33</v>
      </c>
      <c r="O329" s="70">
        <f>K329*U329</f>
        <v>2</v>
      </c>
      <c r="P329" s="70">
        <f>K329*V329</f>
        <v>2</v>
      </c>
      <c r="Q329" s="70">
        <f>K329*W329*2</f>
        <v>4</v>
      </c>
      <c r="R329" s="70">
        <f>K329*X329*2</f>
        <v>4</v>
      </c>
      <c r="S329" s="102">
        <f>VLOOKUP(C329,职业!B:H,4,0)</f>
        <v>4</v>
      </c>
      <c r="T329" s="102">
        <f>VLOOKUP(C329,职业!B:J,5,0)</f>
        <v>3</v>
      </c>
      <c r="U329" s="102">
        <f>VLOOKUP(C329,职业!B:J,6,0)</f>
        <v>2</v>
      </c>
      <c r="V329" s="102">
        <f>VLOOKUP(C329,职业!B:J,7,0)</f>
        <v>2</v>
      </c>
      <c r="W329" s="102">
        <f>VLOOKUP(C329,职业!B:J,8,0)</f>
        <v>2</v>
      </c>
      <c r="X329" s="102">
        <f>VLOOKUP(C329,职业!B:J,9,0)</f>
        <v>2</v>
      </c>
    </row>
    <row r="330" spans="1:24">
      <c r="A330" s="44">
        <f>ROW()-2</f>
        <v>328</v>
      </c>
      <c r="B330" s="44">
        <v>529</v>
      </c>
      <c r="C330" s="40">
        <v>1</v>
      </c>
      <c r="D330" s="40">
        <v>0</v>
      </c>
      <c r="E330" s="45" t="s">
        <v>647</v>
      </c>
      <c r="F330" s="45" t="str">
        <f>VLOOKUP(C330,职业!B:C,2,0)</f>
        <v>大将军</v>
      </c>
      <c r="G330" s="45" t="str">
        <f>VLOOKUP(D330,绝技!B:C,2,0)</f>
        <v>无</v>
      </c>
      <c r="H330" s="48">
        <v>16</v>
      </c>
      <c r="I330" s="48">
        <v>5</v>
      </c>
      <c r="J330" s="44">
        <f>H330+I330</f>
        <v>21</v>
      </c>
      <c r="K330" s="40">
        <v>1</v>
      </c>
      <c r="L330" s="41">
        <v>1</v>
      </c>
      <c r="M330" s="46">
        <f>(K330*S330*5)*(10+L330)</f>
        <v>220</v>
      </c>
      <c r="N330" s="70">
        <f>(K330*T330)*(10+L330)</f>
        <v>33</v>
      </c>
      <c r="O330" s="70">
        <f>K330*U330</f>
        <v>2</v>
      </c>
      <c r="P330" s="70">
        <f>K330*V330</f>
        <v>2</v>
      </c>
      <c r="Q330" s="70">
        <f>K330*W330*2</f>
        <v>4</v>
      </c>
      <c r="R330" s="70">
        <f>K330*X330*2</f>
        <v>4</v>
      </c>
      <c r="S330" s="102">
        <f>VLOOKUP(C330,职业!B:H,4,0)</f>
        <v>4</v>
      </c>
      <c r="T330" s="102">
        <f>VLOOKUP(C330,职业!B:J,5,0)</f>
        <v>3</v>
      </c>
      <c r="U330" s="102">
        <f>VLOOKUP(C330,职业!B:J,6,0)</f>
        <v>2</v>
      </c>
      <c r="V330" s="102">
        <f>VLOOKUP(C330,职业!B:J,7,0)</f>
        <v>2</v>
      </c>
      <c r="W330" s="102">
        <f>VLOOKUP(C330,职业!B:J,8,0)</f>
        <v>2</v>
      </c>
      <c r="X330" s="102">
        <f>VLOOKUP(C330,职业!B:J,9,0)</f>
        <v>2</v>
      </c>
    </row>
    <row r="331" spans="1:24">
      <c r="A331" s="44">
        <f>ROW()-2</f>
        <v>329</v>
      </c>
      <c r="B331" s="44">
        <v>534</v>
      </c>
      <c r="C331" s="40">
        <v>1</v>
      </c>
      <c r="D331" s="40">
        <v>0</v>
      </c>
      <c r="E331" s="45" t="s">
        <v>652</v>
      </c>
      <c r="F331" s="45" t="str">
        <f>VLOOKUP(C331,职业!B:C,2,0)</f>
        <v>大将军</v>
      </c>
      <c r="G331" s="45" t="str">
        <f>VLOOKUP(D331,绝技!B:C,2,0)</f>
        <v>无</v>
      </c>
      <c r="H331" s="48">
        <v>16</v>
      </c>
      <c r="I331" s="48">
        <v>18</v>
      </c>
      <c r="J331" s="44">
        <f>H331+I331</f>
        <v>34</v>
      </c>
      <c r="K331" s="40">
        <v>1</v>
      </c>
      <c r="L331" s="41">
        <v>1</v>
      </c>
      <c r="M331" s="46">
        <f>(K331*S331*5)*(10+L331)</f>
        <v>220</v>
      </c>
      <c r="N331" s="70">
        <f>(K331*T331)*(10+L331)</f>
        <v>33</v>
      </c>
      <c r="O331" s="70">
        <f>K331*U331</f>
        <v>2</v>
      </c>
      <c r="P331" s="70">
        <f>K331*V331</f>
        <v>2</v>
      </c>
      <c r="Q331" s="70">
        <f>K331*W331*2</f>
        <v>4</v>
      </c>
      <c r="R331" s="70">
        <f>K331*X331*2</f>
        <v>4</v>
      </c>
      <c r="S331" s="102">
        <f>VLOOKUP(C331,职业!B:H,4,0)</f>
        <v>4</v>
      </c>
      <c r="T331" s="102">
        <f>VLOOKUP(C331,职业!B:J,5,0)</f>
        <v>3</v>
      </c>
      <c r="U331" s="102">
        <f>VLOOKUP(C331,职业!B:J,6,0)</f>
        <v>2</v>
      </c>
      <c r="V331" s="102">
        <f>VLOOKUP(C331,职业!B:J,7,0)</f>
        <v>2</v>
      </c>
      <c r="W331" s="102">
        <f>VLOOKUP(C331,职业!B:J,8,0)</f>
        <v>2</v>
      </c>
      <c r="X331" s="102">
        <f>VLOOKUP(C331,职业!B:J,9,0)</f>
        <v>2</v>
      </c>
    </row>
    <row r="332" spans="1:24">
      <c r="A332" s="44">
        <f>ROW()-2</f>
        <v>330</v>
      </c>
      <c r="B332" s="44">
        <v>555</v>
      </c>
      <c r="C332" s="40">
        <v>1</v>
      </c>
      <c r="D332" s="40">
        <v>0</v>
      </c>
      <c r="E332" s="45" t="s">
        <v>672</v>
      </c>
      <c r="F332" s="45" t="str">
        <f>VLOOKUP(C332,职业!B:C,2,0)</f>
        <v>大将军</v>
      </c>
      <c r="G332" s="45" t="str">
        <f>VLOOKUP(D332,绝技!B:C,2,0)</f>
        <v>无</v>
      </c>
      <c r="H332" s="48">
        <v>16</v>
      </c>
      <c r="I332" s="48">
        <v>20</v>
      </c>
      <c r="J332" s="44">
        <f>H332+I332</f>
        <v>36</v>
      </c>
      <c r="K332" s="40">
        <v>1</v>
      </c>
      <c r="L332" s="41">
        <v>1</v>
      </c>
      <c r="M332" s="46">
        <f>(K332*S332*5)*(10+L332)</f>
        <v>220</v>
      </c>
      <c r="N332" s="70">
        <f>(K332*T332)*(10+L332)</f>
        <v>33</v>
      </c>
      <c r="O332" s="70">
        <f>K332*U332</f>
        <v>2</v>
      </c>
      <c r="P332" s="70">
        <f>K332*V332</f>
        <v>2</v>
      </c>
      <c r="Q332" s="70">
        <f>K332*W332*2</f>
        <v>4</v>
      </c>
      <c r="R332" s="70">
        <f>K332*X332*2</f>
        <v>4</v>
      </c>
      <c r="S332" s="102">
        <f>VLOOKUP(C332,职业!B:H,4,0)</f>
        <v>4</v>
      </c>
      <c r="T332" s="102">
        <f>VLOOKUP(C332,职业!B:J,5,0)</f>
        <v>3</v>
      </c>
      <c r="U332" s="102">
        <f>VLOOKUP(C332,职业!B:J,6,0)</f>
        <v>2</v>
      </c>
      <c r="V332" s="102">
        <f>VLOOKUP(C332,职业!B:J,7,0)</f>
        <v>2</v>
      </c>
      <c r="W332" s="102">
        <f>VLOOKUP(C332,职业!B:J,8,0)</f>
        <v>2</v>
      </c>
      <c r="X332" s="102">
        <f>VLOOKUP(C332,职业!B:J,9,0)</f>
        <v>2</v>
      </c>
    </row>
    <row r="333" spans="1:24">
      <c r="A333" s="44">
        <f>ROW()-2</f>
        <v>331</v>
      </c>
      <c r="B333" s="44">
        <v>566</v>
      </c>
      <c r="C333" s="40">
        <v>1</v>
      </c>
      <c r="D333" s="40">
        <v>0</v>
      </c>
      <c r="E333" s="45" t="s">
        <v>683</v>
      </c>
      <c r="F333" s="45" t="str">
        <f>VLOOKUP(C333,职业!B:C,2,0)</f>
        <v>大将军</v>
      </c>
      <c r="G333" s="45" t="str">
        <f>VLOOKUP(D333,绝技!B:C,2,0)</f>
        <v>无</v>
      </c>
      <c r="H333" s="48">
        <v>16</v>
      </c>
      <c r="I333" s="48">
        <v>20</v>
      </c>
      <c r="J333" s="44">
        <f>H333+I333</f>
        <v>36</v>
      </c>
      <c r="K333" s="40">
        <v>1</v>
      </c>
      <c r="L333" s="41">
        <v>1</v>
      </c>
      <c r="M333" s="46">
        <f>(K333*S333*5)*(10+L333)</f>
        <v>220</v>
      </c>
      <c r="N333" s="70">
        <f>(K333*T333)*(10+L333)</f>
        <v>33</v>
      </c>
      <c r="O333" s="70">
        <f>K333*U333</f>
        <v>2</v>
      </c>
      <c r="P333" s="70">
        <f>K333*V333</f>
        <v>2</v>
      </c>
      <c r="Q333" s="70">
        <f>K333*W333*2</f>
        <v>4</v>
      </c>
      <c r="R333" s="70">
        <f>K333*X333*2</f>
        <v>4</v>
      </c>
      <c r="S333" s="102">
        <f>VLOOKUP(C333,职业!B:H,4,0)</f>
        <v>4</v>
      </c>
      <c r="T333" s="102">
        <f>VLOOKUP(C333,职业!B:J,5,0)</f>
        <v>3</v>
      </c>
      <c r="U333" s="102">
        <f>VLOOKUP(C333,职业!B:J,6,0)</f>
        <v>2</v>
      </c>
      <c r="V333" s="102">
        <f>VLOOKUP(C333,职业!B:J,7,0)</f>
        <v>2</v>
      </c>
      <c r="W333" s="102">
        <f>VLOOKUP(C333,职业!B:J,8,0)</f>
        <v>2</v>
      </c>
      <c r="X333" s="102">
        <f>VLOOKUP(C333,职业!B:J,9,0)</f>
        <v>2</v>
      </c>
    </row>
    <row r="334" spans="1:24">
      <c r="A334" s="44">
        <f>ROW()-2</f>
        <v>332</v>
      </c>
      <c r="B334" s="44">
        <v>577</v>
      </c>
      <c r="C334" s="40">
        <v>1</v>
      </c>
      <c r="D334" s="40">
        <v>0</v>
      </c>
      <c r="E334" s="56" t="s">
        <v>861</v>
      </c>
      <c r="F334" s="45" t="str">
        <f>VLOOKUP(C334,职业!B:C,2,0)</f>
        <v>大将军</v>
      </c>
      <c r="G334" s="45" t="str">
        <f>VLOOKUP(D334,绝技!B:C,2,0)</f>
        <v>无</v>
      </c>
      <c r="H334" s="48">
        <v>16</v>
      </c>
      <c r="I334" s="48">
        <v>21</v>
      </c>
      <c r="J334" s="44">
        <f>H334+I334</f>
        <v>37</v>
      </c>
      <c r="K334" s="40">
        <v>1</v>
      </c>
      <c r="L334" s="41">
        <v>1</v>
      </c>
      <c r="M334" s="46">
        <f>(K334*S334*5)*(10+L334)</f>
        <v>220</v>
      </c>
      <c r="N334" s="70">
        <f>(K334*T334)*(10+L334)</f>
        <v>33</v>
      </c>
      <c r="O334" s="70">
        <f>K334*U334</f>
        <v>2</v>
      </c>
      <c r="P334" s="70">
        <f>K334*V334</f>
        <v>2</v>
      </c>
      <c r="Q334" s="70">
        <f>K334*W334*2</f>
        <v>4</v>
      </c>
      <c r="R334" s="70">
        <f>K334*X334*2</f>
        <v>4</v>
      </c>
      <c r="S334" s="102">
        <f>VLOOKUP(C334,职业!B:H,4,0)</f>
        <v>4</v>
      </c>
      <c r="T334" s="102">
        <f>VLOOKUP(C334,职业!B:J,5,0)</f>
        <v>3</v>
      </c>
      <c r="U334" s="102">
        <f>VLOOKUP(C334,职业!B:J,6,0)</f>
        <v>2</v>
      </c>
      <c r="V334" s="102">
        <f>VLOOKUP(C334,职业!B:J,7,0)</f>
        <v>2</v>
      </c>
      <c r="W334" s="102">
        <f>VLOOKUP(C334,职业!B:J,8,0)</f>
        <v>2</v>
      </c>
      <c r="X334" s="102">
        <f>VLOOKUP(C334,职业!B:J,9,0)</f>
        <v>2</v>
      </c>
    </row>
    <row r="335" spans="1:24">
      <c r="A335" s="44">
        <f>ROW()-2</f>
        <v>333</v>
      </c>
      <c r="B335" s="44">
        <v>581</v>
      </c>
      <c r="C335" s="40">
        <v>1</v>
      </c>
      <c r="D335" s="40">
        <v>0</v>
      </c>
      <c r="E335" s="45" t="s">
        <v>698</v>
      </c>
      <c r="F335" s="45" t="str">
        <f>VLOOKUP(C335,职业!B:C,2,0)</f>
        <v>大将军</v>
      </c>
      <c r="G335" s="45" t="str">
        <f>VLOOKUP(D335,绝技!B:C,2,0)</f>
        <v>无</v>
      </c>
      <c r="H335" s="48">
        <v>16</v>
      </c>
      <c r="I335" s="48">
        <v>10</v>
      </c>
      <c r="J335" s="44">
        <f>H335+I335</f>
        <v>26</v>
      </c>
      <c r="K335" s="40">
        <v>1</v>
      </c>
      <c r="L335" s="41">
        <v>1</v>
      </c>
      <c r="M335" s="46">
        <f>(K335*S335*5)*(10+L335)</f>
        <v>220</v>
      </c>
      <c r="N335" s="70">
        <f>(K335*T335)*(10+L335)</f>
        <v>33</v>
      </c>
      <c r="O335" s="70">
        <f>K335*U335</f>
        <v>2</v>
      </c>
      <c r="P335" s="70">
        <f>K335*V335</f>
        <v>2</v>
      </c>
      <c r="Q335" s="70">
        <f>K335*W335*2</f>
        <v>4</v>
      </c>
      <c r="R335" s="70">
        <f>K335*X335*2</f>
        <v>4</v>
      </c>
      <c r="S335" s="102">
        <f>VLOOKUP(C335,职业!B:H,4,0)</f>
        <v>4</v>
      </c>
      <c r="T335" s="102">
        <f>VLOOKUP(C335,职业!B:J,5,0)</f>
        <v>3</v>
      </c>
      <c r="U335" s="102">
        <f>VLOOKUP(C335,职业!B:J,6,0)</f>
        <v>2</v>
      </c>
      <c r="V335" s="102">
        <f>VLOOKUP(C335,职业!B:J,7,0)</f>
        <v>2</v>
      </c>
      <c r="W335" s="102">
        <f>VLOOKUP(C335,职业!B:J,8,0)</f>
        <v>2</v>
      </c>
      <c r="X335" s="102">
        <f>VLOOKUP(C335,职业!B:J,9,0)</f>
        <v>2</v>
      </c>
    </row>
    <row r="336" spans="1:24">
      <c r="A336" s="44">
        <f>ROW()-2</f>
        <v>334</v>
      </c>
      <c r="B336" s="44">
        <v>583</v>
      </c>
      <c r="C336" s="40">
        <v>1</v>
      </c>
      <c r="D336" s="40">
        <v>0</v>
      </c>
      <c r="E336" s="45" t="s">
        <v>700</v>
      </c>
      <c r="F336" s="45" t="str">
        <f>VLOOKUP(C336,职业!B:C,2,0)</f>
        <v>大将军</v>
      </c>
      <c r="G336" s="45" t="str">
        <f>VLOOKUP(D336,绝技!B:C,2,0)</f>
        <v>无</v>
      </c>
      <c r="H336" s="48">
        <v>16</v>
      </c>
      <c r="I336" s="48">
        <v>14</v>
      </c>
      <c r="J336" s="44">
        <f>H336+I336</f>
        <v>30</v>
      </c>
      <c r="K336" s="40">
        <v>1</v>
      </c>
      <c r="L336" s="41">
        <v>1</v>
      </c>
      <c r="M336" s="46">
        <f>(K336*S336*5)*(10+L336)</f>
        <v>220</v>
      </c>
      <c r="N336" s="70">
        <f>(K336*T336)*(10+L336)</f>
        <v>33</v>
      </c>
      <c r="O336" s="70">
        <f>K336*U336</f>
        <v>2</v>
      </c>
      <c r="P336" s="70">
        <f>K336*V336</f>
        <v>2</v>
      </c>
      <c r="Q336" s="70">
        <f>K336*W336*2</f>
        <v>4</v>
      </c>
      <c r="R336" s="70">
        <f>K336*X336*2</f>
        <v>4</v>
      </c>
      <c r="S336" s="102">
        <f>VLOOKUP(C336,职业!B:H,4,0)</f>
        <v>4</v>
      </c>
      <c r="T336" s="102">
        <f>VLOOKUP(C336,职业!B:J,5,0)</f>
        <v>3</v>
      </c>
      <c r="U336" s="102">
        <f>VLOOKUP(C336,职业!B:J,6,0)</f>
        <v>2</v>
      </c>
      <c r="V336" s="102">
        <f>VLOOKUP(C336,职业!B:J,7,0)</f>
        <v>2</v>
      </c>
      <c r="W336" s="102">
        <f>VLOOKUP(C336,职业!B:J,8,0)</f>
        <v>2</v>
      </c>
      <c r="X336" s="102">
        <f>VLOOKUP(C336,职业!B:J,9,0)</f>
        <v>2</v>
      </c>
    </row>
    <row r="337" spans="1:24">
      <c r="A337" s="44">
        <f>ROW()-2</f>
        <v>335</v>
      </c>
      <c r="B337" s="44">
        <v>587</v>
      </c>
      <c r="C337" s="40">
        <v>1</v>
      </c>
      <c r="D337" s="40">
        <v>0</v>
      </c>
      <c r="E337" s="45" t="s">
        <v>704</v>
      </c>
      <c r="F337" s="45" t="str">
        <f>VLOOKUP(C337,职业!B:C,2,0)</f>
        <v>大将军</v>
      </c>
      <c r="G337" s="45" t="str">
        <f>VLOOKUP(D337,绝技!B:C,2,0)</f>
        <v>无</v>
      </c>
      <c r="H337" s="48">
        <v>16</v>
      </c>
      <c r="I337" s="48">
        <v>17</v>
      </c>
      <c r="J337" s="44">
        <f>H337+I337</f>
        <v>33</v>
      </c>
      <c r="K337" s="40">
        <v>1</v>
      </c>
      <c r="L337" s="41">
        <v>1</v>
      </c>
      <c r="M337" s="46">
        <f>(K337*S337*5)*(10+L337)</f>
        <v>220</v>
      </c>
      <c r="N337" s="70">
        <f>(K337*T337)*(10+L337)</f>
        <v>33</v>
      </c>
      <c r="O337" s="70">
        <f>K337*U337</f>
        <v>2</v>
      </c>
      <c r="P337" s="70">
        <f>K337*V337</f>
        <v>2</v>
      </c>
      <c r="Q337" s="70">
        <f>K337*W337*2</f>
        <v>4</v>
      </c>
      <c r="R337" s="70">
        <f>K337*X337*2</f>
        <v>4</v>
      </c>
      <c r="S337" s="102">
        <f>VLOOKUP(C337,职业!B:H,4,0)</f>
        <v>4</v>
      </c>
      <c r="T337" s="102">
        <f>VLOOKUP(C337,职业!B:J,5,0)</f>
        <v>3</v>
      </c>
      <c r="U337" s="102">
        <f>VLOOKUP(C337,职业!B:J,6,0)</f>
        <v>2</v>
      </c>
      <c r="V337" s="102">
        <f>VLOOKUP(C337,职业!B:J,7,0)</f>
        <v>2</v>
      </c>
      <c r="W337" s="102">
        <f>VLOOKUP(C337,职业!B:J,8,0)</f>
        <v>2</v>
      </c>
      <c r="X337" s="102">
        <f>VLOOKUP(C337,职业!B:J,9,0)</f>
        <v>2</v>
      </c>
    </row>
    <row r="338" spans="1:24">
      <c r="A338" s="44">
        <f>ROW()-2</f>
        <v>336</v>
      </c>
      <c r="B338" s="44">
        <v>590</v>
      </c>
      <c r="C338" s="40">
        <v>1</v>
      </c>
      <c r="D338" s="40">
        <v>0</v>
      </c>
      <c r="E338" s="45" t="s">
        <v>707</v>
      </c>
      <c r="F338" s="45" t="str">
        <f>VLOOKUP(C338,职业!B:C,2,0)</f>
        <v>大将军</v>
      </c>
      <c r="G338" s="45" t="str">
        <f>VLOOKUP(D338,绝技!B:C,2,0)</f>
        <v>无</v>
      </c>
      <c r="H338" s="48">
        <v>16</v>
      </c>
      <c r="I338" s="48">
        <v>7</v>
      </c>
      <c r="J338" s="44">
        <f>H338+I338</f>
        <v>23</v>
      </c>
      <c r="K338" s="40">
        <v>1</v>
      </c>
      <c r="L338" s="41">
        <v>1</v>
      </c>
      <c r="M338" s="46">
        <f>(K338*S338*5)*(10+L338)</f>
        <v>220</v>
      </c>
      <c r="N338" s="70">
        <f>(K338*T338)*(10+L338)</f>
        <v>33</v>
      </c>
      <c r="O338" s="70">
        <f>K338*U338</f>
        <v>2</v>
      </c>
      <c r="P338" s="70">
        <f>K338*V338</f>
        <v>2</v>
      </c>
      <c r="Q338" s="70">
        <f>K338*W338*2</f>
        <v>4</v>
      </c>
      <c r="R338" s="70">
        <f>K338*X338*2</f>
        <v>4</v>
      </c>
      <c r="S338" s="102">
        <f>VLOOKUP(C338,职业!B:H,4,0)</f>
        <v>4</v>
      </c>
      <c r="T338" s="102">
        <f>VLOOKUP(C338,职业!B:J,5,0)</f>
        <v>3</v>
      </c>
      <c r="U338" s="102">
        <f>VLOOKUP(C338,职业!B:J,6,0)</f>
        <v>2</v>
      </c>
      <c r="V338" s="102">
        <f>VLOOKUP(C338,职业!B:J,7,0)</f>
        <v>2</v>
      </c>
      <c r="W338" s="102">
        <f>VLOOKUP(C338,职业!B:J,8,0)</f>
        <v>2</v>
      </c>
      <c r="X338" s="102">
        <f>VLOOKUP(C338,职业!B:J,9,0)</f>
        <v>2</v>
      </c>
    </row>
    <row r="339" spans="1:24">
      <c r="A339" s="44">
        <f>ROW()-2</f>
        <v>337</v>
      </c>
      <c r="B339" s="44">
        <v>597</v>
      </c>
      <c r="C339" s="40">
        <v>1</v>
      </c>
      <c r="D339" s="40">
        <v>0</v>
      </c>
      <c r="E339" s="45" t="s">
        <v>714</v>
      </c>
      <c r="F339" s="45" t="str">
        <f>VLOOKUP(C339,职业!B:C,2,0)</f>
        <v>大将军</v>
      </c>
      <c r="G339" s="45" t="str">
        <f>VLOOKUP(D339,绝技!B:C,2,0)</f>
        <v>无</v>
      </c>
      <c r="H339" s="48">
        <v>16</v>
      </c>
      <c r="I339" s="48">
        <v>19</v>
      </c>
      <c r="J339" s="44">
        <f>H339+I339</f>
        <v>35</v>
      </c>
      <c r="K339" s="40">
        <v>1</v>
      </c>
      <c r="L339" s="41">
        <v>1</v>
      </c>
      <c r="M339" s="46">
        <f>(K339*S339*5)*(10+L339)</f>
        <v>220</v>
      </c>
      <c r="N339" s="70">
        <f>(K339*T339)*(10+L339)</f>
        <v>33</v>
      </c>
      <c r="O339" s="70">
        <f>K339*U339</f>
        <v>2</v>
      </c>
      <c r="P339" s="70">
        <f>K339*V339</f>
        <v>2</v>
      </c>
      <c r="Q339" s="70">
        <f>K339*W339*2</f>
        <v>4</v>
      </c>
      <c r="R339" s="70">
        <f>K339*X339*2</f>
        <v>4</v>
      </c>
      <c r="S339" s="102">
        <f>VLOOKUP(C339,职业!B:H,4,0)</f>
        <v>4</v>
      </c>
      <c r="T339" s="102">
        <f>VLOOKUP(C339,职业!B:J,5,0)</f>
        <v>3</v>
      </c>
      <c r="U339" s="102">
        <f>VLOOKUP(C339,职业!B:J,6,0)</f>
        <v>2</v>
      </c>
      <c r="V339" s="102">
        <f>VLOOKUP(C339,职业!B:J,7,0)</f>
        <v>2</v>
      </c>
      <c r="W339" s="102">
        <f>VLOOKUP(C339,职业!B:J,8,0)</f>
        <v>2</v>
      </c>
      <c r="X339" s="102">
        <f>VLOOKUP(C339,职业!B:J,9,0)</f>
        <v>2</v>
      </c>
    </row>
    <row r="340" spans="1:24">
      <c r="A340" s="44">
        <f>ROW()-2</f>
        <v>338</v>
      </c>
      <c r="B340" s="44">
        <v>620</v>
      </c>
      <c r="C340" s="40">
        <v>1</v>
      </c>
      <c r="D340" s="40">
        <v>0</v>
      </c>
      <c r="E340" s="45" t="s">
        <v>736</v>
      </c>
      <c r="F340" s="45" t="str">
        <f>VLOOKUP(C340,职业!B:C,2,0)</f>
        <v>大将军</v>
      </c>
      <c r="G340" s="45" t="str">
        <f>VLOOKUP(D340,绝技!B:C,2,0)</f>
        <v>无</v>
      </c>
      <c r="H340" s="48">
        <v>16</v>
      </c>
      <c r="I340" s="48">
        <v>12</v>
      </c>
      <c r="J340" s="44">
        <f>H340+I340</f>
        <v>28</v>
      </c>
      <c r="K340" s="40">
        <v>1</v>
      </c>
      <c r="L340" s="41">
        <v>1</v>
      </c>
      <c r="M340" s="46">
        <f>(K340*S340*5)*(10+L340)</f>
        <v>220</v>
      </c>
      <c r="N340" s="70">
        <f>(K340*T340)*(10+L340)</f>
        <v>33</v>
      </c>
      <c r="O340" s="70">
        <f>K340*U340</f>
        <v>2</v>
      </c>
      <c r="P340" s="70">
        <f>K340*V340</f>
        <v>2</v>
      </c>
      <c r="Q340" s="70">
        <f>K340*W340*2</f>
        <v>4</v>
      </c>
      <c r="R340" s="70">
        <f>K340*X340*2</f>
        <v>4</v>
      </c>
      <c r="S340" s="102">
        <f>VLOOKUP(C340,职业!B:H,4,0)</f>
        <v>4</v>
      </c>
      <c r="T340" s="102">
        <f>VLOOKUP(C340,职业!B:J,5,0)</f>
        <v>3</v>
      </c>
      <c r="U340" s="102">
        <f>VLOOKUP(C340,职业!B:J,6,0)</f>
        <v>2</v>
      </c>
      <c r="V340" s="102">
        <f>VLOOKUP(C340,职业!B:J,7,0)</f>
        <v>2</v>
      </c>
      <c r="W340" s="102">
        <f>VLOOKUP(C340,职业!B:J,8,0)</f>
        <v>2</v>
      </c>
      <c r="X340" s="102">
        <f>VLOOKUP(C340,职业!B:J,9,0)</f>
        <v>2</v>
      </c>
    </row>
    <row r="341" spans="1:24">
      <c r="A341" s="44">
        <f>ROW()-2</f>
        <v>339</v>
      </c>
      <c r="B341" s="44">
        <v>626</v>
      </c>
      <c r="C341" s="40">
        <v>1</v>
      </c>
      <c r="D341" s="40">
        <v>0</v>
      </c>
      <c r="E341" s="45" t="s">
        <v>742</v>
      </c>
      <c r="F341" s="45" t="str">
        <f>VLOOKUP(C341,职业!B:C,2,0)</f>
        <v>大将军</v>
      </c>
      <c r="G341" s="45" t="str">
        <f>VLOOKUP(D341,绝技!B:C,2,0)</f>
        <v>无</v>
      </c>
      <c r="H341" s="48">
        <v>16</v>
      </c>
      <c r="I341" s="48">
        <v>8</v>
      </c>
      <c r="J341" s="44">
        <f>H341+I341</f>
        <v>24</v>
      </c>
      <c r="K341" s="40">
        <v>1</v>
      </c>
      <c r="L341" s="41">
        <v>1</v>
      </c>
      <c r="M341" s="46">
        <f>(K341*S341*5)*(10+L341)</f>
        <v>220</v>
      </c>
      <c r="N341" s="70">
        <f>(K341*T341)*(10+L341)</f>
        <v>33</v>
      </c>
      <c r="O341" s="70">
        <f>K341*U341</f>
        <v>2</v>
      </c>
      <c r="P341" s="70">
        <f>K341*V341</f>
        <v>2</v>
      </c>
      <c r="Q341" s="70">
        <f>K341*W341*2</f>
        <v>4</v>
      </c>
      <c r="R341" s="70">
        <f>K341*X341*2</f>
        <v>4</v>
      </c>
      <c r="S341" s="102">
        <f>VLOOKUP(C341,职业!B:H,4,0)</f>
        <v>4</v>
      </c>
      <c r="T341" s="102">
        <f>VLOOKUP(C341,职业!B:J,5,0)</f>
        <v>3</v>
      </c>
      <c r="U341" s="102">
        <f>VLOOKUP(C341,职业!B:J,6,0)</f>
        <v>2</v>
      </c>
      <c r="V341" s="102">
        <f>VLOOKUP(C341,职业!B:J,7,0)</f>
        <v>2</v>
      </c>
      <c r="W341" s="102">
        <f>VLOOKUP(C341,职业!B:J,8,0)</f>
        <v>2</v>
      </c>
      <c r="X341" s="102">
        <f>VLOOKUP(C341,职业!B:J,9,0)</f>
        <v>2</v>
      </c>
    </row>
    <row r="342" spans="1:24">
      <c r="A342" s="44">
        <f>ROW()-2</f>
        <v>340</v>
      </c>
      <c r="B342" s="44">
        <v>631</v>
      </c>
      <c r="C342" s="40">
        <v>1</v>
      </c>
      <c r="D342" s="40">
        <v>0</v>
      </c>
      <c r="E342" s="45" t="s">
        <v>747</v>
      </c>
      <c r="F342" s="45" t="str">
        <f>VLOOKUP(C342,职业!B:C,2,0)</f>
        <v>大将军</v>
      </c>
      <c r="G342" s="45" t="str">
        <f>VLOOKUP(D342,绝技!B:C,2,0)</f>
        <v>无</v>
      </c>
      <c r="H342" s="48">
        <v>16</v>
      </c>
      <c r="I342" s="48">
        <v>8</v>
      </c>
      <c r="J342" s="44">
        <f>H342+I342</f>
        <v>24</v>
      </c>
      <c r="K342" s="40">
        <v>1</v>
      </c>
      <c r="L342" s="41">
        <v>1</v>
      </c>
      <c r="M342" s="46">
        <f>(K342*S342*5)*(10+L342)</f>
        <v>220</v>
      </c>
      <c r="N342" s="70">
        <f>(K342*T342)*(10+L342)</f>
        <v>33</v>
      </c>
      <c r="O342" s="70">
        <f>K342*U342</f>
        <v>2</v>
      </c>
      <c r="P342" s="70">
        <f>K342*V342</f>
        <v>2</v>
      </c>
      <c r="Q342" s="70">
        <f>K342*W342*2</f>
        <v>4</v>
      </c>
      <c r="R342" s="70">
        <f>K342*X342*2</f>
        <v>4</v>
      </c>
      <c r="S342" s="102">
        <f>VLOOKUP(C342,职业!B:H,4,0)</f>
        <v>4</v>
      </c>
      <c r="T342" s="102">
        <f>VLOOKUP(C342,职业!B:J,5,0)</f>
        <v>3</v>
      </c>
      <c r="U342" s="102">
        <f>VLOOKUP(C342,职业!B:J,6,0)</f>
        <v>2</v>
      </c>
      <c r="V342" s="102">
        <f>VLOOKUP(C342,职业!B:J,7,0)</f>
        <v>2</v>
      </c>
      <c r="W342" s="102">
        <f>VLOOKUP(C342,职业!B:J,8,0)</f>
        <v>2</v>
      </c>
      <c r="X342" s="102">
        <f>VLOOKUP(C342,职业!B:J,9,0)</f>
        <v>2</v>
      </c>
    </row>
    <row r="343" spans="1:24">
      <c r="A343" s="44">
        <f>ROW()-2</f>
        <v>341</v>
      </c>
      <c r="B343" s="44">
        <v>642</v>
      </c>
      <c r="C343" s="40">
        <v>1</v>
      </c>
      <c r="D343" s="40">
        <v>0</v>
      </c>
      <c r="E343" s="45" t="s">
        <v>758</v>
      </c>
      <c r="F343" s="45" t="str">
        <f>VLOOKUP(C343,职业!B:C,2,0)</f>
        <v>大将军</v>
      </c>
      <c r="G343" s="45" t="str">
        <f>VLOOKUP(D343,绝技!B:C,2,0)</f>
        <v>无</v>
      </c>
      <c r="H343" s="48">
        <v>16</v>
      </c>
      <c r="I343" s="48">
        <v>11</v>
      </c>
      <c r="J343" s="44">
        <f>H343+I343</f>
        <v>27</v>
      </c>
      <c r="K343" s="40">
        <v>1</v>
      </c>
      <c r="L343" s="41">
        <v>1</v>
      </c>
      <c r="M343" s="46">
        <f>(K343*S343*5)*(10+L343)</f>
        <v>220</v>
      </c>
      <c r="N343" s="70">
        <f>(K343*T343)*(10+L343)</f>
        <v>33</v>
      </c>
      <c r="O343" s="70">
        <f>K343*U343</f>
        <v>2</v>
      </c>
      <c r="P343" s="70">
        <f>K343*V343</f>
        <v>2</v>
      </c>
      <c r="Q343" s="70">
        <f>K343*W343*2</f>
        <v>4</v>
      </c>
      <c r="R343" s="70">
        <f>K343*X343*2</f>
        <v>4</v>
      </c>
      <c r="S343" s="102">
        <f>VLOOKUP(C343,职业!B:H,4,0)</f>
        <v>4</v>
      </c>
      <c r="T343" s="102">
        <f>VLOOKUP(C343,职业!B:J,5,0)</f>
        <v>3</v>
      </c>
      <c r="U343" s="102">
        <f>VLOOKUP(C343,职业!B:J,6,0)</f>
        <v>2</v>
      </c>
      <c r="V343" s="102">
        <f>VLOOKUP(C343,职业!B:J,7,0)</f>
        <v>2</v>
      </c>
      <c r="W343" s="102">
        <f>VLOOKUP(C343,职业!B:J,8,0)</f>
        <v>2</v>
      </c>
      <c r="X343" s="102">
        <f>VLOOKUP(C343,职业!B:J,9,0)</f>
        <v>2</v>
      </c>
    </row>
    <row r="344" spans="1:24">
      <c r="A344" s="44">
        <f>ROW()-2</f>
        <v>342</v>
      </c>
      <c r="B344" s="44">
        <v>643</v>
      </c>
      <c r="C344" s="40">
        <v>1</v>
      </c>
      <c r="D344" s="40">
        <v>0</v>
      </c>
      <c r="E344" s="45" t="s">
        <v>759</v>
      </c>
      <c r="F344" s="45" t="str">
        <f>VLOOKUP(C344,职业!B:C,2,0)</f>
        <v>大将军</v>
      </c>
      <c r="G344" s="45" t="str">
        <f>VLOOKUP(D344,绝技!B:C,2,0)</f>
        <v>无</v>
      </c>
      <c r="H344" s="48">
        <v>16</v>
      </c>
      <c r="I344" s="48">
        <v>14</v>
      </c>
      <c r="J344" s="44">
        <f>H344+I344</f>
        <v>30</v>
      </c>
      <c r="K344" s="40">
        <v>1</v>
      </c>
      <c r="L344" s="41">
        <v>1</v>
      </c>
      <c r="M344" s="46">
        <f>(K344*S344*5)*(10+L344)</f>
        <v>220</v>
      </c>
      <c r="N344" s="70">
        <f>(K344*T344)*(10+L344)</f>
        <v>33</v>
      </c>
      <c r="O344" s="70">
        <f>K344*U344</f>
        <v>2</v>
      </c>
      <c r="P344" s="70">
        <f>K344*V344</f>
        <v>2</v>
      </c>
      <c r="Q344" s="70">
        <f>K344*W344*2</f>
        <v>4</v>
      </c>
      <c r="R344" s="70">
        <f>K344*X344*2</f>
        <v>4</v>
      </c>
      <c r="S344" s="102">
        <f>VLOOKUP(C344,职业!B:H,4,0)</f>
        <v>4</v>
      </c>
      <c r="T344" s="102">
        <f>VLOOKUP(C344,职业!B:J,5,0)</f>
        <v>3</v>
      </c>
      <c r="U344" s="102">
        <f>VLOOKUP(C344,职业!B:J,6,0)</f>
        <v>2</v>
      </c>
      <c r="V344" s="102">
        <f>VLOOKUP(C344,职业!B:J,7,0)</f>
        <v>2</v>
      </c>
      <c r="W344" s="102">
        <f>VLOOKUP(C344,职业!B:J,8,0)</f>
        <v>2</v>
      </c>
      <c r="X344" s="102">
        <f>VLOOKUP(C344,职业!B:J,9,0)</f>
        <v>2</v>
      </c>
    </row>
    <row r="345" spans="1:24">
      <c r="A345" s="44">
        <f>ROW()-2</f>
        <v>343</v>
      </c>
      <c r="B345" s="44">
        <v>646</v>
      </c>
      <c r="C345" s="40">
        <v>1</v>
      </c>
      <c r="D345" s="40">
        <v>0</v>
      </c>
      <c r="E345" s="45" t="s">
        <v>762</v>
      </c>
      <c r="F345" s="45" t="str">
        <f>VLOOKUP(C345,职业!B:C,2,0)</f>
        <v>大将军</v>
      </c>
      <c r="G345" s="45" t="str">
        <f>VLOOKUP(D345,绝技!B:C,2,0)</f>
        <v>无</v>
      </c>
      <c r="H345" s="48">
        <v>16</v>
      </c>
      <c r="I345" s="48">
        <v>4</v>
      </c>
      <c r="J345" s="44">
        <f>H345+I345</f>
        <v>20</v>
      </c>
      <c r="K345" s="40">
        <v>1</v>
      </c>
      <c r="L345" s="41">
        <v>1</v>
      </c>
      <c r="M345" s="46">
        <f>(K345*S345*5)*(10+L345)</f>
        <v>220</v>
      </c>
      <c r="N345" s="70">
        <f>(K345*T345)*(10+L345)</f>
        <v>33</v>
      </c>
      <c r="O345" s="70">
        <f>K345*U345</f>
        <v>2</v>
      </c>
      <c r="P345" s="70">
        <f>K345*V345</f>
        <v>2</v>
      </c>
      <c r="Q345" s="70">
        <f>K345*W345*2</f>
        <v>4</v>
      </c>
      <c r="R345" s="70">
        <f>K345*X345*2</f>
        <v>4</v>
      </c>
      <c r="S345" s="102">
        <f>VLOOKUP(C345,职业!B:H,4,0)</f>
        <v>4</v>
      </c>
      <c r="T345" s="102">
        <f>VLOOKUP(C345,职业!B:J,5,0)</f>
        <v>3</v>
      </c>
      <c r="U345" s="102">
        <f>VLOOKUP(C345,职业!B:J,6,0)</f>
        <v>2</v>
      </c>
      <c r="V345" s="102">
        <f>VLOOKUP(C345,职业!B:J,7,0)</f>
        <v>2</v>
      </c>
      <c r="W345" s="102">
        <f>VLOOKUP(C345,职业!B:J,8,0)</f>
        <v>2</v>
      </c>
      <c r="X345" s="102">
        <f>VLOOKUP(C345,职业!B:J,9,0)</f>
        <v>2</v>
      </c>
    </row>
    <row r="346" spans="1:24">
      <c r="A346" s="44">
        <f>ROW()-2</f>
        <v>344</v>
      </c>
      <c r="B346" s="44">
        <v>11</v>
      </c>
      <c r="C346" s="40">
        <v>1</v>
      </c>
      <c r="D346" s="40">
        <v>0</v>
      </c>
      <c r="E346" s="45" t="s">
        <v>134</v>
      </c>
      <c r="F346" s="45" t="str">
        <f>VLOOKUP(C346,职业!B:C,2,0)</f>
        <v>大将军</v>
      </c>
      <c r="G346" s="45" t="str">
        <f>VLOOKUP(D346,绝技!B:C,2,0)</f>
        <v>无</v>
      </c>
      <c r="H346" s="48">
        <v>15</v>
      </c>
      <c r="I346" s="48">
        <v>14</v>
      </c>
      <c r="J346" s="44">
        <f>H346+I346</f>
        <v>29</v>
      </c>
      <c r="K346" s="40">
        <v>1</v>
      </c>
      <c r="L346" s="41">
        <v>1</v>
      </c>
      <c r="M346" s="46">
        <f>(K346*S346*5)*(10+L346)</f>
        <v>220</v>
      </c>
      <c r="N346" s="70">
        <f>(K346*T346)*(10+L346)</f>
        <v>33</v>
      </c>
      <c r="O346" s="70">
        <f>K346*U346</f>
        <v>2</v>
      </c>
      <c r="P346" s="70">
        <f>K346*V346</f>
        <v>2</v>
      </c>
      <c r="Q346" s="70">
        <f>K346*W346*2</f>
        <v>4</v>
      </c>
      <c r="R346" s="70">
        <f>K346*X346*2</f>
        <v>4</v>
      </c>
      <c r="S346" s="102">
        <f>VLOOKUP(C346,职业!B:H,4,0)</f>
        <v>4</v>
      </c>
      <c r="T346" s="102">
        <f>VLOOKUP(C346,职业!B:J,5,0)</f>
        <v>3</v>
      </c>
      <c r="U346" s="102">
        <f>VLOOKUP(C346,职业!B:J,6,0)</f>
        <v>2</v>
      </c>
      <c r="V346" s="102">
        <f>VLOOKUP(C346,职业!B:J,7,0)</f>
        <v>2</v>
      </c>
      <c r="W346" s="102">
        <f>VLOOKUP(C346,职业!B:J,8,0)</f>
        <v>2</v>
      </c>
      <c r="X346" s="102">
        <f>VLOOKUP(C346,职业!B:J,9,0)</f>
        <v>2</v>
      </c>
    </row>
    <row r="347" spans="1:24">
      <c r="A347" s="44">
        <f>ROW()-2</f>
        <v>345</v>
      </c>
      <c r="B347" s="44">
        <v>30</v>
      </c>
      <c r="C347" s="40">
        <v>1</v>
      </c>
      <c r="D347" s="40">
        <v>0</v>
      </c>
      <c r="E347" s="45" t="s">
        <v>153</v>
      </c>
      <c r="F347" s="45" t="str">
        <f>VLOOKUP(C347,职业!B:C,2,0)</f>
        <v>大将军</v>
      </c>
      <c r="G347" s="45" t="str">
        <f>VLOOKUP(D347,绝技!B:C,2,0)</f>
        <v>无</v>
      </c>
      <c r="H347" s="48">
        <v>15</v>
      </c>
      <c r="I347" s="48">
        <v>16</v>
      </c>
      <c r="J347" s="44">
        <f>H347+I347</f>
        <v>31</v>
      </c>
      <c r="K347" s="40">
        <v>1</v>
      </c>
      <c r="L347" s="41">
        <v>1</v>
      </c>
      <c r="M347" s="46">
        <f>(K347*S347*5)*(10+L347)</f>
        <v>220</v>
      </c>
      <c r="N347" s="70">
        <f>(K347*T347)*(10+L347)</f>
        <v>33</v>
      </c>
      <c r="O347" s="70">
        <f>K347*U347</f>
        <v>2</v>
      </c>
      <c r="P347" s="70">
        <f>K347*V347</f>
        <v>2</v>
      </c>
      <c r="Q347" s="70">
        <f>K347*W347*2</f>
        <v>4</v>
      </c>
      <c r="R347" s="70">
        <f>K347*X347*2</f>
        <v>4</v>
      </c>
      <c r="S347" s="102">
        <f>VLOOKUP(C347,职业!B:H,4,0)</f>
        <v>4</v>
      </c>
      <c r="T347" s="102">
        <f>VLOOKUP(C347,职业!B:J,5,0)</f>
        <v>3</v>
      </c>
      <c r="U347" s="102">
        <f>VLOOKUP(C347,职业!B:J,6,0)</f>
        <v>2</v>
      </c>
      <c r="V347" s="102">
        <f>VLOOKUP(C347,职业!B:J,7,0)</f>
        <v>2</v>
      </c>
      <c r="W347" s="102">
        <f>VLOOKUP(C347,职业!B:J,8,0)</f>
        <v>2</v>
      </c>
      <c r="X347" s="102">
        <f>VLOOKUP(C347,职业!B:J,9,0)</f>
        <v>2</v>
      </c>
    </row>
    <row r="348" spans="1:24">
      <c r="A348" s="44">
        <f>ROW()-2</f>
        <v>346</v>
      </c>
      <c r="B348" s="44">
        <v>31</v>
      </c>
      <c r="C348" s="40">
        <v>1</v>
      </c>
      <c r="D348" s="40">
        <v>0</v>
      </c>
      <c r="E348" s="45" t="s">
        <v>154</v>
      </c>
      <c r="F348" s="45" t="str">
        <f>VLOOKUP(C348,职业!B:C,2,0)</f>
        <v>大将军</v>
      </c>
      <c r="G348" s="45" t="str">
        <f>VLOOKUP(D348,绝技!B:C,2,0)</f>
        <v>无</v>
      </c>
      <c r="H348" s="48">
        <v>15</v>
      </c>
      <c r="I348" s="48">
        <v>15</v>
      </c>
      <c r="J348" s="44">
        <f>H348+I348</f>
        <v>30</v>
      </c>
      <c r="K348" s="40">
        <v>1</v>
      </c>
      <c r="L348" s="41">
        <v>1</v>
      </c>
      <c r="M348" s="46">
        <f>(K348*S348*5)*(10+L348)</f>
        <v>220</v>
      </c>
      <c r="N348" s="70">
        <f>(K348*T348)*(10+L348)</f>
        <v>33</v>
      </c>
      <c r="O348" s="70">
        <f>K348*U348</f>
        <v>2</v>
      </c>
      <c r="P348" s="70">
        <f>K348*V348</f>
        <v>2</v>
      </c>
      <c r="Q348" s="70">
        <f>K348*W348*2</f>
        <v>4</v>
      </c>
      <c r="R348" s="70">
        <f>K348*X348*2</f>
        <v>4</v>
      </c>
      <c r="S348" s="102">
        <f>VLOOKUP(C348,职业!B:H,4,0)</f>
        <v>4</v>
      </c>
      <c r="T348" s="102">
        <f>VLOOKUP(C348,职业!B:J,5,0)</f>
        <v>3</v>
      </c>
      <c r="U348" s="102">
        <f>VLOOKUP(C348,职业!B:J,6,0)</f>
        <v>2</v>
      </c>
      <c r="V348" s="102">
        <f>VLOOKUP(C348,职业!B:J,7,0)</f>
        <v>2</v>
      </c>
      <c r="W348" s="102">
        <f>VLOOKUP(C348,职业!B:J,8,0)</f>
        <v>2</v>
      </c>
      <c r="X348" s="102">
        <f>VLOOKUP(C348,职业!B:J,9,0)</f>
        <v>2</v>
      </c>
    </row>
    <row r="349" spans="1:24">
      <c r="A349" s="44">
        <f>ROW()-2</f>
        <v>347</v>
      </c>
      <c r="B349" s="44">
        <v>57</v>
      </c>
      <c r="C349" s="40">
        <v>1</v>
      </c>
      <c r="D349" s="40">
        <v>0</v>
      </c>
      <c r="E349" s="45" t="s">
        <v>180</v>
      </c>
      <c r="F349" s="45" t="str">
        <f>VLOOKUP(C349,职业!B:C,2,0)</f>
        <v>大将军</v>
      </c>
      <c r="G349" s="45" t="str">
        <f>VLOOKUP(D349,绝技!B:C,2,0)</f>
        <v>无</v>
      </c>
      <c r="H349" s="48">
        <v>15</v>
      </c>
      <c r="I349" s="48">
        <v>21</v>
      </c>
      <c r="J349" s="44">
        <f>H349+I349</f>
        <v>36</v>
      </c>
      <c r="K349" s="40">
        <v>1</v>
      </c>
      <c r="L349" s="41">
        <v>1</v>
      </c>
      <c r="M349" s="46">
        <f>(K349*S349*5)*(10+L349)</f>
        <v>220</v>
      </c>
      <c r="N349" s="70">
        <f>(K349*T349)*(10+L349)</f>
        <v>33</v>
      </c>
      <c r="O349" s="70">
        <f>K349*U349</f>
        <v>2</v>
      </c>
      <c r="P349" s="70">
        <f>K349*V349</f>
        <v>2</v>
      </c>
      <c r="Q349" s="70">
        <f>K349*W349*2</f>
        <v>4</v>
      </c>
      <c r="R349" s="70">
        <f>K349*X349*2</f>
        <v>4</v>
      </c>
      <c r="S349" s="102">
        <f>VLOOKUP(C349,职业!B:H,4,0)</f>
        <v>4</v>
      </c>
      <c r="T349" s="102">
        <f>VLOOKUP(C349,职业!B:J,5,0)</f>
        <v>3</v>
      </c>
      <c r="U349" s="102">
        <f>VLOOKUP(C349,职业!B:J,6,0)</f>
        <v>2</v>
      </c>
      <c r="V349" s="102">
        <f>VLOOKUP(C349,职业!B:J,7,0)</f>
        <v>2</v>
      </c>
      <c r="W349" s="102">
        <f>VLOOKUP(C349,职业!B:J,8,0)</f>
        <v>2</v>
      </c>
      <c r="X349" s="102">
        <f>VLOOKUP(C349,职业!B:J,9,0)</f>
        <v>2</v>
      </c>
    </row>
    <row r="350" spans="1:24">
      <c r="A350" s="44">
        <f>ROW()-2</f>
        <v>348</v>
      </c>
      <c r="B350" s="44">
        <v>93</v>
      </c>
      <c r="C350" s="40">
        <v>1</v>
      </c>
      <c r="D350" s="40">
        <v>0</v>
      </c>
      <c r="E350" s="45" t="s">
        <v>216</v>
      </c>
      <c r="F350" s="45" t="str">
        <f>VLOOKUP(C350,职业!B:C,2,0)</f>
        <v>大将军</v>
      </c>
      <c r="G350" s="45" t="str">
        <f>VLOOKUP(D350,绝技!B:C,2,0)</f>
        <v>无</v>
      </c>
      <c r="H350" s="48">
        <v>15</v>
      </c>
      <c r="I350" s="48">
        <v>18</v>
      </c>
      <c r="J350" s="44">
        <f>H350+I350</f>
        <v>33</v>
      </c>
      <c r="K350" s="40">
        <v>1</v>
      </c>
      <c r="L350" s="41">
        <v>1</v>
      </c>
      <c r="M350" s="46">
        <f>(K350*S350*5)*(10+L350)</f>
        <v>220</v>
      </c>
      <c r="N350" s="70">
        <f>(K350*T350)*(10+L350)</f>
        <v>33</v>
      </c>
      <c r="O350" s="70">
        <f>K350*U350</f>
        <v>2</v>
      </c>
      <c r="P350" s="70">
        <f>K350*V350</f>
        <v>2</v>
      </c>
      <c r="Q350" s="70">
        <f>K350*W350*2</f>
        <v>4</v>
      </c>
      <c r="R350" s="70">
        <f>K350*X350*2</f>
        <v>4</v>
      </c>
      <c r="S350" s="102">
        <f>VLOOKUP(C350,职业!B:H,4,0)</f>
        <v>4</v>
      </c>
      <c r="T350" s="102">
        <f>VLOOKUP(C350,职业!B:J,5,0)</f>
        <v>3</v>
      </c>
      <c r="U350" s="102">
        <f>VLOOKUP(C350,职业!B:J,6,0)</f>
        <v>2</v>
      </c>
      <c r="V350" s="102">
        <f>VLOOKUP(C350,职业!B:J,7,0)</f>
        <v>2</v>
      </c>
      <c r="W350" s="102">
        <f>VLOOKUP(C350,职业!B:J,8,0)</f>
        <v>2</v>
      </c>
      <c r="X350" s="102">
        <f>VLOOKUP(C350,职业!B:J,9,0)</f>
        <v>2</v>
      </c>
    </row>
    <row r="351" spans="1:24">
      <c r="A351" s="44">
        <f>ROW()-2</f>
        <v>349</v>
      </c>
      <c r="B351" s="44">
        <v>96</v>
      </c>
      <c r="C351" s="40">
        <v>1</v>
      </c>
      <c r="D351" s="40">
        <v>0</v>
      </c>
      <c r="E351" s="45" t="s">
        <v>219</v>
      </c>
      <c r="F351" s="45" t="str">
        <f>VLOOKUP(C351,职业!B:C,2,0)</f>
        <v>大将军</v>
      </c>
      <c r="G351" s="45" t="str">
        <f>VLOOKUP(D351,绝技!B:C,2,0)</f>
        <v>无</v>
      </c>
      <c r="H351" s="48">
        <v>15</v>
      </c>
      <c r="I351" s="48">
        <v>11</v>
      </c>
      <c r="J351" s="44">
        <f>H351+I351</f>
        <v>26</v>
      </c>
      <c r="K351" s="40">
        <v>1</v>
      </c>
      <c r="L351" s="41">
        <v>1</v>
      </c>
      <c r="M351" s="46">
        <f>(K351*S351*5)*(10+L351)</f>
        <v>220</v>
      </c>
      <c r="N351" s="70">
        <f>(K351*T351)*(10+L351)</f>
        <v>33</v>
      </c>
      <c r="O351" s="70">
        <f>K351*U351</f>
        <v>2</v>
      </c>
      <c r="P351" s="70">
        <f>K351*V351</f>
        <v>2</v>
      </c>
      <c r="Q351" s="70">
        <f>K351*W351*2</f>
        <v>4</v>
      </c>
      <c r="R351" s="70">
        <f>K351*X351*2</f>
        <v>4</v>
      </c>
      <c r="S351" s="102">
        <f>VLOOKUP(C351,职业!B:H,4,0)</f>
        <v>4</v>
      </c>
      <c r="T351" s="102">
        <f>VLOOKUP(C351,职业!B:J,5,0)</f>
        <v>3</v>
      </c>
      <c r="U351" s="102">
        <f>VLOOKUP(C351,职业!B:J,6,0)</f>
        <v>2</v>
      </c>
      <c r="V351" s="102">
        <f>VLOOKUP(C351,职业!B:J,7,0)</f>
        <v>2</v>
      </c>
      <c r="W351" s="102">
        <f>VLOOKUP(C351,职业!B:J,8,0)</f>
        <v>2</v>
      </c>
      <c r="X351" s="102">
        <f>VLOOKUP(C351,职业!B:J,9,0)</f>
        <v>2</v>
      </c>
    </row>
    <row r="352" spans="1:24">
      <c r="A352" s="44">
        <f>ROW()-2</f>
        <v>350</v>
      </c>
      <c r="B352" s="44">
        <v>102</v>
      </c>
      <c r="C352" s="40">
        <v>1</v>
      </c>
      <c r="D352" s="40">
        <v>0</v>
      </c>
      <c r="E352" s="45" t="s">
        <v>225</v>
      </c>
      <c r="F352" s="45" t="str">
        <f>VLOOKUP(C352,职业!B:C,2,0)</f>
        <v>大将军</v>
      </c>
      <c r="G352" s="45" t="str">
        <f>VLOOKUP(D352,绝技!B:C,2,0)</f>
        <v>无</v>
      </c>
      <c r="H352" s="48">
        <v>15</v>
      </c>
      <c r="I352" s="48">
        <v>8</v>
      </c>
      <c r="J352" s="44">
        <f>H352+I352</f>
        <v>23</v>
      </c>
      <c r="K352" s="40">
        <v>1</v>
      </c>
      <c r="L352" s="41">
        <v>1</v>
      </c>
      <c r="M352" s="46">
        <f>(K352*S352*5)*(10+L352)</f>
        <v>220</v>
      </c>
      <c r="N352" s="70">
        <f>(K352*T352)*(10+L352)</f>
        <v>33</v>
      </c>
      <c r="O352" s="70">
        <f>K352*U352</f>
        <v>2</v>
      </c>
      <c r="P352" s="70">
        <f>K352*V352</f>
        <v>2</v>
      </c>
      <c r="Q352" s="70">
        <f>K352*W352*2</f>
        <v>4</v>
      </c>
      <c r="R352" s="70">
        <f>K352*X352*2</f>
        <v>4</v>
      </c>
      <c r="S352" s="102">
        <f>VLOOKUP(C352,职业!B:H,4,0)</f>
        <v>4</v>
      </c>
      <c r="T352" s="102">
        <f>VLOOKUP(C352,职业!B:J,5,0)</f>
        <v>3</v>
      </c>
      <c r="U352" s="102">
        <f>VLOOKUP(C352,职业!B:J,6,0)</f>
        <v>2</v>
      </c>
      <c r="V352" s="102">
        <f>VLOOKUP(C352,职业!B:J,7,0)</f>
        <v>2</v>
      </c>
      <c r="W352" s="102">
        <f>VLOOKUP(C352,职业!B:J,8,0)</f>
        <v>2</v>
      </c>
      <c r="X352" s="102">
        <f>VLOOKUP(C352,职业!B:J,9,0)</f>
        <v>2</v>
      </c>
    </row>
    <row r="353" spans="1:24">
      <c r="A353" s="44">
        <f>ROW()-2</f>
        <v>351</v>
      </c>
      <c r="B353" s="44">
        <v>103</v>
      </c>
      <c r="C353" s="40">
        <v>1</v>
      </c>
      <c r="D353" s="40">
        <v>0</v>
      </c>
      <c r="E353" s="45" t="s">
        <v>226</v>
      </c>
      <c r="F353" s="45" t="str">
        <f>VLOOKUP(C353,职业!B:C,2,0)</f>
        <v>大将军</v>
      </c>
      <c r="G353" s="45" t="str">
        <f>VLOOKUP(D353,绝技!B:C,2,0)</f>
        <v>无</v>
      </c>
      <c r="H353" s="48">
        <v>15</v>
      </c>
      <c r="I353" s="48">
        <v>17</v>
      </c>
      <c r="J353" s="44">
        <f>H353+I353</f>
        <v>32</v>
      </c>
      <c r="K353" s="40">
        <v>1</v>
      </c>
      <c r="L353" s="41">
        <v>1</v>
      </c>
      <c r="M353" s="46">
        <f>(K353*S353*5)*(10+L353)</f>
        <v>220</v>
      </c>
      <c r="N353" s="70">
        <f>(K353*T353)*(10+L353)</f>
        <v>33</v>
      </c>
      <c r="O353" s="70">
        <f>K353*U353</f>
        <v>2</v>
      </c>
      <c r="P353" s="70">
        <f>K353*V353</f>
        <v>2</v>
      </c>
      <c r="Q353" s="70">
        <f>K353*W353*2</f>
        <v>4</v>
      </c>
      <c r="R353" s="70">
        <f>K353*X353*2</f>
        <v>4</v>
      </c>
      <c r="S353" s="102">
        <f>VLOOKUP(C353,职业!B:H,4,0)</f>
        <v>4</v>
      </c>
      <c r="T353" s="102">
        <f>VLOOKUP(C353,职业!B:J,5,0)</f>
        <v>3</v>
      </c>
      <c r="U353" s="102">
        <f>VLOOKUP(C353,职业!B:J,6,0)</f>
        <v>2</v>
      </c>
      <c r="V353" s="102">
        <f>VLOOKUP(C353,职业!B:J,7,0)</f>
        <v>2</v>
      </c>
      <c r="W353" s="102">
        <f>VLOOKUP(C353,职业!B:J,8,0)</f>
        <v>2</v>
      </c>
      <c r="X353" s="102">
        <f>VLOOKUP(C353,职业!B:J,9,0)</f>
        <v>2</v>
      </c>
    </row>
    <row r="354" spans="1:24">
      <c r="A354" s="44">
        <f>ROW()-2</f>
        <v>352</v>
      </c>
      <c r="B354" s="44">
        <v>115</v>
      </c>
      <c r="C354" s="40">
        <v>1</v>
      </c>
      <c r="D354" s="40">
        <v>0</v>
      </c>
      <c r="E354" s="45" t="s">
        <v>238</v>
      </c>
      <c r="F354" s="45" t="str">
        <f>VLOOKUP(C354,职业!B:C,2,0)</f>
        <v>大将军</v>
      </c>
      <c r="G354" s="45" t="str">
        <f>VLOOKUP(D354,绝技!B:C,2,0)</f>
        <v>无</v>
      </c>
      <c r="H354" s="48">
        <v>15</v>
      </c>
      <c r="I354" s="48">
        <v>15</v>
      </c>
      <c r="J354" s="44">
        <f>H354+I354</f>
        <v>30</v>
      </c>
      <c r="K354" s="40">
        <v>1</v>
      </c>
      <c r="L354" s="41">
        <v>1</v>
      </c>
      <c r="M354" s="46">
        <f>(K354*S354*5)*(10+L354)</f>
        <v>220</v>
      </c>
      <c r="N354" s="70">
        <f>(K354*T354)*(10+L354)</f>
        <v>33</v>
      </c>
      <c r="O354" s="70">
        <f>K354*U354</f>
        <v>2</v>
      </c>
      <c r="P354" s="70">
        <f>K354*V354</f>
        <v>2</v>
      </c>
      <c r="Q354" s="70">
        <f>K354*W354*2</f>
        <v>4</v>
      </c>
      <c r="R354" s="70">
        <f>K354*X354*2</f>
        <v>4</v>
      </c>
      <c r="S354" s="102">
        <f>VLOOKUP(C354,职业!B:H,4,0)</f>
        <v>4</v>
      </c>
      <c r="T354" s="102">
        <f>VLOOKUP(C354,职业!B:J,5,0)</f>
        <v>3</v>
      </c>
      <c r="U354" s="102">
        <f>VLOOKUP(C354,职业!B:J,6,0)</f>
        <v>2</v>
      </c>
      <c r="V354" s="102">
        <f>VLOOKUP(C354,职业!B:J,7,0)</f>
        <v>2</v>
      </c>
      <c r="W354" s="102">
        <f>VLOOKUP(C354,职业!B:J,8,0)</f>
        <v>2</v>
      </c>
      <c r="X354" s="102">
        <f>VLOOKUP(C354,职业!B:J,9,0)</f>
        <v>2</v>
      </c>
    </row>
    <row r="355" spans="1:24">
      <c r="A355" s="44">
        <f>ROW()-2</f>
        <v>353</v>
      </c>
      <c r="B355" s="44">
        <v>128</v>
      </c>
      <c r="C355" s="40">
        <v>1</v>
      </c>
      <c r="D355" s="40">
        <v>0</v>
      </c>
      <c r="E355" s="45" t="s">
        <v>251</v>
      </c>
      <c r="F355" s="45" t="str">
        <f>VLOOKUP(C355,职业!B:C,2,0)</f>
        <v>大将军</v>
      </c>
      <c r="G355" s="45" t="str">
        <f>VLOOKUP(D355,绝技!B:C,2,0)</f>
        <v>无</v>
      </c>
      <c r="H355" s="48">
        <v>15</v>
      </c>
      <c r="I355" s="48">
        <v>14</v>
      </c>
      <c r="J355" s="44">
        <f>H355+I355</f>
        <v>29</v>
      </c>
      <c r="K355" s="40">
        <v>1</v>
      </c>
      <c r="L355" s="41">
        <v>1</v>
      </c>
      <c r="M355" s="46">
        <f>(K355*S355*5)*(10+L355)</f>
        <v>220</v>
      </c>
      <c r="N355" s="70">
        <f>(K355*T355)*(10+L355)</f>
        <v>33</v>
      </c>
      <c r="O355" s="70">
        <f>K355*U355</f>
        <v>2</v>
      </c>
      <c r="P355" s="70">
        <f>K355*V355</f>
        <v>2</v>
      </c>
      <c r="Q355" s="70">
        <f>K355*W355*2</f>
        <v>4</v>
      </c>
      <c r="R355" s="70">
        <f>K355*X355*2</f>
        <v>4</v>
      </c>
      <c r="S355" s="102">
        <f>VLOOKUP(C355,职业!B:H,4,0)</f>
        <v>4</v>
      </c>
      <c r="T355" s="102">
        <f>VLOOKUP(C355,职业!B:J,5,0)</f>
        <v>3</v>
      </c>
      <c r="U355" s="102">
        <f>VLOOKUP(C355,职业!B:J,6,0)</f>
        <v>2</v>
      </c>
      <c r="V355" s="102">
        <f>VLOOKUP(C355,职业!B:J,7,0)</f>
        <v>2</v>
      </c>
      <c r="W355" s="102">
        <f>VLOOKUP(C355,职业!B:J,8,0)</f>
        <v>2</v>
      </c>
      <c r="X355" s="102">
        <f>VLOOKUP(C355,职业!B:J,9,0)</f>
        <v>2</v>
      </c>
    </row>
    <row r="356" spans="1:24">
      <c r="A356" s="44">
        <f>ROW()-2</f>
        <v>354</v>
      </c>
      <c r="B356" s="44">
        <v>133</v>
      </c>
      <c r="C356" s="40">
        <v>1</v>
      </c>
      <c r="D356" s="40">
        <v>0</v>
      </c>
      <c r="E356" s="45" t="s">
        <v>256</v>
      </c>
      <c r="F356" s="45" t="str">
        <f>VLOOKUP(C356,职业!B:C,2,0)</f>
        <v>大将军</v>
      </c>
      <c r="G356" s="45" t="str">
        <f>VLOOKUP(D356,绝技!B:C,2,0)</f>
        <v>无</v>
      </c>
      <c r="H356" s="48">
        <v>15</v>
      </c>
      <c r="I356" s="48">
        <v>5</v>
      </c>
      <c r="J356" s="44">
        <f>H356+I356</f>
        <v>20</v>
      </c>
      <c r="K356" s="40">
        <v>1</v>
      </c>
      <c r="L356" s="41">
        <v>1</v>
      </c>
      <c r="M356" s="46">
        <f>(K356*S356*5)*(10+L356)</f>
        <v>220</v>
      </c>
      <c r="N356" s="70">
        <f>(K356*T356)*(10+L356)</f>
        <v>33</v>
      </c>
      <c r="O356" s="70">
        <f>K356*U356</f>
        <v>2</v>
      </c>
      <c r="P356" s="70">
        <f>K356*V356</f>
        <v>2</v>
      </c>
      <c r="Q356" s="70">
        <f>K356*W356*2</f>
        <v>4</v>
      </c>
      <c r="R356" s="70">
        <f>K356*X356*2</f>
        <v>4</v>
      </c>
      <c r="S356" s="102">
        <f>VLOOKUP(C356,职业!B:H,4,0)</f>
        <v>4</v>
      </c>
      <c r="T356" s="102">
        <f>VLOOKUP(C356,职业!B:J,5,0)</f>
        <v>3</v>
      </c>
      <c r="U356" s="102">
        <f>VLOOKUP(C356,职业!B:J,6,0)</f>
        <v>2</v>
      </c>
      <c r="V356" s="102">
        <f>VLOOKUP(C356,职业!B:J,7,0)</f>
        <v>2</v>
      </c>
      <c r="W356" s="102">
        <f>VLOOKUP(C356,职业!B:J,8,0)</f>
        <v>2</v>
      </c>
      <c r="X356" s="102">
        <f>VLOOKUP(C356,职业!B:J,9,0)</f>
        <v>2</v>
      </c>
    </row>
    <row r="357" spans="1:24">
      <c r="A357" s="44">
        <f>ROW()-2</f>
        <v>355</v>
      </c>
      <c r="B357" s="44">
        <v>172</v>
      </c>
      <c r="C357" s="40">
        <v>1</v>
      </c>
      <c r="D357" s="40">
        <v>0</v>
      </c>
      <c r="E357" s="45" t="s">
        <v>295</v>
      </c>
      <c r="F357" s="45" t="str">
        <f>VLOOKUP(C357,职业!B:C,2,0)</f>
        <v>大将军</v>
      </c>
      <c r="G357" s="45" t="str">
        <f>VLOOKUP(D357,绝技!B:C,2,0)</f>
        <v>无</v>
      </c>
      <c r="H357" s="48">
        <v>15</v>
      </c>
      <c r="I357" s="48">
        <v>18</v>
      </c>
      <c r="J357" s="44">
        <f>H357+I357</f>
        <v>33</v>
      </c>
      <c r="K357" s="40">
        <v>1</v>
      </c>
      <c r="L357" s="41">
        <v>1</v>
      </c>
      <c r="M357" s="46">
        <f>(K357*S357*5)*(10+L357)</f>
        <v>220</v>
      </c>
      <c r="N357" s="70">
        <f>(K357*T357)*(10+L357)</f>
        <v>33</v>
      </c>
      <c r="O357" s="70">
        <f>K357*U357</f>
        <v>2</v>
      </c>
      <c r="P357" s="70">
        <f>K357*V357</f>
        <v>2</v>
      </c>
      <c r="Q357" s="70">
        <f>K357*W357*2</f>
        <v>4</v>
      </c>
      <c r="R357" s="70">
        <f>K357*X357*2</f>
        <v>4</v>
      </c>
      <c r="S357" s="102">
        <f>VLOOKUP(C357,职业!B:H,4,0)</f>
        <v>4</v>
      </c>
      <c r="T357" s="102">
        <f>VLOOKUP(C357,职业!B:J,5,0)</f>
        <v>3</v>
      </c>
      <c r="U357" s="102">
        <f>VLOOKUP(C357,职业!B:J,6,0)</f>
        <v>2</v>
      </c>
      <c r="V357" s="102">
        <f>VLOOKUP(C357,职业!B:J,7,0)</f>
        <v>2</v>
      </c>
      <c r="W357" s="102">
        <f>VLOOKUP(C357,职业!B:J,8,0)</f>
        <v>2</v>
      </c>
      <c r="X357" s="102">
        <f>VLOOKUP(C357,职业!B:J,9,0)</f>
        <v>2</v>
      </c>
    </row>
    <row r="358" spans="1:24">
      <c r="A358" s="44">
        <f>ROW()-2</f>
        <v>356</v>
      </c>
      <c r="B358" s="44">
        <v>186</v>
      </c>
      <c r="C358" s="40">
        <v>1</v>
      </c>
      <c r="D358" s="40">
        <v>0</v>
      </c>
      <c r="E358" s="45" t="s">
        <v>309</v>
      </c>
      <c r="F358" s="45" t="str">
        <f>VLOOKUP(C358,职业!B:C,2,0)</f>
        <v>大将军</v>
      </c>
      <c r="G358" s="45" t="str">
        <f>VLOOKUP(D358,绝技!B:C,2,0)</f>
        <v>无</v>
      </c>
      <c r="H358" s="48">
        <v>15</v>
      </c>
      <c r="I358" s="48">
        <v>10</v>
      </c>
      <c r="J358" s="44">
        <f>H358+I358</f>
        <v>25</v>
      </c>
      <c r="K358" s="40">
        <v>1</v>
      </c>
      <c r="L358" s="41">
        <v>1</v>
      </c>
      <c r="M358" s="46">
        <f>(K358*S358*5)*(10+L358)</f>
        <v>220</v>
      </c>
      <c r="N358" s="70">
        <f>(K358*T358)*(10+L358)</f>
        <v>33</v>
      </c>
      <c r="O358" s="70">
        <f>K358*U358</f>
        <v>2</v>
      </c>
      <c r="P358" s="70">
        <f>K358*V358</f>
        <v>2</v>
      </c>
      <c r="Q358" s="70">
        <f>K358*W358*2</f>
        <v>4</v>
      </c>
      <c r="R358" s="70">
        <f>K358*X358*2</f>
        <v>4</v>
      </c>
      <c r="S358" s="102">
        <f>VLOOKUP(C358,职业!B:H,4,0)</f>
        <v>4</v>
      </c>
      <c r="T358" s="102">
        <f>VLOOKUP(C358,职业!B:J,5,0)</f>
        <v>3</v>
      </c>
      <c r="U358" s="102">
        <f>VLOOKUP(C358,职业!B:J,6,0)</f>
        <v>2</v>
      </c>
      <c r="V358" s="102">
        <f>VLOOKUP(C358,职业!B:J,7,0)</f>
        <v>2</v>
      </c>
      <c r="W358" s="102">
        <f>VLOOKUP(C358,职业!B:J,8,0)</f>
        <v>2</v>
      </c>
      <c r="X358" s="102">
        <f>VLOOKUP(C358,职业!B:J,9,0)</f>
        <v>2</v>
      </c>
    </row>
    <row r="359" spans="1:24">
      <c r="A359" s="44">
        <f>ROW()-2</f>
        <v>357</v>
      </c>
      <c r="B359" s="44">
        <v>188</v>
      </c>
      <c r="C359" s="40">
        <v>1</v>
      </c>
      <c r="D359" s="40">
        <v>0</v>
      </c>
      <c r="E359" s="45" t="s">
        <v>311</v>
      </c>
      <c r="F359" s="45" t="str">
        <f>VLOOKUP(C359,职业!B:C,2,0)</f>
        <v>大将军</v>
      </c>
      <c r="G359" s="45" t="str">
        <f>VLOOKUP(D359,绝技!B:C,2,0)</f>
        <v>无</v>
      </c>
      <c r="H359" s="48">
        <v>15</v>
      </c>
      <c r="I359" s="48">
        <v>17</v>
      </c>
      <c r="J359" s="44">
        <f>H359+I359</f>
        <v>32</v>
      </c>
      <c r="K359" s="40">
        <v>1</v>
      </c>
      <c r="L359" s="41">
        <v>1</v>
      </c>
      <c r="M359" s="46">
        <f>(K359*S359*5)*(10+L359)</f>
        <v>220</v>
      </c>
      <c r="N359" s="70">
        <f>(K359*T359)*(10+L359)</f>
        <v>33</v>
      </c>
      <c r="O359" s="70">
        <f>K359*U359</f>
        <v>2</v>
      </c>
      <c r="P359" s="70">
        <f>K359*V359</f>
        <v>2</v>
      </c>
      <c r="Q359" s="70">
        <f>K359*W359*2</f>
        <v>4</v>
      </c>
      <c r="R359" s="70">
        <f>K359*X359*2</f>
        <v>4</v>
      </c>
      <c r="S359" s="102">
        <f>VLOOKUP(C359,职业!B:H,4,0)</f>
        <v>4</v>
      </c>
      <c r="T359" s="102">
        <f>VLOOKUP(C359,职业!B:J,5,0)</f>
        <v>3</v>
      </c>
      <c r="U359" s="102">
        <f>VLOOKUP(C359,职业!B:J,6,0)</f>
        <v>2</v>
      </c>
      <c r="V359" s="102">
        <f>VLOOKUP(C359,职业!B:J,7,0)</f>
        <v>2</v>
      </c>
      <c r="W359" s="102">
        <f>VLOOKUP(C359,职业!B:J,8,0)</f>
        <v>2</v>
      </c>
      <c r="X359" s="102">
        <f>VLOOKUP(C359,职业!B:J,9,0)</f>
        <v>2</v>
      </c>
    </row>
    <row r="360" spans="1:24">
      <c r="A360" s="44">
        <f>ROW()-2</f>
        <v>358</v>
      </c>
      <c r="B360" s="44">
        <v>189</v>
      </c>
      <c r="C360" s="40">
        <v>1</v>
      </c>
      <c r="D360" s="40">
        <v>0</v>
      </c>
      <c r="E360" s="45" t="s">
        <v>312</v>
      </c>
      <c r="F360" s="45" t="str">
        <f>VLOOKUP(C360,职业!B:C,2,0)</f>
        <v>大将军</v>
      </c>
      <c r="G360" s="45" t="str">
        <f>VLOOKUP(D360,绝技!B:C,2,0)</f>
        <v>无</v>
      </c>
      <c r="H360" s="48">
        <v>15</v>
      </c>
      <c r="I360" s="48">
        <v>18</v>
      </c>
      <c r="J360" s="44">
        <f>H360+I360</f>
        <v>33</v>
      </c>
      <c r="K360" s="40">
        <v>1</v>
      </c>
      <c r="L360" s="41">
        <v>1</v>
      </c>
      <c r="M360" s="46">
        <f>(K360*S360*5)*(10+L360)</f>
        <v>220</v>
      </c>
      <c r="N360" s="70">
        <f>(K360*T360)*(10+L360)</f>
        <v>33</v>
      </c>
      <c r="O360" s="70">
        <f>K360*U360</f>
        <v>2</v>
      </c>
      <c r="P360" s="70">
        <f>K360*V360</f>
        <v>2</v>
      </c>
      <c r="Q360" s="70">
        <f>K360*W360*2</f>
        <v>4</v>
      </c>
      <c r="R360" s="70">
        <f>K360*X360*2</f>
        <v>4</v>
      </c>
      <c r="S360" s="102">
        <f>VLOOKUP(C360,职业!B:H,4,0)</f>
        <v>4</v>
      </c>
      <c r="T360" s="102">
        <f>VLOOKUP(C360,职业!B:J,5,0)</f>
        <v>3</v>
      </c>
      <c r="U360" s="102">
        <f>VLOOKUP(C360,职业!B:J,6,0)</f>
        <v>2</v>
      </c>
      <c r="V360" s="102">
        <f>VLOOKUP(C360,职业!B:J,7,0)</f>
        <v>2</v>
      </c>
      <c r="W360" s="102">
        <f>VLOOKUP(C360,职业!B:J,8,0)</f>
        <v>2</v>
      </c>
      <c r="X360" s="102">
        <f>VLOOKUP(C360,职业!B:J,9,0)</f>
        <v>2</v>
      </c>
    </row>
    <row r="361" spans="1:24">
      <c r="A361" s="44">
        <f>ROW()-2</f>
        <v>359</v>
      </c>
      <c r="B361" s="44">
        <v>193</v>
      </c>
      <c r="C361" s="40">
        <v>1</v>
      </c>
      <c r="D361" s="40">
        <v>0</v>
      </c>
      <c r="E361" s="45" t="s">
        <v>316</v>
      </c>
      <c r="F361" s="45" t="str">
        <f>VLOOKUP(C361,职业!B:C,2,0)</f>
        <v>大将军</v>
      </c>
      <c r="G361" s="45" t="str">
        <f>VLOOKUP(D361,绝技!B:C,2,0)</f>
        <v>无</v>
      </c>
      <c r="H361" s="48">
        <v>15</v>
      </c>
      <c r="I361" s="48">
        <v>5</v>
      </c>
      <c r="J361" s="44">
        <f>H361+I361</f>
        <v>20</v>
      </c>
      <c r="K361" s="40">
        <v>1</v>
      </c>
      <c r="L361" s="41">
        <v>1</v>
      </c>
      <c r="M361" s="46">
        <f>(K361*S361*5)*(10+L361)</f>
        <v>220</v>
      </c>
      <c r="N361" s="70">
        <f>(K361*T361)*(10+L361)</f>
        <v>33</v>
      </c>
      <c r="O361" s="70">
        <f>K361*U361</f>
        <v>2</v>
      </c>
      <c r="P361" s="70">
        <f>K361*V361</f>
        <v>2</v>
      </c>
      <c r="Q361" s="70">
        <f>K361*W361*2</f>
        <v>4</v>
      </c>
      <c r="R361" s="70">
        <f>K361*X361*2</f>
        <v>4</v>
      </c>
      <c r="S361" s="102">
        <f>VLOOKUP(C361,职业!B:H,4,0)</f>
        <v>4</v>
      </c>
      <c r="T361" s="102">
        <f>VLOOKUP(C361,职业!B:J,5,0)</f>
        <v>3</v>
      </c>
      <c r="U361" s="102">
        <f>VLOOKUP(C361,职业!B:J,6,0)</f>
        <v>2</v>
      </c>
      <c r="V361" s="102">
        <f>VLOOKUP(C361,职业!B:J,7,0)</f>
        <v>2</v>
      </c>
      <c r="W361" s="102">
        <f>VLOOKUP(C361,职业!B:J,8,0)</f>
        <v>2</v>
      </c>
      <c r="X361" s="102">
        <f>VLOOKUP(C361,职业!B:J,9,0)</f>
        <v>2</v>
      </c>
    </row>
    <row r="362" spans="1:24">
      <c r="A362" s="44">
        <f>ROW()-2</f>
        <v>360</v>
      </c>
      <c r="B362" s="44">
        <v>225</v>
      </c>
      <c r="C362" s="40">
        <v>10</v>
      </c>
      <c r="D362" s="40">
        <v>0</v>
      </c>
      <c r="E362" s="45" t="s">
        <v>348</v>
      </c>
      <c r="F362" s="45" t="str">
        <f>VLOOKUP(C362,职业!B:C,2,0)</f>
        <v>咒术师</v>
      </c>
      <c r="G362" s="45" t="str">
        <f>VLOOKUP(D362,绝技!B:C,2,0)</f>
        <v>无</v>
      </c>
      <c r="H362" s="48">
        <v>15</v>
      </c>
      <c r="I362" s="48">
        <v>28</v>
      </c>
      <c r="J362" s="44">
        <f>H362+I362</f>
        <v>43</v>
      </c>
      <c r="K362" s="40">
        <v>5</v>
      </c>
      <c r="L362" s="41">
        <v>1</v>
      </c>
      <c r="M362" s="46">
        <f>(K362*S362*5)*(10+L362)</f>
        <v>1100</v>
      </c>
      <c r="N362" s="70">
        <f>(K362*T362)*(10+L362)</f>
        <v>165</v>
      </c>
      <c r="O362" s="70">
        <f>K362*U362</f>
        <v>10</v>
      </c>
      <c r="P362" s="70">
        <f>K362*V362</f>
        <v>5</v>
      </c>
      <c r="Q362" s="70">
        <f>K362*W362*2</f>
        <v>20</v>
      </c>
      <c r="R362" s="70">
        <f>K362*X362*2</f>
        <v>30</v>
      </c>
      <c r="S362" s="102">
        <f>VLOOKUP(C362,职业!B:H,4,0)</f>
        <v>4</v>
      </c>
      <c r="T362" s="102">
        <f>VLOOKUP(C362,职业!B:J,5,0)</f>
        <v>3</v>
      </c>
      <c r="U362" s="102">
        <f>VLOOKUP(C362,职业!B:J,6,0)</f>
        <v>2</v>
      </c>
      <c r="V362" s="102">
        <f>VLOOKUP(C362,职业!B:J,7,0)</f>
        <v>1</v>
      </c>
      <c r="W362" s="102">
        <f>VLOOKUP(C362,职业!B:J,8,0)</f>
        <v>2</v>
      </c>
      <c r="X362" s="102">
        <f>VLOOKUP(C362,职业!B:J,9,0)</f>
        <v>3</v>
      </c>
    </row>
    <row r="363" spans="1:24">
      <c r="A363" s="44">
        <f>ROW()-2</f>
        <v>361</v>
      </c>
      <c r="B363" s="44">
        <v>238</v>
      </c>
      <c r="C363" s="40">
        <v>1</v>
      </c>
      <c r="D363" s="40">
        <v>0</v>
      </c>
      <c r="E363" s="45" t="s">
        <v>361</v>
      </c>
      <c r="F363" s="45" t="str">
        <f>VLOOKUP(C363,职业!B:C,2,0)</f>
        <v>大将军</v>
      </c>
      <c r="G363" s="45" t="str">
        <f>VLOOKUP(D363,绝技!B:C,2,0)</f>
        <v>无</v>
      </c>
      <c r="H363" s="48">
        <v>15</v>
      </c>
      <c r="I363" s="48">
        <v>18</v>
      </c>
      <c r="J363" s="44">
        <f>H363+I363</f>
        <v>33</v>
      </c>
      <c r="K363" s="40">
        <v>1</v>
      </c>
      <c r="L363" s="41">
        <v>1</v>
      </c>
      <c r="M363" s="46">
        <f>(K363*S363*5)*(10+L363)</f>
        <v>220</v>
      </c>
      <c r="N363" s="70">
        <f>(K363*T363)*(10+L363)</f>
        <v>33</v>
      </c>
      <c r="O363" s="70">
        <f>K363*U363</f>
        <v>2</v>
      </c>
      <c r="P363" s="70">
        <f>K363*V363</f>
        <v>2</v>
      </c>
      <c r="Q363" s="70">
        <f>K363*W363*2</f>
        <v>4</v>
      </c>
      <c r="R363" s="70">
        <f>K363*X363*2</f>
        <v>4</v>
      </c>
      <c r="S363" s="102">
        <f>VLOOKUP(C363,职业!B:H,4,0)</f>
        <v>4</v>
      </c>
      <c r="T363" s="102">
        <f>VLOOKUP(C363,职业!B:J,5,0)</f>
        <v>3</v>
      </c>
      <c r="U363" s="102">
        <f>VLOOKUP(C363,职业!B:J,6,0)</f>
        <v>2</v>
      </c>
      <c r="V363" s="102">
        <f>VLOOKUP(C363,职业!B:J,7,0)</f>
        <v>2</v>
      </c>
      <c r="W363" s="102">
        <f>VLOOKUP(C363,职业!B:J,8,0)</f>
        <v>2</v>
      </c>
      <c r="X363" s="102">
        <f>VLOOKUP(C363,职业!B:J,9,0)</f>
        <v>2</v>
      </c>
    </row>
    <row r="364" spans="1:24">
      <c r="A364" s="44">
        <f>ROW()-2</f>
        <v>362</v>
      </c>
      <c r="B364" s="44">
        <v>272</v>
      </c>
      <c r="C364" s="40">
        <v>1</v>
      </c>
      <c r="D364" s="40">
        <v>0</v>
      </c>
      <c r="E364" s="45" t="s">
        <v>395</v>
      </c>
      <c r="F364" s="45" t="str">
        <f>VLOOKUP(C364,职业!B:C,2,0)</f>
        <v>大将军</v>
      </c>
      <c r="G364" s="45" t="str">
        <f>VLOOKUP(D364,绝技!B:C,2,0)</f>
        <v>无</v>
      </c>
      <c r="H364" s="48">
        <v>15</v>
      </c>
      <c r="I364" s="48">
        <v>19</v>
      </c>
      <c r="J364" s="44">
        <f>H364+I364</f>
        <v>34</v>
      </c>
      <c r="K364" s="40">
        <v>1</v>
      </c>
      <c r="L364" s="41">
        <v>1</v>
      </c>
      <c r="M364" s="46">
        <f>(K364*S364*5)*(10+L364)</f>
        <v>220</v>
      </c>
      <c r="N364" s="70">
        <f>(K364*T364)*(10+L364)</f>
        <v>33</v>
      </c>
      <c r="O364" s="70">
        <f>K364*U364</f>
        <v>2</v>
      </c>
      <c r="P364" s="70">
        <f>K364*V364</f>
        <v>2</v>
      </c>
      <c r="Q364" s="70">
        <f>K364*W364*2</f>
        <v>4</v>
      </c>
      <c r="R364" s="70">
        <f>K364*X364*2</f>
        <v>4</v>
      </c>
      <c r="S364" s="102">
        <f>VLOOKUP(C364,职业!B:H,4,0)</f>
        <v>4</v>
      </c>
      <c r="T364" s="102">
        <f>VLOOKUP(C364,职业!B:J,5,0)</f>
        <v>3</v>
      </c>
      <c r="U364" s="102">
        <f>VLOOKUP(C364,职业!B:J,6,0)</f>
        <v>2</v>
      </c>
      <c r="V364" s="102">
        <f>VLOOKUP(C364,职业!B:J,7,0)</f>
        <v>2</v>
      </c>
      <c r="W364" s="102">
        <f>VLOOKUP(C364,职业!B:J,8,0)</f>
        <v>2</v>
      </c>
      <c r="X364" s="102">
        <f>VLOOKUP(C364,职业!B:J,9,0)</f>
        <v>2</v>
      </c>
    </row>
    <row r="365" spans="1:24">
      <c r="A365" s="44">
        <f>ROW()-2</f>
        <v>363</v>
      </c>
      <c r="B365" s="44">
        <v>286</v>
      </c>
      <c r="C365" s="40">
        <v>1</v>
      </c>
      <c r="D365" s="40">
        <v>0</v>
      </c>
      <c r="E365" s="45" t="s">
        <v>409</v>
      </c>
      <c r="F365" s="45" t="str">
        <f>VLOOKUP(C365,职业!B:C,2,0)</f>
        <v>大将军</v>
      </c>
      <c r="G365" s="45" t="str">
        <f>VLOOKUP(D365,绝技!B:C,2,0)</f>
        <v>无</v>
      </c>
      <c r="H365" s="48">
        <v>15</v>
      </c>
      <c r="I365" s="48">
        <v>16</v>
      </c>
      <c r="J365" s="44">
        <f>H365+I365</f>
        <v>31</v>
      </c>
      <c r="K365" s="40">
        <v>1</v>
      </c>
      <c r="L365" s="41">
        <v>1</v>
      </c>
      <c r="M365" s="46">
        <f>(K365*S365*5)*(10+L365)</f>
        <v>220</v>
      </c>
      <c r="N365" s="70">
        <f>(K365*T365)*(10+L365)</f>
        <v>33</v>
      </c>
      <c r="O365" s="70">
        <f>K365*U365</f>
        <v>2</v>
      </c>
      <c r="P365" s="70">
        <f>K365*V365</f>
        <v>2</v>
      </c>
      <c r="Q365" s="70">
        <f>K365*W365*2</f>
        <v>4</v>
      </c>
      <c r="R365" s="70">
        <f>K365*X365*2</f>
        <v>4</v>
      </c>
      <c r="S365" s="102">
        <f>VLOOKUP(C365,职业!B:H,4,0)</f>
        <v>4</v>
      </c>
      <c r="T365" s="102">
        <f>VLOOKUP(C365,职业!B:J,5,0)</f>
        <v>3</v>
      </c>
      <c r="U365" s="102">
        <f>VLOOKUP(C365,职业!B:J,6,0)</f>
        <v>2</v>
      </c>
      <c r="V365" s="102">
        <f>VLOOKUP(C365,职业!B:J,7,0)</f>
        <v>2</v>
      </c>
      <c r="W365" s="102">
        <f>VLOOKUP(C365,职业!B:J,8,0)</f>
        <v>2</v>
      </c>
      <c r="X365" s="102">
        <f>VLOOKUP(C365,职业!B:J,9,0)</f>
        <v>2</v>
      </c>
    </row>
    <row r="366" spans="1:24">
      <c r="A366" s="44">
        <f>ROW()-2</f>
        <v>364</v>
      </c>
      <c r="B366" s="44">
        <v>287</v>
      </c>
      <c r="C366" s="40">
        <v>1</v>
      </c>
      <c r="D366" s="40">
        <v>0</v>
      </c>
      <c r="E366" s="45" t="s">
        <v>410</v>
      </c>
      <c r="F366" s="45" t="str">
        <f>VLOOKUP(C366,职业!B:C,2,0)</f>
        <v>大将军</v>
      </c>
      <c r="G366" s="45" t="str">
        <f>VLOOKUP(D366,绝技!B:C,2,0)</f>
        <v>无</v>
      </c>
      <c r="H366" s="48">
        <v>15</v>
      </c>
      <c r="I366" s="48">
        <v>17</v>
      </c>
      <c r="J366" s="44">
        <f>H366+I366</f>
        <v>32</v>
      </c>
      <c r="K366" s="40">
        <v>1</v>
      </c>
      <c r="L366" s="41">
        <v>1</v>
      </c>
      <c r="M366" s="46">
        <f>(K366*S366*5)*(10+L366)</f>
        <v>220</v>
      </c>
      <c r="N366" s="70">
        <f>(K366*T366)*(10+L366)</f>
        <v>33</v>
      </c>
      <c r="O366" s="70">
        <f>K366*U366</f>
        <v>2</v>
      </c>
      <c r="P366" s="70">
        <f>K366*V366</f>
        <v>2</v>
      </c>
      <c r="Q366" s="70">
        <f>K366*W366*2</f>
        <v>4</v>
      </c>
      <c r="R366" s="70">
        <f>K366*X366*2</f>
        <v>4</v>
      </c>
      <c r="S366" s="102">
        <f>VLOOKUP(C366,职业!B:H,4,0)</f>
        <v>4</v>
      </c>
      <c r="T366" s="102">
        <f>VLOOKUP(C366,职业!B:J,5,0)</f>
        <v>3</v>
      </c>
      <c r="U366" s="102">
        <f>VLOOKUP(C366,职业!B:J,6,0)</f>
        <v>2</v>
      </c>
      <c r="V366" s="102">
        <f>VLOOKUP(C366,职业!B:J,7,0)</f>
        <v>2</v>
      </c>
      <c r="W366" s="102">
        <f>VLOOKUP(C366,职业!B:J,8,0)</f>
        <v>2</v>
      </c>
      <c r="X366" s="102">
        <f>VLOOKUP(C366,职业!B:J,9,0)</f>
        <v>2</v>
      </c>
    </row>
    <row r="367" spans="1:24">
      <c r="A367" s="44">
        <f>ROW()-2</f>
        <v>365</v>
      </c>
      <c r="B367" s="44">
        <v>302</v>
      </c>
      <c r="C367" s="40">
        <v>1</v>
      </c>
      <c r="D367" s="40">
        <v>0</v>
      </c>
      <c r="E367" s="45" t="s">
        <v>424</v>
      </c>
      <c r="F367" s="45" t="str">
        <f>VLOOKUP(C367,职业!B:C,2,0)</f>
        <v>大将军</v>
      </c>
      <c r="G367" s="45" t="str">
        <f>VLOOKUP(D367,绝技!B:C,2,0)</f>
        <v>无</v>
      </c>
      <c r="H367" s="48">
        <v>15</v>
      </c>
      <c r="I367" s="48">
        <v>13</v>
      </c>
      <c r="J367" s="44">
        <f>H367+I367</f>
        <v>28</v>
      </c>
      <c r="K367" s="40">
        <v>1</v>
      </c>
      <c r="L367" s="41">
        <v>1</v>
      </c>
      <c r="M367" s="46">
        <f>(K367*S367*5)*(10+L367)</f>
        <v>220</v>
      </c>
      <c r="N367" s="70">
        <f>(K367*T367)*(10+L367)</f>
        <v>33</v>
      </c>
      <c r="O367" s="70">
        <f>K367*U367</f>
        <v>2</v>
      </c>
      <c r="P367" s="70">
        <f>K367*V367</f>
        <v>2</v>
      </c>
      <c r="Q367" s="70">
        <f>K367*W367*2</f>
        <v>4</v>
      </c>
      <c r="R367" s="70">
        <f>K367*X367*2</f>
        <v>4</v>
      </c>
      <c r="S367" s="102">
        <f>VLOOKUP(C367,职业!B:H,4,0)</f>
        <v>4</v>
      </c>
      <c r="T367" s="102">
        <f>VLOOKUP(C367,职业!B:J,5,0)</f>
        <v>3</v>
      </c>
      <c r="U367" s="102">
        <f>VLOOKUP(C367,职业!B:J,6,0)</f>
        <v>2</v>
      </c>
      <c r="V367" s="102">
        <f>VLOOKUP(C367,职业!B:J,7,0)</f>
        <v>2</v>
      </c>
      <c r="W367" s="102">
        <f>VLOOKUP(C367,职业!B:J,8,0)</f>
        <v>2</v>
      </c>
      <c r="X367" s="102">
        <f>VLOOKUP(C367,职业!B:J,9,0)</f>
        <v>2</v>
      </c>
    </row>
    <row r="368" spans="1:24">
      <c r="A368" s="44">
        <f>ROW()-2</f>
        <v>366</v>
      </c>
      <c r="B368" s="44">
        <v>303</v>
      </c>
      <c r="C368" s="40">
        <v>1</v>
      </c>
      <c r="D368" s="40">
        <v>0</v>
      </c>
      <c r="E368" s="45" t="s">
        <v>425</v>
      </c>
      <c r="F368" s="45" t="str">
        <f>VLOOKUP(C368,职业!B:C,2,0)</f>
        <v>大将军</v>
      </c>
      <c r="G368" s="45" t="str">
        <f>VLOOKUP(D368,绝技!B:C,2,0)</f>
        <v>无</v>
      </c>
      <c r="H368" s="48">
        <v>15</v>
      </c>
      <c r="I368" s="48">
        <v>20</v>
      </c>
      <c r="J368" s="44">
        <f>H368+I368</f>
        <v>35</v>
      </c>
      <c r="K368" s="40">
        <v>1</v>
      </c>
      <c r="L368" s="41">
        <v>1</v>
      </c>
      <c r="M368" s="46">
        <f>(K368*S368*5)*(10+L368)</f>
        <v>220</v>
      </c>
      <c r="N368" s="70">
        <f>(K368*T368)*(10+L368)</f>
        <v>33</v>
      </c>
      <c r="O368" s="70">
        <f>K368*U368</f>
        <v>2</v>
      </c>
      <c r="P368" s="70">
        <f>K368*V368</f>
        <v>2</v>
      </c>
      <c r="Q368" s="70">
        <f>K368*W368*2</f>
        <v>4</v>
      </c>
      <c r="R368" s="70">
        <f>K368*X368*2</f>
        <v>4</v>
      </c>
      <c r="S368" s="102">
        <f>VLOOKUP(C368,职业!B:H,4,0)</f>
        <v>4</v>
      </c>
      <c r="T368" s="102">
        <f>VLOOKUP(C368,职业!B:J,5,0)</f>
        <v>3</v>
      </c>
      <c r="U368" s="102">
        <f>VLOOKUP(C368,职业!B:J,6,0)</f>
        <v>2</v>
      </c>
      <c r="V368" s="102">
        <f>VLOOKUP(C368,职业!B:J,7,0)</f>
        <v>2</v>
      </c>
      <c r="W368" s="102">
        <f>VLOOKUP(C368,职业!B:J,8,0)</f>
        <v>2</v>
      </c>
      <c r="X368" s="102">
        <f>VLOOKUP(C368,职业!B:J,9,0)</f>
        <v>2</v>
      </c>
    </row>
    <row r="369" spans="1:24">
      <c r="A369" s="44">
        <f>ROW()-2</f>
        <v>367</v>
      </c>
      <c r="B369" s="44">
        <v>321</v>
      </c>
      <c r="C369" s="40">
        <v>1</v>
      </c>
      <c r="D369" s="40">
        <v>0</v>
      </c>
      <c r="E369" s="45" t="s">
        <v>443</v>
      </c>
      <c r="F369" s="45" t="str">
        <f>VLOOKUP(C369,职业!B:C,2,0)</f>
        <v>大将军</v>
      </c>
      <c r="G369" s="45" t="str">
        <f>VLOOKUP(D369,绝技!B:C,2,0)</f>
        <v>无</v>
      </c>
      <c r="H369" s="48">
        <v>15</v>
      </c>
      <c r="I369" s="48">
        <v>9</v>
      </c>
      <c r="J369" s="44">
        <f>H369+I369</f>
        <v>24</v>
      </c>
      <c r="K369" s="40">
        <v>1</v>
      </c>
      <c r="L369" s="41">
        <v>1</v>
      </c>
      <c r="M369" s="46">
        <f>(K369*S369*5)*(10+L369)</f>
        <v>220</v>
      </c>
      <c r="N369" s="70">
        <f>(K369*T369)*(10+L369)</f>
        <v>33</v>
      </c>
      <c r="O369" s="70">
        <f>K369*U369</f>
        <v>2</v>
      </c>
      <c r="P369" s="70">
        <f>K369*V369</f>
        <v>2</v>
      </c>
      <c r="Q369" s="70">
        <f>K369*W369*2</f>
        <v>4</v>
      </c>
      <c r="R369" s="70">
        <f>K369*X369*2</f>
        <v>4</v>
      </c>
      <c r="S369" s="102">
        <f>VLOOKUP(C369,职业!B:H,4,0)</f>
        <v>4</v>
      </c>
      <c r="T369" s="102">
        <f>VLOOKUP(C369,职业!B:J,5,0)</f>
        <v>3</v>
      </c>
      <c r="U369" s="102">
        <f>VLOOKUP(C369,职业!B:J,6,0)</f>
        <v>2</v>
      </c>
      <c r="V369" s="102">
        <f>VLOOKUP(C369,职业!B:J,7,0)</f>
        <v>2</v>
      </c>
      <c r="W369" s="102">
        <f>VLOOKUP(C369,职业!B:J,8,0)</f>
        <v>2</v>
      </c>
      <c r="X369" s="102">
        <f>VLOOKUP(C369,职业!B:J,9,0)</f>
        <v>2</v>
      </c>
    </row>
    <row r="370" spans="1:24">
      <c r="A370" s="44">
        <f>ROW()-2</f>
        <v>368</v>
      </c>
      <c r="B370" s="44">
        <v>350</v>
      </c>
      <c r="C370" s="40">
        <v>1</v>
      </c>
      <c r="D370" s="40">
        <v>0</v>
      </c>
      <c r="E370" s="45" t="s">
        <v>472</v>
      </c>
      <c r="F370" s="45" t="str">
        <f>VLOOKUP(C370,职业!B:C,2,0)</f>
        <v>大将军</v>
      </c>
      <c r="G370" s="45" t="str">
        <f>VLOOKUP(D370,绝技!B:C,2,0)</f>
        <v>无</v>
      </c>
      <c r="H370" s="48">
        <v>15</v>
      </c>
      <c r="I370" s="48">
        <v>14</v>
      </c>
      <c r="J370" s="44">
        <f>H370+I370</f>
        <v>29</v>
      </c>
      <c r="K370" s="40">
        <v>1</v>
      </c>
      <c r="L370" s="41">
        <v>1</v>
      </c>
      <c r="M370" s="46">
        <f>(K370*S370*5)*(10+L370)</f>
        <v>220</v>
      </c>
      <c r="N370" s="70">
        <f>(K370*T370)*(10+L370)</f>
        <v>33</v>
      </c>
      <c r="O370" s="70">
        <f>K370*U370</f>
        <v>2</v>
      </c>
      <c r="P370" s="70">
        <f>K370*V370</f>
        <v>2</v>
      </c>
      <c r="Q370" s="70">
        <f>K370*W370*2</f>
        <v>4</v>
      </c>
      <c r="R370" s="70">
        <f>K370*X370*2</f>
        <v>4</v>
      </c>
      <c r="S370" s="102">
        <f>VLOOKUP(C370,职业!B:H,4,0)</f>
        <v>4</v>
      </c>
      <c r="T370" s="102">
        <f>VLOOKUP(C370,职业!B:J,5,0)</f>
        <v>3</v>
      </c>
      <c r="U370" s="102">
        <f>VLOOKUP(C370,职业!B:J,6,0)</f>
        <v>2</v>
      </c>
      <c r="V370" s="102">
        <f>VLOOKUP(C370,职业!B:J,7,0)</f>
        <v>2</v>
      </c>
      <c r="W370" s="102">
        <f>VLOOKUP(C370,职业!B:J,8,0)</f>
        <v>2</v>
      </c>
      <c r="X370" s="102">
        <f>VLOOKUP(C370,职业!B:J,9,0)</f>
        <v>2</v>
      </c>
    </row>
    <row r="371" spans="1:24">
      <c r="A371" s="44">
        <f>ROW()-2</f>
        <v>369</v>
      </c>
      <c r="B371" s="44">
        <v>354</v>
      </c>
      <c r="C371" s="40">
        <v>1</v>
      </c>
      <c r="D371" s="40">
        <v>0</v>
      </c>
      <c r="E371" s="45" t="s">
        <v>476</v>
      </c>
      <c r="F371" s="45" t="str">
        <f>VLOOKUP(C371,职业!B:C,2,0)</f>
        <v>大将军</v>
      </c>
      <c r="G371" s="45" t="str">
        <f>VLOOKUP(D371,绝技!B:C,2,0)</f>
        <v>无</v>
      </c>
      <c r="H371" s="48">
        <v>15</v>
      </c>
      <c r="I371" s="48">
        <v>16</v>
      </c>
      <c r="J371" s="44">
        <f>H371+I371</f>
        <v>31</v>
      </c>
      <c r="K371" s="40">
        <v>1</v>
      </c>
      <c r="L371" s="41">
        <v>1</v>
      </c>
      <c r="M371" s="46">
        <f>(K371*S371*5)*(10+L371)</f>
        <v>220</v>
      </c>
      <c r="N371" s="70">
        <f>(K371*T371)*(10+L371)</f>
        <v>33</v>
      </c>
      <c r="O371" s="70">
        <f>K371*U371</f>
        <v>2</v>
      </c>
      <c r="P371" s="70">
        <f>K371*V371</f>
        <v>2</v>
      </c>
      <c r="Q371" s="70">
        <f>K371*W371*2</f>
        <v>4</v>
      </c>
      <c r="R371" s="70">
        <f>K371*X371*2</f>
        <v>4</v>
      </c>
      <c r="S371" s="102">
        <f>VLOOKUP(C371,职业!B:H,4,0)</f>
        <v>4</v>
      </c>
      <c r="T371" s="102">
        <f>VLOOKUP(C371,职业!B:J,5,0)</f>
        <v>3</v>
      </c>
      <c r="U371" s="102">
        <f>VLOOKUP(C371,职业!B:J,6,0)</f>
        <v>2</v>
      </c>
      <c r="V371" s="102">
        <f>VLOOKUP(C371,职业!B:J,7,0)</f>
        <v>2</v>
      </c>
      <c r="W371" s="102">
        <f>VLOOKUP(C371,职业!B:J,8,0)</f>
        <v>2</v>
      </c>
      <c r="X371" s="102">
        <f>VLOOKUP(C371,职业!B:J,9,0)</f>
        <v>2</v>
      </c>
    </row>
    <row r="372" spans="1:24">
      <c r="A372" s="44">
        <f>ROW()-2</f>
        <v>370</v>
      </c>
      <c r="B372" s="44">
        <v>443</v>
      </c>
      <c r="C372" s="40">
        <v>1</v>
      </c>
      <c r="D372" s="40">
        <v>0</v>
      </c>
      <c r="E372" s="45" t="s">
        <v>564</v>
      </c>
      <c r="F372" s="45" t="str">
        <f>VLOOKUP(C372,职业!B:C,2,0)</f>
        <v>大将军</v>
      </c>
      <c r="G372" s="45" t="str">
        <f>VLOOKUP(D372,绝技!B:C,2,0)</f>
        <v>无</v>
      </c>
      <c r="H372" s="48">
        <v>15</v>
      </c>
      <c r="I372" s="48">
        <v>6</v>
      </c>
      <c r="J372" s="44">
        <f>H372+I372</f>
        <v>21</v>
      </c>
      <c r="K372" s="40">
        <v>1</v>
      </c>
      <c r="L372" s="41">
        <v>1</v>
      </c>
      <c r="M372" s="46">
        <f>(K372*S372*5)*(10+L372)</f>
        <v>220</v>
      </c>
      <c r="N372" s="70">
        <f>(K372*T372)*(10+L372)</f>
        <v>33</v>
      </c>
      <c r="O372" s="70">
        <f>K372*U372</f>
        <v>2</v>
      </c>
      <c r="P372" s="70">
        <f>K372*V372</f>
        <v>2</v>
      </c>
      <c r="Q372" s="70">
        <f>K372*W372*2</f>
        <v>4</v>
      </c>
      <c r="R372" s="70">
        <f>K372*X372*2</f>
        <v>4</v>
      </c>
      <c r="S372" s="102">
        <f>VLOOKUP(C372,职业!B:H,4,0)</f>
        <v>4</v>
      </c>
      <c r="T372" s="102">
        <f>VLOOKUP(C372,职业!B:J,5,0)</f>
        <v>3</v>
      </c>
      <c r="U372" s="102">
        <f>VLOOKUP(C372,职业!B:J,6,0)</f>
        <v>2</v>
      </c>
      <c r="V372" s="102">
        <f>VLOOKUP(C372,职业!B:J,7,0)</f>
        <v>2</v>
      </c>
      <c r="W372" s="102">
        <f>VLOOKUP(C372,职业!B:J,8,0)</f>
        <v>2</v>
      </c>
      <c r="X372" s="102">
        <f>VLOOKUP(C372,职业!B:J,9,0)</f>
        <v>2</v>
      </c>
    </row>
    <row r="373" spans="1:24">
      <c r="A373" s="44">
        <f>ROW()-2</f>
        <v>371</v>
      </c>
      <c r="B373" s="44">
        <v>473</v>
      </c>
      <c r="C373" s="40">
        <v>1</v>
      </c>
      <c r="D373" s="40">
        <v>0</v>
      </c>
      <c r="E373" s="45" t="s">
        <v>594</v>
      </c>
      <c r="F373" s="45" t="str">
        <f>VLOOKUP(C373,职业!B:C,2,0)</f>
        <v>大将军</v>
      </c>
      <c r="G373" s="45" t="str">
        <f>VLOOKUP(D373,绝技!B:C,2,0)</f>
        <v>无</v>
      </c>
      <c r="H373" s="48">
        <v>15</v>
      </c>
      <c r="I373" s="48">
        <v>13</v>
      </c>
      <c r="J373" s="44">
        <f>H373+I373</f>
        <v>28</v>
      </c>
      <c r="K373" s="40">
        <v>1</v>
      </c>
      <c r="L373" s="41">
        <v>1</v>
      </c>
      <c r="M373" s="46">
        <f>(K373*S373*5)*(10+L373)</f>
        <v>220</v>
      </c>
      <c r="N373" s="70">
        <f>(K373*T373)*(10+L373)</f>
        <v>33</v>
      </c>
      <c r="O373" s="70">
        <f>K373*U373</f>
        <v>2</v>
      </c>
      <c r="P373" s="70">
        <f>K373*V373</f>
        <v>2</v>
      </c>
      <c r="Q373" s="70">
        <f>K373*W373*2</f>
        <v>4</v>
      </c>
      <c r="R373" s="70">
        <f>K373*X373*2</f>
        <v>4</v>
      </c>
      <c r="S373" s="102">
        <f>VLOOKUP(C373,职业!B:H,4,0)</f>
        <v>4</v>
      </c>
      <c r="T373" s="102">
        <f>VLOOKUP(C373,职业!B:J,5,0)</f>
        <v>3</v>
      </c>
      <c r="U373" s="102">
        <f>VLOOKUP(C373,职业!B:J,6,0)</f>
        <v>2</v>
      </c>
      <c r="V373" s="102">
        <f>VLOOKUP(C373,职业!B:J,7,0)</f>
        <v>2</v>
      </c>
      <c r="W373" s="102">
        <f>VLOOKUP(C373,职业!B:J,8,0)</f>
        <v>2</v>
      </c>
      <c r="X373" s="102">
        <f>VLOOKUP(C373,职业!B:J,9,0)</f>
        <v>2</v>
      </c>
    </row>
    <row r="374" spans="1:24">
      <c r="A374" s="44">
        <f>ROW()-2</f>
        <v>372</v>
      </c>
      <c r="B374" s="44">
        <v>498</v>
      </c>
      <c r="C374" s="40">
        <v>1</v>
      </c>
      <c r="D374" s="40">
        <v>0</v>
      </c>
      <c r="E374" s="45" t="s">
        <v>618</v>
      </c>
      <c r="F374" s="45" t="str">
        <f>VLOOKUP(C374,职业!B:C,2,0)</f>
        <v>大将军</v>
      </c>
      <c r="G374" s="45" t="str">
        <f>VLOOKUP(D374,绝技!B:C,2,0)</f>
        <v>无</v>
      </c>
      <c r="H374" s="48">
        <v>15</v>
      </c>
      <c r="I374" s="48">
        <v>6</v>
      </c>
      <c r="J374" s="44">
        <f>H374+I374</f>
        <v>21</v>
      </c>
      <c r="K374" s="40">
        <v>1</v>
      </c>
      <c r="L374" s="41">
        <v>1</v>
      </c>
      <c r="M374" s="46">
        <f>(K374*S374*5)*(10+L374)</f>
        <v>220</v>
      </c>
      <c r="N374" s="70">
        <f>(K374*T374)*(10+L374)</f>
        <v>33</v>
      </c>
      <c r="O374" s="70">
        <f>K374*U374</f>
        <v>2</v>
      </c>
      <c r="P374" s="70">
        <f>K374*V374</f>
        <v>2</v>
      </c>
      <c r="Q374" s="70">
        <f>K374*W374*2</f>
        <v>4</v>
      </c>
      <c r="R374" s="70">
        <f>K374*X374*2</f>
        <v>4</v>
      </c>
      <c r="S374" s="102">
        <f>VLOOKUP(C374,职业!B:H,4,0)</f>
        <v>4</v>
      </c>
      <c r="T374" s="102">
        <f>VLOOKUP(C374,职业!B:J,5,0)</f>
        <v>3</v>
      </c>
      <c r="U374" s="102">
        <f>VLOOKUP(C374,职业!B:J,6,0)</f>
        <v>2</v>
      </c>
      <c r="V374" s="102">
        <f>VLOOKUP(C374,职业!B:J,7,0)</f>
        <v>2</v>
      </c>
      <c r="W374" s="102">
        <f>VLOOKUP(C374,职业!B:J,8,0)</f>
        <v>2</v>
      </c>
      <c r="X374" s="102">
        <f>VLOOKUP(C374,职业!B:J,9,0)</f>
        <v>2</v>
      </c>
    </row>
    <row r="375" spans="1:24">
      <c r="A375" s="44">
        <f>ROW()-2</f>
        <v>373</v>
      </c>
      <c r="B375" s="44">
        <v>516</v>
      </c>
      <c r="C375" s="40">
        <v>1</v>
      </c>
      <c r="D375" s="40">
        <v>0</v>
      </c>
      <c r="E375" s="45" t="s">
        <v>634</v>
      </c>
      <c r="F375" s="45" t="str">
        <f>VLOOKUP(C375,职业!B:C,2,0)</f>
        <v>大将军</v>
      </c>
      <c r="G375" s="45" t="str">
        <f>VLOOKUP(D375,绝技!B:C,2,0)</f>
        <v>无</v>
      </c>
      <c r="H375" s="48">
        <v>15</v>
      </c>
      <c r="I375" s="48">
        <v>14</v>
      </c>
      <c r="J375" s="44">
        <f>H375+I375</f>
        <v>29</v>
      </c>
      <c r="K375" s="40">
        <v>1</v>
      </c>
      <c r="L375" s="41">
        <v>1</v>
      </c>
      <c r="M375" s="46">
        <f>(K375*S375*5)*(10+L375)</f>
        <v>220</v>
      </c>
      <c r="N375" s="70">
        <f>(K375*T375)*(10+L375)</f>
        <v>33</v>
      </c>
      <c r="O375" s="70">
        <f>K375*U375</f>
        <v>2</v>
      </c>
      <c r="P375" s="70">
        <f>K375*V375</f>
        <v>2</v>
      </c>
      <c r="Q375" s="70">
        <f>K375*W375*2</f>
        <v>4</v>
      </c>
      <c r="R375" s="70">
        <f>K375*X375*2</f>
        <v>4</v>
      </c>
      <c r="S375" s="102">
        <f>VLOOKUP(C375,职业!B:H,4,0)</f>
        <v>4</v>
      </c>
      <c r="T375" s="102">
        <f>VLOOKUP(C375,职业!B:J,5,0)</f>
        <v>3</v>
      </c>
      <c r="U375" s="102">
        <f>VLOOKUP(C375,职业!B:J,6,0)</f>
        <v>2</v>
      </c>
      <c r="V375" s="102">
        <f>VLOOKUP(C375,职业!B:J,7,0)</f>
        <v>2</v>
      </c>
      <c r="W375" s="102">
        <f>VLOOKUP(C375,职业!B:J,8,0)</f>
        <v>2</v>
      </c>
      <c r="X375" s="102">
        <f>VLOOKUP(C375,职业!B:J,9,0)</f>
        <v>2</v>
      </c>
    </row>
    <row r="376" spans="1:24">
      <c r="A376" s="44">
        <f>ROW()-2</f>
        <v>374</v>
      </c>
      <c r="B376" s="44">
        <v>526</v>
      </c>
      <c r="C376" s="40">
        <v>1</v>
      </c>
      <c r="D376" s="40">
        <v>0</v>
      </c>
      <c r="E376" s="45" t="s">
        <v>644</v>
      </c>
      <c r="F376" s="45" t="str">
        <f>VLOOKUP(C376,职业!B:C,2,0)</f>
        <v>大将军</v>
      </c>
      <c r="G376" s="45" t="str">
        <f>VLOOKUP(D376,绝技!B:C,2,0)</f>
        <v>无</v>
      </c>
      <c r="H376" s="48">
        <v>15</v>
      </c>
      <c r="I376" s="48">
        <v>9</v>
      </c>
      <c r="J376" s="44">
        <f>H376+I376</f>
        <v>24</v>
      </c>
      <c r="K376" s="40">
        <v>1</v>
      </c>
      <c r="L376" s="41">
        <v>1</v>
      </c>
      <c r="M376" s="46">
        <f>(K376*S376*5)*(10+L376)</f>
        <v>220</v>
      </c>
      <c r="N376" s="70">
        <f>(K376*T376)*(10+L376)</f>
        <v>33</v>
      </c>
      <c r="O376" s="70">
        <f>K376*U376</f>
        <v>2</v>
      </c>
      <c r="P376" s="70">
        <f>K376*V376</f>
        <v>2</v>
      </c>
      <c r="Q376" s="70">
        <f>K376*W376*2</f>
        <v>4</v>
      </c>
      <c r="R376" s="70">
        <f>K376*X376*2</f>
        <v>4</v>
      </c>
      <c r="S376" s="102">
        <f>VLOOKUP(C376,职业!B:H,4,0)</f>
        <v>4</v>
      </c>
      <c r="T376" s="102">
        <f>VLOOKUP(C376,职业!B:J,5,0)</f>
        <v>3</v>
      </c>
      <c r="U376" s="102">
        <f>VLOOKUP(C376,职业!B:J,6,0)</f>
        <v>2</v>
      </c>
      <c r="V376" s="102">
        <f>VLOOKUP(C376,职业!B:J,7,0)</f>
        <v>2</v>
      </c>
      <c r="W376" s="102">
        <f>VLOOKUP(C376,职业!B:J,8,0)</f>
        <v>2</v>
      </c>
      <c r="X376" s="102">
        <f>VLOOKUP(C376,职业!B:J,9,0)</f>
        <v>2</v>
      </c>
    </row>
    <row r="377" spans="1:24">
      <c r="A377" s="44">
        <f>ROW()-2</f>
        <v>375</v>
      </c>
      <c r="B377" s="44">
        <v>533</v>
      </c>
      <c r="C377" s="40">
        <v>1</v>
      </c>
      <c r="D377" s="40">
        <v>0</v>
      </c>
      <c r="E377" s="45" t="s">
        <v>651</v>
      </c>
      <c r="F377" s="45" t="str">
        <f>VLOOKUP(C377,职业!B:C,2,0)</f>
        <v>大将军</v>
      </c>
      <c r="G377" s="45" t="str">
        <f>VLOOKUP(D377,绝技!B:C,2,0)</f>
        <v>无</v>
      </c>
      <c r="H377" s="48">
        <v>15</v>
      </c>
      <c r="I377" s="48">
        <v>8</v>
      </c>
      <c r="J377" s="44">
        <f>H377+I377</f>
        <v>23</v>
      </c>
      <c r="K377" s="40">
        <v>1</v>
      </c>
      <c r="L377" s="41">
        <v>1</v>
      </c>
      <c r="M377" s="46">
        <f>(K377*S377*5)*(10+L377)</f>
        <v>220</v>
      </c>
      <c r="N377" s="70">
        <f>(K377*T377)*(10+L377)</f>
        <v>33</v>
      </c>
      <c r="O377" s="70">
        <f>K377*U377</f>
        <v>2</v>
      </c>
      <c r="P377" s="70">
        <f>K377*V377</f>
        <v>2</v>
      </c>
      <c r="Q377" s="70">
        <f>K377*W377*2</f>
        <v>4</v>
      </c>
      <c r="R377" s="70">
        <f>K377*X377*2</f>
        <v>4</v>
      </c>
      <c r="S377" s="102">
        <f>VLOOKUP(C377,职业!B:H,4,0)</f>
        <v>4</v>
      </c>
      <c r="T377" s="102">
        <f>VLOOKUP(C377,职业!B:J,5,0)</f>
        <v>3</v>
      </c>
      <c r="U377" s="102">
        <f>VLOOKUP(C377,职业!B:J,6,0)</f>
        <v>2</v>
      </c>
      <c r="V377" s="102">
        <f>VLOOKUP(C377,职业!B:J,7,0)</f>
        <v>2</v>
      </c>
      <c r="W377" s="102">
        <f>VLOOKUP(C377,职业!B:J,8,0)</f>
        <v>2</v>
      </c>
      <c r="X377" s="102">
        <f>VLOOKUP(C377,职业!B:J,9,0)</f>
        <v>2</v>
      </c>
    </row>
    <row r="378" spans="1:24">
      <c r="A378" s="44">
        <f>ROW()-2</f>
        <v>376</v>
      </c>
      <c r="B378" s="44">
        <v>538</v>
      </c>
      <c r="C378" s="40">
        <v>1</v>
      </c>
      <c r="D378" s="40">
        <v>0</v>
      </c>
      <c r="E378" s="45" t="s">
        <v>656</v>
      </c>
      <c r="F378" s="45" t="str">
        <f>VLOOKUP(C378,职业!B:C,2,0)</f>
        <v>大将军</v>
      </c>
      <c r="G378" s="45" t="str">
        <f>VLOOKUP(D378,绝技!B:C,2,0)</f>
        <v>无</v>
      </c>
      <c r="H378" s="48">
        <v>15</v>
      </c>
      <c r="I378" s="48">
        <v>9</v>
      </c>
      <c r="J378" s="44">
        <f>H378+I378</f>
        <v>24</v>
      </c>
      <c r="K378" s="40">
        <v>1</v>
      </c>
      <c r="L378" s="41">
        <v>1</v>
      </c>
      <c r="M378" s="46">
        <f>(K378*S378*5)*(10+L378)</f>
        <v>220</v>
      </c>
      <c r="N378" s="70">
        <f>(K378*T378)*(10+L378)</f>
        <v>33</v>
      </c>
      <c r="O378" s="70">
        <f>K378*U378</f>
        <v>2</v>
      </c>
      <c r="P378" s="70">
        <f>K378*V378</f>
        <v>2</v>
      </c>
      <c r="Q378" s="70">
        <f>K378*W378*2</f>
        <v>4</v>
      </c>
      <c r="R378" s="70">
        <f>K378*X378*2</f>
        <v>4</v>
      </c>
      <c r="S378" s="102">
        <f>VLOOKUP(C378,职业!B:H,4,0)</f>
        <v>4</v>
      </c>
      <c r="T378" s="102">
        <f>VLOOKUP(C378,职业!B:J,5,0)</f>
        <v>3</v>
      </c>
      <c r="U378" s="102">
        <f>VLOOKUP(C378,职业!B:J,6,0)</f>
        <v>2</v>
      </c>
      <c r="V378" s="102">
        <f>VLOOKUP(C378,职业!B:J,7,0)</f>
        <v>2</v>
      </c>
      <c r="W378" s="102">
        <f>VLOOKUP(C378,职业!B:J,8,0)</f>
        <v>2</v>
      </c>
      <c r="X378" s="102">
        <f>VLOOKUP(C378,职业!B:J,9,0)</f>
        <v>2</v>
      </c>
    </row>
    <row r="379" spans="1:24">
      <c r="A379" s="44">
        <f>ROW()-2</f>
        <v>377</v>
      </c>
      <c r="B379" s="44">
        <v>565</v>
      </c>
      <c r="C379" s="40">
        <v>1</v>
      </c>
      <c r="D379" s="40">
        <v>0</v>
      </c>
      <c r="E379" s="45" t="s">
        <v>682</v>
      </c>
      <c r="F379" s="45" t="str">
        <f>VLOOKUP(C379,职业!B:C,2,0)</f>
        <v>大将军</v>
      </c>
      <c r="G379" s="45" t="str">
        <f>VLOOKUP(D379,绝技!B:C,2,0)</f>
        <v>无</v>
      </c>
      <c r="H379" s="48">
        <v>15</v>
      </c>
      <c r="I379" s="48">
        <v>17</v>
      </c>
      <c r="J379" s="44">
        <f>H379+I379</f>
        <v>32</v>
      </c>
      <c r="K379" s="40">
        <v>1</v>
      </c>
      <c r="L379" s="41">
        <v>1</v>
      </c>
      <c r="M379" s="46">
        <f>(K379*S379*5)*(10+L379)</f>
        <v>220</v>
      </c>
      <c r="N379" s="70">
        <f>(K379*T379)*(10+L379)</f>
        <v>33</v>
      </c>
      <c r="O379" s="70">
        <f>K379*U379</f>
        <v>2</v>
      </c>
      <c r="P379" s="70">
        <f>K379*V379</f>
        <v>2</v>
      </c>
      <c r="Q379" s="70">
        <f>K379*W379*2</f>
        <v>4</v>
      </c>
      <c r="R379" s="70">
        <f>K379*X379*2</f>
        <v>4</v>
      </c>
      <c r="S379" s="102">
        <f>VLOOKUP(C379,职业!B:H,4,0)</f>
        <v>4</v>
      </c>
      <c r="T379" s="102">
        <f>VLOOKUP(C379,职业!B:J,5,0)</f>
        <v>3</v>
      </c>
      <c r="U379" s="102">
        <f>VLOOKUP(C379,职业!B:J,6,0)</f>
        <v>2</v>
      </c>
      <c r="V379" s="102">
        <f>VLOOKUP(C379,职业!B:J,7,0)</f>
        <v>2</v>
      </c>
      <c r="W379" s="102">
        <f>VLOOKUP(C379,职业!B:J,8,0)</f>
        <v>2</v>
      </c>
      <c r="X379" s="102">
        <f>VLOOKUP(C379,职业!B:J,9,0)</f>
        <v>2</v>
      </c>
    </row>
    <row r="380" spans="1:24">
      <c r="A380" s="44">
        <f>ROW()-2</f>
        <v>378</v>
      </c>
      <c r="B380" s="44">
        <v>586</v>
      </c>
      <c r="C380" s="40">
        <v>1</v>
      </c>
      <c r="D380" s="40">
        <v>0</v>
      </c>
      <c r="E380" s="45" t="s">
        <v>703</v>
      </c>
      <c r="F380" s="45" t="str">
        <f>VLOOKUP(C380,职业!B:C,2,0)</f>
        <v>大将军</v>
      </c>
      <c r="G380" s="45" t="str">
        <f>VLOOKUP(D380,绝技!B:C,2,0)</f>
        <v>无</v>
      </c>
      <c r="H380" s="48">
        <v>15</v>
      </c>
      <c r="I380" s="48">
        <v>9</v>
      </c>
      <c r="J380" s="44">
        <f>H380+I380</f>
        <v>24</v>
      </c>
      <c r="K380" s="40">
        <v>1</v>
      </c>
      <c r="L380" s="41">
        <v>1</v>
      </c>
      <c r="M380" s="46">
        <f>(K380*S380*5)*(10+L380)</f>
        <v>220</v>
      </c>
      <c r="N380" s="70">
        <f>(K380*T380)*(10+L380)</f>
        <v>33</v>
      </c>
      <c r="O380" s="70">
        <f>K380*U380</f>
        <v>2</v>
      </c>
      <c r="P380" s="70">
        <f>K380*V380</f>
        <v>2</v>
      </c>
      <c r="Q380" s="70">
        <f>K380*W380*2</f>
        <v>4</v>
      </c>
      <c r="R380" s="70">
        <f>K380*X380*2</f>
        <v>4</v>
      </c>
      <c r="S380" s="102">
        <f>VLOOKUP(C380,职业!B:H,4,0)</f>
        <v>4</v>
      </c>
      <c r="T380" s="102">
        <f>VLOOKUP(C380,职业!B:J,5,0)</f>
        <v>3</v>
      </c>
      <c r="U380" s="102">
        <f>VLOOKUP(C380,职业!B:J,6,0)</f>
        <v>2</v>
      </c>
      <c r="V380" s="102">
        <f>VLOOKUP(C380,职业!B:J,7,0)</f>
        <v>2</v>
      </c>
      <c r="W380" s="102">
        <f>VLOOKUP(C380,职业!B:J,8,0)</f>
        <v>2</v>
      </c>
      <c r="X380" s="102">
        <f>VLOOKUP(C380,职业!B:J,9,0)</f>
        <v>2</v>
      </c>
    </row>
    <row r="381" spans="1:24">
      <c r="A381" s="44">
        <f>ROW()-2</f>
        <v>379</v>
      </c>
      <c r="B381" s="44">
        <v>591</v>
      </c>
      <c r="C381" s="40">
        <v>1</v>
      </c>
      <c r="D381" s="40">
        <v>0</v>
      </c>
      <c r="E381" s="45" t="s">
        <v>708</v>
      </c>
      <c r="F381" s="45" t="str">
        <f>VLOOKUP(C381,职业!B:C,2,0)</f>
        <v>大将军</v>
      </c>
      <c r="G381" s="45" t="str">
        <f>VLOOKUP(D381,绝技!B:C,2,0)</f>
        <v>无</v>
      </c>
      <c r="H381" s="48">
        <v>15</v>
      </c>
      <c r="I381" s="48">
        <v>13</v>
      </c>
      <c r="J381" s="44">
        <f>H381+I381</f>
        <v>28</v>
      </c>
      <c r="K381" s="40">
        <v>1</v>
      </c>
      <c r="L381" s="41">
        <v>1</v>
      </c>
      <c r="M381" s="46">
        <f>(K381*S381*5)*(10+L381)</f>
        <v>220</v>
      </c>
      <c r="N381" s="70">
        <f>(K381*T381)*(10+L381)</f>
        <v>33</v>
      </c>
      <c r="O381" s="70">
        <f>K381*U381</f>
        <v>2</v>
      </c>
      <c r="P381" s="70">
        <f>K381*V381</f>
        <v>2</v>
      </c>
      <c r="Q381" s="70">
        <f>K381*W381*2</f>
        <v>4</v>
      </c>
      <c r="R381" s="70">
        <f>K381*X381*2</f>
        <v>4</v>
      </c>
      <c r="S381" s="102">
        <f>VLOOKUP(C381,职业!B:H,4,0)</f>
        <v>4</v>
      </c>
      <c r="T381" s="102">
        <f>VLOOKUP(C381,职业!B:J,5,0)</f>
        <v>3</v>
      </c>
      <c r="U381" s="102">
        <f>VLOOKUP(C381,职业!B:J,6,0)</f>
        <v>2</v>
      </c>
      <c r="V381" s="102">
        <f>VLOOKUP(C381,职业!B:J,7,0)</f>
        <v>2</v>
      </c>
      <c r="W381" s="102">
        <f>VLOOKUP(C381,职业!B:J,8,0)</f>
        <v>2</v>
      </c>
      <c r="X381" s="102">
        <f>VLOOKUP(C381,职业!B:J,9,0)</f>
        <v>2</v>
      </c>
    </row>
    <row r="382" spans="1:24">
      <c r="A382" s="44">
        <f>ROW()-2</f>
        <v>380</v>
      </c>
      <c r="B382" s="44">
        <v>599</v>
      </c>
      <c r="C382" s="40">
        <v>1</v>
      </c>
      <c r="D382" s="40">
        <v>0</v>
      </c>
      <c r="E382" s="45" t="s">
        <v>716</v>
      </c>
      <c r="F382" s="45" t="str">
        <f>VLOOKUP(C382,职业!B:C,2,0)</f>
        <v>大将军</v>
      </c>
      <c r="G382" s="45" t="str">
        <f>VLOOKUP(D382,绝技!B:C,2,0)</f>
        <v>无</v>
      </c>
      <c r="H382" s="48">
        <v>15</v>
      </c>
      <c r="I382" s="48">
        <v>19</v>
      </c>
      <c r="J382" s="44">
        <f>H382+I382</f>
        <v>34</v>
      </c>
      <c r="K382" s="40">
        <v>1</v>
      </c>
      <c r="L382" s="41">
        <v>1</v>
      </c>
      <c r="M382" s="46">
        <f>(K382*S382*5)*(10+L382)</f>
        <v>220</v>
      </c>
      <c r="N382" s="70">
        <f>(K382*T382)*(10+L382)</f>
        <v>33</v>
      </c>
      <c r="O382" s="70">
        <f>K382*U382</f>
        <v>2</v>
      </c>
      <c r="P382" s="70">
        <f>K382*V382</f>
        <v>2</v>
      </c>
      <c r="Q382" s="70">
        <f>K382*W382*2</f>
        <v>4</v>
      </c>
      <c r="R382" s="70">
        <f>K382*X382*2</f>
        <v>4</v>
      </c>
      <c r="S382" s="102">
        <f>VLOOKUP(C382,职业!B:H,4,0)</f>
        <v>4</v>
      </c>
      <c r="T382" s="102">
        <f>VLOOKUP(C382,职业!B:J,5,0)</f>
        <v>3</v>
      </c>
      <c r="U382" s="102">
        <f>VLOOKUP(C382,职业!B:J,6,0)</f>
        <v>2</v>
      </c>
      <c r="V382" s="102">
        <f>VLOOKUP(C382,职业!B:J,7,0)</f>
        <v>2</v>
      </c>
      <c r="W382" s="102">
        <f>VLOOKUP(C382,职业!B:J,8,0)</f>
        <v>2</v>
      </c>
      <c r="X382" s="102">
        <f>VLOOKUP(C382,职业!B:J,9,0)</f>
        <v>2</v>
      </c>
    </row>
    <row r="383" spans="1:24">
      <c r="A383" s="44">
        <f>ROW()-2</f>
        <v>381</v>
      </c>
      <c r="B383" s="44">
        <v>600</v>
      </c>
      <c r="C383" s="40">
        <v>1</v>
      </c>
      <c r="D383" s="40">
        <v>0</v>
      </c>
      <c r="E383" s="45" t="s">
        <v>717</v>
      </c>
      <c r="F383" s="45" t="str">
        <f>VLOOKUP(C383,职业!B:C,2,0)</f>
        <v>大将军</v>
      </c>
      <c r="G383" s="45" t="str">
        <f>VLOOKUP(D383,绝技!B:C,2,0)</f>
        <v>无</v>
      </c>
      <c r="H383" s="48">
        <v>15</v>
      </c>
      <c r="I383" s="48">
        <v>21</v>
      </c>
      <c r="J383" s="44">
        <f>H383+I383</f>
        <v>36</v>
      </c>
      <c r="K383" s="40">
        <v>1</v>
      </c>
      <c r="L383" s="41">
        <v>1</v>
      </c>
      <c r="M383" s="46">
        <f>(K383*S383*5)*(10+L383)</f>
        <v>220</v>
      </c>
      <c r="N383" s="70">
        <f>(K383*T383)*(10+L383)</f>
        <v>33</v>
      </c>
      <c r="O383" s="70">
        <f>K383*U383</f>
        <v>2</v>
      </c>
      <c r="P383" s="70">
        <f>K383*V383</f>
        <v>2</v>
      </c>
      <c r="Q383" s="70">
        <f>K383*W383*2</f>
        <v>4</v>
      </c>
      <c r="R383" s="70">
        <f>K383*X383*2</f>
        <v>4</v>
      </c>
      <c r="S383" s="102">
        <f>VLOOKUP(C383,职业!B:H,4,0)</f>
        <v>4</v>
      </c>
      <c r="T383" s="102">
        <f>VLOOKUP(C383,职业!B:J,5,0)</f>
        <v>3</v>
      </c>
      <c r="U383" s="102">
        <f>VLOOKUP(C383,职业!B:J,6,0)</f>
        <v>2</v>
      </c>
      <c r="V383" s="102">
        <f>VLOOKUP(C383,职业!B:J,7,0)</f>
        <v>2</v>
      </c>
      <c r="W383" s="102">
        <f>VLOOKUP(C383,职业!B:J,8,0)</f>
        <v>2</v>
      </c>
      <c r="X383" s="102">
        <f>VLOOKUP(C383,职业!B:J,9,0)</f>
        <v>2</v>
      </c>
    </row>
    <row r="384" spans="1:24">
      <c r="A384" s="44">
        <f>ROW()-2</f>
        <v>382</v>
      </c>
      <c r="B384" s="44">
        <v>619</v>
      </c>
      <c r="C384" s="40">
        <v>1</v>
      </c>
      <c r="D384" s="40">
        <v>0</v>
      </c>
      <c r="E384" s="45" t="s">
        <v>735</v>
      </c>
      <c r="F384" s="45" t="str">
        <f>VLOOKUP(C384,职业!B:C,2,0)</f>
        <v>大将军</v>
      </c>
      <c r="G384" s="45" t="str">
        <f>VLOOKUP(D384,绝技!B:C,2,0)</f>
        <v>无</v>
      </c>
      <c r="H384" s="48">
        <v>15</v>
      </c>
      <c r="I384" s="48">
        <v>8</v>
      </c>
      <c r="J384" s="44">
        <f>H384+I384</f>
        <v>23</v>
      </c>
      <c r="K384" s="40">
        <v>1</v>
      </c>
      <c r="L384" s="41">
        <v>1</v>
      </c>
      <c r="M384" s="46">
        <f>(K384*S384*5)*(10+L384)</f>
        <v>220</v>
      </c>
      <c r="N384" s="70">
        <f>(K384*T384)*(10+L384)</f>
        <v>33</v>
      </c>
      <c r="O384" s="70">
        <f>K384*U384</f>
        <v>2</v>
      </c>
      <c r="P384" s="70">
        <f>K384*V384</f>
        <v>2</v>
      </c>
      <c r="Q384" s="70">
        <f>K384*W384*2</f>
        <v>4</v>
      </c>
      <c r="R384" s="70">
        <f>K384*X384*2</f>
        <v>4</v>
      </c>
      <c r="S384" s="102">
        <f>VLOOKUP(C384,职业!B:H,4,0)</f>
        <v>4</v>
      </c>
      <c r="T384" s="102">
        <f>VLOOKUP(C384,职业!B:J,5,0)</f>
        <v>3</v>
      </c>
      <c r="U384" s="102">
        <f>VLOOKUP(C384,职业!B:J,6,0)</f>
        <v>2</v>
      </c>
      <c r="V384" s="102">
        <f>VLOOKUP(C384,职业!B:J,7,0)</f>
        <v>2</v>
      </c>
      <c r="W384" s="102">
        <f>VLOOKUP(C384,职业!B:J,8,0)</f>
        <v>2</v>
      </c>
      <c r="X384" s="102">
        <f>VLOOKUP(C384,职业!B:J,9,0)</f>
        <v>2</v>
      </c>
    </row>
    <row r="385" spans="1:24">
      <c r="A385" s="44">
        <f>ROW()-2</f>
        <v>383</v>
      </c>
      <c r="B385" s="44">
        <v>627</v>
      </c>
      <c r="C385" s="40">
        <v>1</v>
      </c>
      <c r="D385" s="40">
        <v>0</v>
      </c>
      <c r="E385" s="45" t="s">
        <v>743</v>
      </c>
      <c r="F385" s="45" t="str">
        <f>VLOOKUP(C385,职业!B:C,2,0)</f>
        <v>大将军</v>
      </c>
      <c r="G385" s="45" t="str">
        <f>VLOOKUP(D385,绝技!B:C,2,0)</f>
        <v>无</v>
      </c>
      <c r="H385" s="48">
        <v>15</v>
      </c>
      <c r="I385" s="48">
        <v>17</v>
      </c>
      <c r="J385" s="44">
        <f>H385+I385</f>
        <v>32</v>
      </c>
      <c r="K385" s="40">
        <v>1</v>
      </c>
      <c r="L385" s="41">
        <v>1</v>
      </c>
      <c r="M385" s="46">
        <f>(K385*S385*5)*(10+L385)</f>
        <v>220</v>
      </c>
      <c r="N385" s="70">
        <f>(K385*T385)*(10+L385)</f>
        <v>33</v>
      </c>
      <c r="O385" s="70">
        <f>K385*U385</f>
        <v>2</v>
      </c>
      <c r="P385" s="70">
        <f>K385*V385</f>
        <v>2</v>
      </c>
      <c r="Q385" s="70">
        <f>K385*W385*2</f>
        <v>4</v>
      </c>
      <c r="R385" s="70">
        <f>K385*X385*2</f>
        <v>4</v>
      </c>
      <c r="S385" s="102">
        <f>VLOOKUP(C385,职业!B:H,4,0)</f>
        <v>4</v>
      </c>
      <c r="T385" s="102">
        <f>VLOOKUP(C385,职业!B:J,5,0)</f>
        <v>3</v>
      </c>
      <c r="U385" s="102">
        <f>VLOOKUP(C385,职业!B:J,6,0)</f>
        <v>2</v>
      </c>
      <c r="V385" s="102">
        <f>VLOOKUP(C385,职业!B:J,7,0)</f>
        <v>2</v>
      </c>
      <c r="W385" s="102">
        <f>VLOOKUP(C385,职业!B:J,8,0)</f>
        <v>2</v>
      </c>
      <c r="X385" s="102">
        <f>VLOOKUP(C385,职业!B:J,9,0)</f>
        <v>2</v>
      </c>
    </row>
    <row r="386" spans="1:24">
      <c r="A386" s="44">
        <f>ROW()-2</f>
        <v>384</v>
      </c>
      <c r="B386" s="44">
        <v>644</v>
      </c>
      <c r="C386" s="40">
        <v>1</v>
      </c>
      <c r="D386" s="40">
        <v>0</v>
      </c>
      <c r="E386" s="45" t="s">
        <v>760</v>
      </c>
      <c r="F386" s="45" t="str">
        <f>VLOOKUP(C386,职业!B:C,2,0)</f>
        <v>大将军</v>
      </c>
      <c r="G386" s="45" t="str">
        <f>VLOOKUP(D386,绝技!B:C,2,0)</f>
        <v>无</v>
      </c>
      <c r="H386" s="48">
        <v>15</v>
      </c>
      <c r="I386" s="48">
        <v>7</v>
      </c>
      <c r="J386" s="44">
        <f>H386+I386</f>
        <v>22</v>
      </c>
      <c r="K386" s="40">
        <v>1</v>
      </c>
      <c r="L386" s="41">
        <v>1</v>
      </c>
      <c r="M386" s="46">
        <f>(K386*S386*5)*(10+L386)</f>
        <v>220</v>
      </c>
      <c r="N386" s="70">
        <f>(K386*T386)*(10+L386)</f>
        <v>33</v>
      </c>
      <c r="O386" s="70">
        <f>K386*U386</f>
        <v>2</v>
      </c>
      <c r="P386" s="70">
        <f>K386*V386</f>
        <v>2</v>
      </c>
      <c r="Q386" s="70">
        <f>K386*W386*2</f>
        <v>4</v>
      </c>
      <c r="R386" s="70">
        <f>K386*X386*2</f>
        <v>4</v>
      </c>
      <c r="S386" s="102">
        <f>VLOOKUP(C386,职业!B:H,4,0)</f>
        <v>4</v>
      </c>
      <c r="T386" s="102">
        <f>VLOOKUP(C386,职业!B:J,5,0)</f>
        <v>3</v>
      </c>
      <c r="U386" s="102">
        <f>VLOOKUP(C386,职业!B:J,6,0)</f>
        <v>2</v>
      </c>
      <c r="V386" s="102">
        <f>VLOOKUP(C386,职业!B:J,7,0)</f>
        <v>2</v>
      </c>
      <c r="W386" s="102">
        <f>VLOOKUP(C386,职业!B:J,8,0)</f>
        <v>2</v>
      </c>
      <c r="X386" s="102">
        <f>VLOOKUP(C386,职业!B:J,9,0)</f>
        <v>2</v>
      </c>
    </row>
    <row r="387" spans="1:24">
      <c r="A387" s="44">
        <f>ROW()-2</f>
        <v>385</v>
      </c>
      <c r="B387" s="44">
        <v>649</v>
      </c>
      <c r="C387" s="40">
        <v>1</v>
      </c>
      <c r="D387" s="40">
        <v>0</v>
      </c>
      <c r="E387" s="45" t="s">
        <v>765</v>
      </c>
      <c r="F387" s="45" t="str">
        <f>VLOOKUP(C387,职业!B:C,2,0)</f>
        <v>大将军</v>
      </c>
      <c r="G387" s="45" t="str">
        <f>VLOOKUP(D387,绝技!B:C,2,0)</f>
        <v>无</v>
      </c>
      <c r="H387" s="48">
        <v>15</v>
      </c>
      <c r="I387" s="48">
        <v>16</v>
      </c>
      <c r="J387" s="44">
        <f>H387+I387</f>
        <v>31</v>
      </c>
      <c r="K387" s="40">
        <v>1</v>
      </c>
      <c r="L387" s="41">
        <v>1</v>
      </c>
      <c r="M387" s="46">
        <f>(K387*S387*5)*(10+L387)</f>
        <v>220</v>
      </c>
      <c r="N387" s="70">
        <f>(K387*T387)*(10+L387)</f>
        <v>33</v>
      </c>
      <c r="O387" s="70">
        <f>K387*U387</f>
        <v>2</v>
      </c>
      <c r="P387" s="70">
        <f>K387*V387</f>
        <v>2</v>
      </c>
      <c r="Q387" s="70">
        <f>K387*W387*2</f>
        <v>4</v>
      </c>
      <c r="R387" s="70">
        <f>K387*X387*2</f>
        <v>4</v>
      </c>
      <c r="S387" s="102">
        <f>VLOOKUP(C387,职业!B:H,4,0)</f>
        <v>4</v>
      </c>
      <c r="T387" s="102">
        <f>VLOOKUP(C387,职业!B:J,5,0)</f>
        <v>3</v>
      </c>
      <c r="U387" s="102">
        <f>VLOOKUP(C387,职业!B:J,6,0)</f>
        <v>2</v>
      </c>
      <c r="V387" s="102">
        <f>VLOOKUP(C387,职业!B:J,7,0)</f>
        <v>2</v>
      </c>
      <c r="W387" s="102">
        <f>VLOOKUP(C387,职业!B:J,8,0)</f>
        <v>2</v>
      </c>
      <c r="X387" s="102">
        <f>VLOOKUP(C387,职业!B:J,9,0)</f>
        <v>2</v>
      </c>
    </row>
    <row r="388" spans="1:24">
      <c r="A388" s="44">
        <f>ROW()-2</f>
        <v>386</v>
      </c>
      <c r="B388" s="44">
        <v>659</v>
      </c>
      <c r="C388" s="40">
        <v>1</v>
      </c>
      <c r="D388" s="40">
        <v>0</v>
      </c>
      <c r="E388" s="45" t="s">
        <v>775</v>
      </c>
      <c r="F388" s="45" t="str">
        <f>VLOOKUP(C388,职业!B:C,2,0)</f>
        <v>大将军</v>
      </c>
      <c r="G388" s="45" t="str">
        <f>VLOOKUP(D388,绝技!B:C,2,0)</f>
        <v>无</v>
      </c>
      <c r="H388" s="48">
        <v>15</v>
      </c>
      <c r="I388" s="48">
        <v>18</v>
      </c>
      <c r="J388" s="44">
        <f>H388+I388</f>
        <v>33</v>
      </c>
      <c r="K388" s="40">
        <v>1</v>
      </c>
      <c r="L388" s="41">
        <v>1</v>
      </c>
      <c r="M388" s="46">
        <f>(K388*S388*5)*(10+L388)</f>
        <v>220</v>
      </c>
      <c r="N388" s="70">
        <f>(K388*T388)*(10+L388)</f>
        <v>33</v>
      </c>
      <c r="O388" s="70">
        <f>K388*U388</f>
        <v>2</v>
      </c>
      <c r="P388" s="70">
        <f>K388*V388</f>
        <v>2</v>
      </c>
      <c r="Q388" s="70">
        <f>K388*W388*2</f>
        <v>4</v>
      </c>
      <c r="R388" s="70">
        <f>K388*X388*2</f>
        <v>4</v>
      </c>
      <c r="S388" s="102">
        <f>VLOOKUP(C388,职业!B:H,4,0)</f>
        <v>4</v>
      </c>
      <c r="T388" s="102">
        <f>VLOOKUP(C388,职业!B:J,5,0)</f>
        <v>3</v>
      </c>
      <c r="U388" s="102">
        <f>VLOOKUP(C388,职业!B:J,6,0)</f>
        <v>2</v>
      </c>
      <c r="V388" s="102">
        <f>VLOOKUP(C388,职业!B:J,7,0)</f>
        <v>2</v>
      </c>
      <c r="W388" s="102">
        <f>VLOOKUP(C388,职业!B:J,8,0)</f>
        <v>2</v>
      </c>
      <c r="X388" s="102">
        <f>VLOOKUP(C388,职业!B:J,9,0)</f>
        <v>2</v>
      </c>
    </row>
    <row r="389" spans="1:24">
      <c r="A389" s="44">
        <f>ROW()-2</f>
        <v>387</v>
      </c>
      <c r="B389" s="44">
        <v>669</v>
      </c>
      <c r="C389" s="40">
        <v>1</v>
      </c>
      <c r="D389" s="40">
        <v>0</v>
      </c>
      <c r="E389" s="45" t="s">
        <v>784</v>
      </c>
      <c r="F389" s="45" t="str">
        <f>VLOOKUP(C389,职业!B:C,2,0)</f>
        <v>大将军</v>
      </c>
      <c r="G389" s="45" t="str">
        <f>VLOOKUP(D389,绝技!B:C,2,0)</f>
        <v>无</v>
      </c>
      <c r="H389" s="48">
        <v>15</v>
      </c>
      <c r="I389" s="48">
        <v>20</v>
      </c>
      <c r="J389" s="44">
        <f>H389+I389</f>
        <v>35</v>
      </c>
      <c r="K389" s="40">
        <v>1</v>
      </c>
      <c r="L389" s="41">
        <v>1</v>
      </c>
      <c r="M389" s="46">
        <f>(K389*S389*5)*(10+L389)</f>
        <v>220</v>
      </c>
      <c r="N389" s="70">
        <f>(K389*T389)*(10+L389)</f>
        <v>33</v>
      </c>
      <c r="O389" s="70">
        <f>K389*U389</f>
        <v>2</v>
      </c>
      <c r="P389" s="70">
        <f>K389*V389</f>
        <v>2</v>
      </c>
      <c r="Q389" s="70">
        <f>K389*W389*2</f>
        <v>4</v>
      </c>
      <c r="R389" s="70">
        <f>K389*X389*2</f>
        <v>4</v>
      </c>
      <c r="S389" s="102">
        <f>VLOOKUP(C389,职业!B:H,4,0)</f>
        <v>4</v>
      </c>
      <c r="T389" s="102">
        <f>VLOOKUP(C389,职业!B:J,5,0)</f>
        <v>3</v>
      </c>
      <c r="U389" s="102">
        <f>VLOOKUP(C389,职业!B:J,6,0)</f>
        <v>2</v>
      </c>
      <c r="V389" s="102">
        <f>VLOOKUP(C389,职业!B:J,7,0)</f>
        <v>2</v>
      </c>
      <c r="W389" s="102">
        <f>VLOOKUP(C389,职业!B:J,8,0)</f>
        <v>2</v>
      </c>
      <c r="X389" s="102">
        <f>VLOOKUP(C389,职业!B:J,9,0)</f>
        <v>2</v>
      </c>
    </row>
    <row r="390" spans="1:24">
      <c r="A390" s="44">
        <f>ROW()-2</f>
        <v>388</v>
      </c>
      <c r="B390" s="44">
        <v>15</v>
      </c>
      <c r="C390" s="40">
        <v>1</v>
      </c>
      <c r="D390" s="40">
        <v>0</v>
      </c>
      <c r="E390" s="45" t="s">
        <v>138</v>
      </c>
      <c r="F390" s="45" t="str">
        <f>VLOOKUP(C390,职业!B:C,2,0)</f>
        <v>大将军</v>
      </c>
      <c r="G390" s="45" t="str">
        <f>VLOOKUP(D390,绝技!B:C,2,0)</f>
        <v>无</v>
      </c>
      <c r="H390" s="48">
        <v>14</v>
      </c>
      <c r="I390" s="48">
        <v>17</v>
      </c>
      <c r="J390" s="44">
        <f>H390+I390</f>
        <v>31</v>
      </c>
      <c r="K390" s="40">
        <v>1</v>
      </c>
      <c r="L390" s="41">
        <v>1</v>
      </c>
      <c r="M390" s="46">
        <f>(K390*S390*5)*(10+L390)</f>
        <v>220</v>
      </c>
      <c r="N390" s="70">
        <f>(K390*T390)*(10+L390)</f>
        <v>33</v>
      </c>
      <c r="O390" s="70">
        <f>K390*U390</f>
        <v>2</v>
      </c>
      <c r="P390" s="70">
        <f>K390*V390</f>
        <v>2</v>
      </c>
      <c r="Q390" s="70">
        <f>K390*W390*2</f>
        <v>4</v>
      </c>
      <c r="R390" s="70">
        <f>K390*X390*2</f>
        <v>4</v>
      </c>
      <c r="S390" s="102">
        <f>VLOOKUP(C390,职业!B:H,4,0)</f>
        <v>4</v>
      </c>
      <c r="T390" s="102">
        <f>VLOOKUP(C390,职业!B:J,5,0)</f>
        <v>3</v>
      </c>
      <c r="U390" s="102">
        <f>VLOOKUP(C390,职业!B:J,6,0)</f>
        <v>2</v>
      </c>
      <c r="V390" s="102">
        <f>VLOOKUP(C390,职业!B:J,7,0)</f>
        <v>2</v>
      </c>
      <c r="W390" s="102">
        <f>VLOOKUP(C390,职业!B:J,8,0)</f>
        <v>2</v>
      </c>
      <c r="X390" s="102">
        <f>VLOOKUP(C390,职业!B:J,9,0)</f>
        <v>2</v>
      </c>
    </row>
    <row r="391" spans="1:24">
      <c r="A391" s="44">
        <f>ROW()-2</f>
        <v>389</v>
      </c>
      <c r="B391" s="44">
        <v>41</v>
      </c>
      <c r="C391" s="40">
        <v>1</v>
      </c>
      <c r="D391" s="40">
        <v>0</v>
      </c>
      <c r="E391" s="45" t="s">
        <v>164</v>
      </c>
      <c r="F391" s="45" t="str">
        <f>VLOOKUP(C391,职业!B:C,2,0)</f>
        <v>大将军</v>
      </c>
      <c r="G391" s="45" t="str">
        <f>VLOOKUP(D391,绝技!B:C,2,0)</f>
        <v>无</v>
      </c>
      <c r="H391" s="48">
        <v>14</v>
      </c>
      <c r="I391" s="48">
        <v>5</v>
      </c>
      <c r="J391" s="44">
        <f>H391+I391</f>
        <v>19</v>
      </c>
      <c r="K391" s="40">
        <v>1</v>
      </c>
      <c r="L391" s="41">
        <v>1</v>
      </c>
      <c r="M391" s="46">
        <f>(K391*S391*5)*(10+L391)</f>
        <v>220</v>
      </c>
      <c r="N391" s="70">
        <f>(K391*T391)*(10+L391)</f>
        <v>33</v>
      </c>
      <c r="O391" s="70">
        <f>K391*U391</f>
        <v>2</v>
      </c>
      <c r="P391" s="70">
        <f>K391*V391</f>
        <v>2</v>
      </c>
      <c r="Q391" s="70">
        <f>K391*W391*2</f>
        <v>4</v>
      </c>
      <c r="R391" s="70">
        <f>K391*X391*2</f>
        <v>4</v>
      </c>
      <c r="S391" s="102">
        <f>VLOOKUP(C391,职业!B:H,4,0)</f>
        <v>4</v>
      </c>
      <c r="T391" s="102">
        <f>VLOOKUP(C391,职业!B:J,5,0)</f>
        <v>3</v>
      </c>
      <c r="U391" s="102">
        <f>VLOOKUP(C391,职业!B:J,6,0)</f>
        <v>2</v>
      </c>
      <c r="V391" s="102">
        <f>VLOOKUP(C391,职业!B:J,7,0)</f>
        <v>2</v>
      </c>
      <c r="W391" s="102">
        <f>VLOOKUP(C391,职业!B:J,8,0)</f>
        <v>2</v>
      </c>
      <c r="X391" s="102">
        <f>VLOOKUP(C391,职业!B:J,9,0)</f>
        <v>2</v>
      </c>
    </row>
    <row r="392" spans="1:24">
      <c r="A392" s="44">
        <f>ROW()-2</f>
        <v>390</v>
      </c>
      <c r="B392" s="44">
        <v>43</v>
      </c>
      <c r="C392" s="40">
        <v>1</v>
      </c>
      <c r="D392" s="40">
        <v>0</v>
      </c>
      <c r="E392" s="45" t="s">
        <v>166</v>
      </c>
      <c r="F392" s="45" t="str">
        <f>VLOOKUP(C392,职业!B:C,2,0)</f>
        <v>大将军</v>
      </c>
      <c r="G392" s="45" t="str">
        <f>VLOOKUP(D392,绝技!B:C,2,0)</f>
        <v>无</v>
      </c>
      <c r="H392" s="48">
        <v>14</v>
      </c>
      <c r="I392" s="48">
        <v>18</v>
      </c>
      <c r="J392" s="44">
        <f>H392+I392</f>
        <v>32</v>
      </c>
      <c r="K392" s="40">
        <v>1</v>
      </c>
      <c r="L392" s="41">
        <v>1</v>
      </c>
      <c r="M392" s="46">
        <f>(K392*S392*5)*(10+L392)</f>
        <v>220</v>
      </c>
      <c r="N392" s="70">
        <f>(K392*T392)*(10+L392)</f>
        <v>33</v>
      </c>
      <c r="O392" s="70">
        <f>K392*U392</f>
        <v>2</v>
      </c>
      <c r="P392" s="70">
        <f>K392*V392</f>
        <v>2</v>
      </c>
      <c r="Q392" s="70">
        <f>K392*W392*2</f>
        <v>4</v>
      </c>
      <c r="R392" s="70">
        <f>K392*X392*2</f>
        <v>4</v>
      </c>
      <c r="S392" s="102">
        <f>VLOOKUP(C392,职业!B:H,4,0)</f>
        <v>4</v>
      </c>
      <c r="T392" s="102">
        <f>VLOOKUP(C392,职业!B:J,5,0)</f>
        <v>3</v>
      </c>
      <c r="U392" s="102">
        <f>VLOOKUP(C392,职业!B:J,6,0)</f>
        <v>2</v>
      </c>
      <c r="V392" s="102">
        <f>VLOOKUP(C392,职业!B:J,7,0)</f>
        <v>2</v>
      </c>
      <c r="W392" s="102">
        <f>VLOOKUP(C392,职业!B:J,8,0)</f>
        <v>2</v>
      </c>
      <c r="X392" s="102">
        <f>VLOOKUP(C392,职业!B:J,9,0)</f>
        <v>2</v>
      </c>
    </row>
    <row r="393" spans="1:24">
      <c r="A393" s="44">
        <f>ROW()-2</f>
        <v>391</v>
      </c>
      <c r="B393" s="44">
        <v>104</v>
      </c>
      <c r="C393" s="40">
        <v>1</v>
      </c>
      <c r="D393" s="40">
        <v>0</v>
      </c>
      <c r="E393" s="45" t="s">
        <v>227</v>
      </c>
      <c r="F393" s="45" t="str">
        <f>VLOOKUP(C393,职业!B:C,2,0)</f>
        <v>大将军</v>
      </c>
      <c r="G393" s="45" t="str">
        <f>VLOOKUP(D393,绝技!B:C,2,0)</f>
        <v>无</v>
      </c>
      <c r="H393" s="48">
        <v>14</v>
      </c>
      <c r="I393" s="48">
        <v>12</v>
      </c>
      <c r="J393" s="44">
        <f>H393+I393</f>
        <v>26</v>
      </c>
      <c r="K393" s="40">
        <v>1</v>
      </c>
      <c r="L393" s="41">
        <v>1</v>
      </c>
      <c r="M393" s="46">
        <f>(K393*S393*5)*(10+L393)</f>
        <v>220</v>
      </c>
      <c r="N393" s="70">
        <f>(K393*T393)*(10+L393)</f>
        <v>33</v>
      </c>
      <c r="O393" s="70">
        <f>K393*U393</f>
        <v>2</v>
      </c>
      <c r="P393" s="70">
        <f>K393*V393</f>
        <v>2</v>
      </c>
      <c r="Q393" s="70">
        <f>K393*W393*2</f>
        <v>4</v>
      </c>
      <c r="R393" s="70">
        <f>K393*X393*2</f>
        <v>4</v>
      </c>
      <c r="S393" s="102">
        <f>VLOOKUP(C393,职业!B:H,4,0)</f>
        <v>4</v>
      </c>
      <c r="T393" s="102">
        <f>VLOOKUP(C393,职业!B:J,5,0)</f>
        <v>3</v>
      </c>
      <c r="U393" s="102">
        <f>VLOOKUP(C393,职业!B:J,6,0)</f>
        <v>2</v>
      </c>
      <c r="V393" s="102">
        <f>VLOOKUP(C393,职业!B:J,7,0)</f>
        <v>2</v>
      </c>
      <c r="W393" s="102">
        <f>VLOOKUP(C393,职业!B:J,8,0)</f>
        <v>2</v>
      </c>
      <c r="X393" s="102">
        <f>VLOOKUP(C393,职业!B:J,9,0)</f>
        <v>2</v>
      </c>
    </row>
    <row r="394" spans="1:24">
      <c r="A394" s="44">
        <f>ROW()-2</f>
        <v>392</v>
      </c>
      <c r="B394" s="44">
        <v>164</v>
      </c>
      <c r="C394" s="40">
        <v>1</v>
      </c>
      <c r="D394" s="40">
        <v>0</v>
      </c>
      <c r="E394" s="45" t="s">
        <v>287</v>
      </c>
      <c r="F394" s="45" t="str">
        <f>VLOOKUP(C394,职业!B:C,2,0)</f>
        <v>大将军</v>
      </c>
      <c r="G394" s="45" t="str">
        <f>VLOOKUP(D394,绝技!B:C,2,0)</f>
        <v>无</v>
      </c>
      <c r="H394" s="48">
        <v>14</v>
      </c>
      <c r="I394" s="48">
        <v>12</v>
      </c>
      <c r="J394" s="44">
        <f>H394+I394</f>
        <v>26</v>
      </c>
      <c r="K394" s="40">
        <v>1</v>
      </c>
      <c r="L394" s="41">
        <v>1</v>
      </c>
      <c r="M394" s="46">
        <f>(K394*S394*5)*(10+L394)</f>
        <v>220</v>
      </c>
      <c r="N394" s="70">
        <f>(K394*T394)*(10+L394)</f>
        <v>33</v>
      </c>
      <c r="O394" s="70">
        <f>K394*U394</f>
        <v>2</v>
      </c>
      <c r="P394" s="70">
        <f>K394*V394</f>
        <v>2</v>
      </c>
      <c r="Q394" s="70">
        <f>K394*W394*2</f>
        <v>4</v>
      </c>
      <c r="R394" s="70">
        <f>K394*X394*2</f>
        <v>4</v>
      </c>
      <c r="S394" s="102">
        <f>VLOOKUP(C394,职业!B:H,4,0)</f>
        <v>4</v>
      </c>
      <c r="T394" s="102">
        <f>VLOOKUP(C394,职业!B:J,5,0)</f>
        <v>3</v>
      </c>
      <c r="U394" s="102">
        <f>VLOOKUP(C394,职业!B:J,6,0)</f>
        <v>2</v>
      </c>
      <c r="V394" s="102">
        <f>VLOOKUP(C394,职业!B:J,7,0)</f>
        <v>2</v>
      </c>
      <c r="W394" s="102">
        <f>VLOOKUP(C394,职业!B:J,8,0)</f>
        <v>2</v>
      </c>
      <c r="X394" s="102">
        <f>VLOOKUP(C394,职业!B:J,9,0)</f>
        <v>2</v>
      </c>
    </row>
    <row r="395" spans="1:24">
      <c r="A395" s="44">
        <f>ROW()-2</f>
        <v>393</v>
      </c>
      <c r="B395" s="44">
        <v>166</v>
      </c>
      <c r="C395" s="40">
        <v>1</v>
      </c>
      <c r="D395" s="40">
        <v>0</v>
      </c>
      <c r="E395" s="45" t="s">
        <v>289</v>
      </c>
      <c r="F395" s="45" t="str">
        <f>VLOOKUP(C395,职业!B:C,2,0)</f>
        <v>大将军</v>
      </c>
      <c r="G395" s="45" t="str">
        <f>VLOOKUP(D395,绝技!B:C,2,0)</f>
        <v>无</v>
      </c>
      <c r="H395" s="48">
        <v>14</v>
      </c>
      <c r="I395" s="48">
        <v>20</v>
      </c>
      <c r="J395" s="44">
        <f>H395+I395</f>
        <v>34</v>
      </c>
      <c r="K395" s="40">
        <v>1</v>
      </c>
      <c r="L395" s="41">
        <v>1</v>
      </c>
      <c r="M395" s="46">
        <f>(K395*S395*5)*(10+L395)</f>
        <v>220</v>
      </c>
      <c r="N395" s="70">
        <f>(K395*T395)*(10+L395)</f>
        <v>33</v>
      </c>
      <c r="O395" s="70">
        <f>K395*U395</f>
        <v>2</v>
      </c>
      <c r="P395" s="70">
        <f>K395*V395</f>
        <v>2</v>
      </c>
      <c r="Q395" s="70">
        <f>K395*W395*2</f>
        <v>4</v>
      </c>
      <c r="R395" s="70">
        <f>K395*X395*2</f>
        <v>4</v>
      </c>
      <c r="S395" s="102">
        <f>VLOOKUP(C395,职业!B:H,4,0)</f>
        <v>4</v>
      </c>
      <c r="T395" s="102">
        <f>VLOOKUP(C395,职业!B:J,5,0)</f>
        <v>3</v>
      </c>
      <c r="U395" s="102">
        <f>VLOOKUP(C395,职业!B:J,6,0)</f>
        <v>2</v>
      </c>
      <c r="V395" s="102">
        <f>VLOOKUP(C395,职业!B:J,7,0)</f>
        <v>2</v>
      </c>
      <c r="W395" s="102">
        <f>VLOOKUP(C395,职业!B:J,8,0)</f>
        <v>2</v>
      </c>
      <c r="X395" s="102">
        <f>VLOOKUP(C395,职业!B:J,9,0)</f>
        <v>2</v>
      </c>
    </row>
    <row r="396" spans="1:24">
      <c r="A396" s="44">
        <f>ROW()-2</f>
        <v>394</v>
      </c>
      <c r="B396" s="44">
        <v>226</v>
      </c>
      <c r="C396" s="40">
        <v>1</v>
      </c>
      <c r="D396" s="40">
        <v>0</v>
      </c>
      <c r="E396" s="45" t="s">
        <v>349</v>
      </c>
      <c r="F396" s="45" t="str">
        <f>VLOOKUP(C396,职业!B:C,2,0)</f>
        <v>大将军</v>
      </c>
      <c r="G396" s="45" t="str">
        <f>VLOOKUP(D396,绝技!B:C,2,0)</f>
        <v>无</v>
      </c>
      <c r="H396" s="48">
        <v>14</v>
      </c>
      <c r="I396" s="48">
        <v>19</v>
      </c>
      <c r="J396" s="44">
        <f>H396+I396</f>
        <v>33</v>
      </c>
      <c r="K396" s="40">
        <v>1</v>
      </c>
      <c r="L396" s="41">
        <v>1</v>
      </c>
      <c r="M396" s="46">
        <f>(K396*S396*5)*(10+L396)</f>
        <v>220</v>
      </c>
      <c r="N396" s="70">
        <f>(K396*T396)*(10+L396)</f>
        <v>33</v>
      </c>
      <c r="O396" s="70">
        <f>K396*U396</f>
        <v>2</v>
      </c>
      <c r="P396" s="70">
        <f>K396*V396</f>
        <v>2</v>
      </c>
      <c r="Q396" s="70">
        <f>K396*W396*2</f>
        <v>4</v>
      </c>
      <c r="R396" s="70">
        <f>K396*X396*2</f>
        <v>4</v>
      </c>
      <c r="S396" s="102">
        <f>VLOOKUP(C396,职业!B:H,4,0)</f>
        <v>4</v>
      </c>
      <c r="T396" s="102">
        <f>VLOOKUP(C396,职业!B:J,5,0)</f>
        <v>3</v>
      </c>
      <c r="U396" s="102">
        <f>VLOOKUP(C396,职业!B:J,6,0)</f>
        <v>2</v>
      </c>
      <c r="V396" s="102">
        <f>VLOOKUP(C396,职业!B:J,7,0)</f>
        <v>2</v>
      </c>
      <c r="W396" s="102">
        <f>VLOOKUP(C396,职业!B:J,8,0)</f>
        <v>2</v>
      </c>
      <c r="X396" s="102">
        <f>VLOOKUP(C396,职业!B:J,9,0)</f>
        <v>2</v>
      </c>
    </row>
    <row r="397" spans="1:24">
      <c r="A397" s="44">
        <f>ROW()-2</f>
        <v>395</v>
      </c>
      <c r="B397" s="44">
        <v>228</v>
      </c>
      <c r="C397" s="40">
        <v>1</v>
      </c>
      <c r="D397" s="40">
        <v>0</v>
      </c>
      <c r="E397" s="45" t="s">
        <v>351</v>
      </c>
      <c r="F397" s="45" t="str">
        <f>VLOOKUP(C397,职业!B:C,2,0)</f>
        <v>大将军</v>
      </c>
      <c r="G397" s="45" t="str">
        <f>VLOOKUP(D397,绝技!B:C,2,0)</f>
        <v>无</v>
      </c>
      <c r="H397" s="48">
        <v>14</v>
      </c>
      <c r="I397" s="48">
        <v>21</v>
      </c>
      <c r="J397" s="44">
        <f>H397+I397</f>
        <v>35</v>
      </c>
      <c r="K397" s="40">
        <v>1</v>
      </c>
      <c r="L397" s="41">
        <v>1</v>
      </c>
      <c r="M397" s="46">
        <f>(K397*S397*5)*(10+L397)</f>
        <v>220</v>
      </c>
      <c r="N397" s="70">
        <f>(K397*T397)*(10+L397)</f>
        <v>33</v>
      </c>
      <c r="O397" s="70">
        <f>K397*U397</f>
        <v>2</v>
      </c>
      <c r="P397" s="70">
        <f>K397*V397</f>
        <v>2</v>
      </c>
      <c r="Q397" s="70">
        <f>K397*W397*2</f>
        <v>4</v>
      </c>
      <c r="R397" s="70">
        <f>K397*X397*2</f>
        <v>4</v>
      </c>
      <c r="S397" s="102">
        <f>VLOOKUP(C397,职业!B:H,4,0)</f>
        <v>4</v>
      </c>
      <c r="T397" s="102">
        <f>VLOOKUP(C397,职业!B:J,5,0)</f>
        <v>3</v>
      </c>
      <c r="U397" s="102">
        <f>VLOOKUP(C397,职业!B:J,6,0)</f>
        <v>2</v>
      </c>
      <c r="V397" s="102">
        <f>VLOOKUP(C397,职业!B:J,7,0)</f>
        <v>2</v>
      </c>
      <c r="W397" s="102">
        <f>VLOOKUP(C397,职业!B:J,8,0)</f>
        <v>2</v>
      </c>
      <c r="X397" s="102">
        <f>VLOOKUP(C397,职业!B:J,9,0)</f>
        <v>2</v>
      </c>
    </row>
    <row r="398" spans="1:24">
      <c r="A398" s="44">
        <f>ROW()-2</f>
        <v>396</v>
      </c>
      <c r="B398" s="44">
        <v>231</v>
      </c>
      <c r="C398" s="40">
        <v>1</v>
      </c>
      <c r="D398" s="40">
        <v>0</v>
      </c>
      <c r="E398" s="45" t="s">
        <v>354</v>
      </c>
      <c r="F398" s="45" t="str">
        <f>VLOOKUP(C398,职业!B:C,2,0)</f>
        <v>大将军</v>
      </c>
      <c r="G398" s="45" t="str">
        <f>VLOOKUP(D398,绝技!B:C,2,0)</f>
        <v>无</v>
      </c>
      <c r="H398" s="48">
        <v>14</v>
      </c>
      <c r="I398" s="48">
        <v>19</v>
      </c>
      <c r="J398" s="44">
        <f>H398+I398</f>
        <v>33</v>
      </c>
      <c r="K398" s="40">
        <v>1</v>
      </c>
      <c r="L398" s="41">
        <v>1</v>
      </c>
      <c r="M398" s="46">
        <f>(K398*S398*5)*(10+L398)</f>
        <v>220</v>
      </c>
      <c r="N398" s="70">
        <f>(K398*T398)*(10+L398)</f>
        <v>33</v>
      </c>
      <c r="O398" s="70">
        <f>K398*U398</f>
        <v>2</v>
      </c>
      <c r="P398" s="70">
        <f>K398*V398</f>
        <v>2</v>
      </c>
      <c r="Q398" s="70">
        <f>K398*W398*2</f>
        <v>4</v>
      </c>
      <c r="R398" s="70">
        <f>K398*X398*2</f>
        <v>4</v>
      </c>
      <c r="S398" s="102">
        <f>VLOOKUP(C398,职业!B:H,4,0)</f>
        <v>4</v>
      </c>
      <c r="T398" s="102">
        <f>VLOOKUP(C398,职业!B:J,5,0)</f>
        <v>3</v>
      </c>
      <c r="U398" s="102">
        <f>VLOOKUP(C398,职业!B:J,6,0)</f>
        <v>2</v>
      </c>
      <c r="V398" s="102">
        <f>VLOOKUP(C398,职业!B:J,7,0)</f>
        <v>2</v>
      </c>
      <c r="W398" s="102">
        <f>VLOOKUP(C398,职业!B:J,8,0)</f>
        <v>2</v>
      </c>
      <c r="X398" s="102">
        <f>VLOOKUP(C398,职业!B:J,9,0)</f>
        <v>2</v>
      </c>
    </row>
    <row r="399" spans="1:24">
      <c r="A399" s="44">
        <f>ROW()-2</f>
        <v>397</v>
      </c>
      <c r="B399" s="44">
        <v>247</v>
      </c>
      <c r="C399" s="40">
        <v>1</v>
      </c>
      <c r="D399" s="40">
        <v>0</v>
      </c>
      <c r="E399" s="45" t="s">
        <v>370</v>
      </c>
      <c r="F399" s="45" t="str">
        <f>VLOOKUP(C399,职业!B:C,2,0)</f>
        <v>大将军</v>
      </c>
      <c r="G399" s="45" t="str">
        <f>VLOOKUP(D399,绝技!B:C,2,0)</f>
        <v>无</v>
      </c>
      <c r="H399" s="48">
        <v>14</v>
      </c>
      <c r="I399" s="48">
        <v>18</v>
      </c>
      <c r="J399" s="44">
        <f>H399+I399</f>
        <v>32</v>
      </c>
      <c r="K399" s="40">
        <v>1</v>
      </c>
      <c r="L399" s="41">
        <v>1</v>
      </c>
      <c r="M399" s="46">
        <f>(K399*S399*5)*(10+L399)</f>
        <v>220</v>
      </c>
      <c r="N399" s="70">
        <f>(K399*T399)*(10+L399)</f>
        <v>33</v>
      </c>
      <c r="O399" s="70">
        <f>K399*U399</f>
        <v>2</v>
      </c>
      <c r="P399" s="70">
        <f>K399*V399</f>
        <v>2</v>
      </c>
      <c r="Q399" s="70">
        <f>K399*W399*2</f>
        <v>4</v>
      </c>
      <c r="R399" s="70">
        <f>K399*X399*2</f>
        <v>4</v>
      </c>
      <c r="S399" s="102">
        <f>VLOOKUP(C399,职业!B:H,4,0)</f>
        <v>4</v>
      </c>
      <c r="T399" s="102">
        <f>VLOOKUP(C399,职业!B:J,5,0)</f>
        <v>3</v>
      </c>
      <c r="U399" s="102">
        <f>VLOOKUP(C399,职业!B:J,6,0)</f>
        <v>2</v>
      </c>
      <c r="V399" s="102">
        <f>VLOOKUP(C399,职业!B:J,7,0)</f>
        <v>2</v>
      </c>
      <c r="W399" s="102">
        <f>VLOOKUP(C399,职业!B:J,8,0)</f>
        <v>2</v>
      </c>
      <c r="X399" s="102">
        <f>VLOOKUP(C399,职业!B:J,9,0)</f>
        <v>2</v>
      </c>
    </row>
    <row r="400" spans="1:24">
      <c r="A400" s="44">
        <f>ROW()-2</f>
        <v>398</v>
      </c>
      <c r="B400" s="44">
        <v>251</v>
      </c>
      <c r="C400" s="40">
        <v>1</v>
      </c>
      <c r="D400" s="40">
        <v>0</v>
      </c>
      <c r="E400" s="45" t="s">
        <v>374</v>
      </c>
      <c r="F400" s="45" t="str">
        <f>VLOOKUP(C400,职业!B:C,2,0)</f>
        <v>大将军</v>
      </c>
      <c r="G400" s="45" t="str">
        <f>VLOOKUP(D400,绝技!B:C,2,0)</f>
        <v>无</v>
      </c>
      <c r="H400" s="48">
        <v>14</v>
      </c>
      <c r="I400" s="48">
        <v>18</v>
      </c>
      <c r="J400" s="44">
        <f>H400+I400</f>
        <v>32</v>
      </c>
      <c r="K400" s="40">
        <v>1</v>
      </c>
      <c r="L400" s="41">
        <v>1</v>
      </c>
      <c r="M400" s="46">
        <f>(K400*S400*5)*(10+L400)</f>
        <v>220</v>
      </c>
      <c r="N400" s="70">
        <f>(K400*T400)*(10+L400)</f>
        <v>33</v>
      </c>
      <c r="O400" s="70">
        <f>K400*U400</f>
        <v>2</v>
      </c>
      <c r="P400" s="70">
        <f>K400*V400</f>
        <v>2</v>
      </c>
      <c r="Q400" s="70">
        <f>K400*W400*2</f>
        <v>4</v>
      </c>
      <c r="R400" s="70">
        <f>K400*X400*2</f>
        <v>4</v>
      </c>
      <c r="S400" s="102">
        <f>VLOOKUP(C400,职业!B:H,4,0)</f>
        <v>4</v>
      </c>
      <c r="T400" s="102">
        <f>VLOOKUP(C400,职业!B:J,5,0)</f>
        <v>3</v>
      </c>
      <c r="U400" s="102">
        <f>VLOOKUP(C400,职业!B:J,6,0)</f>
        <v>2</v>
      </c>
      <c r="V400" s="102">
        <f>VLOOKUP(C400,职业!B:J,7,0)</f>
        <v>2</v>
      </c>
      <c r="W400" s="102">
        <f>VLOOKUP(C400,职业!B:J,8,0)</f>
        <v>2</v>
      </c>
      <c r="X400" s="102">
        <f>VLOOKUP(C400,职业!B:J,9,0)</f>
        <v>2</v>
      </c>
    </row>
    <row r="401" spans="1:24">
      <c r="A401" s="44">
        <f>ROW()-2</f>
        <v>399</v>
      </c>
      <c r="B401" s="44">
        <v>265</v>
      </c>
      <c r="C401" s="40">
        <v>1</v>
      </c>
      <c r="D401" s="40">
        <v>0</v>
      </c>
      <c r="E401" s="45" t="s">
        <v>388</v>
      </c>
      <c r="F401" s="45" t="str">
        <f>VLOOKUP(C401,职业!B:C,2,0)</f>
        <v>大将军</v>
      </c>
      <c r="G401" s="45" t="str">
        <f>VLOOKUP(D401,绝技!B:C,2,0)</f>
        <v>无</v>
      </c>
      <c r="H401" s="48">
        <v>14</v>
      </c>
      <c r="I401" s="48">
        <v>14</v>
      </c>
      <c r="J401" s="44">
        <f>H401+I401</f>
        <v>28</v>
      </c>
      <c r="K401" s="40">
        <v>1</v>
      </c>
      <c r="L401" s="41">
        <v>1</v>
      </c>
      <c r="M401" s="46">
        <f>(K401*S401*5)*(10+L401)</f>
        <v>220</v>
      </c>
      <c r="N401" s="70">
        <f>(K401*T401)*(10+L401)</f>
        <v>33</v>
      </c>
      <c r="O401" s="70">
        <f>K401*U401</f>
        <v>2</v>
      </c>
      <c r="P401" s="70">
        <f>K401*V401</f>
        <v>2</v>
      </c>
      <c r="Q401" s="70">
        <f>K401*W401*2</f>
        <v>4</v>
      </c>
      <c r="R401" s="70">
        <f>K401*X401*2</f>
        <v>4</v>
      </c>
      <c r="S401" s="102">
        <f>VLOOKUP(C401,职业!B:H,4,0)</f>
        <v>4</v>
      </c>
      <c r="T401" s="102">
        <f>VLOOKUP(C401,职业!B:J,5,0)</f>
        <v>3</v>
      </c>
      <c r="U401" s="102">
        <f>VLOOKUP(C401,职业!B:J,6,0)</f>
        <v>2</v>
      </c>
      <c r="V401" s="102">
        <f>VLOOKUP(C401,职业!B:J,7,0)</f>
        <v>2</v>
      </c>
      <c r="W401" s="102">
        <f>VLOOKUP(C401,职业!B:J,8,0)</f>
        <v>2</v>
      </c>
      <c r="X401" s="102">
        <f>VLOOKUP(C401,职业!B:J,9,0)</f>
        <v>2</v>
      </c>
    </row>
    <row r="402" spans="1:24">
      <c r="A402" s="44">
        <f>ROW()-2</f>
        <v>400</v>
      </c>
      <c r="B402" s="44">
        <v>297</v>
      </c>
      <c r="C402" s="40">
        <v>1</v>
      </c>
      <c r="D402" s="40">
        <v>0</v>
      </c>
      <c r="E402" s="45" t="s">
        <v>420</v>
      </c>
      <c r="F402" s="45" t="str">
        <f>VLOOKUP(C402,职业!B:C,2,0)</f>
        <v>大将军</v>
      </c>
      <c r="G402" s="45" t="str">
        <f>VLOOKUP(D402,绝技!B:C,2,0)</f>
        <v>无</v>
      </c>
      <c r="H402" s="48">
        <v>14</v>
      </c>
      <c r="I402" s="48">
        <v>14</v>
      </c>
      <c r="J402" s="44">
        <f>H402+I402</f>
        <v>28</v>
      </c>
      <c r="K402" s="40">
        <v>1</v>
      </c>
      <c r="L402" s="41">
        <v>1</v>
      </c>
      <c r="M402" s="46">
        <f>(K402*S402*5)*(10+L402)</f>
        <v>220</v>
      </c>
      <c r="N402" s="70">
        <f>(K402*T402)*(10+L402)</f>
        <v>33</v>
      </c>
      <c r="O402" s="70">
        <f>K402*U402</f>
        <v>2</v>
      </c>
      <c r="P402" s="70">
        <f>K402*V402</f>
        <v>2</v>
      </c>
      <c r="Q402" s="70">
        <f>K402*W402*2</f>
        <v>4</v>
      </c>
      <c r="R402" s="70">
        <f>K402*X402*2</f>
        <v>4</v>
      </c>
      <c r="S402" s="102">
        <f>VLOOKUP(C402,职业!B:H,4,0)</f>
        <v>4</v>
      </c>
      <c r="T402" s="102">
        <f>VLOOKUP(C402,职业!B:J,5,0)</f>
        <v>3</v>
      </c>
      <c r="U402" s="102">
        <f>VLOOKUP(C402,职业!B:J,6,0)</f>
        <v>2</v>
      </c>
      <c r="V402" s="102">
        <f>VLOOKUP(C402,职业!B:J,7,0)</f>
        <v>2</v>
      </c>
      <c r="W402" s="102">
        <f>VLOOKUP(C402,职业!B:J,8,0)</f>
        <v>2</v>
      </c>
      <c r="X402" s="102">
        <f>VLOOKUP(C402,职业!B:J,9,0)</f>
        <v>2</v>
      </c>
    </row>
    <row r="403" spans="1:24">
      <c r="A403" s="44">
        <f>ROW()-2</f>
        <v>401</v>
      </c>
      <c r="B403" s="44">
        <v>356</v>
      </c>
      <c r="C403" s="40">
        <v>1</v>
      </c>
      <c r="D403" s="40">
        <v>0</v>
      </c>
      <c r="E403" s="45" t="s">
        <v>478</v>
      </c>
      <c r="F403" s="45" t="str">
        <f>VLOOKUP(C403,职业!B:C,2,0)</f>
        <v>大将军</v>
      </c>
      <c r="G403" s="45" t="str">
        <f>VLOOKUP(D403,绝技!B:C,2,0)</f>
        <v>无</v>
      </c>
      <c r="H403" s="48">
        <v>14</v>
      </c>
      <c r="I403" s="48">
        <v>12</v>
      </c>
      <c r="J403" s="44">
        <f>H403+I403</f>
        <v>26</v>
      </c>
      <c r="K403" s="40">
        <v>1</v>
      </c>
      <c r="L403" s="41">
        <v>1</v>
      </c>
      <c r="M403" s="46">
        <f>(K403*S403*5)*(10+L403)</f>
        <v>220</v>
      </c>
      <c r="N403" s="70">
        <f>(K403*T403)*(10+L403)</f>
        <v>33</v>
      </c>
      <c r="O403" s="70">
        <f>K403*U403</f>
        <v>2</v>
      </c>
      <c r="P403" s="70">
        <f>K403*V403</f>
        <v>2</v>
      </c>
      <c r="Q403" s="70">
        <f>K403*W403*2</f>
        <v>4</v>
      </c>
      <c r="R403" s="70">
        <f>K403*X403*2</f>
        <v>4</v>
      </c>
      <c r="S403" s="102">
        <f>VLOOKUP(C403,职业!B:H,4,0)</f>
        <v>4</v>
      </c>
      <c r="T403" s="102">
        <f>VLOOKUP(C403,职业!B:J,5,0)</f>
        <v>3</v>
      </c>
      <c r="U403" s="102">
        <f>VLOOKUP(C403,职业!B:J,6,0)</f>
        <v>2</v>
      </c>
      <c r="V403" s="102">
        <f>VLOOKUP(C403,职业!B:J,7,0)</f>
        <v>2</v>
      </c>
      <c r="W403" s="102">
        <f>VLOOKUP(C403,职业!B:J,8,0)</f>
        <v>2</v>
      </c>
      <c r="X403" s="102">
        <f>VLOOKUP(C403,职业!B:J,9,0)</f>
        <v>2</v>
      </c>
    </row>
    <row r="404" spans="1:24">
      <c r="A404" s="44">
        <f>ROW()-2</f>
        <v>402</v>
      </c>
      <c r="B404" s="44">
        <v>392</v>
      </c>
      <c r="C404" s="40">
        <v>1</v>
      </c>
      <c r="D404" s="40">
        <v>0</v>
      </c>
      <c r="E404" s="45" t="s">
        <v>514</v>
      </c>
      <c r="F404" s="45" t="str">
        <f>VLOOKUP(C404,职业!B:C,2,0)</f>
        <v>大将军</v>
      </c>
      <c r="G404" s="45" t="str">
        <f>VLOOKUP(D404,绝技!B:C,2,0)</f>
        <v>无</v>
      </c>
      <c r="H404" s="48">
        <v>14</v>
      </c>
      <c r="I404" s="48">
        <v>17</v>
      </c>
      <c r="J404" s="44">
        <f>H404+I404</f>
        <v>31</v>
      </c>
      <c r="K404" s="40">
        <v>1</v>
      </c>
      <c r="L404" s="41">
        <v>1</v>
      </c>
      <c r="M404" s="46">
        <f>(K404*S404*5)*(10+L404)</f>
        <v>220</v>
      </c>
      <c r="N404" s="70">
        <f>(K404*T404)*(10+L404)</f>
        <v>33</v>
      </c>
      <c r="O404" s="70">
        <f>K404*U404</f>
        <v>2</v>
      </c>
      <c r="P404" s="70">
        <f>K404*V404</f>
        <v>2</v>
      </c>
      <c r="Q404" s="70">
        <f>K404*W404*2</f>
        <v>4</v>
      </c>
      <c r="R404" s="70">
        <f>K404*X404*2</f>
        <v>4</v>
      </c>
      <c r="S404" s="102">
        <f>VLOOKUP(C404,职业!B:H,4,0)</f>
        <v>4</v>
      </c>
      <c r="T404" s="102">
        <f>VLOOKUP(C404,职业!B:J,5,0)</f>
        <v>3</v>
      </c>
      <c r="U404" s="102">
        <f>VLOOKUP(C404,职业!B:J,6,0)</f>
        <v>2</v>
      </c>
      <c r="V404" s="102">
        <f>VLOOKUP(C404,职业!B:J,7,0)</f>
        <v>2</v>
      </c>
      <c r="W404" s="102">
        <f>VLOOKUP(C404,职业!B:J,8,0)</f>
        <v>2</v>
      </c>
      <c r="X404" s="102">
        <f>VLOOKUP(C404,职业!B:J,9,0)</f>
        <v>2</v>
      </c>
    </row>
    <row r="405" spans="1:24">
      <c r="A405" s="44">
        <f>ROW()-2</f>
        <v>403</v>
      </c>
      <c r="B405" s="44">
        <v>483</v>
      </c>
      <c r="C405" s="40">
        <v>1</v>
      </c>
      <c r="D405" s="40">
        <v>0</v>
      </c>
      <c r="E405" s="45" t="s">
        <v>603</v>
      </c>
      <c r="F405" s="45" t="str">
        <f>VLOOKUP(C405,职业!B:C,2,0)</f>
        <v>大将军</v>
      </c>
      <c r="G405" s="45" t="str">
        <f>VLOOKUP(D405,绝技!B:C,2,0)</f>
        <v>无</v>
      </c>
      <c r="H405" s="48">
        <v>14</v>
      </c>
      <c r="I405" s="48">
        <v>19</v>
      </c>
      <c r="J405" s="44">
        <f>H405+I405</f>
        <v>33</v>
      </c>
      <c r="K405" s="40">
        <v>1</v>
      </c>
      <c r="L405" s="41">
        <v>1</v>
      </c>
      <c r="M405" s="46">
        <f>(K405*S405*5)*(10+L405)</f>
        <v>220</v>
      </c>
      <c r="N405" s="70">
        <f>(K405*T405)*(10+L405)</f>
        <v>33</v>
      </c>
      <c r="O405" s="70">
        <f>K405*U405</f>
        <v>2</v>
      </c>
      <c r="P405" s="70">
        <f>K405*V405</f>
        <v>2</v>
      </c>
      <c r="Q405" s="70">
        <f>K405*W405*2</f>
        <v>4</v>
      </c>
      <c r="R405" s="70">
        <f>K405*X405*2</f>
        <v>4</v>
      </c>
      <c r="S405" s="102">
        <f>VLOOKUP(C405,职业!B:H,4,0)</f>
        <v>4</v>
      </c>
      <c r="T405" s="102">
        <f>VLOOKUP(C405,职业!B:J,5,0)</f>
        <v>3</v>
      </c>
      <c r="U405" s="102">
        <f>VLOOKUP(C405,职业!B:J,6,0)</f>
        <v>2</v>
      </c>
      <c r="V405" s="102">
        <f>VLOOKUP(C405,职业!B:J,7,0)</f>
        <v>2</v>
      </c>
      <c r="W405" s="102">
        <f>VLOOKUP(C405,职业!B:J,8,0)</f>
        <v>2</v>
      </c>
      <c r="X405" s="102">
        <f>VLOOKUP(C405,职业!B:J,9,0)</f>
        <v>2</v>
      </c>
    </row>
    <row r="406" spans="1:24">
      <c r="A406" s="44">
        <f>ROW()-2</f>
        <v>404</v>
      </c>
      <c r="B406" s="44">
        <v>594</v>
      </c>
      <c r="C406" s="40">
        <v>1</v>
      </c>
      <c r="D406" s="40">
        <v>0</v>
      </c>
      <c r="E406" s="45" t="s">
        <v>711</v>
      </c>
      <c r="F406" s="45" t="str">
        <f>VLOOKUP(C406,职业!B:C,2,0)</f>
        <v>大将军</v>
      </c>
      <c r="G406" s="45" t="str">
        <f>VLOOKUP(D406,绝技!B:C,2,0)</f>
        <v>无</v>
      </c>
      <c r="H406" s="48">
        <v>14</v>
      </c>
      <c r="I406" s="48">
        <v>18</v>
      </c>
      <c r="J406" s="44">
        <f>H406+I406</f>
        <v>32</v>
      </c>
      <c r="K406" s="40">
        <v>1</v>
      </c>
      <c r="L406" s="41">
        <v>1</v>
      </c>
      <c r="M406" s="46">
        <f>(K406*S406*5)*(10+L406)</f>
        <v>220</v>
      </c>
      <c r="N406" s="70">
        <f>(K406*T406)*(10+L406)</f>
        <v>33</v>
      </c>
      <c r="O406" s="70">
        <f>K406*U406</f>
        <v>2</v>
      </c>
      <c r="P406" s="70">
        <f>K406*V406</f>
        <v>2</v>
      </c>
      <c r="Q406" s="70">
        <f>K406*W406*2</f>
        <v>4</v>
      </c>
      <c r="R406" s="70">
        <f>K406*X406*2</f>
        <v>4</v>
      </c>
      <c r="S406" s="102">
        <f>VLOOKUP(C406,职业!B:H,4,0)</f>
        <v>4</v>
      </c>
      <c r="T406" s="102">
        <f>VLOOKUP(C406,职业!B:J,5,0)</f>
        <v>3</v>
      </c>
      <c r="U406" s="102">
        <f>VLOOKUP(C406,职业!B:J,6,0)</f>
        <v>2</v>
      </c>
      <c r="V406" s="102">
        <f>VLOOKUP(C406,职业!B:J,7,0)</f>
        <v>2</v>
      </c>
      <c r="W406" s="102">
        <f>VLOOKUP(C406,职业!B:J,8,0)</f>
        <v>2</v>
      </c>
      <c r="X406" s="102">
        <f>VLOOKUP(C406,职业!B:J,9,0)</f>
        <v>2</v>
      </c>
    </row>
    <row r="407" spans="1:24">
      <c r="A407" s="44">
        <f>ROW()-2</f>
        <v>405</v>
      </c>
      <c r="B407" s="44">
        <v>654</v>
      </c>
      <c r="C407" s="40">
        <v>1</v>
      </c>
      <c r="D407" s="40">
        <v>0</v>
      </c>
      <c r="E407" s="45" t="s">
        <v>770</v>
      </c>
      <c r="F407" s="45" t="str">
        <f>VLOOKUP(C407,职业!B:C,2,0)</f>
        <v>大将军</v>
      </c>
      <c r="G407" s="45" t="str">
        <f>VLOOKUP(D407,绝技!B:C,2,0)</f>
        <v>无</v>
      </c>
      <c r="H407" s="48">
        <v>14</v>
      </c>
      <c r="I407" s="48">
        <v>17</v>
      </c>
      <c r="J407" s="44">
        <f>H407+I407</f>
        <v>31</v>
      </c>
      <c r="K407" s="40">
        <v>1</v>
      </c>
      <c r="L407" s="41">
        <v>1</v>
      </c>
      <c r="M407" s="46">
        <f>(K407*S407*5)*(10+L407)</f>
        <v>220</v>
      </c>
      <c r="N407" s="70">
        <f>(K407*T407)*(10+L407)</f>
        <v>33</v>
      </c>
      <c r="O407" s="70">
        <f>K407*U407</f>
        <v>2</v>
      </c>
      <c r="P407" s="70">
        <f>K407*V407</f>
        <v>2</v>
      </c>
      <c r="Q407" s="70">
        <f>K407*W407*2</f>
        <v>4</v>
      </c>
      <c r="R407" s="70">
        <f>K407*X407*2</f>
        <v>4</v>
      </c>
      <c r="S407" s="102">
        <f>VLOOKUP(C407,职业!B:H,4,0)</f>
        <v>4</v>
      </c>
      <c r="T407" s="102">
        <f>VLOOKUP(C407,职业!B:J,5,0)</f>
        <v>3</v>
      </c>
      <c r="U407" s="102">
        <f>VLOOKUP(C407,职业!B:J,6,0)</f>
        <v>2</v>
      </c>
      <c r="V407" s="102">
        <f>VLOOKUP(C407,职业!B:J,7,0)</f>
        <v>2</v>
      </c>
      <c r="W407" s="102">
        <f>VLOOKUP(C407,职业!B:J,8,0)</f>
        <v>2</v>
      </c>
      <c r="X407" s="102">
        <f>VLOOKUP(C407,职业!B:J,9,0)</f>
        <v>2</v>
      </c>
    </row>
    <row r="408" spans="1:24">
      <c r="A408" s="44">
        <f>ROW()-2</f>
        <v>406</v>
      </c>
      <c r="B408" s="44">
        <v>667</v>
      </c>
      <c r="C408" s="40">
        <v>6</v>
      </c>
      <c r="D408" s="40">
        <v>0</v>
      </c>
      <c r="E408" s="45" t="s">
        <v>782</v>
      </c>
      <c r="F408" s="45" t="str">
        <f>VLOOKUP(C408,职业!B:C,2,0)</f>
        <v>弓弩手</v>
      </c>
      <c r="G408" s="45" t="str">
        <f>VLOOKUP(D408,绝技!B:C,2,0)</f>
        <v>无</v>
      </c>
      <c r="H408" s="48">
        <v>14</v>
      </c>
      <c r="I408" s="48">
        <v>26</v>
      </c>
      <c r="J408" s="44">
        <f>H408+I408</f>
        <v>40</v>
      </c>
      <c r="K408" s="40">
        <v>4</v>
      </c>
      <c r="L408" s="41">
        <v>1</v>
      </c>
      <c r="M408" s="46">
        <f>(K408*S408*5)*(10+L408)</f>
        <v>440</v>
      </c>
      <c r="N408" s="70">
        <f>(K408*T408)*(10+L408)</f>
        <v>220</v>
      </c>
      <c r="O408" s="70">
        <f>K408*U408</f>
        <v>16</v>
      </c>
      <c r="P408" s="70">
        <f>K408*V408</f>
        <v>4</v>
      </c>
      <c r="Q408" s="70">
        <f>K408*W408*2</f>
        <v>8</v>
      </c>
      <c r="R408" s="70">
        <f>K408*X408*2</f>
        <v>16</v>
      </c>
      <c r="S408" s="102">
        <f>VLOOKUP(C408,职业!B:H,4,0)</f>
        <v>2</v>
      </c>
      <c r="T408" s="102">
        <f>VLOOKUP(C408,职业!B:J,5,0)</f>
        <v>5</v>
      </c>
      <c r="U408" s="102">
        <f>VLOOKUP(C408,职业!B:J,6,0)</f>
        <v>4</v>
      </c>
      <c r="V408" s="102">
        <f>VLOOKUP(C408,职业!B:J,7,0)</f>
        <v>1</v>
      </c>
      <c r="W408" s="102">
        <f>VLOOKUP(C408,职业!B:J,8,0)</f>
        <v>1</v>
      </c>
      <c r="X408" s="102">
        <f>VLOOKUP(C408,职业!B:J,9,0)</f>
        <v>2</v>
      </c>
    </row>
    <row r="409" spans="1:24">
      <c r="A409" s="44">
        <f>ROW()-2</f>
        <v>407</v>
      </c>
      <c r="B409" s="44">
        <v>28</v>
      </c>
      <c r="C409" s="40">
        <v>1</v>
      </c>
      <c r="D409" s="40">
        <v>0</v>
      </c>
      <c r="E409" s="45" t="s">
        <v>151</v>
      </c>
      <c r="F409" s="45" t="str">
        <f>VLOOKUP(C409,职业!B:C,2,0)</f>
        <v>大将军</v>
      </c>
      <c r="G409" s="45" t="str">
        <f>VLOOKUP(D409,绝技!B:C,2,0)</f>
        <v>无</v>
      </c>
      <c r="H409" s="48">
        <v>13</v>
      </c>
      <c r="I409" s="48">
        <v>15</v>
      </c>
      <c r="J409" s="44">
        <f>H409+I409</f>
        <v>28</v>
      </c>
      <c r="K409" s="40">
        <v>1</v>
      </c>
      <c r="L409" s="41">
        <v>1</v>
      </c>
      <c r="M409" s="46">
        <f>(K409*S409*5)*(10+L409)</f>
        <v>220</v>
      </c>
      <c r="N409" s="70">
        <f>(K409*T409)*(10+L409)</f>
        <v>33</v>
      </c>
      <c r="O409" s="70">
        <f>K409*U409</f>
        <v>2</v>
      </c>
      <c r="P409" s="70">
        <f>K409*V409</f>
        <v>2</v>
      </c>
      <c r="Q409" s="70">
        <f>K409*W409*2</f>
        <v>4</v>
      </c>
      <c r="R409" s="70">
        <f>K409*X409*2</f>
        <v>4</v>
      </c>
      <c r="S409" s="102">
        <f>VLOOKUP(C409,职业!B:H,4,0)</f>
        <v>4</v>
      </c>
      <c r="T409" s="102">
        <f>VLOOKUP(C409,职业!B:J,5,0)</f>
        <v>3</v>
      </c>
      <c r="U409" s="102">
        <f>VLOOKUP(C409,职业!B:J,6,0)</f>
        <v>2</v>
      </c>
      <c r="V409" s="102">
        <f>VLOOKUP(C409,职业!B:J,7,0)</f>
        <v>2</v>
      </c>
      <c r="W409" s="102">
        <f>VLOOKUP(C409,职业!B:J,8,0)</f>
        <v>2</v>
      </c>
      <c r="X409" s="102">
        <f>VLOOKUP(C409,职业!B:J,9,0)</f>
        <v>2</v>
      </c>
    </row>
    <row r="410" spans="1:24">
      <c r="A410" s="44">
        <f>ROW()-2</f>
        <v>408</v>
      </c>
      <c r="B410" s="44">
        <v>111</v>
      </c>
      <c r="C410" s="40">
        <v>1</v>
      </c>
      <c r="D410" s="40">
        <v>0</v>
      </c>
      <c r="E410" s="45" t="s">
        <v>234</v>
      </c>
      <c r="F410" s="45" t="str">
        <f>VLOOKUP(C410,职业!B:C,2,0)</f>
        <v>大将军</v>
      </c>
      <c r="G410" s="45" t="str">
        <f>VLOOKUP(D410,绝技!B:C,2,0)</f>
        <v>无</v>
      </c>
      <c r="H410" s="48">
        <v>13</v>
      </c>
      <c r="I410" s="48">
        <v>18</v>
      </c>
      <c r="J410" s="44">
        <f>H410+I410</f>
        <v>31</v>
      </c>
      <c r="K410" s="40">
        <v>1</v>
      </c>
      <c r="L410" s="41">
        <v>1</v>
      </c>
      <c r="M410" s="46">
        <f>(K410*S410*5)*(10+L410)</f>
        <v>220</v>
      </c>
      <c r="N410" s="70">
        <f>(K410*T410)*(10+L410)</f>
        <v>33</v>
      </c>
      <c r="O410" s="70">
        <f>K410*U410</f>
        <v>2</v>
      </c>
      <c r="P410" s="70">
        <f>K410*V410</f>
        <v>2</v>
      </c>
      <c r="Q410" s="70">
        <f>K410*W410*2</f>
        <v>4</v>
      </c>
      <c r="R410" s="70">
        <f>K410*X410*2</f>
        <v>4</v>
      </c>
      <c r="S410" s="102">
        <f>VLOOKUP(C410,职业!B:H,4,0)</f>
        <v>4</v>
      </c>
      <c r="T410" s="102">
        <f>VLOOKUP(C410,职业!B:J,5,0)</f>
        <v>3</v>
      </c>
      <c r="U410" s="102">
        <f>VLOOKUP(C410,职业!B:J,6,0)</f>
        <v>2</v>
      </c>
      <c r="V410" s="102">
        <f>VLOOKUP(C410,职业!B:J,7,0)</f>
        <v>2</v>
      </c>
      <c r="W410" s="102">
        <f>VLOOKUP(C410,职业!B:J,8,0)</f>
        <v>2</v>
      </c>
      <c r="X410" s="102">
        <f>VLOOKUP(C410,职业!B:J,9,0)</f>
        <v>2</v>
      </c>
    </row>
    <row r="411" spans="1:24">
      <c r="A411" s="44">
        <f>ROW()-2</f>
        <v>409</v>
      </c>
      <c r="B411" s="44">
        <v>132</v>
      </c>
      <c r="C411" s="40">
        <v>1</v>
      </c>
      <c r="D411" s="40">
        <v>0</v>
      </c>
      <c r="E411" s="45" t="s">
        <v>255</v>
      </c>
      <c r="F411" s="45" t="str">
        <f>VLOOKUP(C411,职业!B:C,2,0)</f>
        <v>大将军</v>
      </c>
      <c r="G411" s="45" t="str">
        <f>VLOOKUP(D411,绝技!B:C,2,0)</f>
        <v>无</v>
      </c>
      <c r="H411" s="48">
        <v>13</v>
      </c>
      <c r="I411" s="48">
        <v>16</v>
      </c>
      <c r="J411" s="44">
        <f>H411+I411</f>
        <v>29</v>
      </c>
      <c r="K411" s="40">
        <v>1</v>
      </c>
      <c r="L411" s="41">
        <v>1</v>
      </c>
      <c r="M411" s="46">
        <f>(K411*S411*5)*(10+L411)</f>
        <v>220</v>
      </c>
      <c r="N411" s="70">
        <f>(K411*T411)*(10+L411)</f>
        <v>33</v>
      </c>
      <c r="O411" s="70">
        <f>K411*U411</f>
        <v>2</v>
      </c>
      <c r="P411" s="70">
        <f>K411*V411</f>
        <v>2</v>
      </c>
      <c r="Q411" s="70">
        <f>K411*W411*2</f>
        <v>4</v>
      </c>
      <c r="R411" s="70">
        <f>K411*X411*2</f>
        <v>4</v>
      </c>
      <c r="S411" s="102">
        <f>VLOOKUP(C411,职业!B:H,4,0)</f>
        <v>4</v>
      </c>
      <c r="T411" s="102">
        <f>VLOOKUP(C411,职业!B:J,5,0)</f>
        <v>3</v>
      </c>
      <c r="U411" s="102">
        <f>VLOOKUP(C411,职业!B:J,6,0)</f>
        <v>2</v>
      </c>
      <c r="V411" s="102">
        <f>VLOOKUP(C411,职业!B:J,7,0)</f>
        <v>2</v>
      </c>
      <c r="W411" s="102">
        <f>VLOOKUP(C411,职业!B:J,8,0)</f>
        <v>2</v>
      </c>
      <c r="X411" s="102">
        <f>VLOOKUP(C411,职业!B:J,9,0)</f>
        <v>2</v>
      </c>
    </row>
    <row r="412" spans="1:24">
      <c r="A412" s="44">
        <f>ROW()-2</f>
        <v>410</v>
      </c>
      <c r="B412" s="44">
        <v>135</v>
      </c>
      <c r="C412" s="40">
        <v>1</v>
      </c>
      <c r="D412" s="40">
        <v>0</v>
      </c>
      <c r="E412" s="45" t="s">
        <v>258</v>
      </c>
      <c r="F412" s="45" t="str">
        <f>VLOOKUP(C412,职业!B:C,2,0)</f>
        <v>大将军</v>
      </c>
      <c r="G412" s="45" t="str">
        <f>VLOOKUP(D412,绝技!B:C,2,0)</f>
        <v>无</v>
      </c>
      <c r="H412" s="48">
        <v>13</v>
      </c>
      <c r="I412" s="48">
        <v>10</v>
      </c>
      <c r="J412" s="44">
        <f>H412+I412</f>
        <v>23</v>
      </c>
      <c r="K412" s="40">
        <v>1</v>
      </c>
      <c r="L412" s="41">
        <v>1</v>
      </c>
      <c r="M412" s="46">
        <f>(K412*S412*5)*(10+L412)</f>
        <v>220</v>
      </c>
      <c r="N412" s="70">
        <f>(K412*T412)*(10+L412)</f>
        <v>33</v>
      </c>
      <c r="O412" s="70">
        <f>K412*U412</f>
        <v>2</v>
      </c>
      <c r="P412" s="70">
        <f>K412*V412</f>
        <v>2</v>
      </c>
      <c r="Q412" s="70">
        <f>K412*W412*2</f>
        <v>4</v>
      </c>
      <c r="R412" s="70">
        <f>K412*X412*2</f>
        <v>4</v>
      </c>
      <c r="S412" s="102">
        <f>VLOOKUP(C412,职业!B:H,4,0)</f>
        <v>4</v>
      </c>
      <c r="T412" s="102">
        <f>VLOOKUP(C412,职业!B:J,5,0)</f>
        <v>3</v>
      </c>
      <c r="U412" s="102">
        <f>VLOOKUP(C412,职业!B:J,6,0)</f>
        <v>2</v>
      </c>
      <c r="V412" s="102">
        <f>VLOOKUP(C412,职业!B:J,7,0)</f>
        <v>2</v>
      </c>
      <c r="W412" s="102">
        <f>VLOOKUP(C412,职业!B:J,8,0)</f>
        <v>2</v>
      </c>
      <c r="X412" s="102">
        <f>VLOOKUP(C412,职业!B:J,9,0)</f>
        <v>2</v>
      </c>
    </row>
    <row r="413" spans="1:24">
      <c r="A413" s="44">
        <f>ROW()-2</f>
        <v>411</v>
      </c>
      <c r="B413" s="44">
        <v>137</v>
      </c>
      <c r="C413" s="40">
        <v>1</v>
      </c>
      <c r="D413" s="40">
        <v>0</v>
      </c>
      <c r="E413" s="45" t="s">
        <v>260</v>
      </c>
      <c r="F413" s="45" t="str">
        <f>VLOOKUP(C413,职业!B:C,2,0)</f>
        <v>大将军</v>
      </c>
      <c r="G413" s="45" t="str">
        <f>VLOOKUP(D413,绝技!B:C,2,0)</f>
        <v>无</v>
      </c>
      <c r="H413" s="48">
        <v>13</v>
      </c>
      <c r="I413" s="48">
        <v>15</v>
      </c>
      <c r="J413" s="44">
        <f>H413+I413</f>
        <v>28</v>
      </c>
      <c r="K413" s="40">
        <v>1</v>
      </c>
      <c r="L413" s="41">
        <v>1</v>
      </c>
      <c r="M413" s="46">
        <f>(K413*S413*5)*(10+L413)</f>
        <v>220</v>
      </c>
      <c r="N413" s="70">
        <f>(K413*T413)*(10+L413)</f>
        <v>33</v>
      </c>
      <c r="O413" s="70">
        <f>K413*U413</f>
        <v>2</v>
      </c>
      <c r="P413" s="70">
        <f>K413*V413</f>
        <v>2</v>
      </c>
      <c r="Q413" s="70">
        <f>K413*W413*2</f>
        <v>4</v>
      </c>
      <c r="R413" s="70">
        <f>K413*X413*2</f>
        <v>4</v>
      </c>
      <c r="S413" s="102">
        <f>VLOOKUP(C413,职业!B:H,4,0)</f>
        <v>4</v>
      </c>
      <c r="T413" s="102">
        <f>VLOOKUP(C413,职业!B:J,5,0)</f>
        <v>3</v>
      </c>
      <c r="U413" s="102">
        <f>VLOOKUP(C413,职业!B:J,6,0)</f>
        <v>2</v>
      </c>
      <c r="V413" s="102">
        <f>VLOOKUP(C413,职业!B:J,7,0)</f>
        <v>2</v>
      </c>
      <c r="W413" s="102">
        <f>VLOOKUP(C413,职业!B:J,8,0)</f>
        <v>2</v>
      </c>
      <c r="X413" s="102">
        <f>VLOOKUP(C413,职业!B:J,9,0)</f>
        <v>2</v>
      </c>
    </row>
    <row r="414" spans="1:24">
      <c r="A414" s="44">
        <f>ROW()-2</f>
        <v>412</v>
      </c>
      <c r="B414" s="44">
        <v>159</v>
      </c>
      <c r="C414" s="40">
        <v>1</v>
      </c>
      <c r="D414" s="40">
        <v>0</v>
      </c>
      <c r="E414" s="45" t="s">
        <v>282</v>
      </c>
      <c r="F414" s="45" t="str">
        <f>VLOOKUP(C414,职业!B:C,2,0)</f>
        <v>大将军</v>
      </c>
      <c r="G414" s="45" t="str">
        <f>VLOOKUP(D414,绝技!B:C,2,0)</f>
        <v>无</v>
      </c>
      <c r="H414" s="48">
        <v>13</v>
      </c>
      <c r="I414" s="48">
        <v>9</v>
      </c>
      <c r="J414" s="44">
        <f>H414+I414</f>
        <v>22</v>
      </c>
      <c r="K414" s="40">
        <v>1</v>
      </c>
      <c r="L414" s="41">
        <v>1</v>
      </c>
      <c r="M414" s="46">
        <f>(K414*S414*5)*(10+L414)</f>
        <v>220</v>
      </c>
      <c r="N414" s="70">
        <f>(K414*T414)*(10+L414)</f>
        <v>33</v>
      </c>
      <c r="O414" s="70">
        <f>K414*U414</f>
        <v>2</v>
      </c>
      <c r="P414" s="70">
        <f>K414*V414</f>
        <v>2</v>
      </c>
      <c r="Q414" s="70">
        <f>K414*W414*2</f>
        <v>4</v>
      </c>
      <c r="R414" s="70">
        <f>K414*X414*2</f>
        <v>4</v>
      </c>
      <c r="S414" s="102">
        <f>VLOOKUP(C414,职业!B:H,4,0)</f>
        <v>4</v>
      </c>
      <c r="T414" s="102">
        <f>VLOOKUP(C414,职业!B:J,5,0)</f>
        <v>3</v>
      </c>
      <c r="U414" s="102">
        <f>VLOOKUP(C414,职业!B:J,6,0)</f>
        <v>2</v>
      </c>
      <c r="V414" s="102">
        <f>VLOOKUP(C414,职业!B:J,7,0)</f>
        <v>2</v>
      </c>
      <c r="W414" s="102">
        <f>VLOOKUP(C414,职业!B:J,8,0)</f>
        <v>2</v>
      </c>
      <c r="X414" s="102">
        <f>VLOOKUP(C414,职业!B:J,9,0)</f>
        <v>2</v>
      </c>
    </row>
    <row r="415" spans="1:24">
      <c r="A415" s="44">
        <f>ROW()-2</f>
        <v>413</v>
      </c>
      <c r="B415" s="44">
        <v>208</v>
      </c>
      <c r="C415" s="40">
        <v>1</v>
      </c>
      <c r="D415" s="40">
        <v>0</v>
      </c>
      <c r="E415" s="45" t="s">
        <v>331</v>
      </c>
      <c r="F415" s="45" t="str">
        <f>VLOOKUP(C415,职业!B:C,2,0)</f>
        <v>大将军</v>
      </c>
      <c r="G415" s="45" t="str">
        <f>VLOOKUP(D415,绝技!B:C,2,0)</f>
        <v>无</v>
      </c>
      <c r="H415" s="48">
        <v>13</v>
      </c>
      <c r="I415" s="48">
        <v>14</v>
      </c>
      <c r="J415" s="44">
        <f>H415+I415</f>
        <v>27</v>
      </c>
      <c r="K415" s="40">
        <v>1</v>
      </c>
      <c r="L415" s="41">
        <v>1</v>
      </c>
      <c r="M415" s="46">
        <f>(K415*S415*5)*(10+L415)</f>
        <v>220</v>
      </c>
      <c r="N415" s="70">
        <f>(K415*T415)*(10+L415)</f>
        <v>33</v>
      </c>
      <c r="O415" s="70">
        <f>K415*U415</f>
        <v>2</v>
      </c>
      <c r="P415" s="70">
        <f>K415*V415</f>
        <v>2</v>
      </c>
      <c r="Q415" s="70">
        <f>K415*W415*2</f>
        <v>4</v>
      </c>
      <c r="R415" s="70">
        <f>K415*X415*2</f>
        <v>4</v>
      </c>
      <c r="S415" s="102">
        <f>VLOOKUP(C415,职业!B:H,4,0)</f>
        <v>4</v>
      </c>
      <c r="T415" s="102">
        <f>VLOOKUP(C415,职业!B:J,5,0)</f>
        <v>3</v>
      </c>
      <c r="U415" s="102">
        <f>VLOOKUP(C415,职业!B:J,6,0)</f>
        <v>2</v>
      </c>
      <c r="V415" s="102">
        <f>VLOOKUP(C415,职业!B:J,7,0)</f>
        <v>2</v>
      </c>
      <c r="W415" s="102">
        <f>VLOOKUP(C415,职业!B:J,8,0)</f>
        <v>2</v>
      </c>
      <c r="X415" s="102">
        <f>VLOOKUP(C415,职业!B:J,9,0)</f>
        <v>2</v>
      </c>
    </row>
    <row r="416" spans="1:24">
      <c r="A416" s="44">
        <f>ROW()-2</f>
        <v>414</v>
      </c>
      <c r="B416" s="44">
        <v>214</v>
      </c>
      <c r="C416" s="40">
        <v>1</v>
      </c>
      <c r="D416" s="40">
        <v>0</v>
      </c>
      <c r="E416" s="45" t="s">
        <v>337</v>
      </c>
      <c r="F416" s="45" t="str">
        <f>VLOOKUP(C416,职业!B:C,2,0)</f>
        <v>大将军</v>
      </c>
      <c r="G416" s="45" t="str">
        <f>VLOOKUP(D416,绝技!B:C,2,0)</f>
        <v>无</v>
      </c>
      <c r="H416" s="48">
        <v>13</v>
      </c>
      <c r="I416" s="48">
        <v>17</v>
      </c>
      <c r="J416" s="44">
        <f>H416+I416</f>
        <v>30</v>
      </c>
      <c r="K416" s="40">
        <v>1</v>
      </c>
      <c r="L416" s="41">
        <v>1</v>
      </c>
      <c r="M416" s="46">
        <f>(K416*S416*5)*(10+L416)</f>
        <v>220</v>
      </c>
      <c r="N416" s="70">
        <f>(K416*T416)*(10+L416)</f>
        <v>33</v>
      </c>
      <c r="O416" s="70">
        <f>K416*U416</f>
        <v>2</v>
      </c>
      <c r="P416" s="70">
        <f>K416*V416</f>
        <v>2</v>
      </c>
      <c r="Q416" s="70">
        <f>K416*W416*2</f>
        <v>4</v>
      </c>
      <c r="R416" s="70">
        <f>K416*X416*2</f>
        <v>4</v>
      </c>
      <c r="S416" s="102">
        <f>VLOOKUP(C416,职业!B:H,4,0)</f>
        <v>4</v>
      </c>
      <c r="T416" s="102">
        <f>VLOOKUP(C416,职业!B:J,5,0)</f>
        <v>3</v>
      </c>
      <c r="U416" s="102">
        <f>VLOOKUP(C416,职业!B:J,6,0)</f>
        <v>2</v>
      </c>
      <c r="V416" s="102">
        <f>VLOOKUP(C416,职业!B:J,7,0)</f>
        <v>2</v>
      </c>
      <c r="W416" s="102">
        <f>VLOOKUP(C416,职业!B:J,8,0)</f>
        <v>2</v>
      </c>
      <c r="X416" s="102">
        <f>VLOOKUP(C416,职业!B:J,9,0)</f>
        <v>2</v>
      </c>
    </row>
    <row r="417" spans="1:24">
      <c r="A417" s="44">
        <f>ROW()-2</f>
        <v>415</v>
      </c>
      <c r="B417" s="44">
        <v>218</v>
      </c>
      <c r="C417" s="40">
        <v>1</v>
      </c>
      <c r="D417" s="40">
        <v>0</v>
      </c>
      <c r="E417" s="45" t="s">
        <v>341</v>
      </c>
      <c r="F417" s="45" t="str">
        <f>VLOOKUP(C417,职业!B:C,2,0)</f>
        <v>大将军</v>
      </c>
      <c r="G417" s="45" t="str">
        <f>VLOOKUP(D417,绝技!B:C,2,0)</f>
        <v>无</v>
      </c>
      <c r="H417" s="48">
        <v>13</v>
      </c>
      <c r="I417" s="48">
        <v>0</v>
      </c>
      <c r="J417" s="44">
        <f>H417+I417</f>
        <v>13</v>
      </c>
      <c r="K417" s="40">
        <v>1</v>
      </c>
      <c r="L417" s="41">
        <v>1</v>
      </c>
      <c r="M417" s="46">
        <f>(K417*S417*5)*(10+L417)</f>
        <v>220</v>
      </c>
      <c r="N417" s="70">
        <f>(K417*T417)*(10+L417)</f>
        <v>33</v>
      </c>
      <c r="O417" s="70">
        <f>K417*U417</f>
        <v>2</v>
      </c>
      <c r="P417" s="70">
        <f>K417*V417</f>
        <v>2</v>
      </c>
      <c r="Q417" s="70">
        <f>K417*W417*2</f>
        <v>4</v>
      </c>
      <c r="R417" s="70">
        <f>K417*X417*2</f>
        <v>4</v>
      </c>
      <c r="S417" s="102">
        <f>VLOOKUP(C417,职业!B:H,4,0)</f>
        <v>4</v>
      </c>
      <c r="T417" s="102">
        <f>VLOOKUP(C417,职业!B:J,5,0)</f>
        <v>3</v>
      </c>
      <c r="U417" s="102">
        <f>VLOOKUP(C417,职业!B:J,6,0)</f>
        <v>2</v>
      </c>
      <c r="V417" s="102">
        <f>VLOOKUP(C417,职业!B:J,7,0)</f>
        <v>2</v>
      </c>
      <c r="W417" s="102">
        <f>VLOOKUP(C417,职业!B:J,8,0)</f>
        <v>2</v>
      </c>
      <c r="X417" s="102">
        <f>VLOOKUP(C417,职业!B:J,9,0)</f>
        <v>2</v>
      </c>
    </row>
    <row r="418" spans="1:24">
      <c r="A418" s="44">
        <f>ROW()-2</f>
        <v>416</v>
      </c>
      <c r="B418" s="44">
        <v>229</v>
      </c>
      <c r="C418" s="40">
        <v>1</v>
      </c>
      <c r="D418" s="40">
        <v>0</v>
      </c>
      <c r="E418" s="45" t="s">
        <v>352</v>
      </c>
      <c r="F418" s="45" t="str">
        <f>VLOOKUP(C418,职业!B:C,2,0)</f>
        <v>大将军</v>
      </c>
      <c r="G418" s="45" t="str">
        <f>VLOOKUP(D418,绝技!B:C,2,0)</f>
        <v>无</v>
      </c>
      <c r="H418" s="48">
        <v>13</v>
      </c>
      <c r="I418" s="48">
        <v>15</v>
      </c>
      <c r="J418" s="44">
        <f>H418+I418</f>
        <v>28</v>
      </c>
      <c r="K418" s="40">
        <v>1</v>
      </c>
      <c r="L418" s="41">
        <v>1</v>
      </c>
      <c r="M418" s="46">
        <f>(K418*S418*5)*(10+L418)</f>
        <v>220</v>
      </c>
      <c r="N418" s="70">
        <f>(K418*T418)*(10+L418)</f>
        <v>33</v>
      </c>
      <c r="O418" s="70">
        <f>K418*U418</f>
        <v>2</v>
      </c>
      <c r="P418" s="70">
        <f>K418*V418</f>
        <v>2</v>
      </c>
      <c r="Q418" s="70">
        <f>K418*W418*2</f>
        <v>4</v>
      </c>
      <c r="R418" s="70">
        <f>K418*X418*2</f>
        <v>4</v>
      </c>
      <c r="S418" s="102">
        <f>VLOOKUP(C418,职业!B:H,4,0)</f>
        <v>4</v>
      </c>
      <c r="T418" s="102">
        <f>VLOOKUP(C418,职业!B:J,5,0)</f>
        <v>3</v>
      </c>
      <c r="U418" s="102">
        <f>VLOOKUP(C418,职业!B:J,6,0)</f>
        <v>2</v>
      </c>
      <c r="V418" s="102">
        <f>VLOOKUP(C418,职业!B:J,7,0)</f>
        <v>2</v>
      </c>
      <c r="W418" s="102">
        <f>VLOOKUP(C418,职业!B:J,8,0)</f>
        <v>2</v>
      </c>
      <c r="X418" s="102">
        <f>VLOOKUP(C418,职业!B:J,9,0)</f>
        <v>2</v>
      </c>
    </row>
    <row r="419" spans="1:24">
      <c r="A419" s="44">
        <f>ROW()-2</f>
        <v>417</v>
      </c>
      <c r="B419" s="44">
        <v>328</v>
      </c>
      <c r="C419" s="40">
        <v>1</v>
      </c>
      <c r="D419" s="40">
        <v>0</v>
      </c>
      <c r="E419" s="45" t="s">
        <v>450</v>
      </c>
      <c r="F419" s="45" t="str">
        <f>VLOOKUP(C419,职业!B:C,2,0)</f>
        <v>大将军</v>
      </c>
      <c r="G419" s="45" t="str">
        <f>VLOOKUP(D419,绝技!B:C,2,0)</f>
        <v>无</v>
      </c>
      <c r="H419" s="48">
        <v>13</v>
      </c>
      <c r="I419" s="48">
        <v>20</v>
      </c>
      <c r="J419" s="44">
        <f>H419+I419</f>
        <v>33</v>
      </c>
      <c r="K419" s="40">
        <v>1</v>
      </c>
      <c r="L419" s="41">
        <v>1</v>
      </c>
      <c r="M419" s="46">
        <f>(K419*S419*5)*(10+L419)</f>
        <v>220</v>
      </c>
      <c r="N419" s="70">
        <f>(K419*T419)*(10+L419)</f>
        <v>33</v>
      </c>
      <c r="O419" s="70">
        <f>K419*U419</f>
        <v>2</v>
      </c>
      <c r="P419" s="70">
        <f>K419*V419</f>
        <v>2</v>
      </c>
      <c r="Q419" s="70">
        <f>K419*W419*2</f>
        <v>4</v>
      </c>
      <c r="R419" s="70">
        <f>K419*X419*2</f>
        <v>4</v>
      </c>
      <c r="S419" s="102">
        <f>VLOOKUP(C419,职业!B:H,4,0)</f>
        <v>4</v>
      </c>
      <c r="T419" s="102">
        <f>VLOOKUP(C419,职业!B:J,5,0)</f>
        <v>3</v>
      </c>
      <c r="U419" s="102">
        <f>VLOOKUP(C419,职业!B:J,6,0)</f>
        <v>2</v>
      </c>
      <c r="V419" s="102">
        <f>VLOOKUP(C419,职业!B:J,7,0)</f>
        <v>2</v>
      </c>
      <c r="W419" s="102">
        <f>VLOOKUP(C419,职业!B:J,8,0)</f>
        <v>2</v>
      </c>
      <c r="X419" s="102">
        <f>VLOOKUP(C419,职业!B:J,9,0)</f>
        <v>2</v>
      </c>
    </row>
    <row r="420" spans="1:24">
      <c r="A420" s="44">
        <f>ROW()-2</f>
        <v>418</v>
      </c>
      <c r="B420" s="44">
        <v>377</v>
      </c>
      <c r="C420" s="40">
        <v>1</v>
      </c>
      <c r="D420" s="40">
        <v>0</v>
      </c>
      <c r="E420" s="45" t="s">
        <v>499</v>
      </c>
      <c r="F420" s="45" t="str">
        <f>VLOOKUP(C420,职业!B:C,2,0)</f>
        <v>大将军</v>
      </c>
      <c r="G420" s="45" t="str">
        <f>VLOOKUP(D420,绝技!B:C,2,0)</f>
        <v>无</v>
      </c>
      <c r="H420" s="48">
        <v>13</v>
      </c>
      <c r="I420" s="48">
        <v>18</v>
      </c>
      <c r="J420" s="44">
        <f>H420+I420</f>
        <v>31</v>
      </c>
      <c r="K420" s="40">
        <v>1</v>
      </c>
      <c r="L420" s="41">
        <v>1</v>
      </c>
      <c r="M420" s="46">
        <f>(K420*S420*5)*(10+L420)</f>
        <v>220</v>
      </c>
      <c r="N420" s="70">
        <f>(K420*T420)*(10+L420)</f>
        <v>33</v>
      </c>
      <c r="O420" s="70">
        <f>K420*U420</f>
        <v>2</v>
      </c>
      <c r="P420" s="70">
        <f>K420*V420</f>
        <v>2</v>
      </c>
      <c r="Q420" s="70">
        <f>K420*W420*2</f>
        <v>4</v>
      </c>
      <c r="R420" s="70">
        <f>K420*X420*2</f>
        <v>4</v>
      </c>
      <c r="S420" s="102">
        <f>VLOOKUP(C420,职业!B:H,4,0)</f>
        <v>4</v>
      </c>
      <c r="T420" s="102">
        <f>VLOOKUP(C420,职业!B:J,5,0)</f>
        <v>3</v>
      </c>
      <c r="U420" s="102">
        <f>VLOOKUP(C420,职业!B:J,6,0)</f>
        <v>2</v>
      </c>
      <c r="V420" s="102">
        <f>VLOOKUP(C420,职业!B:J,7,0)</f>
        <v>2</v>
      </c>
      <c r="W420" s="102">
        <f>VLOOKUP(C420,职业!B:J,8,0)</f>
        <v>2</v>
      </c>
      <c r="X420" s="102">
        <f>VLOOKUP(C420,职业!B:J,9,0)</f>
        <v>2</v>
      </c>
    </row>
    <row r="421" spans="1:24">
      <c r="A421" s="44">
        <f>ROW()-2</f>
        <v>419</v>
      </c>
      <c r="B421" s="44">
        <v>390</v>
      </c>
      <c r="C421" s="40">
        <v>1</v>
      </c>
      <c r="D421" s="40">
        <v>0</v>
      </c>
      <c r="E421" s="45" t="s">
        <v>512</v>
      </c>
      <c r="F421" s="45" t="str">
        <f>VLOOKUP(C421,职业!B:C,2,0)</f>
        <v>大将军</v>
      </c>
      <c r="G421" s="45" t="str">
        <f>VLOOKUP(D421,绝技!B:C,2,0)</f>
        <v>无</v>
      </c>
      <c r="H421" s="48">
        <v>13</v>
      </c>
      <c r="I421" s="48">
        <v>13</v>
      </c>
      <c r="J421" s="44">
        <f>H421+I421</f>
        <v>26</v>
      </c>
      <c r="K421" s="40">
        <v>1</v>
      </c>
      <c r="L421" s="41">
        <v>1</v>
      </c>
      <c r="M421" s="46">
        <f>(K421*S421*5)*(10+L421)</f>
        <v>220</v>
      </c>
      <c r="N421" s="70">
        <f>(K421*T421)*(10+L421)</f>
        <v>33</v>
      </c>
      <c r="O421" s="70">
        <f>K421*U421</f>
        <v>2</v>
      </c>
      <c r="P421" s="70">
        <f>K421*V421</f>
        <v>2</v>
      </c>
      <c r="Q421" s="70">
        <f>K421*W421*2</f>
        <v>4</v>
      </c>
      <c r="R421" s="70">
        <f>K421*X421*2</f>
        <v>4</v>
      </c>
      <c r="S421" s="102">
        <f>VLOOKUP(C421,职业!B:H,4,0)</f>
        <v>4</v>
      </c>
      <c r="T421" s="102">
        <f>VLOOKUP(C421,职业!B:J,5,0)</f>
        <v>3</v>
      </c>
      <c r="U421" s="102">
        <f>VLOOKUP(C421,职业!B:J,6,0)</f>
        <v>2</v>
      </c>
      <c r="V421" s="102">
        <f>VLOOKUP(C421,职业!B:J,7,0)</f>
        <v>2</v>
      </c>
      <c r="W421" s="102">
        <f>VLOOKUP(C421,职业!B:J,8,0)</f>
        <v>2</v>
      </c>
      <c r="X421" s="102">
        <f>VLOOKUP(C421,职业!B:J,9,0)</f>
        <v>2</v>
      </c>
    </row>
    <row r="422" spans="1:24">
      <c r="A422" s="44">
        <f>ROW()-2</f>
        <v>420</v>
      </c>
      <c r="B422" s="44">
        <v>427</v>
      </c>
      <c r="C422" s="40">
        <v>1</v>
      </c>
      <c r="D422" s="40">
        <v>0</v>
      </c>
      <c r="E422" s="45" t="s">
        <v>549</v>
      </c>
      <c r="F422" s="45" t="str">
        <f>VLOOKUP(C422,职业!B:C,2,0)</f>
        <v>大将军</v>
      </c>
      <c r="G422" s="45" t="str">
        <f>VLOOKUP(D422,绝技!B:C,2,0)</f>
        <v>无</v>
      </c>
      <c r="H422" s="48">
        <v>13</v>
      </c>
      <c r="I422" s="48">
        <v>18</v>
      </c>
      <c r="J422" s="44">
        <f>H422+I422</f>
        <v>31</v>
      </c>
      <c r="K422" s="40">
        <v>1</v>
      </c>
      <c r="L422" s="41">
        <v>1</v>
      </c>
      <c r="M422" s="46">
        <f>(K422*S422*5)*(10+L422)</f>
        <v>220</v>
      </c>
      <c r="N422" s="70">
        <f>(K422*T422)*(10+L422)</f>
        <v>33</v>
      </c>
      <c r="O422" s="70">
        <f>K422*U422</f>
        <v>2</v>
      </c>
      <c r="P422" s="70">
        <f>K422*V422</f>
        <v>2</v>
      </c>
      <c r="Q422" s="70">
        <f>K422*W422*2</f>
        <v>4</v>
      </c>
      <c r="R422" s="70">
        <f>K422*X422*2</f>
        <v>4</v>
      </c>
      <c r="S422" s="102">
        <f>VLOOKUP(C422,职业!B:H,4,0)</f>
        <v>4</v>
      </c>
      <c r="T422" s="102">
        <f>VLOOKUP(C422,职业!B:J,5,0)</f>
        <v>3</v>
      </c>
      <c r="U422" s="102">
        <f>VLOOKUP(C422,职业!B:J,6,0)</f>
        <v>2</v>
      </c>
      <c r="V422" s="102">
        <f>VLOOKUP(C422,职业!B:J,7,0)</f>
        <v>2</v>
      </c>
      <c r="W422" s="102">
        <f>VLOOKUP(C422,职业!B:J,8,0)</f>
        <v>2</v>
      </c>
      <c r="X422" s="102">
        <f>VLOOKUP(C422,职业!B:J,9,0)</f>
        <v>2</v>
      </c>
    </row>
    <row r="423" spans="1:24">
      <c r="A423" s="44">
        <f>ROW()-2</f>
        <v>421</v>
      </c>
      <c r="B423" s="44">
        <v>430</v>
      </c>
      <c r="C423" s="40">
        <v>1</v>
      </c>
      <c r="D423" s="40">
        <v>0</v>
      </c>
      <c r="E423" s="45" t="s">
        <v>551</v>
      </c>
      <c r="F423" s="45" t="str">
        <f>VLOOKUP(C423,职业!B:C,2,0)</f>
        <v>大将军</v>
      </c>
      <c r="G423" s="45" t="str">
        <f>VLOOKUP(D423,绝技!B:C,2,0)</f>
        <v>无</v>
      </c>
      <c r="H423" s="48">
        <v>13</v>
      </c>
      <c r="I423" s="48">
        <v>17</v>
      </c>
      <c r="J423" s="44">
        <f>H423+I423</f>
        <v>30</v>
      </c>
      <c r="K423" s="40">
        <v>1</v>
      </c>
      <c r="L423" s="41">
        <v>1</v>
      </c>
      <c r="M423" s="46">
        <f>(K423*S423*5)*(10+L423)</f>
        <v>220</v>
      </c>
      <c r="N423" s="70">
        <f>(K423*T423)*(10+L423)</f>
        <v>33</v>
      </c>
      <c r="O423" s="70">
        <f>K423*U423</f>
        <v>2</v>
      </c>
      <c r="P423" s="70">
        <f>K423*V423</f>
        <v>2</v>
      </c>
      <c r="Q423" s="70">
        <f>K423*W423*2</f>
        <v>4</v>
      </c>
      <c r="R423" s="70">
        <f>K423*X423*2</f>
        <v>4</v>
      </c>
      <c r="S423" s="102">
        <f>VLOOKUP(C423,职业!B:H,4,0)</f>
        <v>4</v>
      </c>
      <c r="T423" s="102">
        <f>VLOOKUP(C423,职业!B:J,5,0)</f>
        <v>3</v>
      </c>
      <c r="U423" s="102">
        <f>VLOOKUP(C423,职业!B:J,6,0)</f>
        <v>2</v>
      </c>
      <c r="V423" s="102">
        <f>VLOOKUP(C423,职业!B:J,7,0)</f>
        <v>2</v>
      </c>
      <c r="W423" s="102">
        <f>VLOOKUP(C423,职业!B:J,8,0)</f>
        <v>2</v>
      </c>
      <c r="X423" s="102">
        <f>VLOOKUP(C423,职业!B:J,9,0)</f>
        <v>2</v>
      </c>
    </row>
    <row r="424" spans="1:24">
      <c r="A424" s="44">
        <f>ROW()-2</f>
        <v>422</v>
      </c>
      <c r="B424" s="44">
        <v>446</v>
      </c>
      <c r="C424" s="40">
        <v>1</v>
      </c>
      <c r="D424" s="40">
        <v>0</v>
      </c>
      <c r="E424" s="45" t="s">
        <v>567</v>
      </c>
      <c r="F424" s="45" t="str">
        <f>VLOOKUP(C424,职业!B:C,2,0)</f>
        <v>大将军</v>
      </c>
      <c r="G424" s="45" t="str">
        <f>VLOOKUP(D424,绝技!B:C,2,0)</f>
        <v>无</v>
      </c>
      <c r="H424" s="48">
        <v>13</v>
      </c>
      <c r="I424" s="48">
        <v>22</v>
      </c>
      <c r="J424" s="44">
        <f>H424+I424</f>
        <v>35</v>
      </c>
      <c r="K424" s="40">
        <v>1</v>
      </c>
      <c r="L424" s="41">
        <v>1</v>
      </c>
      <c r="M424" s="46">
        <f>(K424*S424*5)*(10+L424)</f>
        <v>220</v>
      </c>
      <c r="N424" s="70">
        <f>(K424*T424)*(10+L424)</f>
        <v>33</v>
      </c>
      <c r="O424" s="70">
        <f>K424*U424</f>
        <v>2</v>
      </c>
      <c r="P424" s="70">
        <f>K424*V424</f>
        <v>2</v>
      </c>
      <c r="Q424" s="70">
        <f>K424*W424*2</f>
        <v>4</v>
      </c>
      <c r="R424" s="70">
        <f>K424*X424*2</f>
        <v>4</v>
      </c>
      <c r="S424" s="102">
        <f>VLOOKUP(C424,职业!B:H,4,0)</f>
        <v>4</v>
      </c>
      <c r="T424" s="102">
        <f>VLOOKUP(C424,职业!B:J,5,0)</f>
        <v>3</v>
      </c>
      <c r="U424" s="102">
        <f>VLOOKUP(C424,职业!B:J,6,0)</f>
        <v>2</v>
      </c>
      <c r="V424" s="102">
        <f>VLOOKUP(C424,职业!B:J,7,0)</f>
        <v>2</v>
      </c>
      <c r="W424" s="102">
        <f>VLOOKUP(C424,职业!B:J,8,0)</f>
        <v>2</v>
      </c>
      <c r="X424" s="102">
        <f>VLOOKUP(C424,职业!B:J,9,0)</f>
        <v>2</v>
      </c>
    </row>
    <row r="425" spans="1:24">
      <c r="A425" s="44">
        <f>ROW()-2</f>
        <v>423</v>
      </c>
      <c r="B425" s="44">
        <v>486</v>
      </c>
      <c r="C425" s="40">
        <v>1</v>
      </c>
      <c r="D425" s="40">
        <v>0</v>
      </c>
      <c r="E425" s="45" t="s">
        <v>606</v>
      </c>
      <c r="F425" s="45" t="str">
        <f>VLOOKUP(C425,职业!B:C,2,0)</f>
        <v>大将军</v>
      </c>
      <c r="G425" s="45" t="str">
        <f>VLOOKUP(D425,绝技!B:C,2,0)</f>
        <v>无</v>
      </c>
      <c r="H425" s="48">
        <v>13</v>
      </c>
      <c r="I425" s="48">
        <v>20</v>
      </c>
      <c r="J425" s="44">
        <f>H425+I425</f>
        <v>33</v>
      </c>
      <c r="K425" s="40">
        <v>1</v>
      </c>
      <c r="L425" s="41">
        <v>1</v>
      </c>
      <c r="M425" s="46">
        <f>(K425*S425*5)*(10+L425)</f>
        <v>220</v>
      </c>
      <c r="N425" s="70">
        <f>(K425*T425)*(10+L425)</f>
        <v>33</v>
      </c>
      <c r="O425" s="70">
        <f>K425*U425</f>
        <v>2</v>
      </c>
      <c r="P425" s="70">
        <f>K425*V425</f>
        <v>2</v>
      </c>
      <c r="Q425" s="70">
        <f>K425*W425*2</f>
        <v>4</v>
      </c>
      <c r="R425" s="70">
        <f>K425*X425*2</f>
        <v>4</v>
      </c>
      <c r="S425" s="102">
        <f>VLOOKUP(C425,职业!B:H,4,0)</f>
        <v>4</v>
      </c>
      <c r="T425" s="102">
        <f>VLOOKUP(C425,职业!B:J,5,0)</f>
        <v>3</v>
      </c>
      <c r="U425" s="102">
        <f>VLOOKUP(C425,职业!B:J,6,0)</f>
        <v>2</v>
      </c>
      <c r="V425" s="102">
        <f>VLOOKUP(C425,职业!B:J,7,0)</f>
        <v>2</v>
      </c>
      <c r="W425" s="102">
        <f>VLOOKUP(C425,职业!B:J,8,0)</f>
        <v>2</v>
      </c>
      <c r="X425" s="102">
        <f>VLOOKUP(C425,职业!B:J,9,0)</f>
        <v>2</v>
      </c>
    </row>
    <row r="426" spans="1:24">
      <c r="A426" s="44">
        <f>ROW()-2</f>
        <v>424</v>
      </c>
      <c r="B426" s="44">
        <v>491</v>
      </c>
      <c r="C426" s="40">
        <v>1</v>
      </c>
      <c r="D426" s="40">
        <v>0</v>
      </c>
      <c r="E426" s="45" t="s">
        <v>611</v>
      </c>
      <c r="F426" s="45" t="str">
        <f>VLOOKUP(C426,职业!B:C,2,0)</f>
        <v>大将军</v>
      </c>
      <c r="G426" s="45" t="str">
        <f>VLOOKUP(D426,绝技!B:C,2,0)</f>
        <v>无</v>
      </c>
      <c r="H426" s="48">
        <v>13</v>
      </c>
      <c r="I426" s="48">
        <v>16</v>
      </c>
      <c r="J426" s="44">
        <f>H426+I426</f>
        <v>29</v>
      </c>
      <c r="K426" s="40">
        <v>1</v>
      </c>
      <c r="L426" s="41">
        <v>1</v>
      </c>
      <c r="M426" s="46">
        <f>(K426*S426*5)*(10+L426)</f>
        <v>220</v>
      </c>
      <c r="N426" s="70">
        <f>(K426*T426)*(10+L426)</f>
        <v>33</v>
      </c>
      <c r="O426" s="70">
        <f>K426*U426</f>
        <v>2</v>
      </c>
      <c r="P426" s="70">
        <f>K426*V426</f>
        <v>2</v>
      </c>
      <c r="Q426" s="70">
        <f>K426*W426*2</f>
        <v>4</v>
      </c>
      <c r="R426" s="70">
        <f>K426*X426*2</f>
        <v>4</v>
      </c>
      <c r="S426" s="102">
        <f>VLOOKUP(C426,职业!B:H,4,0)</f>
        <v>4</v>
      </c>
      <c r="T426" s="102">
        <f>VLOOKUP(C426,职业!B:J,5,0)</f>
        <v>3</v>
      </c>
      <c r="U426" s="102">
        <f>VLOOKUP(C426,职业!B:J,6,0)</f>
        <v>2</v>
      </c>
      <c r="V426" s="102">
        <f>VLOOKUP(C426,职业!B:J,7,0)</f>
        <v>2</v>
      </c>
      <c r="W426" s="102">
        <f>VLOOKUP(C426,职业!B:J,8,0)</f>
        <v>2</v>
      </c>
      <c r="X426" s="102">
        <f>VLOOKUP(C426,职业!B:J,9,0)</f>
        <v>2</v>
      </c>
    </row>
    <row r="427" spans="1:24">
      <c r="A427" s="44">
        <f>ROW()-2</f>
        <v>425</v>
      </c>
      <c r="B427" s="44">
        <v>510</v>
      </c>
      <c r="C427" s="40">
        <v>1</v>
      </c>
      <c r="D427" s="40">
        <v>0</v>
      </c>
      <c r="E427" s="45" t="s">
        <v>629</v>
      </c>
      <c r="F427" s="45" t="str">
        <f>VLOOKUP(C427,职业!B:C,2,0)</f>
        <v>大将军</v>
      </c>
      <c r="G427" s="45" t="str">
        <f>VLOOKUP(D427,绝技!B:C,2,0)</f>
        <v>无</v>
      </c>
      <c r="H427" s="48">
        <v>13</v>
      </c>
      <c r="I427" s="48">
        <v>7</v>
      </c>
      <c r="J427" s="44">
        <f>H427+I427</f>
        <v>20</v>
      </c>
      <c r="K427" s="40">
        <v>1</v>
      </c>
      <c r="L427" s="41">
        <v>1</v>
      </c>
      <c r="M427" s="46">
        <f>(K427*S427*5)*(10+L427)</f>
        <v>220</v>
      </c>
      <c r="N427" s="70">
        <f>(K427*T427)*(10+L427)</f>
        <v>33</v>
      </c>
      <c r="O427" s="70">
        <f>K427*U427</f>
        <v>2</v>
      </c>
      <c r="P427" s="70">
        <f>K427*V427</f>
        <v>2</v>
      </c>
      <c r="Q427" s="70">
        <f>K427*W427*2</f>
        <v>4</v>
      </c>
      <c r="R427" s="70">
        <f>K427*X427*2</f>
        <v>4</v>
      </c>
      <c r="S427" s="102">
        <f>VLOOKUP(C427,职业!B:H,4,0)</f>
        <v>4</v>
      </c>
      <c r="T427" s="102">
        <f>VLOOKUP(C427,职业!B:J,5,0)</f>
        <v>3</v>
      </c>
      <c r="U427" s="102">
        <f>VLOOKUP(C427,职业!B:J,6,0)</f>
        <v>2</v>
      </c>
      <c r="V427" s="102">
        <f>VLOOKUP(C427,职业!B:J,7,0)</f>
        <v>2</v>
      </c>
      <c r="W427" s="102">
        <f>VLOOKUP(C427,职业!B:J,8,0)</f>
        <v>2</v>
      </c>
      <c r="X427" s="102">
        <f>VLOOKUP(C427,职业!B:J,9,0)</f>
        <v>2</v>
      </c>
    </row>
    <row r="428" spans="1:24">
      <c r="A428" s="44">
        <f>ROW()-2</f>
        <v>426</v>
      </c>
      <c r="B428" s="44">
        <v>625</v>
      </c>
      <c r="C428" s="40">
        <v>1</v>
      </c>
      <c r="D428" s="40">
        <v>0</v>
      </c>
      <c r="E428" s="45" t="s">
        <v>741</v>
      </c>
      <c r="F428" s="45" t="str">
        <f>VLOOKUP(C428,职业!B:C,2,0)</f>
        <v>大将军</v>
      </c>
      <c r="G428" s="45" t="str">
        <f>VLOOKUP(D428,绝技!B:C,2,0)</f>
        <v>无</v>
      </c>
      <c r="H428" s="48">
        <v>13</v>
      </c>
      <c r="I428" s="48">
        <v>18</v>
      </c>
      <c r="J428" s="44">
        <f>H428+I428</f>
        <v>31</v>
      </c>
      <c r="K428" s="40">
        <v>1</v>
      </c>
      <c r="L428" s="41">
        <v>1</v>
      </c>
      <c r="M428" s="46">
        <f>(K428*S428*5)*(10+L428)</f>
        <v>220</v>
      </c>
      <c r="N428" s="70">
        <f>(K428*T428)*(10+L428)</f>
        <v>33</v>
      </c>
      <c r="O428" s="70">
        <f>K428*U428</f>
        <v>2</v>
      </c>
      <c r="P428" s="70">
        <f>K428*V428</f>
        <v>2</v>
      </c>
      <c r="Q428" s="70">
        <f>K428*W428*2</f>
        <v>4</v>
      </c>
      <c r="R428" s="70">
        <f>K428*X428*2</f>
        <v>4</v>
      </c>
      <c r="S428" s="102">
        <f>VLOOKUP(C428,职业!B:H,4,0)</f>
        <v>4</v>
      </c>
      <c r="T428" s="102">
        <f>VLOOKUP(C428,职业!B:J,5,0)</f>
        <v>3</v>
      </c>
      <c r="U428" s="102">
        <f>VLOOKUP(C428,职业!B:J,6,0)</f>
        <v>2</v>
      </c>
      <c r="V428" s="102">
        <f>VLOOKUP(C428,职业!B:J,7,0)</f>
        <v>2</v>
      </c>
      <c r="W428" s="102">
        <f>VLOOKUP(C428,职业!B:J,8,0)</f>
        <v>2</v>
      </c>
      <c r="X428" s="102">
        <f>VLOOKUP(C428,职业!B:J,9,0)</f>
        <v>2</v>
      </c>
    </row>
    <row r="429" spans="1:24">
      <c r="A429" s="44">
        <f>ROW()-2</f>
        <v>427</v>
      </c>
      <c r="B429" s="44">
        <v>668</v>
      </c>
      <c r="C429" s="40">
        <v>1</v>
      </c>
      <c r="D429" s="40">
        <v>0</v>
      </c>
      <c r="E429" s="45" t="s">
        <v>783</v>
      </c>
      <c r="F429" s="45" t="str">
        <f>VLOOKUP(C429,职业!B:C,2,0)</f>
        <v>大将军</v>
      </c>
      <c r="G429" s="45" t="str">
        <f>VLOOKUP(D429,绝技!B:C,2,0)</f>
        <v>无</v>
      </c>
      <c r="H429" s="48">
        <v>13</v>
      </c>
      <c r="I429" s="48">
        <v>18</v>
      </c>
      <c r="J429" s="44">
        <f>H429+I429</f>
        <v>31</v>
      </c>
      <c r="K429" s="40">
        <v>1</v>
      </c>
      <c r="L429" s="41">
        <v>1</v>
      </c>
      <c r="M429" s="46">
        <f>(K429*S429*5)*(10+L429)</f>
        <v>220</v>
      </c>
      <c r="N429" s="70">
        <f>(K429*T429)*(10+L429)</f>
        <v>33</v>
      </c>
      <c r="O429" s="70">
        <f>K429*U429</f>
        <v>2</v>
      </c>
      <c r="P429" s="70">
        <f>K429*V429</f>
        <v>2</v>
      </c>
      <c r="Q429" s="70">
        <f>K429*W429*2</f>
        <v>4</v>
      </c>
      <c r="R429" s="70">
        <f>K429*X429*2</f>
        <v>4</v>
      </c>
      <c r="S429" s="102">
        <f>VLOOKUP(C429,职业!B:H,4,0)</f>
        <v>4</v>
      </c>
      <c r="T429" s="102">
        <f>VLOOKUP(C429,职业!B:J,5,0)</f>
        <v>3</v>
      </c>
      <c r="U429" s="102">
        <f>VLOOKUP(C429,职业!B:J,6,0)</f>
        <v>2</v>
      </c>
      <c r="V429" s="102">
        <f>VLOOKUP(C429,职业!B:J,7,0)</f>
        <v>2</v>
      </c>
      <c r="W429" s="102">
        <f>VLOOKUP(C429,职业!B:J,8,0)</f>
        <v>2</v>
      </c>
      <c r="X429" s="102">
        <f>VLOOKUP(C429,职业!B:J,9,0)</f>
        <v>2</v>
      </c>
    </row>
    <row r="430" spans="1:24">
      <c r="A430" s="44">
        <f>ROW()-2</f>
        <v>428</v>
      </c>
      <c r="B430" s="44">
        <v>13</v>
      </c>
      <c r="C430" s="40">
        <v>1</v>
      </c>
      <c r="D430" s="40">
        <v>0</v>
      </c>
      <c r="E430" s="45" t="s">
        <v>136</v>
      </c>
      <c r="F430" s="45" t="str">
        <f>VLOOKUP(C430,职业!B:C,2,0)</f>
        <v>大将军</v>
      </c>
      <c r="G430" s="45" t="str">
        <f>VLOOKUP(D430,绝技!B:C,2,0)</f>
        <v>无</v>
      </c>
      <c r="H430" s="48">
        <v>12</v>
      </c>
      <c r="I430" s="48">
        <v>15</v>
      </c>
      <c r="J430" s="44">
        <f>H430+I430</f>
        <v>27</v>
      </c>
      <c r="K430" s="40">
        <v>1</v>
      </c>
      <c r="L430" s="41">
        <v>1</v>
      </c>
      <c r="M430" s="46">
        <f>(K430*S430*5)*(10+L430)</f>
        <v>220</v>
      </c>
      <c r="N430" s="70">
        <f>(K430*T430)*(10+L430)</f>
        <v>33</v>
      </c>
      <c r="O430" s="70">
        <f>K430*U430</f>
        <v>2</v>
      </c>
      <c r="P430" s="70">
        <f>K430*V430</f>
        <v>2</v>
      </c>
      <c r="Q430" s="70">
        <f>K430*W430*2</f>
        <v>4</v>
      </c>
      <c r="R430" s="70">
        <f>K430*X430*2</f>
        <v>4</v>
      </c>
      <c r="S430" s="102">
        <f>VLOOKUP(C430,职业!B:H,4,0)</f>
        <v>4</v>
      </c>
      <c r="T430" s="102">
        <f>VLOOKUP(C430,职业!B:J,5,0)</f>
        <v>3</v>
      </c>
      <c r="U430" s="102">
        <f>VLOOKUP(C430,职业!B:J,6,0)</f>
        <v>2</v>
      </c>
      <c r="V430" s="102">
        <f>VLOOKUP(C430,职业!B:J,7,0)</f>
        <v>2</v>
      </c>
      <c r="W430" s="102">
        <f>VLOOKUP(C430,职业!B:J,8,0)</f>
        <v>2</v>
      </c>
      <c r="X430" s="102">
        <f>VLOOKUP(C430,职业!B:J,9,0)</f>
        <v>2</v>
      </c>
    </row>
    <row r="431" spans="1:24">
      <c r="A431" s="44">
        <f>ROW()-2</f>
        <v>429</v>
      </c>
      <c r="B431" s="44">
        <v>22</v>
      </c>
      <c r="C431" s="40">
        <v>1</v>
      </c>
      <c r="D431" s="40">
        <v>0</v>
      </c>
      <c r="E431" s="45" t="s">
        <v>145</v>
      </c>
      <c r="F431" s="45" t="str">
        <f>VLOOKUP(C431,职业!B:C,2,0)</f>
        <v>大将军</v>
      </c>
      <c r="G431" s="45" t="str">
        <f>VLOOKUP(D431,绝技!B:C,2,0)</f>
        <v>无</v>
      </c>
      <c r="H431" s="48">
        <v>12</v>
      </c>
      <c r="I431" s="48">
        <v>10</v>
      </c>
      <c r="J431" s="44">
        <f>H431+I431</f>
        <v>22</v>
      </c>
      <c r="K431" s="40">
        <v>1</v>
      </c>
      <c r="L431" s="41">
        <v>1</v>
      </c>
      <c r="M431" s="46">
        <f>(K431*S431*5)*(10+L431)</f>
        <v>220</v>
      </c>
      <c r="N431" s="70">
        <f>(K431*T431)*(10+L431)</f>
        <v>33</v>
      </c>
      <c r="O431" s="70">
        <f>K431*U431</f>
        <v>2</v>
      </c>
      <c r="P431" s="70">
        <f>K431*V431</f>
        <v>2</v>
      </c>
      <c r="Q431" s="70">
        <f>K431*W431*2</f>
        <v>4</v>
      </c>
      <c r="R431" s="70">
        <f>K431*X431*2</f>
        <v>4</v>
      </c>
      <c r="S431" s="102">
        <f>VLOOKUP(C431,职业!B:H,4,0)</f>
        <v>4</v>
      </c>
      <c r="T431" s="102">
        <f>VLOOKUP(C431,职业!B:J,5,0)</f>
        <v>3</v>
      </c>
      <c r="U431" s="102">
        <f>VLOOKUP(C431,职业!B:J,6,0)</f>
        <v>2</v>
      </c>
      <c r="V431" s="102">
        <f>VLOOKUP(C431,职业!B:J,7,0)</f>
        <v>2</v>
      </c>
      <c r="W431" s="102">
        <f>VLOOKUP(C431,职业!B:J,8,0)</f>
        <v>2</v>
      </c>
      <c r="X431" s="102">
        <f>VLOOKUP(C431,职业!B:J,9,0)</f>
        <v>2</v>
      </c>
    </row>
    <row r="432" spans="1:24">
      <c r="A432" s="44">
        <f>ROW()-2</f>
        <v>430</v>
      </c>
      <c r="B432" s="44">
        <v>60</v>
      </c>
      <c r="C432" s="40">
        <v>6</v>
      </c>
      <c r="D432" s="40">
        <v>0</v>
      </c>
      <c r="E432" s="45" t="s">
        <v>183</v>
      </c>
      <c r="F432" s="45" t="str">
        <f>VLOOKUP(C432,职业!B:C,2,0)</f>
        <v>弓弩手</v>
      </c>
      <c r="G432" s="45" t="str">
        <f>VLOOKUP(D432,绝技!B:C,2,0)</f>
        <v>无</v>
      </c>
      <c r="H432" s="48">
        <v>12</v>
      </c>
      <c r="I432" s="48">
        <v>27</v>
      </c>
      <c r="J432" s="44">
        <f>H432+I432</f>
        <v>39</v>
      </c>
      <c r="K432" s="40">
        <v>4</v>
      </c>
      <c r="L432" s="41">
        <v>1</v>
      </c>
      <c r="M432" s="46">
        <f>(K432*S432*5)*(10+L432)</f>
        <v>440</v>
      </c>
      <c r="N432" s="70">
        <f>(K432*T432)*(10+L432)</f>
        <v>220</v>
      </c>
      <c r="O432" s="70">
        <f>K432*U432</f>
        <v>16</v>
      </c>
      <c r="P432" s="70">
        <f>K432*V432</f>
        <v>4</v>
      </c>
      <c r="Q432" s="70">
        <f>K432*W432*2</f>
        <v>8</v>
      </c>
      <c r="R432" s="70">
        <f>K432*X432*2</f>
        <v>16</v>
      </c>
      <c r="S432" s="102">
        <f>VLOOKUP(C432,职业!B:H,4,0)</f>
        <v>2</v>
      </c>
      <c r="T432" s="102">
        <f>VLOOKUP(C432,职业!B:J,5,0)</f>
        <v>5</v>
      </c>
      <c r="U432" s="102">
        <f>VLOOKUP(C432,职业!B:J,6,0)</f>
        <v>4</v>
      </c>
      <c r="V432" s="102">
        <f>VLOOKUP(C432,职业!B:J,7,0)</f>
        <v>1</v>
      </c>
      <c r="W432" s="102">
        <f>VLOOKUP(C432,职业!B:J,8,0)</f>
        <v>1</v>
      </c>
      <c r="X432" s="102">
        <f>VLOOKUP(C432,职业!B:J,9,0)</f>
        <v>2</v>
      </c>
    </row>
    <row r="433" spans="1:24">
      <c r="A433" s="44">
        <f>ROW()-2</f>
        <v>431</v>
      </c>
      <c r="B433" s="44">
        <v>71</v>
      </c>
      <c r="C433" s="40">
        <v>1</v>
      </c>
      <c r="D433" s="40">
        <v>0</v>
      </c>
      <c r="E433" s="45" t="s">
        <v>194</v>
      </c>
      <c r="F433" s="45" t="str">
        <f>VLOOKUP(C433,职业!B:C,2,0)</f>
        <v>大将军</v>
      </c>
      <c r="G433" s="45" t="str">
        <f>VLOOKUP(D433,绝技!B:C,2,0)</f>
        <v>无</v>
      </c>
      <c r="H433" s="48">
        <v>12</v>
      </c>
      <c r="I433" s="48">
        <v>20</v>
      </c>
      <c r="J433" s="44">
        <f>H433+I433</f>
        <v>32</v>
      </c>
      <c r="K433" s="40">
        <v>1</v>
      </c>
      <c r="L433" s="41">
        <v>1</v>
      </c>
      <c r="M433" s="46">
        <f>(K433*S433*5)*(10+L433)</f>
        <v>220</v>
      </c>
      <c r="N433" s="70">
        <f>(K433*T433)*(10+L433)</f>
        <v>33</v>
      </c>
      <c r="O433" s="70">
        <f>K433*U433</f>
        <v>2</v>
      </c>
      <c r="P433" s="70">
        <f>K433*V433</f>
        <v>2</v>
      </c>
      <c r="Q433" s="70">
        <f>K433*W433*2</f>
        <v>4</v>
      </c>
      <c r="R433" s="70">
        <f>K433*X433*2</f>
        <v>4</v>
      </c>
      <c r="S433" s="102">
        <f>VLOOKUP(C433,职业!B:H,4,0)</f>
        <v>4</v>
      </c>
      <c r="T433" s="102">
        <f>VLOOKUP(C433,职业!B:J,5,0)</f>
        <v>3</v>
      </c>
      <c r="U433" s="102">
        <f>VLOOKUP(C433,职业!B:J,6,0)</f>
        <v>2</v>
      </c>
      <c r="V433" s="102">
        <f>VLOOKUP(C433,职业!B:J,7,0)</f>
        <v>2</v>
      </c>
      <c r="W433" s="102">
        <f>VLOOKUP(C433,职业!B:J,8,0)</f>
        <v>2</v>
      </c>
      <c r="X433" s="102">
        <f>VLOOKUP(C433,职业!B:J,9,0)</f>
        <v>2</v>
      </c>
    </row>
    <row r="434" spans="1:24">
      <c r="A434" s="44">
        <f>ROW()-2</f>
        <v>432</v>
      </c>
      <c r="B434" s="44">
        <v>80</v>
      </c>
      <c r="C434" s="40">
        <v>1</v>
      </c>
      <c r="D434" s="40">
        <v>0</v>
      </c>
      <c r="E434" s="45" t="s">
        <v>203</v>
      </c>
      <c r="F434" s="45" t="str">
        <f>VLOOKUP(C434,职业!B:C,2,0)</f>
        <v>大将军</v>
      </c>
      <c r="G434" s="45" t="str">
        <f>VLOOKUP(D434,绝技!B:C,2,0)</f>
        <v>无</v>
      </c>
      <c r="H434" s="48">
        <v>12</v>
      </c>
      <c r="I434" s="48">
        <v>17</v>
      </c>
      <c r="J434" s="44">
        <f>H434+I434</f>
        <v>29</v>
      </c>
      <c r="K434" s="40">
        <v>1</v>
      </c>
      <c r="L434" s="41">
        <v>1</v>
      </c>
      <c r="M434" s="46">
        <f>(K434*S434*5)*(10+L434)</f>
        <v>220</v>
      </c>
      <c r="N434" s="70">
        <f>(K434*T434)*(10+L434)</f>
        <v>33</v>
      </c>
      <c r="O434" s="70">
        <f>K434*U434</f>
        <v>2</v>
      </c>
      <c r="P434" s="70">
        <f>K434*V434</f>
        <v>2</v>
      </c>
      <c r="Q434" s="70">
        <f>K434*W434*2</f>
        <v>4</v>
      </c>
      <c r="R434" s="70">
        <f>K434*X434*2</f>
        <v>4</v>
      </c>
      <c r="S434" s="102">
        <f>VLOOKUP(C434,职业!B:H,4,0)</f>
        <v>4</v>
      </c>
      <c r="T434" s="102">
        <f>VLOOKUP(C434,职业!B:J,5,0)</f>
        <v>3</v>
      </c>
      <c r="U434" s="102">
        <f>VLOOKUP(C434,职业!B:J,6,0)</f>
        <v>2</v>
      </c>
      <c r="V434" s="102">
        <f>VLOOKUP(C434,职业!B:J,7,0)</f>
        <v>2</v>
      </c>
      <c r="W434" s="102">
        <f>VLOOKUP(C434,职业!B:J,8,0)</f>
        <v>2</v>
      </c>
      <c r="X434" s="102">
        <f>VLOOKUP(C434,职业!B:J,9,0)</f>
        <v>2</v>
      </c>
    </row>
    <row r="435" spans="1:24">
      <c r="A435" s="44">
        <f>ROW()-2</f>
        <v>433</v>
      </c>
      <c r="B435" s="44">
        <v>113</v>
      </c>
      <c r="C435" s="40">
        <v>1</v>
      </c>
      <c r="D435" s="40">
        <v>0</v>
      </c>
      <c r="E435" s="45" t="s">
        <v>236</v>
      </c>
      <c r="F435" s="45" t="str">
        <f>VLOOKUP(C435,职业!B:C,2,0)</f>
        <v>大将军</v>
      </c>
      <c r="G435" s="45" t="str">
        <f>VLOOKUP(D435,绝技!B:C,2,0)</f>
        <v>无</v>
      </c>
      <c r="H435" s="48">
        <v>12</v>
      </c>
      <c r="I435" s="48">
        <v>20</v>
      </c>
      <c r="J435" s="44">
        <f>H435+I435</f>
        <v>32</v>
      </c>
      <c r="K435" s="40">
        <v>1</v>
      </c>
      <c r="L435" s="41">
        <v>1</v>
      </c>
      <c r="M435" s="46">
        <f>(K435*S435*5)*(10+L435)</f>
        <v>220</v>
      </c>
      <c r="N435" s="70">
        <f>(K435*T435)*(10+L435)</f>
        <v>33</v>
      </c>
      <c r="O435" s="70">
        <f>K435*U435</f>
        <v>2</v>
      </c>
      <c r="P435" s="70">
        <f>K435*V435</f>
        <v>2</v>
      </c>
      <c r="Q435" s="70">
        <f>K435*W435*2</f>
        <v>4</v>
      </c>
      <c r="R435" s="70">
        <f>K435*X435*2</f>
        <v>4</v>
      </c>
      <c r="S435" s="102">
        <f>VLOOKUP(C435,职业!B:H,4,0)</f>
        <v>4</v>
      </c>
      <c r="T435" s="102">
        <f>VLOOKUP(C435,职业!B:J,5,0)</f>
        <v>3</v>
      </c>
      <c r="U435" s="102">
        <f>VLOOKUP(C435,职业!B:J,6,0)</f>
        <v>2</v>
      </c>
      <c r="V435" s="102">
        <f>VLOOKUP(C435,职业!B:J,7,0)</f>
        <v>2</v>
      </c>
      <c r="W435" s="102">
        <f>VLOOKUP(C435,职业!B:J,8,0)</f>
        <v>2</v>
      </c>
      <c r="X435" s="102">
        <f>VLOOKUP(C435,职业!B:J,9,0)</f>
        <v>2</v>
      </c>
    </row>
    <row r="436" spans="1:24">
      <c r="A436" s="44">
        <f>ROW()-2</f>
        <v>434</v>
      </c>
      <c r="B436" s="44">
        <v>216</v>
      </c>
      <c r="C436" s="40">
        <v>1</v>
      </c>
      <c r="D436" s="40">
        <v>0</v>
      </c>
      <c r="E436" s="45" t="s">
        <v>339</v>
      </c>
      <c r="F436" s="45" t="str">
        <f>VLOOKUP(C436,职业!B:C,2,0)</f>
        <v>大将军</v>
      </c>
      <c r="G436" s="45" t="str">
        <f>VLOOKUP(D436,绝技!B:C,2,0)</f>
        <v>无</v>
      </c>
      <c r="H436" s="48">
        <v>12</v>
      </c>
      <c r="I436" s="48">
        <v>0</v>
      </c>
      <c r="J436" s="44">
        <f>H436+I436</f>
        <v>12</v>
      </c>
      <c r="K436" s="40">
        <v>1</v>
      </c>
      <c r="L436" s="41">
        <v>1</v>
      </c>
      <c r="M436" s="46">
        <f>(K436*S436*5)*(10+L436)</f>
        <v>220</v>
      </c>
      <c r="N436" s="70">
        <f>(K436*T436)*(10+L436)</f>
        <v>33</v>
      </c>
      <c r="O436" s="70">
        <f>K436*U436</f>
        <v>2</v>
      </c>
      <c r="P436" s="70">
        <f>K436*V436</f>
        <v>2</v>
      </c>
      <c r="Q436" s="70">
        <f>K436*W436*2</f>
        <v>4</v>
      </c>
      <c r="R436" s="70">
        <f>K436*X436*2</f>
        <v>4</v>
      </c>
      <c r="S436" s="102">
        <f>VLOOKUP(C436,职业!B:H,4,0)</f>
        <v>4</v>
      </c>
      <c r="T436" s="102">
        <f>VLOOKUP(C436,职业!B:J,5,0)</f>
        <v>3</v>
      </c>
      <c r="U436" s="102">
        <f>VLOOKUP(C436,职业!B:J,6,0)</f>
        <v>2</v>
      </c>
      <c r="V436" s="102">
        <f>VLOOKUP(C436,职业!B:J,7,0)</f>
        <v>2</v>
      </c>
      <c r="W436" s="102">
        <f>VLOOKUP(C436,职业!B:J,8,0)</f>
        <v>2</v>
      </c>
      <c r="X436" s="102">
        <f>VLOOKUP(C436,职业!B:J,9,0)</f>
        <v>2</v>
      </c>
    </row>
    <row r="437" spans="1:24">
      <c r="A437" s="44">
        <f>ROW()-2</f>
        <v>435</v>
      </c>
      <c r="B437" s="44">
        <v>235</v>
      </c>
      <c r="C437" s="40">
        <v>1</v>
      </c>
      <c r="D437" s="40">
        <v>0</v>
      </c>
      <c r="E437" s="45" t="s">
        <v>358</v>
      </c>
      <c r="F437" s="45" t="str">
        <f>VLOOKUP(C437,职业!B:C,2,0)</f>
        <v>大将军</v>
      </c>
      <c r="G437" s="45" t="str">
        <f>VLOOKUP(D437,绝技!B:C,2,0)</f>
        <v>无</v>
      </c>
      <c r="H437" s="48">
        <v>12</v>
      </c>
      <c r="I437" s="48">
        <v>10</v>
      </c>
      <c r="J437" s="44">
        <f>H437+I437</f>
        <v>22</v>
      </c>
      <c r="K437" s="40">
        <v>1</v>
      </c>
      <c r="L437" s="41">
        <v>1</v>
      </c>
      <c r="M437" s="46">
        <f>(K437*S437*5)*(10+L437)</f>
        <v>220</v>
      </c>
      <c r="N437" s="70">
        <f>(K437*T437)*(10+L437)</f>
        <v>33</v>
      </c>
      <c r="O437" s="70">
        <f>K437*U437</f>
        <v>2</v>
      </c>
      <c r="P437" s="70">
        <f>K437*V437</f>
        <v>2</v>
      </c>
      <c r="Q437" s="70">
        <f>K437*W437*2</f>
        <v>4</v>
      </c>
      <c r="R437" s="70">
        <f>K437*X437*2</f>
        <v>4</v>
      </c>
      <c r="S437" s="102">
        <f>VLOOKUP(C437,职业!B:H,4,0)</f>
        <v>4</v>
      </c>
      <c r="T437" s="102">
        <f>VLOOKUP(C437,职业!B:J,5,0)</f>
        <v>3</v>
      </c>
      <c r="U437" s="102">
        <f>VLOOKUP(C437,职业!B:J,6,0)</f>
        <v>2</v>
      </c>
      <c r="V437" s="102">
        <f>VLOOKUP(C437,职业!B:J,7,0)</f>
        <v>2</v>
      </c>
      <c r="W437" s="102">
        <f>VLOOKUP(C437,职业!B:J,8,0)</f>
        <v>2</v>
      </c>
      <c r="X437" s="102">
        <f>VLOOKUP(C437,职业!B:J,9,0)</f>
        <v>2</v>
      </c>
    </row>
    <row r="438" spans="1:24">
      <c r="A438" s="44">
        <f>ROW()-2</f>
        <v>436</v>
      </c>
      <c r="B438" s="44">
        <v>263</v>
      </c>
      <c r="C438" s="40">
        <v>5</v>
      </c>
      <c r="D438" s="40">
        <v>0</v>
      </c>
      <c r="E438" s="45" t="s">
        <v>386</v>
      </c>
      <c r="F438" s="45" t="str">
        <f>VLOOKUP(C438,职业!B:C,2,0)</f>
        <v>战弓骑</v>
      </c>
      <c r="G438" s="45" t="str">
        <f>VLOOKUP(D438,绝技!B:C,2,0)</f>
        <v>无</v>
      </c>
      <c r="H438" s="48">
        <v>12</v>
      </c>
      <c r="I438" s="48">
        <v>25</v>
      </c>
      <c r="J438" s="44">
        <f>H438+I438</f>
        <v>37</v>
      </c>
      <c r="K438" s="40">
        <v>3</v>
      </c>
      <c r="L438" s="41">
        <v>1</v>
      </c>
      <c r="M438" s="46">
        <f>(K438*S438*5)*(10+L438)</f>
        <v>330</v>
      </c>
      <c r="N438" s="70">
        <f>(K438*T438)*(10+L438)</f>
        <v>165</v>
      </c>
      <c r="O438" s="70">
        <f>K438*U438</f>
        <v>9</v>
      </c>
      <c r="P438" s="70">
        <f>K438*V438</f>
        <v>3</v>
      </c>
      <c r="Q438" s="70">
        <f>K438*W438*2</f>
        <v>18</v>
      </c>
      <c r="R438" s="70">
        <f>K438*X438*2</f>
        <v>6</v>
      </c>
      <c r="S438" s="102">
        <f>VLOOKUP(C438,职业!B:H,4,0)</f>
        <v>2</v>
      </c>
      <c r="T438" s="102">
        <f>VLOOKUP(C438,职业!B:J,5,0)</f>
        <v>5</v>
      </c>
      <c r="U438" s="102">
        <f>VLOOKUP(C438,职业!B:J,6,0)</f>
        <v>3</v>
      </c>
      <c r="V438" s="102">
        <f>VLOOKUP(C438,职业!B:J,7,0)</f>
        <v>1</v>
      </c>
      <c r="W438" s="102">
        <f>VLOOKUP(C438,职业!B:J,8,0)</f>
        <v>3</v>
      </c>
      <c r="X438" s="102">
        <f>VLOOKUP(C438,职业!B:J,9,0)</f>
        <v>1</v>
      </c>
    </row>
    <row r="439" spans="1:24">
      <c r="A439" s="44">
        <f>ROW()-2</f>
        <v>437</v>
      </c>
      <c r="B439" s="44">
        <v>352</v>
      </c>
      <c r="C439" s="40">
        <v>1</v>
      </c>
      <c r="D439" s="40">
        <v>0</v>
      </c>
      <c r="E439" s="45" t="s">
        <v>474</v>
      </c>
      <c r="F439" s="45" t="str">
        <f>VLOOKUP(C439,职业!B:C,2,0)</f>
        <v>大将军</v>
      </c>
      <c r="G439" s="45" t="str">
        <f>VLOOKUP(D439,绝技!B:C,2,0)</f>
        <v>无</v>
      </c>
      <c r="H439" s="48">
        <v>12</v>
      </c>
      <c r="I439" s="48">
        <v>16</v>
      </c>
      <c r="J439" s="44">
        <f>H439+I439</f>
        <v>28</v>
      </c>
      <c r="K439" s="40">
        <v>1</v>
      </c>
      <c r="L439" s="41">
        <v>1</v>
      </c>
      <c r="M439" s="46">
        <f>(K439*S439*5)*(10+L439)</f>
        <v>220</v>
      </c>
      <c r="N439" s="70">
        <f>(K439*T439)*(10+L439)</f>
        <v>33</v>
      </c>
      <c r="O439" s="70">
        <f>K439*U439</f>
        <v>2</v>
      </c>
      <c r="P439" s="70">
        <f>K439*V439</f>
        <v>2</v>
      </c>
      <c r="Q439" s="70">
        <f>K439*W439*2</f>
        <v>4</v>
      </c>
      <c r="R439" s="70">
        <f>K439*X439*2</f>
        <v>4</v>
      </c>
      <c r="S439" s="102">
        <f>VLOOKUP(C439,职业!B:H,4,0)</f>
        <v>4</v>
      </c>
      <c r="T439" s="102">
        <f>VLOOKUP(C439,职业!B:J,5,0)</f>
        <v>3</v>
      </c>
      <c r="U439" s="102">
        <f>VLOOKUP(C439,职业!B:J,6,0)</f>
        <v>2</v>
      </c>
      <c r="V439" s="102">
        <f>VLOOKUP(C439,职业!B:J,7,0)</f>
        <v>2</v>
      </c>
      <c r="W439" s="102">
        <f>VLOOKUP(C439,职业!B:J,8,0)</f>
        <v>2</v>
      </c>
      <c r="X439" s="102">
        <f>VLOOKUP(C439,职业!B:J,9,0)</f>
        <v>2</v>
      </c>
    </row>
    <row r="440" spans="1:24">
      <c r="A440" s="44">
        <f>ROW()-2</f>
        <v>438</v>
      </c>
      <c r="B440" s="44">
        <v>372</v>
      </c>
      <c r="C440" s="40">
        <v>1</v>
      </c>
      <c r="D440" s="40">
        <v>0</v>
      </c>
      <c r="E440" s="45" t="s">
        <v>494</v>
      </c>
      <c r="F440" s="45" t="str">
        <f>VLOOKUP(C440,职业!B:C,2,0)</f>
        <v>大将军</v>
      </c>
      <c r="G440" s="45" t="str">
        <f>VLOOKUP(D440,绝技!B:C,2,0)</f>
        <v>无</v>
      </c>
      <c r="H440" s="48">
        <v>12</v>
      </c>
      <c r="I440" s="48">
        <v>13</v>
      </c>
      <c r="J440" s="44">
        <f>H440+I440</f>
        <v>25</v>
      </c>
      <c r="K440" s="40">
        <v>1</v>
      </c>
      <c r="L440" s="41">
        <v>1</v>
      </c>
      <c r="M440" s="46">
        <f>(K440*S440*5)*(10+L440)</f>
        <v>220</v>
      </c>
      <c r="N440" s="70">
        <f>(K440*T440)*(10+L440)</f>
        <v>33</v>
      </c>
      <c r="O440" s="70">
        <f>K440*U440</f>
        <v>2</v>
      </c>
      <c r="P440" s="70">
        <f>K440*V440</f>
        <v>2</v>
      </c>
      <c r="Q440" s="70">
        <f>K440*W440*2</f>
        <v>4</v>
      </c>
      <c r="R440" s="70">
        <f>K440*X440*2</f>
        <v>4</v>
      </c>
      <c r="S440" s="102">
        <f>VLOOKUP(C440,职业!B:H,4,0)</f>
        <v>4</v>
      </c>
      <c r="T440" s="102">
        <f>VLOOKUP(C440,职业!B:J,5,0)</f>
        <v>3</v>
      </c>
      <c r="U440" s="102">
        <f>VLOOKUP(C440,职业!B:J,6,0)</f>
        <v>2</v>
      </c>
      <c r="V440" s="102">
        <f>VLOOKUP(C440,职业!B:J,7,0)</f>
        <v>2</v>
      </c>
      <c r="W440" s="102">
        <f>VLOOKUP(C440,职业!B:J,8,0)</f>
        <v>2</v>
      </c>
      <c r="X440" s="102">
        <f>VLOOKUP(C440,职业!B:J,9,0)</f>
        <v>2</v>
      </c>
    </row>
    <row r="441" spans="1:24">
      <c r="A441" s="44">
        <f>ROW()-2</f>
        <v>439</v>
      </c>
      <c r="B441" s="44">
        <v>461</v>
      </c>
      <c r="C441" s="40">
        <v>8</v>
      </c>
      <c r="D441" s="40">
        <v>0</v>
      </c>
      <c r="E441" s="45" t="s">
        <v>582</v>
      </c>
      <c r="F441" s="45" t="str">
        <f>VLOOKUP(C441,职业!B:C,2,0)</f>
        <v>武道家</v>
      </c>
      <c r="G441" s="45" t="str">
        <f>VLOOKUP(D441,绝技!B:C,2,0)</f>
        <v>无</v>
      </c>
      <c r="H441" s="48">
        <v>12</v>
      </c>
      <c r="I441" s="48">
        <v>23</v>
      </c>
      <c r="J441" s="44">
        <f>H441+I441</f>
        <v>35</v>
      </c>
      <c r="K441" s="40">
        <v>3</v>
      </c>
      <c r="L441" s="41">
        <v>1</v>
      </c>
      <c r="M441" s="46">
        <f>(K441*S441*5)*(10+L441)</f>
        <v>825</v>
      </c>
      <c r="N441" s="70">
        <f>(K441*T441)*(10+L441)</f>
        <v>66</v>
      </c>
      <c r="O441" s="70">
        <f>K441*U441</f>
        <v>3</v>
      </c>
      <c r="P441" s="70">
        <f>K441*V441</f>
        <v>9</v>
      </c>
      <c r="Q441" s="70">
        <f>K441*W441*2</f>
        <v>6</v>
      </c>
      <c r="R441" s="70">
        <f>K441*X441*2</f>
        <v>18</v>
      </c>
      <c r="S441" s="102">
        <f>VLOOKUP(C441,职业!B:H,4,0)</f>
        <v>5</v>
      </c>
      <c r="T441" s="102">
        <f>VLOOKUP(C441,职业!B:J,5,0)</f>
        <v>2</v>
      </c>
      <c r="U441" s="102">
        <f>VLOOKUP(C441,职业!B:J,6,0)</f>
        <v>1</v>
      </c>
      <c r="V441" s="102">
        <f>VLOOKUP(C441,职业!B:J,7,0)</f>
        <v>3</v>
      </c>
      <c r="W441" s="102">
        <f>VLOOKUP(C441,职业!B:J,8,0)</f>
        <v>1</v>
      </c>
      <c r="X441" s="102">
        <f>VLOOKUP(C441,职业!B:J,9,0)</f>
        <v>3</v>
      </c>
    </row>
    <row r="442" spans="1:24">
      <c r="A442" s="44">
        <f>ROW()-2</f>
        <v>440</v>
      </c>
      <c r="B442" s="44">
        <v>560</v>
      </c>
      <c r="C442" s="40">
        <v>1</v>
      </c>
      <c r="D442" s="40">
        <v>0</v>
      </c>
      <c r="E442" s="45" t="s">
        <v>677</v>
      </c>
      <c r="F442" s="45" t="str">
        <f>VLOOKUP(C442,职业!B:C,2,0)</f>
        <v>大将军</v>
      </c>
      <c r="G442" s="45" t="str">
        <f>VLOOKUP(D442,绝技!B:C,2,0)</f>
        <v>无</v>
      </c>
      <c r="H442" s="48">
        <v>12</v>
      </c>
      <c r="I442" s="48">
        <v>17</v>
      </c>
      <c r="J442" s="44">
        <f>H442+I442</f>
        <v>29</v>
      </c>
      <c r="K442" s="40">
        <v>1</v>
      </c>
      <c r="L442" s="41">
        <v>1</v>
      </c>
      <c r="M442" s="46">
        <f>(K442*S442*5)*(10+L442)</f>
        <v>220</v>
      </c>
      <c r="N442" s="70">
        <f>(K442*T442)*(10+L442)</f>
        <v>33</v>
      </c>
      <c r="O442" s="70">
        <f>K442*U442</f>
        <v>2</v>
      </c>
      <c r="P442" s="70">
        <f>K442*V442</f>
        <v>2</v>
      </c>
      <c r="Q442" s="70">
        <f>K442*W442*2</f>
        <v>4</v>
      </c>
      <c r="R442" s="70">
        <f>K442*X442*2</f>
        <v>4</v>
      </c>
      <c r="S442" s="102">
        <f>VLOOKUP(C442,职业!B:H,4,0)</f>
        <v>4</v>
      </c>
      <c r="T442" s="102">
        <f>VLOOKUP(C442,职业!B:J,5,0)</f>
        <v>3</v>
      </c>
      <c r="U442" s="102">
        <f>VLOOKUP(C442,职业!B:J,6,0)</f>
        <v>2</v>
      </c>
      <c r="V442" s="102">
        <f>VLOOKUP(C442,职业!B:J,7,0)</f>
        <v>2</v>
      </c>
      <c r="W442" s="102">
        <f>VLOOKUP(C442,职业!B:J,8,0)</f>
        <v>2</v>
      </c>
      <c r="X442" s="102">
        <f>VLOOKUP(C442,职业!B:J,9,0)</f>
        <v>2</v>
      </c>
    </row>
    <row r="443" spans="1:24">
      <c r="A443" s="44">
        <f>ROW()-2</f>
        <v>441</v>
      </c>
      <c r="B443" s="44">
        <v>564</v>
      </c>
      <c r="C443" s="40">
        <v>1</v>
      </c>
      <c r="D443" s="40">
        <v>0</v>
      </c>
      <c r="E443" s="45" t="s">
        <v>681</v>
      </c>
      <c r="F443" s="45" t="str">
        <f>VLOOKUP(C443,职业!B:C,2,0)</f>
        <v>大将军</v>
      </c>
      <c r="G443" s="45" t="str">
        <f>VLOOKUP(D443,绝技!B:C,2,0)</f>
        <v>无</v>
      </c>
      <c r="H443" s="48">
        <v>12</v>
      </c>
      <c r="I443" s="48">
        <v>21</v>
      </c>
      <c r="J443" s="44">
        <f>H443+I443</f>
        <v>33</v>
      </c>
      <c r="K443" s="40">
        <v>1</v>
      </c>
      <c r="L443" s="41">
        <v>1</v>
      </c>
      <c r="M443" s="46">
        <f>(K443*S443*5)*(10+L443)</f>
        <v>220</v>
      </c>
      <c r="N443" s="70">
        <f>(K443*T443)*(10+L443)</f>
        <v>33</v>
      </c>
      <c r="O443" s="70">
        <f>K443*U443</f>
        <v>2</v>
      </c>
      <c r="P443" s="70">
        <f>K443*V443</f>
        <v>2</v>
      </c>
      <c r="Q443" s="70">
        <f>K443*W443*2</f>
        <v>4</v>
      </c>
      <c r="R443" s="70">
        <f>K443*X443*2</f>
        <v>4</v>
      </c>
      <c r="S443" s="102">
        <f>VLOOKUP(C443,职业!B:H,4,0)</f>
        <v>4</v>
      </c>
      <c r="T443" s="102">
        <f>VLOOKUP(C443,职业!B:J,5,0)</f>
        <v>3</v>
      </c>
      <c r="U443" s="102">
        <f>VLOOKUP(C443,职业!B:J,6,0)</f>
        <v>2</v>
      </c>
      <c r="V443" s="102">
        <f>VLOOKUP(C443,职业!B:J,7,0)</f>
        <v>2</v>
      </c>
      <c r="W443" s="102">
        <f>VLOOKUP(C443,职业!B:J,8,0)</f>
        <v>2</v>
      </c>
      <c r="X443" s="102">
        <f>VLOOKUP(C443,职业!B:J,9,0)</f>
        <v>2</v>
      </c>
    </row>
    <row r="444" spans="1:24">
      <c r="A444" s="44">
        <f>ROW()-2</f>
        <v>442</v>
      </c>
      <c r="B444" s="44">
        <v>589</v>
      </c>
      <c r="C444" s="40">
        <v>1</v>
      </c>
      <c r="D444" s="40">
        <v>0</v>
      </c>
      <c r="E444" s="45" t="s">
        <v>706</v>
      </c>
      <c r="F444" s="45" t="str">
        <f>VLOOKUP(C444,职业!B:C,2,0)</f>
        <v>大将军</v>
      </c>
      <c r="G444" s="45" t="str">
        <f>VLOOKUP(D444,绝技!B:C,2,0)</f>
        <v>无</v>
      </c>
      <c r="H444" s="48">
        <v>12</v>
      </c>
      <c r="I444" s="48">
        <v>20</v>
      </c>
      <c r="J444" s="44">
        <f>H444+I444</f>
        <v>32</v>
      </c>
      <c r="K444" s="40">
        <v>1</v>
      </c>
      <c r="L444" s="41">
        <v>1</v>
      </c>
      <c r="M444" s="46">
        <f>(K444*S444*5)*(10+L444)</f>
        <v>220</v>
      </c>
      <c r="N444" s="70">
        <f>(K444*T444)*(10+L444)</f>
        <v>33</v>
      </c>
      <c r="O444" s="70">
        <f>K444*U444</f>
        <v>2</v>
      </c>
      <c r="P444" s="70">
        <f>K444*V444</f>
        <v>2</v>
      </c>
      <c r="Q444" s="70">
        <f>K444*W444*2</f>
        <v>4</v>
      </c>
      <c r="R444" s="70">
        <f>K444*X444*2</f>
        <v>4</v>
      </c>
      <c r="S444" s="102">
        <f>VLOOKUP(C444,职业!B:H,4,0)</f>
        <v>4</v>
      </c>
      <c r="T444" s="102">
        <f>VLOOKUP(C444,职业!B:J,5,0)</f>
        <v>3</v>
      </c>
      <c r="U444" s="102">
        <f>VLOOKUP(C444,职业!B:J,6,0)</f>
        <v>2</v>
      </c>
      <c r="V444" s="102">
        <f>VLOOKUP(C444,职业!B:J,7,0)</f>
        <v>2</v>
      </c>
      <c r="W444" s="102">
        <f>VLOOKUP(C444,职业!B:J,8,0)</f>
        <v>2</v>
      </c>
      <c r="X444" s="102">
        <f>VLOOKUP(C444,职业!B:J,9,0)</f>
        <v>2</v>
      </c>
    </row>
    <row r="445" spans="1:24">
      <c r="A445" s="44">
        <f>ROW()-2</f>
        <v>443</v>
      </c>
      <c r="B445" s="44">
        <v>611</v>
      </c>
      <c r="C445" s="40">
        <v>1</v>
      </c>
      <c r="D445" s="40">
        <v>0</v>
      </c>
      <c r="E445" s="45" t="s">
        <v>728</v>
      </c>
      <c r="F445" s="45" t="str">
        <f>VLOOKUP(C445,职业!B:C,2,0)</f>
        <v>大将军</v>
      </c>
      <c r="G445" s="45" t="str">
        <f>VLOOKUP(D445,绝技!B:C,2,0)</f>
        <v>无</v>
      </c>
      <c r="H445" s="48">
        <v>12</v>
      </c>
      <c r="I445" s="48">
        <v>16</v>
      </c>
      <c r="J445" s="44">
        <f>H445+I445</f>
        <v>28</v>
      </c>
      <c r="K445" s="40">
        <v>1</v>
      </c>
      <c r="L445" s="41">
        <v>1</v>
      </c>
      <c r="M445" s="46">
        <f>(K445*S445*5)*(10+L445)</f>
        <v>220</v>
      </c>
      <c r="N445" s="70">
        <f>(K445*T445)*(10+L445)</f>
        <v>33</v>
      </c>
      <c r="O445" s="70">
        <f>K445*U445</f>
        <v>2</v>
      </c>
      <c r="P445" s="70">
        <f>K445*V445</f>
        <v>2</v>
      </c>
      <c r="Q445" s="70">
        <f>K445*W445*2</f>
        <v>4</v>
      </c>
      <c r="R445" s="70">
        <f>K445*X445*2</f>
        <v>4</v>
      </c>
      <c r="S445" s="102">
        <f>VLOOKUP(C445,职业!B:H,4,0)</f>
        <v>4</v>
      </c>
      <c r="T445" s="102">
        <f>VLOOKUP(C445,职业!B:J,5,0)</f>
        <v>3</v>
      </c>
      <c r="U445" s="102">
        <f>VLOOKUP(C445,职业!B:J,6,0)</f>
        <v>2</v>
      </c>
      <c r="V445" s="102">
        <f>VLOOKUP(C445,职业!B:J,7,0)</f>
        <v>2</v>
      </c>
      <c r="W445" s="102">
        <f>VLOOKUP(C445,职业!B:J,8,0)</f>
        <v>2</v>
      </c>
      <c r="X445" s="102">
        <f>VLOOKUP(C445,职业!B:J,9,0)</f>
        <v>2</v>
      </c>
    </row>
    <row r="446" spans="1:24">
      <c r="A446" s="44">
        <f>ROW()-2</f>
        <v>444</v>
      </c>
      <c r="B446" s="44">
        <v>637</v>
      </c>
      <c r="C446" s="40">
        <v>1</v>
      </c>
      <c r="D446" s="40">
        <v>0</v>
      </c>
      <c r="E446" s="45" t="s">
        <v>753</v>
      </c>
      <c r="F446" s="45" t="str">
        <f>VLOOKUP(C446,职业!B:C,2,0)</f>
        <v>大将军</v>
      </c>
      <c r="G446" s="45" t="str">
        <f>VLOOKUP(D446,绝技!B:C,2,0)</f>
        <v>无</v>
      </c>
      <c r="H446" s="48">
        <v>12</v>
      </c>
      <c r="I446" s="48">
        <v>18</v>
      </c>
      <c r="J446" s="44">
        <f>H446+I446</f>
        <v>30</v>
      </c>
      <c r="K446" s="40">
        <v>1</v>
      </c>
      <c r="L446" s="41">
        <v>1</v>
      </c>
      <c r="M446" s="46">
        <f>(K446*S446*5)*(10+L446)</f>
        <v>220</v>
      </c>
      <c r="N446" s="70">
        <f>(K446*T446)*(10+L446)</f>
        <v>33</v>
      </c>
      <c r="O446" s="70">
        <f>K446*U446</f>
        <v>2</v>
      </c>
      <c r="P446" s="70">
        <f>K446*V446</f>
        <v>2</v>
      </c>
      <c r="Q446" s="70">
        <f>K446*W446*2</f>
        <v>4</v>
      </c>
      <c r="R446" s="70">
        <f>K446*X446*2</f>
        <v>4</v>
      </c>
      <c r="S446" s="102">
        <f>VLOOKUP(C446,职业!B:H,4,0)</f>
        <v>4</v>
      </c>
      <c r="T446" s="102">
        <f>VLOOKUP(C446,职业!B:J,5,0)</f>
        <v>3</v>
      </c>
      <c r="U446" s="102">
        <f>VLOOKUP(C446,职业!B:J,6,0)</f>
        <v>2</v>
      </c>
      <c r="V446" s="102">
        <f>VLOOKUP(C446,职业!B:J,7,0)</f>
        <v>2</v>
      </c>
      <c r="W446" s="102">
        <f>VLOOKUP(C446,职业!B:J,8,0)</f>
        <v>2</v>
      </c>
      <c r="X446" s="102">
        <f>VLOOKUP(C446,职业!B:J,9,0)</f>
        <v>2</v>
      </c>
    </row>
    <row r="447" spans="1:24">
      <c r="A447" s="44">
        <f>ROW()-2</f>
        <v>445</v>
      </c>
      <c r="B447" s="44">
        <v>3</v>
      </c>
      <c r="C447" s="40">
        <v>1</v>
      </c>
      <c r="D447" s="40">
        <v>0</v>
      </c>
      <c r="E447" s="45" t="s">
        <v>126</v>
      </c>
      <c r="F447" s="45" t="str">
        <f>VLOOKUP(C447,职业!B:C,2,0)</f>
        <v>大将军</v>
      </c>
      <c r="G447" s="45" t="str">
        <f>VLOOKUP(D447,绝技!B:C,2,0)</f>
        <v>无</v>
      </c>
      <c r="H447" s="48">
        <v>11</v>
      </c>
      <c r="I447" s="48">
        <v>15</v>
      </c>
      <c r="J447" s="44">
        <f>H447+I447</f>
        <v>26</v>
      </c>
      <c r="K447" s="40">
        <v>1</v>
      </c>
      <c r="L447" s="41">
        <v>1</v>
      </c>
      <c r="M447" s="46">
        <f>(K447*S447*5)*(10+L447)</f>
        <v>220</v>
      </c>
      <c r="N447" s="70">
        <f>(K447*T447)*(10+L447)</f>
        <v>33</v>
      </c>
      <c r="O447" s="70">
        <f>K447*U447</f>
        <v>2</v>
      </c>
      <c r="P447" s="70">
        <f>K447*V447</f>
        <v>2</v>
      </c>
      <c r="Q447" s="70">
        <f>K447*W447*2</f>
        <v>4</v>
      </c>
      <c r="R447" s="70">
        <f>K447*X447*2</f>
        <v>4</v>
      </c>
      <c r="S447" s="102">
        <f>VLOOKUP(C447,职业!B:H,4,0)</f>
        <v>4</v>
      </c>
      <c r="T447" s="102">
        <f>VLOOKUP(C447,职业!B:J,5,0)</f>
        <v>3</v>
      </c>
      <c r="U447" s="102">
        <f>VLOOKUP(C447,职业!B:J,6,0)</f>
        <v>2</v>
      </c>
      <c r="V447" s="102">
        <f>VLOOKUP(C447,职业!B:J,7,0)</f>
        <v>2</v>
      </c>
      <c r="W447" s="102">
        <f>VLOOKUP(C447,职业!B:J,8,0)</f>
        <v>2</v>
      </c>
      <c r="X447" s="102">
        <f>VLOOKUP(C447,职业!B:J,9,0)</f>
        <v>2</v>
      </c>
    </row>
    <row r="448" spans="1:24">
      <c r="A448" s="44">
        <f>ROW()-2</f>
        <v>446</v>
      </c>
      <c r="B448" s="44">
        <v>8</v>
      </c>
      <c r="C448" s="40">
        <v>1</v>
      </c>
      <c r="D448" s="40">
        <v>0</v>
      </c>
      <c r="E448" s="45" t="s">
        <v>131</v>
      </c>
      <c r="F448" s="45" t="str">
        <f>VLOOKUP(C448,职业!B:C,2,0)</f>
        <v>大将军</v>
      </c>
      <c r="G448" s="45" t="str">
        <f>VLOOKUP(D448,绝技!B:C,2,0)</f>
        <v>无</v>
      </c>
      <c r="H448" s="48">
        <v>11</v>
      </c>
      <c r="I448" s="48">
        <v>19</v>
      </c>
      <c r="J448" s="44">
        <f>H448+I448</f>
        <v>30</v>
      </c>
      <c r="K448" s="40">
        <v>1</v>
      </c>
      <c r="L448" s="41">
        <v>1</v>
      </c>
      <c r="M448" s="46">
        <f>(K448*S448*5)*(10+L448)</f>
        <v>220</v>
      </c>
      <c r="N448" s="70">
        <f>(K448*T448)*(10+L448)</f>
        <v>33</v>
      </c>
      <c r="O448" s="70">
        <f>K448*U448</f>
        <v>2</v>
      </c>
      <c r="P448" s="70">
        <f>K448*V448</f>
        <v>2</v>
      </c>
      <c r="Q448" s="70">
        <f>K448*W448*2</f>
        <v>4</v>
      </c>
      <c r="R448" s="70">
        <f>K448*X448*2</f>
        <v>4</v>
      </c>
      <c r="S448" s="102">
        <f>VLOOKUP(C448,职业!B:H,4,0)</f>
        <v>4</v>
      </c>
      <c r="T448" s="102">
        <f>VLOOKUP(C448,职业!B:J,5,0)</f>
        <v>3</v>
      </c>
      <c r="U448" s="102">
        <f>VLOOKUP(C448,职业!B:J,6,0)</f>
        <v>2</v>
      </c>
      <c r="V448" s="102">
        <f>VLOOKUP(C448,职业!B:J,7,0)</f>
        <v>2</v>
      </c>
      <c r="W448" s="102">
        <f>VLOOKUP(C448,职业!B:J,8,0)</f>
        <v>2</v>
      </c>
      <c r="X448" s="102">
        <f>VLOOKUP(C448,职业!B:J,9,0)</f>
        <v>2</v>
      </c>
    </row>
    <row r="449" spans="1:24">
      <c r="A449" s="44">
        <f>ROW()-2</f>
        <v>447</v>
      </c>
      <c r="B449" s="44">
        <v>81</v>
      </c>
      <c r="C449" s="40">
        <v>1</v>
      </c>
      <c r="D449" s="40">
        <v>0</v>
      </c>
      <c r="E449" s="45" t="s">
        <v>204</v>
      </c>
      <c r="F449" s="45" t="str">
        <f>VLOOKUP(C449,职业!B:C,2,0)</f>
        <v>大将军</v>
      </c>
      <c r="G449" s="45" t="str">
        <f>VLOOKUP(D449,绝技!B:C,2,0)</f>
        <v>无</v>
      </c>
      <c r="H449" s="48">
        <v>11</v>
      </c>
      <c r="I449" s="48">
        <v>18</v>
      </c>
      <c r="J449" s="44">
        <f>H449+I449</f>
        <v>29</v>
      </c>
      <c r="K449" s="40">
        <v>1</v>
      </c>
      <c r="L449" s="41">
        <v>1</v>
      </c>
      <c r="M449" s="46">
        <f>(K449*S449*5)*(10+L449)</f>
        <v>220</v>
      </c>
      <c r="N449" s="70">
        <f>(K449*T449)*(10+L449)</f>
        <v>33</v>
      </c>
      <c r="O449" s="70">
        <f>K449*U449</f>
        <v>2</v>
      </c>
      <c r="P449" s="70">
        <f>K449*V449</f>
        <v>2</v>
      </c>
      <c r="Q449" s="70">
        <f>K449*W449*2</f>
        <v>4</v>
      </c>
      <c r="R449" s="70">
        <f>K449*X449*2</f>
        <v>4</v>
      </c>
      <c r="S449" s="102">
        <f>VLOOKUP(C449,职业!B:H,4,0)</f>
        <v>4</v>
      </c>
      <c r="T449" s="102">
        <f>VLOOKUP(C449,职业!B:J,5,0)</f>
        <v>3</v>
      </c>
      <c r="U449" s="102">
        <f>VLOOKUP(C449,职业!B:J,6,0)</f>
        <v>2</v>
      </c>
      <c r="V449" s="102">
        <f>VLOOKUP(C449,职业!B:J,7,0)</f>
        <v>2</v>
      </c>
      <c r="W449" s="102">
        <f>VLOOKUP(C449,职业!B:J,8,0)</f>
        <v>2</v>
      </c>
      <c r="X449" s="102">
        <f>VLOOKUP(C449,职业!B:J,9,0)</f>
        <v>2</v>
      </c>
    </row>
    <row r="450" spans="1:24">
      <c r="A450" s="44">
        <f>ROW()-2</f>
        <v>448</v>
      </c>
      <c r="B450" s="44">
        <v>140</v>
      </c>
      <c r="C450" s="40">
        <v>1</v>
      </c>
      <c r="D450" s="40">
        <v>0</v>
      </c>
      <c r="E450" s="45" t="s">
        <v>263</v>
      </c>
      <c r="F450" s="45" t="str">
        <f>VLOOKUP(C450,职业!B:C,2,0)</f>
        <v>大将军</v>
      </c>
      <c r="G450" s="45" t="str">
        <f>VLOOKUP(D450,绝技!B:C,2,0)</f>
        <v>无</v>
      </c>
      <c r="H450" s="48">
        <v>11</v>
      </c>
      <c r="I450" s="48">
        <v>17</v>
      </c>
      <c r="J450" s="44">
        <f>H450+I450</f>
        <v>28</v>
      </c>
      <c r="K450" s="40">
        <v>1</v>
      </c>
      <c r="L450" s="41">
        <v>1</v>
      </c>
      <c r="M450" s="46">
        <f>(K450*S450*5)*(10+L450)</f>
        <v>220</v>
      </c>
      <c r="N450" s="70">
        <f>(K450*T450)*(10+L450)</f>
        <v>33</v>
      </c>
      <c r="O450" s="70">
        <f>K450*U450</f>
        <v>2</v>
      </c>
      <c r="P450" s="70">
        <f>K450*V450</f>
        <v>2</v>
      </c>
      <c r="Q450" s="70">
        <f>K450*W450*2</f>
        <v>4</v>
      </c>
      <c r="R450" s="70">
        <f>K450*X450*2</f>
        <v>4</v>
      </c>
      <c r="S450" s="102">
        <f>VLOOKUP(C450,职业!B:H,4,0)</f>
        <v>4</v>
      </c>
      <c r="T450" s="102">
        <f>VLOOKUP(C450,职业!B:J,5,0)</f>
        <v>3</v>
      </c>
      <c r="U450" s="102">
        <f>VLOOKUP(C450,职业!B:J,6,0)</f>
        <v>2</v>
      </c>
      <c r="V450" s="102">
        <f>VLOOKUP(C450,职业!B:J,7,0)</f>
        <v>2</v>
      </c>
      <c r="W450" s="102">
        <f>VLOOKUP(C450,职业!B:J,8,0)</f>
        <v>2</v>
      </c>
      <c r="X450" s="102">
        <f>VLOOKUP(C450,职业!B:J,9,0)</f>
        <v>2</v>
      </c>
    </row>
    <row r="451" spans="1:24">
      <c r="A451" s="44">
        <f>ROW()-2</f>
        <v>449</v>
      </c>
      <c r="B451" s="44">
        <v>151</v>
      </c>
      <c r="C451" s="40">
        <v>1</v>
      </c>
      <c r="D451" s="40">
        <v>0</v>
      </c>
      <c r="E451" s="45" t="s">
        <v>274</v>
      </c>
      <c r="F451" s="45" t="str">
        <f>VLOOKUP(C451,职业!B:C,2,0)</f>
        <v>大将军</v>
      </c>
      <c r="G451" s="45" t="str">
        <f>VLOOKUP(D451,绝技!B:C,2,0)</f>
        <v>无</v>
      </c>
      <c r="H451" s="48">
        <v>11</v>
      </c>
      <c r="I451" s="48">
        <v>21</v>
      </c>
      <c r="J451" s="44">
        <f>H451+I451</f>
        <v>32</v>
      </c>
      <c r="K451" s="40">
        <v>1</v>
      </c>
      <c r="L451" s="41">
        <v>1</v>
      </c>
      <c r="M451" s="46">
        <f>(K451*S451*5)*(10+L451)</f>
        <v>220</v>
      </c>
      <c r="N451" s="70">
        <f>(K451*T451)*(10+L451)</f>
        <v>33</v>
      </c>
      <c r="O451" s="70">
        <f>K451*U451</f>
        <v>2</v>
      </c>
      <c r="P451" s="70">
        <f>K451*V451</f>
        <v>2</v>
      </c>
      <c r="Q451" s="70">
        <f>K451*W451*2</f>
        <v>4</v>
      </c>
      <c r="R451" s="70">
        <f>K451*X451*2</f>
        <v>4</v>
      </c>
      <c r="S451" s="102">
        <f>VLOOKUP(C451,职业!B:H,4,0)</f>
        <v>4</v>
      </c>
      <c r="T451" s="102">
        <f>VLOOKUP(C451,职业!B:J,5,0)</f>
        <v>3</v>
      </c>
      <c r="U451" s="102">
        <f>VLOOKUP(C451,职业!B:J,6,0)</f>
        <v>2</v>
      </c>
      <c r="V451" s="102">
        <f>VLOOKUP(C451,职业!B:J,7,0)</f>
        <v>2</v>
      </c>
      <c r="W451" s="102">
        <f>VLOOKUP(C451,职业!B:J,8,0)</f>
        <v>2</v>
      </c>
      <c r="X451" s="102">
        <f>VLOOKUP(C451,职业!B:J,9,0)</f>
        <v>2</v>
      </c>
    </row>
    <row r="452" spans="1:24">
      <c r="A452" s="44">
        <f>ROW()-2</f>
        <v>450</v>
      </c>
      <c r="B452" s="44">
        <v>201</v>
      </c>
      <c r="C452" s="40">
        <v>1</v>
      </c>
      <c r="D452" s="40">
        <v>0</v>
      </c>
      <c r="E452" s="45" t="s">
        <v>324</v>
      </c>
      <c r="F452" s="45" t="str">
        <f>VLOOKUP(C452,职业!B:C,2,0)</f>
        <v>大将军</v>
      </c>
      <c r="G452" s="45" t="str">
        <f>VLOOKUP(D452,绝技!B:C,2,0)</f>
        <v>无</v>
      </c>
      <c r="H452" s="48">
        <v>11</v>
      </c>
      <c r="I452" s="48">
        <v>18</v>
      </c>
      <c r="J452" s="44">
        <f>H452+I452</f>
        <v>29</v>
      </c>
      <c r="K452" s="40">
        <v>1</v>
      </c>
      <c r="L452" s="41">
        <v>1</v>
      </c>
      <c r="M452" s="46">
        <f>(K452*S452*5)*(10+L452)</f>
        <v>220</v>
      </c>
      <c r="N452" s="70">
        <f>(K452*T452)*(10+L452)</f>
        <v>33</v>
      </c>
      <c r="O452" s="70">
        <f>K452*U452</f>
        <v>2</v>
      </c>
      <c r="P452" s="70">
        <f>K452*V452</f>
        <v>2</v>
      </c>
      <c r="Q452" s="70">
        <f>K452*W452*2</f>
        <v>4</v>
      </c>
      <c r="R452" s="70">
        <f>K452*X452*2</f>
        <v>4</v>
      </c>
      <c r="S452" s="102">
        <f>VLOOKUP(C452,职业!B:H,4,0)</f>
        <v>4</v>
      </c>
      <c r="T452" s="102">
        <f>VLOOKUP(C452,职业!B:J,5,0)</f>
        <v>3</v>
      </c>
      <c r="U452" s="102">
        <f>VLOOKUP(C452,职业!B:J,6,0)</f>
        <v>2</v>
      </c>
      <c r="V452" s="102">
        <f>VLOOKUP(C452,职业!B:J,7,0)</f>
        <v>2</v>
      </c>
      <c r="W452" s="102">
        <f>VLOOKUP(C452,职业!B:J,8,0)</f>
        <v>2</v>
      </c>
      <c r="X452" s="102">
        <f>VLOOKUP(C452,职业!B:J,9,0)</f>
        <v>2</v>
      </c>
    </row>
    <row r="453" spans="1:24">
      <c r="A453" s="44">
        <f>ROW()-2</f>
        <v>451</v>
      </c>
      <c r="B453" s="44">
        <v>280</v>
      </c>
      <c r="C453" s="40">
        <v>8</v>
      </c>
      <c r="D453" s="40">
        <v>0</v>
      </c>
      <c r="E453" s="45" t="s">
        <v>403</v>
      </c>
      <c r="F453" s="45" t="str">
        <f>VLOOKUP(C453,职业!B:C,2,0)</f>
        <v>武道家</v>
      </c>
      <c r="G453" s="45" t="str">
        <f>VLOOKUP(D453,绝技!B:C,2,0)</f>
        <v>无</v>
      </c>
      <c r="H453" s="48">
        <v>11</v>
      </c>
      <c r="I453" s="48">
        <v>25</v>
      </c>
      <c r="J453" s="44">
        <f>H453+I453</f>
        <v>36</v>
      </c>
      <c r="K453" s="40">
        <v>3</v>
      </c>
      <c r="L453" s="41">
        <v>1</v>
      </c>
      <c r="M453" s="46">
        <f>(K453*S453*5)*(10+L453)</f>
        <v>825</v>
      </c>
      <c r="N453" s="70">
        <f>(K453*T453)*(10+L453)</f>
        <v>66</v>
      </c>
      <c r="O453" s="70">
        <f>K453*U453</f>
        <v>3</v>
      </c>
      <c r="P453" s="70">
        <f>K453*V453</f>
        <v>9</v>
      </c>
      <c r="Q453" s="70">
        <f>K453*W453*2</f>
        <v>6</v>
      </c>
      <c r="R453" s="70">
        <f>K453*X453*2</f>
        <v>18</v>
      </c>
      <c r="S453" s="102">
        <f>VLOOKUP(C453,职业!B:H,4,0)</f>
        <v>5</v>
      </c>
      <c r="T453" s="102">
        <f>VLOOKUP(C453,职业!B:J,5,0)</f>
        <v>2</v>
      </c>
      <c r="U453" s="102">
        <f>VLOOKUP(C453,职业!B:J,6,0)</f>
        <v>1</v>
      </c>
      <c r="V453" s="102">
        <f>VLOOKUP(C453,职业!B:J,7,0)</f>
        <v>3</v>
      </c>
      <c r="W453" s="102">
        <f>VLOOKUP(C453,职业!B:J,8,0)</f>
        <v>1</v>
      </c>
      <c r="X453" s="102">
        <f>VLOOKUP(C453,职业!B:J,9,0)</f>
        <v>3</v>
      </c>
    </row>
    <row r="454" spans="1:24">
      <c r="A454" s="44">
        <f>ROW()-2</f>
        <v>452</v>
      </c>
      <c r="B454" s="44">
        <v>289</v>
      </c>
      <c r="C454" s="40">
        <v>9</v>
      </c>
      <c r="D454" s="40">
        <v>0</v>
      </c>
      <c r="E454" s="45" t="s">
        <v>412</v>
      </c>
      <c r="F454" s="45" t="str">
        <f>VLOOKUP(C454,职业!B:C,2,0)</f>
        <v>参军师</v>
      </c>
      <c r="G454" s="45" t="str">
        <f>VLOOKUP(D454,绝技!B:C,2,0)</f>
        <v>无</v>
      </c>
      <c r="H454" s="48">
        <v>11</v>
      </c>
      <c r="I454" s="48">
        <v>30</v>
      </c>
      <c r="J454" s="44">
        <f>H454+I454</f>
        <v>41</v>
      </c>
      <c r="K454" s="40">
        <v>5</v>
      </c>
      <c r="L454" s="41">
        <v>1</v>
      </c>
      <c r="M454" s="46">
        <f>(K454*S454*5)*(10+L454)</f>
        <v>1375</v>
      </c>
      <c r="N454" s="70">
        <f>(K454*T454)*(10+L454)</f>
        <v>110</v>
      </c>
      <c r="O454" s="70">
        <f>K454*U454</f>
        <v>15</v>
      </c>
      <c r="P454" s="70">
        <f>K454*V454</f>
        <v>5</v>
      </c>
      <c r="Q454" s="70">
        <f>K454*W454*2</f>
        <v>10</v>
      </c>
      <c r="R454" s="70">
        <f>K454*X454*2</f>
        <v>30</v>
      </c>
      <c r="S454" s="102">
        <f>VLOOKUP(C454,职业!B:J,4,0)</f>
        <v>5</v>
      </c>
      <c r="T454" s="102">
        <f>VLOOKUP(C454,职业!B:J,5,0)</f>
        <v>2</v>
      </c>
      <c r="U454" s="102">
        <f>VLOOKUP(C454,职业!B:J,6,0)</f>
        <v>3</v>
      </c>
      <c r="V454" s="102">
        <f>VLOOKUP(C454,职业!B:J,7,0)</f>
        <v>1</v>
      </c>
      <c r="W454" s="102">
        <f>VLOOKUP(C454,职业!B:J,8,0)</f>
        <v>1</v>
      </c>
      <c r="X454" s="102">
        <f>VLOOKUP(C454,职业!B:J,9,0)</f>
        <v>3</v>
      </c>
    </row>
    <row r="455" spans="1:24">
      <c r="A455" s="44">
        <f>ROW()-2</f>
        <v>453</v>
      </c>
      <c r="B455" s="44">
        <v>363</v>
      </c>
      <c r="C455" s="40">
        <v>1</v>
      </c>
      <c r="D455" s="40">
        <v>0</v>
      </c>
      <c r="E455" s="45" t="s">
        <v>485</v>
      </c>
      <c r="F455" s="45" t="str">
        <f>VLOOKUP(C455,职业!B:C,2,0)</f>
        <v>大将军</v>
      </c>
      <c r="G455" s="45" t="str">
        <f>VLOOKUP(D455,绝技!B:C,2,0)</f>
        <v>无</v>
      </c>
      <c r="H455" s="48">
        <v>11</v>
      </c>
      <c r="I455" s="48">
        <v>11</v>
      </c>
      <c r="J455" s="44">
        <f>H455+I455</f>
        <v>22</v>
      </c>
      <c r="K455" s="40">
        <v>1</v>
      </c>
      <c r="L455" s="41">
        <v>1</v>
      </c>
      <c r="M455" s="46">
        <f>(K455*S455*5)*(10+L455)</f>
        <v>220</v>
      </c>
      <c r="N455" s="70">
        <f>(K455*T455)*(10+L455)</f>
        <v>33</v>
      </c>
      <c r="O455" s="70">
        <f>K455*U455</f>
        <v>2</v>
      </c>
      <c r="P455" s="70">
        <f>K455*V455</f>
        <v>2</v>
      </c>
      <c r="Q455" s="70">
        <f>K455*W455*2</f>
        <v>4</v>
      </c>
      <c r="R455" s="70">
        <f>K455*X455*2</f>
        <v>4</v>
      </c>
      <c r="S455" s="102">
        <f>VLOOKUP(C455,职业!B:H,4,0)</f>
        <v>4</v>
      </c>
      <c r="T455" s="102">
        <f>VLOOKUP(C455,职业!B:J,5,0)</f>
        <v>3</v>
      </c>
      <c r="U455" s="102">
        <f>VLOOKUP(C455,职业!B:J,6,0)</f>
        <v>2</v>
      </c>
      <c r="V455" s="102">
        <f>VLOOKUP(C455,职业!B:J,7,0)</f>
        <v>2</v>
      </c>
      <c r="W455" s="102">
        <f>VLOOKUP(C455,职业!B:J,8,0)</f>
        <v>2</v>
      </c>
      <c r="X455" s="102">
        <f>VLOOKUP(C455,职业!B:J,9,0)</f>
        <v>2</v>
      </c>
    </row>
    <row r="456" spans="1:24">
      <c r="A456" s="44">
        <f>ROW()-2</f>
        <v>454</v>
      </c>
      <c r="B456" s="44">
        <v>453</v>
      </c>
      <c r="C456" s="40">
        <v>1</v>
      </c>
      <c r="D456" s="40">
        <v>0</v>
      </c>
      <c r="E456" s="45" t="s">
        <v>574</v>
      </c>
      <c r="F456" s="45" t="str">
        <f>VLOOKUP(C456,职业!B:C,2,0)</f>
        <v>大将军</v>
      </c>
      <c r="G456" s="45" t="str">
        <f>VLOOKUP(D456,绝技!B:C,2,0)</f>
        <v>无</v>
      </c>
      <c r="H456" s="48">
        <v>11</v>
      </c>
      <c r="I456" s="48">
        <v>17</v>
      </c>
      <c r="J456" s="44">
        <f>H456+I456</f>
        <v>28</v>
      </c>
      <c r="K456" s="40">
        <v>1</v>
      </c>
      <c r="L456" s="41">
        <v>1</v>
      </c>
      <c r="M456" s="46">
        <f>(K456*S456*5)*(10+L456)</f>
        <v>220</v>
      </c>
      <c r="N456" s="70">
        <f>(K456*T456)*(10+L456)</f>
        <v>33</v>
      </c>
      <c r="O456" s="70">
        <f>K456*U456</f>
        <v>2</v>
      </c>
      <c r="P456" s="70">
        <f>K456*V456</f>
        <v>2</v>
      </c>
      <c r="Q456" s="70">
        <f>K456*W456*2</f>
        <v>4</v>
      </c>
      <c r="R456" s="70">
        <f>K456*X456*2</f>
        <v>4</v>
      </c>
      <c r="S456" s="102">
        <f>VLOOKUP(C456,职业!B:H,4,0)</f>
        <v>4</v>
      </c>
      <c r="T456" s="102">
        <f>VLOOKUP(C456,职业!B:J,5,0)</f>
        <v>3</v>
      </c>
      <c r="U456" s="102">
        <f>VLOOKUP(C456,职业!B:J,6,0)</f>
        <v>2</v>
      </c>
      <c r="V456" s="102">
        <f>VLOOKUP(C456,职业!B:J,7,0)</f>
        <v>2</v>
      </c>
      <c r="W456" s="102">
        <f>VLOOKUP(C456,职业!B:J,8,0)</f>
        <v>2</v>
      </c>
      <c r="X456" s="102">
        <f>VLOOKUP(C456,职业!B:J,9,0)</f>
        <v>2</v>
      </c>
    </row>
    <row r="457" spans="1:24">
      <c r="A457" s="44">
        <f>ROW()-2</f>
        <v>455</v>
      </c>
      <c r="B457" s="44">
        <v>556</v>
      </c>
      <c r="C457" s="40">
        <v>8</v>
      </c>
      <c r="D457" s="40">
        <v>0</v>
      </c>
      <c r="E457" s="45" t="s">
        <v>673</v>
      </c>
      <c r="F457" s="45" t="str">
        <f>VLOOKUP(C457,职业!B:C,2,0)</f>
        <v>武道家</v>
      </c>
      <c r="G457" s="45" t="str">
        <f>VLOOKUP(D457,绝技!B:C,2,0)</f>
        <v>无</v>
      </c>
      <c r="H457" s="48">
        <v>11</v>
      </c>
      <c r="I457" s="48">
        <v>26</v>
      </c>
      <c r="J457" s="44">
        <f>H457+I457</f>
        <v>37</v>
      </c>
      <c r="K457" s="40">
        <v>4</v>
      </c>
      <c r="L457" s="41">
        <v>1</v>
      </c>
      <c r="M457" s="46">
        <f>(K457*S457*5)*(10+L457)</f>
        <v>1100</v>
      </c>
      <c r="N457" s="70">
        <f>(K457*T457)*(10+L457)</f>
        <v>88</v>
      </c>
      <c r="O457" s="70">
        <f>K457*U457</f>
        <v>4</v>
      </c>
      <c r="P457" s="70">
        <f>K457*V457</f>
        <v>12</v>
      </c>
      <c r="Q457" s="70">
        <f>K457*W457*2</f>
        <v>8</v>
      </c>
      <c r="R457" s="70">
        <f>K457*X457*2</f>
        <v>24</v>
      </c>
      <c r="S457" s="102">
        <f>VLOOKUP(C457,职业!B:H,4,0)</f>
        <v>5</v>
      </c>
      <c r="T457" s="102">
        <f>VLOOKUP(C457,职业!B:J,5,0)</f>
        <v>2</v>
      </c>
      <c r="U457" s="102">
        <f>VLOOKUP(C457,职业!B:J,6,0)</f>
        <v>1</v>
      </c>
      <c r="V457" s="102">
        <f>VLOOKUP(C457,职业!B:J,7,0)</f>
        <v>3</v>
      </c>
      <c r="W457" s="102">
        <f>VLOOKUP(C457,职业!B:J,8,0)</f>
        <v>1</v>
      </c>
      <c r="X457" s="102">
        <f>VLOOKUP(C457,职业!B:J,9,0)</f>
        <v>3</v>
      </c>
    </row>
    <row r="458" spans="1:24">
      <c r="A458" s="44">
        <f>ROW()-2</f>
        <v>456</v>
      </c>
      <c r="B458" s="44">
        <v>588</v>
      </c>
      <c r="C458" s="40">
        <v>1</v>
      </c>
      <c r="D458" s="40">
        <v>0</v>
      </c>
      <c r="E458" s="45" t="s">
        <v>705</v>
      </c>
      <c r="F458" s="45" t="str">
        <f>VLOOKUP(C458,职业!B:C,2,0)</f>
        <v>大将军</v>
      </c>
      <c r="G458" s="45" t="str">
        <f>VLOOKUP(D458,绝技!B:C,2,0)</f>
        <v>无</v>
      </c>
      <c r="H458" s="48">
        <v>11</v>
      </c>
      <c r="I458" s="48">
        <v>4</v>
      </c>
      <c r="J458" s="44">
        <f>H458+I458</f>
        <v>15</v>
      </c>
      <c r="K458" s="40">
        <v>1</v>
      </c>
      <c r="L458" s="41">
        <v>1</v>
      </c>
      <c r="M458" s="46">
        <f>(K458*S458*5)*(10+L458)</f>
        <v>220</v>
      </c>
      <c r="N458" s="70">
        <f>(K458*T458)*(10+L458)</f>
        <v>33</v>
      </c>
      <c r="O458" s="70">
        <f>K458*U458</f>
        <v>2</v>
      </c>
      <c r="P458" s="70">
        <f>K458*V458</f>
        <v>2</v>
      </c>
      <c r="Q458" s="70">
        <f>K458*W458*2</f>
        <v>4</v>
      </c>
      <c r="R458" s="70">
        <f>K458*X458*2</f>
        <v>4</v>
      </c>
      <c r="S458" s="102">
        <f>VLOOKUP(C458,职业!B:H,4,0)</f>
        <v>4</v>
      </c>
      <c r="T458" s="102">
        <f>VLOOKUP(C458,职业!B:J,5,0)</f>
        <v>3</v>
      </c>
      <c r="U458" s="102">
        <f>VLOOKUP(C458,职业!B:J,6,0)</f>
        <v>2</v>
      </c>
      <c r="V458" s="102">
        <f>VLOOKUP(C458,职业!B:J,7,0)</f>
        <v>2</v>
      </c>
      <c r="W458" s="102">
        <f>VLOOKUP(C458,职业!B:J,8,0)</f>
        <v>2</v>
      </c>
      <c r="X458" s="102">
        <f>VLOOKUP(C458,职业!B:J,9,0)</f>
        <v>2</v>
      </c>
    </row>
    <row r="459" spans="1:24">
      <c r="A459" s="44">
        <f>ROW()-2</f>
        <v>457</v>
      </c>
      <c r="B459" s="44">
        <v>623</v>
      </c>
      <c r="C459" s="40">
        <v>1</v>
      </c>
      <c r="D459" s="40">
        <v>0</v>
      </c>
      <c r="E459" s="45" t="s">
        <v>739</v>
      </c>
      <c r="F459" s="45" t="str">
        <f>VLOOKUP(C459,职业!B:C,2,0)</f>
        <v>大将军</v>
      </c>
      <c r="G459" s="45" t="str">
        <f>VLOOKUP(D459,绝技!B:C,2,0)</f>
        <v>无</v>
      </c>
      <c r="H459" s="48">
        <v>11</v>
      </c>
      <c r="I459" s="48">
        <v>10</v>
      </c>
      <c r="J459" s="44">
        <f>H459+I459</f>
        <v>21</v>
      </c>
      <c r="K459" s="40">
        <v>1</v>
      </c>
      <c r="L459" s="41">
        <v>1</v>
      </c>
      <c r="M459" s="46">
        <f>(K459*S459*5)*(10+L459)</f>
        <v>220</v>
      </c>
      <c r="N459" s="70">
        <f>(K459*T459)*(10+L459)</f>
        <v>33</v>
      </c>
      <c r="O459" s="70">
        <f>K459*U459</f>
        <v>2</v>
      </c>
      <c r="P459" s="70">
        <f>K459*V459</f>
        <v>2</v>
      </c>
      <c r="Q459" s="70">
        <f>K459*W459*2</f>
        <v>4</v>
      </c>
      <c r="R459" s="70">
        <f>K459*X459*2</f>
        <v>4</v>
      </c>
      <c r="S459" s="102">
        <f>VLOOKUP(C459,职业!B:H,4,0)</f>
        <v>4</v>
      </c>
      <c r="T459" s="102">
        <f>VLOOKUP(C459,职业!B:J,5,0)</f>
        <v>3</v>
      </c>
      <c r="U459" s="102">
        <f>VLOOKUP(C459,职业!B:J,6,0)</f>
        <v>2</v>
      </c>
      <c r="V459" s="102">
        <f>VLOOKUP(C459,职业!B:J,7,0)</f>
        <v>2</v>
      </c>
      <c r="W459" s="102">
        <f>VLOOKUP(C459,职业!B:J,8,0)</f>
        <v>2</v>
      </c>
      <c r="X459" s="102">
        <f>VLOOKUP(C459,职业!B:J,9,0)</f>
        <v>2</v>
      </c>
    </row>
    <row r="460" spans="1:24">
      <c r="A460" s="44">
        <f>ROW()-2</f>
        <v>458</v>
      </c>
      <c r="B460" s="44">
        <v>9</v>
      </c>
      <c r="C460" s="40">
        <v>1</v>
      </c>
      <c r="D460" s="40">
        <v>0</v>
      </c>
      <c r="E460" s="45" t="s">
        <v>132</v>
      </c>
      <c r="F460" s="45" t="str">
        <f>VLOOKUP(C460,职业!B:C,2,0)</f>
        <v>大将军</v>
      </c>
      <c r="G460" s="45" t="str">
        <f>VLOOKUP(D460,绝技!B:C,2,0)</f>
        <v>无</v>
      </c>
      <c r="H460" s="48">
        <v>10</v>
      </c>
      <c r="I460" s="48">
        <v>18</v>
      </c>
      <c r="J460" s="44">
        <f>H460+I460</f>
        <v>28</v>
      </c>
      <c r="K460" s="40">
        <v>1</v>
      </c>
      <c r="L460" s="41">
        <v>1</v>
      </c>
      <c r="M460" s="46">
        <f>(K460*S460*5)*(10+L460)</f>
        <v>220</v>
      </c>
      <c r="N460" s="70">
        <f>(K460*T460)*(10+L460)</f>
        <v>33</v>
      </c>
      <c r="O460" s="70">
        <f>K460*U460</f>
        <v>2</v>
      </c>
      <c r="P460" s="70">
        <f>K460*V460</f>
        <v>2</v>
      </c>
      <c r="Q460" s="70">
        <f>K460*W460*2</f>
        <v>4</v>
      </c>
      <c r="R460" s="70">
        <f>K460*X460*2</f>
        <v>4</v>
      </c>
      <c r="S460" s="102">
        <f>VLOOKUP(C460,职业!B:H,4,0)</f>
        <v>4</v>
      </c>
      <c r="T460" s="102">
        <f>VLOOKUP(C460,职业!B:J,5,0)</f>
        <v>3</v>
      </c>
      <c r="U460" s="102">
        <f>VLOOKUP(C460,职业!B:J,6,0)</f>
        <v>2</v>
      </c>
      <c r="V460" s="102">
        <f>VLOOKUP(C460,职业!B:J,7,0)</f>
        <v>2</v>
      </c>
      <c r="W460" s="102">
        <f>VLOOKUP(C460,职业!B:J,8,0)</f>
        <v>2</v>
      </c>
      <c r="X460" s="102">
        <f>VLOOKUP(C460,职业!B:J,9,0)</f>
        <v>2</v>
      </c>
    </row>
    <row r="461" spans="1:24">
      <c r="A461" s="44">
        <f>ROW()-2</f>
        <v>459</v>
      </c>
      <c r="B461" s="44">
        <v>46</v>
      </c>
      <c r="C461" s="40">
        <v>1</v>
      </c>
      <c r="D461" s="40">
        <v>0</v>
      </c>
      <c r="E461" s="45" t="s">
        <v>169</v>
      </c>
      <c r="F461" s="45" t="str">
        <f>VLOOKUP(C461,职业!B:C,2,0)</f>
        <v>大将军</v>
      </c>
      <c r="G461" s="45" t="str">
        <f>VLOOKUP(D461,绝技!B:C,2,0)</f>
        <v>无</v>
      </c>
      <c r="H461" s="48">
        <v>10</v>
      </c>
      <c r="I461" s="48">
        <v>19</v>
      </c>
      <c r="J461" s="44">
        <f>H461+I461</f>
        <v>29</v>
      </c>
      <c r="K461" s="40">
        <v>1</v>
      </c>
      <c r="L461" s="41">
        <v>1</v>
      </c>
      <c r="M461" s="46">
        <f>(K461*S461*5)*(10+L461)</f>
        <v>220</v>
      </c>
      <c r="N461" s="70">
        <f>(K461*T461)*(10+L461)</f>
        <v>33</v>
      </c>
      <c r="O461" s="70">
        <f>K461*U461</f>
        <v>2</v>
      </c>
      <c r="P461" s="70">
        <f>K461*V461</f>
        <v>2</v>
      </c>
      <c r="Q461" s="70">
        <f>K461*W461*2</f>
        <v>4</v>
      </c>
      <c r="R461" s="70">
        <f>K461*X461*2</f>
        <v>4</v>
      </c>
      <c r="S461" s="102">
        <f>VLOOKUP(C461,职业!B:H,4,0)</f>
        <v>4</v>
      </c>
      <c r="T461" s="102">
        <f>VLOOKUP(C461,职业!B:J,5,0)</f>
        <v>3</v>
      </c>
      <c r="U461" s="102">
        <f>VLOOKUP(C461,职业!B:J,6,0)</f>
        <v>2</v>
      </c>
      <c r="V461" s="102">
        <f>VLOOKUP(C461,职业!B:J,7,0)</f>
        <v>2</v>
      </c>
      <c r="W461" s="102">
        <f>VLOOKUP(C461,职业!B:J,8,0)</f>
        <v>2</v>
      </c>
      <c r="X461" s="102">
        <f>VLOOKUP(C461,职业!B:J,9,0)</f>
        <v>2</v>
      </c>
    </row>
    <row r="462" spans="1:24">
      <c r="A462" s="44">
        <f>ROW()-2</f>
        <v>460</v>
      </c>
      <c r="B462" s="44">
        <v>91</v>
      </c>
      <c r="C462" s="40">
        <v>1</v>
      </c>
      <c r="D462" s="40">
        <v>0</v>
      </c>
      <c r="E462" s="45" t="s">
        <v>214</v>
      </c>
      <c r="F462" s="45" t="str">
        <f>VLOOKUP(C462,职业!B:C,2,0)</f>
        <v>大将军</v>
      </c>
      <c r="G462" s="45" t="str">
        <f>VLOOKUP(D462,绝技!B:C,2,0)</f>
        <v>无</v>
      </c>
      <c r="H462" s="48">
        <v>10</v>
      </c>
      <c r="I462" s="48">
        <v>1</v>
      </c>
      <c r="J462" s="44">
        <f>H462+I462</f>
        <v>11</v>
      </c>
      <c r="K462" s="40">
        <v>1</v>
      </c>
      <c r="L462" s="41">
        <v>1</v>
      </c>
      <c r="M462" s="46">
        <f>(K462*S462*5)*(10+L462)</f>
        <v>220</v>
      </c>
      <c r="N462" s="70">
        <f>(K462*T462)*(10+L462)</f>
        <v>33</v>
      </c>
      <c r="O462" s="70">
        <f>K462*U462</f>
        <v>2</v>
      </c>
      <c r="P462" s="70">
        <f>K462*V462</f>
        <v>2</v>
      </c>
      <c r="Q462" s="70">
        <f>K462*W462*2</f>
        <v>4</v>
      </c>
      <c r="R462" s="70">
        <f>K462*X462*2</f>
        <v>4</v>
      </c>
      <c r="S462" s="102">
        <f>VLOOKUP(C462,职业!B:H,4,0)</f>
        <v>4</v>
      </c>
      <c r="T462" s="102">
        <f>VLOOKUP(C462,职业!B:J,5,0)</f>
        <v>3</v>
      </c>
      <c r="U462" s="102">
        <f>VLOOKUP(C462,职业!B:J,6,0)</f>
        <v>2</v>
      </c>
      <c r="V462" s="102">
        <f>VLOOKUP(C462,职业!B:J,7,0)</f>
        <v>2</v>
      </c>
      <c r="W462" s="102">
        <f>VLOOKUP(C462,职业!B:J,8,0)</f>
        <v>2</v>
      </c>
      <c r="X462" s="102">
        <f>VLOOKUP(C462,职业!B:J,9,0)</f>
        <v>2</v>
      </c>
    </row>
    <row r="463" spans="1:24">
      <c r="A463" s="44">
        <f>ROW()-2</f>
        <v>461</v>
      </c>
      <c r="B463" s="44">
        <v>134</v>
      </c>
      <c r="C463" s="40">
        <v>1</v>
      </c>
      <c r="D463" s="40">
        <v>0</v>
      </c>
      <c r="E463" s="45" t="s">
        <v>257</v>
      </c>
      <c r="F463" s="45" t="str">
        <f>VLOOKUP(C463,职业!B:C,2,0)</f>
        <v>大将军</v>
      </c>
      <c r="G463" s="45" t="str">
        <f>VLOOKUP(D463,绝技!B:C,2,0)</f>
        <v>无</v>
      </c>
      <c r="H463" s="48">
        <v>10</v>
      </c>
      <c r="I463" s="48">
        <v>16</v>
      </c>
      <c r="J463" s="44">
        <f>H463+I463</f>
        <v>26</v>
      </c>
      <c r="K463" s="40">
        <v>1</v>
      </c>
      <c r="L463" s="41">
        <v>1</v>
      </c>
      <c r="M463" s="46">
        <f>(K463*S463*5)*(10+L463)</f>
        <v>220</v>
      </c>
      <c r="N463" s="70">
        <f>(K463*T463)*(10+L463)</f>
        <v>33</v>
      </c>
      <c r="O463" s="70">
        <f>K463*U463</f>
        <v>2</v>
      </c>
      <c r="P463" s="70">
        <f>K463*V463</f>
        <v>2</v>
      </c>
      <c r="Q463" s="70">
        <f>K463*W463*2</f>
        <v>4</v>
      </c>
      <c r="R463" s="70">
        <f>K463*X463*2</f>
        <v>4</v>
      </c>
      <c r="S463" s="102">
        <f>VLOOKUP(C463,职业!B:H,4,0)</f>
        <v>4</v>
      </c>
      <c r="T463" s="102">
        <f>VLOOKUP(C463,职业!B:J,5,0)</f>
        <v>3</v>
      </c>
      <c r="U463" s="102">
        <f>VLOOKUP(C463,职业!B:J,6,0)</f>
        <v>2</v>
      </c>
      <c r="V463" s="102">
        <f>VLOOKUP(C463,职业!B:J,7,0)</f>
        <v>2</v>
      </c>
      <c r="W463" s="102">
        <f>VLOOKUP(C463,职业!B:J,8,0)</f>
        <v>2</v>
      </c>
      <c r="X463" s="102">
        <f>VLOOKUP(C463,职业!B:J,9,0)</f>
        <v>2</v>
      </c>
    </row>
    <row r="464" spans="1:24">
      <c r="A464" s="44">
        <f>ROW()-2</f>
        <v>462</v>
      </c>
      <c r="B464" s="44">
        <v>168</v>
      </c>
      <c r="C464" s="40">
        <v>1</v>
      </c>
      <c r="D464" s="40">
        <v>0</v>
      </c>
      <c r="E464" s="45" t="s">
        <v>291</v>
      </c>
      <c r="F464" s="45" t="str">
        <f>VLOOKUP(C464,职业!B:C,2,0)</f>
        <v>大将军</v>
      </c>
      <c r="G464" s="45" t="str">
        <f>VLOOKUP(D464,绝技!B:C,2,0)</f>
        <v>无</v>
      </c>
      <c r="H464" s="48">
        <v>10</v>
      </c>
      <c r="I464" s="48">
        <v>17</v>
      </c>
      <c r="J464" s="44">
        <f>H464+I464</f>
        <v>27</v>
      </c>
      <c r="K464" s="40">
        <v>1</v>
      </c>
      <c r="L464" s="41">
        <v>1</v>
      </c>
      <c r="M464" s="46">
        <f>(K464*S464*5)*(10+L464)</f>
        <v>220</v>
      </c>
      <c r="N464" s="70">
        <f>(K464*T464)*(10+L464)</f>
        <v>33</v>
      </c>
      <c r="O464" s="70">
        <f>K464*U464</f>
        <v>2</v>
      </c>
      <c r="P464" s="70">
        <f>K464*V464</f>
        <v>2</v>
      </c>
      <c r="Q464" s="70">
        <f>K464*W464*2</f>
        <v>4</v>
      </c>
      <c r="R464" s="70">
        <f>K464*X464*2</f>
        <v>4</v>
      </c>
      <c r="S464" s="102">
        <f>VLOOKUP(C464,职业!B:H,4,0)</f>
        <v>4</v>
      </c>
      <c r="T464" s="102">
        <f>VLOOKUP(C464,职业!B:J,5,0)</f>
        <v>3</v>
      </c>
      <c r="U464" s="102">
        <f>VLOOKUP(C464,职业!B:J,6,0)</f>
        <v>2</v>
      </c>
      <c r="V464" s="102">
        <f>VLOOKUP(C464,职业!B:J,7,0)</f>
        <v>2</v>
      </c>
      <c r="W464" s="102">
        <f>VLOOKUP(C464,职业!B:J,8,0)</f>
        <v>2</v>
      </c>
      <c r="X464" s="102">
        <f>VLOOKUP(C464,职业!B:J,9,0)</f>
        <v>2</v>
      </c>
    </row>
    <row r="465" spans="1:24">
      <c r="A465" s="44">
        <f>ROW()-2</f>
        <v>463</v>
      </c>
      <c r="B465" s="44">
        <v>200</v>
      </c>
      <c r="C465" s="40">
        <v>1</v>
      </c>
      <c r="D465" s="40">
        <v>0</v>
      </c>
      <c r="E465" s="45" t="s">
        <v>323</v>
      </c>
      <c r="F465" s="45" t="str">
        <f>VLOOKUP(C465,职业!B:C,2,0)</f>
        <v>大将军</v>
      </c>
      <c r="G465" s="45" t="str">
        <f>VLOOKUP(D465,绝技!B:C,2,0)</f>
        <v>无</v>
      </c>
      <c r="H465" s="48">
        <v>10</v>
      </c>
      <c r="I465" s="48">
        <v>19</v>
      </c>
      <c r="J465" s="44">
        <f>H465+I465</f>
        <v>29</v>
      </c>
      <c r="K465" s="40">
        <v>1</v>
      </c>
      <c r="L465" s="41">
        <v>1</v>
      </c>
      <c r="M465" s="46">
        <f>(K465*S465*5)*(10+L465)</f>
        <v>220</v>
      </c>
      <c r="N465" s="70">
        <f>(K465*T465)*(10+L465)</f>
        <v>33</v>
      </c>
      <c r="O465" s="70">
        <f>K465*U465</f>
        <v>2</v>
      </c>
      <c r="P465" s="70">
        <f>K465*V465</f>
        <v>2</v>
      </c>
      <c r="Q465" s="70">
        <f>K465*W465*2</f>
        <v>4</v>
      </c>
      <c r="R465" s="70">
        <f>K465*X465*2</f>
        <v>4</v>
      </c>
      <c r="S465" s="102">
        <f>VLOOKUP(C465,职业!B:H,4,0)</f>
        <v>4</v>
      </c>
      <c r="T465" s="102">
        <f>VLOOKUP(C465,职业!B:J,5,0)</f>
        <v>3</v>
      </c>
      <c r="U465" s="102">
        <f>VLOOKUP(C465,职业!B:J,6,0)</f>
        <v>2</v>
      </c>
      <c r="V465" s="102">
        <f>VLOOKUP(C465,职业!B:J,7,0)</f>
        <v>2</v>
      </c>
      <c r="W465" s="102">
        <f>VLOOKUP(C465,职业!B:J,8,0)</f>
        <v>2</v>
      </c>
      <c r="X465" s="102">
        <f>VLOOKUP(C465,职业!B:J,9,0)</f>
        <v>2</v>
      </c>
    </row>
    <row r="466" spans="1:24">
      <c r="A466" s="44">
        <f>ROW()-2</f>
        <v>464</v>
      </c>
      <c r="B466" s="44">
        <v>244</v>
      </c>
      <c r="C466" s="40">
        <v>1</v>
      </c>
      <c r="D466" s="40">
        <v>0</v>
      </c>
      <c r="E466" s="45" t="s">
        <v>367</v>
      </c>
      <c r="F466" s="45" t="str">
        <f>VLOOKUP(C466,职业!B:C,2,0)</f>
        <v>大将军</v>
      </c>
      <c r="G466" s="45" t="str">
        <f>VLOOKUP(D466,绝技!B:C,2,0)</f>
        <v>无</v>
      </c>
      <c r="H466" s="48">
        <v>10</v>
      </c>
      <c r="I466" s="48">
        <v>20</v>
      </c>
      <c r="J466" s="44">
        <f>H466+I466</f>
        <v>30</v>
      </c>
      <c r="K466" s="40">
        <v>1</v>
      </c>
      <c r="L466" s="41">
        <v>1</v>
      </c>
      <c r="M466" s="46">
        <f>(K466*S466*5)*(10+L466)</f>
        <v>220</v>
      </c>
      <c r="N466" s="70">
        <f>(K466*T466)*(10+L466)</f>
        <v>33</v>
      </c>
      <c r="O466" s="70">
        <f>K466*U466</f>
        <v>2</v>
      </c>
      <c r="P466" s="70">
        <f>K466*V466</f>
        <v>2</v>
      </c>
      <c r="Q466" s="70">
        <f>K466*W466*2</f>
        <v>4</v>
      </c>
      <c r="R466" s="70">
        <f>K466*X466*2</f>
        <v>4</v>
      </c>
      <c r="S466" s="102">
        <f>VLOOKUP(C466,职业!B:H,4,0)</f>
        <v>4</v>
      </c>
      <c r="T466" s="102">
        <f>VLOOKUP(C466,职业!B:J,5,0)</f>
        <v>3</v>
      </c>
      <c r="U466" s="102">
        <f>VLOOKUP(C466,职业!B:J,6,0)</f>
        <v>2</v>
      </c>
      <c r="V466" s="102">
        <f>VLOOKUP(C466,职业!B:J,7,0)</f>
        <v>2</v>
      </c>
      <c r="W466" s="102">
        <f>VLOOKUP(C466,职业!B:J,8,0)</f>
        <v>2</v>
      </c>
      <c r="X466" s="102">
        <f>VLOOKUP(C466,职业!B:J,9,0)</f>
        <v>2</v>
      </c>
    </row>
    <row r="467" spans="1:24">
      <c r="A467" s="44">
        <f>ROW()-2</f>
        <v>465</v>
      </c>
      <c r="B467" s="44">
        <v>268</v>
      </c>
      <c r="C467" s="40">
        <v>1</v>
      </c>
      <c r="D467" s="40">
        <v>0</v>
      </c>
      <c r="E467" s="45" t="s">
        <v>391</v>
      </c>
      <c r="F467" s="45" t="str">
        <f>VLOOKUP(C467,职业!B:C,2,0)</f>
        <v>大将军</v>
      </c>
      <c r="G467" s="45" t="str">
        <f>VLOOKUP(D467,绝技!B:C,2,0)</f>
        <v>无</v>
      </c>
      <c r="H467" s="48">
        <v>10</v>
      </c>
      <c r="I467" s="48">
        <v>21</v>
      </c>
      <c r="J467" s="44">
        <f>H467+I467</f>
        <v>31</v>
      </c>
      <c r="K467" s="40">
        <v>1</v>
      </c>
      <c r="L467" s="41">
        <v>1</v>
      </c>
      <c r="M467" s="46">
        <f>(K467*S467*5)*(10+L467)</f>
        <v>220</v>
      </c>
      <c r="N467" s="70">
        <f>(K467*T467)*(10+L467)</f>
        <v>33</v>
      </c>
      <c r="O467" s="70">
        <f>K467*U467</f>
        <v>2</v>
      </c>
      <c r="P467" s="70">
        <f>K467*V467</f>
        <v>2</v>
      </c>
      <c r="Q467" s="70">
        <f>K467*W467*2</f>
        <v>4</v>
      </c>
      <c r="R467" s="70">
        <f>K467*X467*2</f>
        <v>4</v>
      </c>
      <c r="S467" s="102">
        <f>VLOOKUP(C467,职业!B:H,4,0)</f>
        <v>4</v>
      </c>
      <c r="T467" s="102">
        <f>VLOOKUP(C467,职业!B:J,5,0)</f>
        <v>3</v>
      </c>
      <c r="U467" s="102">
        <f>VLOOKUP(C467,职业!B:J,6,0)</f>
        <v>2</v>
      </c>
      <c r="V467" s="102">
        <f>VLOOKUP(C467,职业!B:J,7,0)</f>
        <v>2</v>
      </c>
      <c r="W467" s="102">
        <f>VLOOKUP(C467,职业!B:J,8,0)</f>
        <v>2</v>
      </c>
      <c r="X467" s="102">
        <f>VLOOKUP(C467,职业!B:J,9,0)</f>
        <v>2</v>
      </c>
    </row>
    <row r="468" spans="1:24">
      <c r="A468" s="44">
        <f>ROW()-2</f>
        <v>466</v>
      </c>
      <c r="B468" s="44">
        <v>284</v>
      </c>
      <c r="C468" s="40">
        <v>1</v>
      </c>
      <c r="D468" s="40">
        <v>0</v>
      </c>
      <c r="E468" s="45" t="s">
        <v>407</v>
      </c>
      <c r="F468" s="45" t="str">
        <f>VLOOKUP(C468,职业!B:C,2,0)</f>
        <v>大将军</v>
      </c>
      <c r="G468" s="45" t="str">
        <f>VLOOKUP(D468,绝技!B:C,2,0)</f>
        <v>无</v>
      </c>
      <c r="H468" s="48">
        <v>10</v>
      </c>
      <c r="I468" s="48">
        <v>7</v>
      </c>
      <c r="J468" s="44">
        <f>H468+I468</f>
        <v>17</v>
      </c>
      <c r="K468" s="40">
        <v>1</v>
      </c>
      <c r="L468" s="41">
        <v>1</v>
      </c>
      <c r="M468" s="46">
        <f>(K468*S468*5)*(10+L468)</f>
        <v>220</v>
      </c>
      <c r="N468" s="70">
        <f>(K468*T468)*(10+L468)</f>
        <v>33</v>
      </c>
      <c r="O468" s="70">
        <f>K468*U468</f>
        <v>2</v>
      </c>
      <c r="P468" s="70">
        <f>K468*V468</f>
        <v>2</v>
      </c>
      <c r="Q468" s="70">
        <f>K468*W468*2</f>
        <v>4</v>
      </c>
      <c r="R468" s="70">
        <f>K468*X468*2</f>
        <v>4</v>
      </c>
      <c r="S468" s="102">
        <f>VLOOKUP(C468,职业!B:H,4,0)</f>
        <v>4</v>
      </c>
      <c r="T468" s="102">
        <f>VLOOKUP(C468,职业!B:J,5,0)</f>
        <v>3</v>
      </c>
      <c r="U468" s="102">
        <f>VLOOKUP(C468,职业!B:J,6,0)</f>
        <v>2</v>
      </c>
      <c r="V468" s="102">
        <f>VLOOKUP(C468,职业!B:J,7,0)</f>
        <v>2</v>
      </c>
      <c r="W468" s="102">
        <f>VLOOKUP(C468,职业!B:J,8,0)</f>
        <v>2</v>
      </c>
      <c r="X468" s="102">
        <f>VLOOKUP(C468,职业!B:J,9,0)</f>
        <v>2</v>
      </c>
    </row>
    <row r="469" spans="1:24">
      <c r="A469" s="44">
        <f>ROW()-2</f>
        <v>467</v>
      </c>
      <c r="B469" s="44">
        <v>305</v>
      </c>
      <c r="C469" s="40">
        <v>1</v>
      </c>
      <c r="D469" s="40">
        <v>0</v>
      </c>
      <c r="E469" s="45" t="s">
        <v>427</v>
      </c>
      <c r="F469" s="45" t="str">
        <f>VLOOKUP(C469,职业!B:C,2,0)</f>
        <v>大将军</v>
      </c>
      <c r="G469" s="45" t="str">
        <f>VLOOKUP(D469,绝技!B:C,2,0)</f>
        <v>无</v>
      </c>
      <c r="H469" s="48">
        <v>10</v>
      </c>
      <c r="I469" s="48">
        <v>19</v>
      </c>
      <c r="J469" s="44">
        <f>H469+I469</f>
        <v>29</v>
      </c>
      <c r="K469" s="40">
        <v>1</v>
      </c>
      <c r="L469" s="41">
        <v>1</v>
      </c>
      <c r="M469" s="46">
        <f>(K469*S469*5)*(10+L469)</f>
        <v>220</v>
      </c>
      <c r="N469" s="70">
        <f>(K469*T469)*(10+L469)</f>
        <v>33</v>
      </c>
      <c r="O469" s="70">
        <f>K469*U469</f>
        <v>2</v>
      </c>
      <c r="P469" s="70">
        <f>K469*V469</f>
        <v>2</v>
      </c>
      <c r="Q469" s="70">
        <f>K469*W469*2</f>
        <v>4</v>
      </c>
      <c r="R469" s="70">
        <f>K469*X469*2</f>
        <v>4</v>
      </c>
      <c r="S469" s="102">
        <f>VLOOKUP(C469,职业!B:H,4,0)</f>
        <v>4</v>
      </c>
      <c r="T469" s="102">
        <f>VLOOKUP(C469,职业!B:J,5,0)</f>
        <v>3</v>
      </c>
      <c r="U469" s="102">
        <f>VLOOKUP(C469,职业!B:J,6,0)</f>
        <v>2</v>
      </c>
      <c r="V469" s="102">
        <f>VLOOKUP(C469,职业!B:J,7,0)</f>
        <v>2</v>
      </c>
      <c r="W469" s="102">
        <f>VLOOKUP(C469,职业!B:J,8,0)</f>
        <v>2</v>
      </c>
      <c r="X469" s="102">
        <f>VLOOKUP(C469,职业!B:J,9,0)</f>
        <v>2</v>
      </c>
    </row>
    <row r="470" spans="1:24">
      <c r="A470" s="44">
        <f>ROW()-2</f>
        <v>468</v>
      </c>
      <c r="B470" s="44">
        <v>327</v>
      </c>
      <c r="C470" s="40">
        <v>1</v>
      </c>
      <c r="D470" s="40">
        <v>0</v>
      </c>
      <c r="E470" s="45" t="s">
        <v>449</v>
      </c>
      <c r="F470" s="45" t="str">
        <f>VLOOKUP(C470,职业!B:C,2,0)</f>
        <v>大将军</v>
      </c>
      <c r="G470" s="45" t="str">
        <f>VLOOKUP(D470,绝技!B:C,2,0)</f>
        <v>无</v>
      </c>
      <c r="H470" s="48">
        <v>10</v>
      </c>
      <c r="I470" s="48">
        <v>9</v>
      </c>
      <c r="J470" s="44">
        <f>H470+I470</f>
        <v>19</v>
      </c>
      <c r="K470" s="40">
        <v>1</v>
      </c>
      <c r="L470" s="41">
        <v>1</v>
      </c>
      <c r="M470" s="46">
        <f>(K470*S470*5)*(10+L470)</f>
        <v>220</v>
      </c>
      <c r="N470" s="70">
        <f>(K470*T470)*(10+L470)</f>
        <v>33</v>
      </c>
      <c r="O470" s="70">
        <f>K470*U470</f>
        <v>2</v>
      </c>
      <c r="P470" s="70">
        <f>K470*V470</f>
        <v>2</v>
      </c>
      <c r="Q470" s="70">
        <f>K470*W470*2</f>
        <v>4</v>
      </c>
      <c r="R470" s="70">
        <f>K470*X470*2</f>
        <v>4</v>
      </c>
      <c r="S470" s="102">
        <f>VLOOKUP(C470,职业!B:H,4,0)</f>
        <v>4</v>
      </c>
      <c r="T470" s="102">
        <f>VLOOKUP(C470,职业!B:J,5,0)</f>
        <v>3</v>
      </c>
      <c r="U470" s="102">
        <f>VLOOKUP(C470,职业!B:J,6,0)</f>
        <v>2</v>
      </c>
      <c r="V470" s="102">
        <f>VLOOKUP(C470,职业!B:J,7,0)</f>
        <v>2</v>
      </c>
      <c r="W470" s="102">
        <f>VLOOKUP(C470,职业!B:J,8,0)</f>
        <v>2</v>
      </c>
      <c r="X470" s="102">
        <f>VLOOKUP(C470,职业!B:J,9,0)</f>
        <v>2</v>
      </c>
    </row>
    <row r="471" spans="1:24">
      <c r="A471" s="44">
        <f>ROW()-2</f>
        <v>469</v>
      </c>
      <c r="B471" s="44">
        <v>385</v>
      </c>
      <c r="C471" s="40">
        <v>1</v>
      </c>
      <c r="D471" s="40">
        <v>0</v>
      </c>
      <c r="E471" s="45" t="s">
        <v>507</v>
      </c>
      <c r="F471" s="45" t="str">
        <f>VLOOKUP(C471,职业!B:C,2,0)</f>
        <v>大将军</v>
      </c>
      <c r="G471" s="45" t="str">
        <f>VLOOKUP(D471,绝技!B:C,2,0)</f>
        <v>无</v>
      </c>
      <c r="H471" s="48">
        <v>10</v>
      </c>
      <c r="I471" s="48">
        <v>7</v>
      </c>
      <c r="J471" s="44">
        <f>H471+I471</f>
        <v>17</v>
      </c>
      <c r="K471" s="40">
        <v>1</v>
      </c>
      <c r="L471" s="41">
        <v>1</v>
      </c>
      <c r="M471" s="46">
        <f>(K471*S471*5)*(10+L471)</f>
        <v>220</v>
      </c>
      <c r="N471" s="70">
        <f>(K471*T471)*(10+L471)</f>
        <v>33</v>
      </c>
      <c r="O471" s="70">
        <f>K471*U471</f>
        <v>2</v>
      </c>
      <c r="P471" s="70">
        <f>K471*V471</f>
        <v>2</v>
      </c>
      <c r="Q471" s="70">
        <f>K471*W471*2</f>
        <v>4</v>
      </c>
      <c r="R471" s="70">
        <f>K471*X471*2</f>
        <v>4</v>
      </c>
      <c r="S471" s="102">
        <f>VLOOKUP(C471,职业!B:H,4,0)</f>
        <v>4</v>
      </c>
      <c r="T471" s="102">
        <f>VLOOKUP(C471,职业!B:J,5,0)</f>
        <v>3</v>
      </c>
      <c r="U471" s="102">
        <f>VLOOKUP(C471,职业!B:J,6,0)</f>
        <v>2</v>
      </c>
      <c r="V471" s="102">
        <f>VLOOKUP(C471,职业!B:J,7,0)</f>
        <v>2</v>
      </c>
      <c r="W471" s="102">
        <f>VLOOKUP(C471,职业!B:J,8,0)</f>
        <v>2</v>
      </c>
      <c r="X471" s="102">
        <f>VLOOKUP(C471,职业!B:J,9,0)</f>
        <v>2</v>
      </c>
    </row>
    <row r="472" spans="1:24">
      <c r="A472" s="44">
        <f>ROW()-2</f>
        <v>470</v>
      </c>
      <c r="B472" s="44">
        <v>425</v>
      </c>
      <c r="C472" s="40">
        <v>1</v>
      </c>
      <c r="D472" s="40">
        <v>0</v>
      </c>
      <c r="E472" s="45" t="s">
        <v>547</v>
      </c>
      <c r="F472" s="45" t="str">
        <f>VLOOKUP(C472,职业!B:C,2,0)</f>
        <v>大将军</v>
      </c>
      <c r="G472" s="45" t="str">
        <f>VLOOKUP(D472,绝技!B:C,2,0)</f>
        <v>无</v>
      </c>
      <c r="H472" s="48">
        <v>10</v>
      </c>
      <c r="I472" s="48">
        <v>20</v>
      </c>
      <c r="J472" s="44">
        <f>H472+I472</f>
        <v>30</v>
      </c>
      <c r="K472" s="40">
        <v>1</v>
      </c>
      <c r="L472" s="41">
        <v>1</v>
      </c>
      <c r="M472" s="46">
        <f>(K472*S472*5)*(10+L472)</f>
        <v>220</v>
      </c>
      <c r="N472" s="70">
        <f>(K472*T472)*(10+L472)</f>
        <v>33</v>
      </c>
      <c r="O472" s="70">
        <f>K472*U472</f>
        <v>2</v>
      </c>
      <c r="P472" s="70">
        <f>K472*V472</f>
        <v>2</v>
      </c>
      <c r="Q472" s="70">
        <f>K472*W472*2</f>
        <v>4</v>
      </c>
      <c r="R472" s="70">
        <f>K472*X472*2</f>
        <v>4</v>
      </c>
      <c r="S472" s="102">
        <f>VLOOKUP(C472,职业!B:H,4,0)</f>
        <v>4</v>
      </c>
      <c r="T472" s="102">
        <f>VLOOKUP(C472,职业!B:J,5,0)</f>
        <v>3</v>
      </c>
      <c r="U472" s="102">
        <f>VLOOKUP(C472,职业!B:J,6,0)</f>
        <v>2</v>
      </c>
      <c r="V472" s="102">
        <f>VLOOKUP(C472,职业!B:J,7,0)</f>
        <v>2</v>
      </c>
      <c r="W472" s="102">
        <f>VLOOKUP(C472,职业!B:J,8,0)</f>
        <v>2</v>
      </c>
      <c r="X472" s="102">
        <f>VLOOKUP(C472,职业!B:J,9,0)</f>
        <v>2</v>
      </c>
    </row>
    <row r="473" spans="1:24">
      <c r="A473" s="44">
        <f>ROW()-2</f>
        <v>471</v>
      </c>
      <c r="B473" s="44">
        <v>441</v>
      </c>
      <c r="C473" s="40">
        <v>1</v>
      </c>
      <c r="D473" s="40">
        <v>0</v>
      </c>
      <c r="E473" s="45" t="s">
        <v>562</v>
      </c>
      <c r="F473" s="45" t="str">
        <f>VLOOKUP(C473,职业!B:C,2,0)</f>
        <v>大将军</v>
      </c>
      <c r="G473" s="45" t="str">
        <f>VLOOKUP(D473,绝技!B:C,2,0)</f>
        <v>无</v>
      </c>
      <c r="H473" s="48">
        <v>10</v>
      </c>
      <c r="I473" s="48">
        <v>16</v>
      </c>
      <c r="J473" s="44">
        <f>H473+I473</f>
        <v>26</v>
      </c>
      <c r="K473" s="40">
        <v>1</v>
      </c>
      <c r="L473" s="41">
        <v>1</v>
      </c>
      <c r="M473" s="46">
        <f>(K473*S473*5)*(10+L473)</f>
        <v>220</v>
      </c>
      <c r="N473" s="70">
        <f>(K473*T473)*(10+L473)</f>
        <v>33</v>
      </c>
      <c r="O473" s="70">
        <f>K473*U473</f>
        <v>2</v>
      </c>
      <c r="P473" s="70">
        <f>K473*V473</f>
        <v>2</v>
      </c>
      <c r="Q473" s="70">
        <f>K473*W473*2</f>
        <v>4</v>
      </c>
      <c r="R473" s="70">
        <f>K473*X473*2</f>
        <v>4</v>
      </c>
      <c r="S473" s="102">
        <f>VLOOKUP(C473,职业!B:H,4,0)</f>
        <v>4</v>
      </c>
      <c r="T473" s="102">
        <f>VLOOKUP(C473,职业!B:J,5,0)</f>
        <v>3</v>
      </c>
      <c r="U473" s="102">
        <f>VLOOKUP(C473,职业!B:J,6,0)</f>
        <v>2</v>
      </c>
      <c r="V473" s="102">
        <f>VLOOKUP(C473,职业!B:J,7,0)</f>
        <v>2</v>
      </c>
      <c r="W473" s="102">
        <f>VLOOKUP(C473,职业!B:J,8,0)</f>
        <v>2</v>
      </c>
      <c r="X473" s="102">
        <f>VLOOKUP(C473,职业!B:J,9,0)</f>
        <v>2</v>
      </c>
    </row>
    <row r="474" spans="1:24">
      <c r="A474" s="44">
        <f>ROW()-2</f>
        <v>472</v>
      </c>
      <c r="B474" s="44">
        <v>457</v>
      </c>
      <c r="C474" s="40">
        <v>1</v>
      </c>
      <c r="D474" s="40">
        <v>0</v>
      </c>
      <c r="E474" s="45" t="s">
        <v>578</v>
      </c>
      <c r="F474" s="45" t="str">
        <f>VLOOKUP(C474,职业!B:C,2,0)</f>
        <v>大将军</v>
      </c>
      <c r="G474" s="45" t="str">
        <f>VLOOKUP(D474,绝技!B:C,2,0)</f>
        <v>无</v>
      </c>
      <c r="H474" s="48">
        <v>10</v>
      </c>
      <c r="I474" s="48">
        <v>18</v>
      </c>
      <c r="J474" s="44">
        <f>H474+I474</f>
        <v>28</v>
      </c>
      <c r="K474" s="40">
        <v>1</v>
      </c>
      <c r="L474" s="41">
        <v>1</v>
      </c>
      <c r="M474" s="46">
        <f>(K474*S474*5)*(10+L474)</f>
        <v>220</v>
      </c>
      <c r="N474" s="70">
        <f>(K474*T474)*(10+L474)</f>
        <v>33</v>
      </c>
      <c r="O474" s="70">
        <f>K474*U474</f>
        <v>2</v>
      </c>
      <c r="P474" s="70">
        <f>K474*V474</f>
        <v>2</v>
      </c>
      <c r="Q474" s="70">
        <f>K474*W474*2</f>
        <v>4</v>
      </c>
      <c r="R474" s="70">
        <f>K474*X474*2</f>
        <v>4</v>
      </c>
      <c r="S474" s="102">
        <f>VLOOKUP(C474,职业!B:H,4,0)</f>
        <v>4</v>
      </c>
      <c r="T474" s="102">
        <f>VLOOKUP(C474,职业!B:J,5,0)</f>
        <v>3</v>
      </c>
      <c r="U474" s="102">
        <f>VLOOKUP(C474,职业!B:J,6,0)</f>
        <v>2</v>
      </c>
      <c r="V474" s="102">
        <f>VLOOKUP(C474,职业!B:J,7,0)</f>
        <v>2</v>
      </c>
      <c r="W474" s="102">
        <f>VLOOKUP(C474,职业!B:J,8,0)</f>
        <v>2</v>
      </c>
      <c r="X474" s="102">
        <f>VLOOKUP(C474,职业!B:J,9,0)</f>
        <v>2</v>
      </c>
    </row>
    <row r="475" spans="1:24">
      <c r="A475" s="44">
        <f>ROW()-2</f>
        <v>473</v>
      </c>
      <c r="B475" s="44">
        <v>478</v>
      </c>
      <c r="C475" s="40">
        <v>1</v>
      </c>
      <c r="D475" s="40">
        <v>0</v>
      </c>
      <c r="E475" s="45" t="s">
        <v>598</v>
      </c>
      <c r="F475" s="45" t="str">
        <f>VLOOKUP(C475,职业!B:C,2,0)</f>
        <v>大将军</v>
      </c>
      <c r="G475" s="45" t="str">
        <f>VLOOKUP(D475,绝技!B:C,2,0)</f>
        <v>无</v>
      </c>
      <c r="H475" s="48">
        <v>10</v>
      </c>
      <c r="I475" s="48">
        <v>17</v>
      </c>
      <c r="J475" s="44">
        <f>H475+I475</f>
        <v>27</v>
      </c>
      <c r="K475" s="40">
        <v>1</v>
      </c>
      <c r="L475" s="41">
        <v>1</v>
      </c>
      <c r="M475" s="46">
        <f>(K475*S475*5)*(10+L475)</f>
        <v>220</v>
      </c>
      <c r="N475" s="70">
        <f>(K475*T475)*(10+L475)</f>
        <v>33</v>
      </c>
      <c r="O475" s="70">
        <f>K475*U475</f>
        <v>2</v>
      </c>
      <c r="P475" s="70">
        <f>K475*V475</f>
        <v>2</v>
      </c>
      <c r="Q475" s="70">
        <f>K475*W475*2</f>
        <v>4</v>
      </c>
      <c r="R475" s="70">
        <f>K475*X475*2</f>
        <v>4</v>
      </c>
      <c r="S475" s="102">
        <f>VLOOKUP(C475,职业!B:H,4,0)</f>
        <v>4</v>
      </c>
      <c r="T475" s="102">
        <f>VLOOKUP(C475,职业!B:J,5,0)</f>
        <v>3</v>
      </c>
      <c r="U475" s="102">
        <f>VLOOKUP(C475,职业!B:J,6,0)</f>
        <v>2</v>
      </c>
      <c r="V475" s="102">
        <f>VLOOKUP(C475,职业!B:J,7,0)</f>
        <v>2</v>
      </c>
      <c r="W475" s="102">
        <f>VLOOKUP(C475,职业!B:J,8,0)</f>
        <v>2</v>
      </c>
      <c r="X475" s="102">
        <f>VLOOKUP(C475,职业!B:J,9,0)</f>
        <v>2</v>
      </c>
    </row>
    <row r="476" spans="1:24">
      <c r="A476" s="44">
        <f>ROW()-2</f>
        <v>474</v>
      </c>
      <c r="B476" s="44">
        <v>575</v>
      </c>
      <c r="C476" s="40">
        <v>1</v>
      </c>
      <c r="D476" s="40">
        <v>0</v>
      </c>
      <c r="E476" s="45" t="s">
        <v>692</v>
      </c>
      <c r="F476" s="45" t="str">
        <f>VLOOKUP(C476,职业!B:C,2,0)</f>
        <v>大将军</v>
      </c>
      <c r="G476" s="45" t="str">
        <f>VLOOKUP(D476,绝技!B:C,2,0)</f>
        <v>无</v>
      </c>
      <c r="H476" s="48">
        <v>10</v>
      </c>
      <c r="I476" s="48">
        <v>20</v>
      </c>
      <c r="J476" s="44">
        <f>H476+I476</f>
        <v>30</v>
      </c>
      <c r="K476" s="40">
        <v>1</v>
      </c>
      <c r="L476" s="41">
        <v>1</v>
      </c>
      <c r="M476" s="46">
        <f>(K476*S476*5)*(10+L476)</f>
        <v>220</v>
      </c>
      <c r="N476" s="70">
        <f>(K476*T476)*(10+L476)</f>
        <v>33</v>
      </c>
      <c r="O476" s="70">
        <f>K476*U476</f>
        <v>2</v>
      </c>
      <c r="P476" s="70">
        <f>K476*V476</f>
        <v>2</v>
      </c>
      <c r="Q476" s="70">
        <f>K476*W476*2</f>
        <v>4</v>
      </c>
      <c r="R476" s="70">
        <f>K476*X476*2</f>
        <v>4</v>
      </c>
      <c r="S476" s="102">
        <f>VLOOKUP(C476,职业!B:H,4,0)</f>
        <v>4</v>
      </c>
      <c r="T476" s="102">
        <f>VLOOKUP(C476,职业!B:J,5,0)</f>
        <v>3</v>
      </c>
      <c r="U476" s="102">
        <f>VLOOKUP(C476,职业!B:J,6,0)</f>
        <v>2</v>
      </c>
      <c r="V476" s="102">
        <f>VLOOKUP(C476,职业!B:J,7,0)</f>
        <v>2</v>
      </c>
      <c r="W476" s="102">
        <f>VLOOKUP(C476,职业!B:J,8,0)</f>
        <v>2</v>
      </c>
      <c r="X476" s="102">
        <f>VLOOKUP(C476,职业!B:J,9,0)</f>
        <v>2</v>
      </c>
    </row>
    <row r="477" spans="1:24">
      <c r="A477" s="44">
        <f>ROW()-2</f>
        <v>475</v>
      </c>
      <c r="B477" s="44">
        <v>648</v>
      </c>
      <c r="C477" s="40">
        <v>1</v>
      </c>
      <c r="D477" s="40">
        <v>0</v>
      </c>
      <c r="E477" s="45" t="s">
        <v>764</v>
      </c>
      <c r="F477" s="45" t="str">
        <f>VLOOKUP(C477,职业!B:C,2,0)</f>
        <v>大将军</v>
      </c>
      <c r="G477" s="45" t="str">
        <f>VLOOKUP(D477,绝技!B:C,2,0)</f>
        <v>无</v>
      </c>
      <c r="H477" s="48">
        <v>10</v>
      </c>
      <c r="I477" s="48">
        <v>18</v>
      </c>
      <c r="J477" s="44">
        <f>H477+I477</f>
        <v>28</v>
      </c>
      <c r="K477" s="40">
        <v>1</v>
      </c>
      <c r="L477" s="41">
        <v>1</v>
      </c>
      <c r="M477" s="46">
        <f>(K477*S477*5)*(10+L477)</f>
        <v>220</v>
      </c>
      <c r="N477" s="70">
        <f>(K477*T477)*(10+L477)</f>
        <v>33</v>
      </c>
      <c r="O477" s="70">
        <f>K477*U477</f>
        <v>2</v>
      </c>
      <c r="P477" s="70">
        <f>K477*V477</f>
        <v>2</v>
      </c>
      <c r="Q477" s="70">
        <f>K477*W477*2</f>
        <v>4</v>
      </c>
      <c r="R477" s="70">
        <f>K477*X477*2</f>
        <v>4</v>
      </c>
      <c r="S477" s="102">
        <f>VLOOKUP(C477,职业!B:H,4,0)</f>
        <v>4</v>
      </c>
      <c r="T477" s="102">
        <f>VLOOKUP(C477,职业!B:J,5,0)</f>
        <v>3</v>
      </c>
      <c r="U477" s="102">
        <f>VLOOKUP(C477,职业!B:J,6,0)</f>
        <v>2</v>
      </c>
      <c r="V477" s="102">
        <f>VLOOKUP(C477,职业!B:J,7,0)</f>
        <v>2</v>
      </c>
      <c r="W477" s="102">
        <f>VLOOKUP(C477,职业!B:J,8,0)</f>
        <v>2</v>
      </c>
      <c r="X477" s="102">
        <f>VLOOKUP(C477,职业!B:J,9,0)</f>
        <v>2</v>
      </c>
    </row>
    <row r="478" spans="1:24">
      <c r="A478" s="44">
        <f>ROW()-2</f>
        <v>476</v>
      </c>
      <c r="B478" s="44">
        <v>663</v>
      </c>
      <c r="C478" s="40">
        <v>1</v>
      </c>
      <c r="D478" s="40">
        <v>0</v>
      </c>
      <c r="E478" s="45" t="s">
        <v>778</v>
      </c>
      <c r="F478" s="45" t="str">
        <f>VLOOKUP(C478,职业!B:C,2,0)</f>
        <v>大将军</v>
      </c>
      <c r="G478" s="45" t="str">
        <f>VLOOKUP(D478,绝技!B:C,2,0)</f>
        <v>无</v>
      </c>
      <c r="H478" s="48">
        <v>10</v>
      </c>
      <c r="I478" s="48">
        <v>18</v>
      </c>
      <c r="J478" s="44">
        <f>H478+I478</f>
        <v>28</v>
      </c>
      <c r="K478" s="40">
        <v>1</v>
      </c>
      <c r="L478" s="41">
        <v>1</v>
      </c>
      <c r="M478" s="46">
        <f>(K478*S478*5)*(10+L478)</f>
        <v>220</v>
      </c>
      <c r="N478" s="70">
        <f>(K478*T478)*(10+L478)</f>
        <v>33</v>
      </c>
      <c r="O478" s="70">
        <f>K478*U478</f>
        <v>2</v>
      </c>
      <c r="P478" s="70">
        <f>K478*V478</f>
        <v>2</v>
      </c>
      <c r="Q478" s="70">
        <f>K478*W478*2</f>
        <v>4</v>
      </c>
      <c r="R478" s="70">
        <f>K478*X478*2</f>
        <v>4</v>
      </c>
      <c r="S478" s="102">
        <f>VLOOKUP(C478,职业!B:H,4,0)</f>
        <v>4</v>
      </c>
      <c r="T478" s="102">
        <f>VLOOKUP(C478,职业!B:J,5,0)</f>
        <v>3</v>
      </c>
      <c r="U478" s="102">
        <f>VLOOKUP(C478,职业!B:J,6,0)</f>
        <v>2</v>
      </c>
      <c r="V478" s="102">
        <f>VLOOKUP(C478,职业!B:J,7,0)</f>
        <v>2</v>
      </c>
      <c r="W478" s="102">
        <f>VLOOKUP(C478,职业!B:J,8,0)</f>
        <v>2</v>
      </c>
      <c r="X478" s="102">
        <f>VLOOKUP(C478,职业!B:J,9,0)</f>
        <v>2</v>
      </c>
    </row>
    <row r="479" spans="1:24">
      <c r="A479" s="44">
        <f>ROW()-2</f>
        <v>477</v>
      </c>
      <c r="B479" s="44">
        <v>35</v>
      </c>
      <c r="C479" s="40">
        <v>1</v>
      </c>
      <c r="D479" s="40">
        <v>0</v>
      </c>
      <c r="E479" s="45" t="s">
        <v>158</v>
      </c>
      <c r="F479" s="45" t="str">
        <f>VLOOKUP(C479,职业!B:C,2,0)</f>
        <v>大将军</v>
      </c>
      <c r="G479" s="45" t="str">
        <f>VLOOKUP(D479,绝技!B:C,2,0)</f>
        <v>无</v>
      </c>
      <c r="H479" s="48">
        <v>9</v>
      </c>
      <c r="I479" s="48">
        <v>18</v>
      </c>
      <c r="J479" s="44">
        <f>H479+I479</f>
        <v>27</v>
      </c>
      <c r="K479" s="40">
        <v>1</v>
      </c>
      <c r="L479" s="41">
        <v>1</v>
      </c>
      <c r="M479" s="46">
        <f>(K479*S479*5)*(10+L479)</f>
        <v>220</v>
      </c>
      <c r="N479" s="70">
        <f>(K479*T479)*(10+L479)</f>
        <v>33</v>
      </c>
      <c r="O479" s="70">
        <f>K479*U479</f>
        <v>2</v>
      </c>
      <c r="P479" s="70">
        <f>K479*V479</f>
        <v>2</v>
      </c>
      <c r="Q479" s="70">
        <f>K479*W479*2</f>
        <v>4</v>
      </c>
      <c r="R479" s="70">
        <f>K479*X479*2</f>
        <v>4</v>
      </c>
      <c r="S479" s="102">
        <f>VLOOKUP(C479,职业!B:H,4,0)</f>
        <v>4</v>
      </c>
      <c r="T479" s="102">
        <f>VLOOKUP(C479,职业!B:J,5,0)</f>
        <v>3</v>
      </c>
      <c r="U479" s="102">
        <f>VLOOKUP(C479,职业!B:J,6,0)</f>
        <v>2</v>
      </c>
      <c r="V479" s="102">
        <f>VLOOKUP(C479,职业!B:J,7,0)</f>
        <v>2</v>
      </c>
      <c r="W479" s="102">
        <f>VLOOKUP(C479,职业!B:J,8,0)</f>
        <v>2</v>
      </c>
      <c r="X479" s="102">
        <f>VLOOKUP(C479,职业!B:J,9,0)</f>
        <v>2</v>
      </c>
    </row>
    <row r="480" spans="1:24">
      <c r="A480" s="44">
        <f>ROW()-2</f>
        <v>478</v>
      </c>
      <c r="B480" s="44">
        <v>51</v>
      </c>
      <c r="C480" s="40">
        <v>1</v>
      </c>
      <c r="D480" s="40">
        <v>0</v>
      </c>
      <c r="E480" s="45" t="s">
        <v>174</v>
      </c>
      <c r="F480" s="45" t="str">
        <f>VLOOKUP(C480,职业!B:C,2,0)</f>
        <v>大将军</v>
      </c>
      <c r="G480" s="45" t="str">
        <f>VLOOKUP(D480,绝技!B:C,2,0)</f>
        <v>无</v>
      </c>
      <c r="H480" s="48">
        <v>9</v>
      </c>
      <c r="I480" s="48">
        <v>18</v>
      </c>
      <c r="J480" s="44">
        <f>H480+I480</f>
        <v>27</v>
      </c>
      <c r="K480" s="40">
        <v>1</v>
      </c>
      <c r="L480" s="41">
        <v>1</v>
      </c>
      <c r="M480" s="46">
        <f>(K480*S480*5)*(10+L480)</f>
        <v>220</v>
      </c>
      <c r="N480" s="70">
        <f>(K480*T480)*(10+L480)</f>
        <v>33</v>
      </c>
      <c r="O480" s="70">
        <f>K480*U480</f>
        <v>2</v>
      </c>
      <c r="P480" s="70">
        <f>K480*V480</f>
        <v>2</v>
      </c>
      <c r="Q480" s="70">
        <f>K480*W480*2</f>
        <v>4</v>
      </c>
      <c r="R480" s="70">
        <f>K480*X480*2</f>
        <v>4</v>
      </c>
      <c r="S480" s="102">
        <f>VLOOKUP(C480,职业!B:H,4,0)</f>
        <v>4</v>
      </c>
      <c r="T480" s="102">
        <f>VLOOKUP(C480,职业!B:J,5,0)</f>
        <v>3</v>
      </c>
      <c r="U480" s="102">
        <f>VLOOKUP(C480,职业!B:J,6,0)</f>
        <v>2</v>
      </c>
      <c r="V480" s="102">
        <f>VLOOKUP(C480,职业!B:J,7,0)</f>
        <v>2</v>
      </c>
      <c r="W480" s="102">
        <f>VLOOKUP(C480,职业!B:J,8,0)</f>
        <v>2</v>
      </c>
      <c r="X480" s="102">
        <f>VLOOKUP(C480,职业!B:J,9,0)</f>
        <v>2</v>
      </c>
    </row>
    <row r="481" spans="1:24">
      <c r="A481" s="44">
        <f>ROW()-2</f>
        <v>479</v>
      </c>
      <c r="B481" s="44">
        <v>82</v>
      </c>
      <c r="C481" s="40">
        <v>1</v>
      </c>
      <c r="D481" s="40">
        <v>0</v>
      </c>
      <c r="E481" s="45" t="s">
        <v>205</v>
      </c>
      <c r="F481" s="45" t="str">
        <f>VLOOKUP(C481,职业!B:C,2,0)</f>
        <v>大将军</v>
      </c>
      <c r="G481" s="45" t="str">
        <f>VLOOKUP(D481,绝技!B:C,2,0)</f>
        <v>无</v>
      </c>
      <c r="H481" s="48">
        <v>9</v>
      </c>
      <c r="I481" s="48">
        <v>18</v>
      </c>
      <c r="J481" s="44">
        <f>H481+I481</f>
        <v>27</v>
      </c>
      <c r="K481" s="40">
        <v>1</v>
      </c>
      <c r="L481" s="41">
        <v>1</v>
      </c>
      <c r="M481" s="46">
        <f>(K481*S481*5)*(10+L481)</f>
        <v>220</v>
      </c>
      <c r="N481" s="70">
        <f>(K481*T481)*(10+L481)</f>
        <v>33</v>
      </c>
      <c r="O481" s="70">
        <f>K481*U481</f>
        <v>2</v>
      </c>
      <c r="P481" s="70">
        <f>K481*V481</f>
        <v>2</v>
      </c>
      <c r="Q481" s="70">
        <f>K481*W481*2</f>
        <v>4</v>
      </c>
      <c r="R481" s="70">
        <f>K481*X481*2</f>
        <v>4</v>
      </c>
      <c r="S481" s="102">
        <f>VLOOKUP(C481,职业!B:H,4,0)</f>
        <v>4</v>
      </c>
      <c r="T481" s="102">
        <f>VLOOKUP(C481,职业!B:J,5,0)</f>
        <v>3</v>
      </c>
      <c r="U481" s="102">
        <f>VLOOKUP(C481,职业!B:J,6,0)</f>
        <v>2</v>
      </c>
      <c r="V481" s="102">
        <f>VLOOKUP(C481,职业!B:J,7,0)</f>
        <v>2</v>
      </c>
      <c r="W481" s="102">
        <f>VLOOKUP(C481,职业!B:J,8,0)</f>
        <v>2</v>
      </c>
      <c r="X481" s="102">
        <f>VLOOKUP(C481,职业!B:J,9,0)</f>
        <v>2</v>
      </c>
    </row>
    <row r="482" spans="1:24">
      <c r="A482" s="44">
        <f>ROW()-2</f>
        <v>480</v>
      </c>
      <c r="B482" s="44">
        <v>147</v>
      </c>
      <c r="C482" s="40">
        <v>1</v>
      </c>
      <c r="D482" s="40">
        <v>0</v>
      </c>
      <c r="E482" s="45" t="s">
        <v>270</v>
      </c>
      <c r="F482" s="45" t="str">
        <f>VLOOKUP(C482,职业!B:C,2,0)</f>
        <v>大将军</v>
      </c>
      <c r="G482" s="45" t="str">
        <f>VLOOKUP(D482,绝技!B:C,2,0)</f>
        <v>无</v>
      </c>
      <c r="H482" s="48">
        <v>9</v>
      </c>
      <c r="I482" s="48">
        <v>16</v>
      </c>
      <c r="J482" s="44">
        <f>H482+I482</f>
        <v>25</v>
      </c>
      <c r="K482" s="40">
        <v>1</v>
      </c>
      <c r="L482" s="41">
        <v>1</v>
      </c>
      <c r="M482" s="46">
        <f>(K482*S482*5)*(10+L482)</f>
        <v>220</v>
      </c>
      <c r="N482" s="70">
        <f>(K482*T482)*(10+L482)</f>
        <v>33</v>
      </c>
      <c r="O482" s="70">
        <f>K482*U482</f>
        <v>2</v>
      </c>
      <c r="P482" s="70">
        <f>K482*V482</f>
        <v>2</v>
      </c>
      <c r="Q482" s="70">
        <f>K482*W482*2</f>
        <v>4</v>
      </c>
      <c r="R482" s="70">
        <f>K482*X482*2</f>
        <v>4</v>
      </c>
      <c r="S482" s="102">
        <f>VLOOKUP(C482,职业!B:H,4,0)</f>
        <v>4</v>
      </c>
      <c r="T482" s="102">
        <f>VLOOKUP(C482,职业!B:J,5,0)</f>
        <v>3</v>
      </c>
      <c r="U482" s="102">
        <f>VLOOKUP(C482,职业!B:J,6,0)</f>
        <v>2</v>
      </c>
      <c r="V482" s="102">
        <f>VLOOKUP(C482,职业!B:J,7,0)</f>
        <v>2</v>
      </c>
      <c r="W482" s="102">
        <f>VLOOKUP(C482,职业!B:J,8,0)</f>
        <v>2</v>
      </c>
      <c r="X482" s="102">
        <f>VLOOKUP(C482,职业!B:J,9,0)</f>
        <v>2</v>
      </c>
    </row>
    <row r="483" spans="1:24">
      <c r="A483" s="44">
        <f>ROW()-2</f>
        <v>481</v>
      </c>
      <c r="B483" s="44">
        <v>197</v>
      </c>
      <c r="C483" s="40">
        <v>1</v>
      </c>
      <c r="D483" s="40">
        <v>0</v>
      </c>
      <c r="E483" s="45" t="s">
        <v>320</v>
      </c>
      <c r="F483" s="45" t="str">
        <f>VLOOKUP(C483,职业!B:C,2,0)</f>
        <v>大将军</v>
      </c>
      <c r="G483" s="45" t="str">
        <f>VLOOKUP(D483,绝技!B:C,2,0)</f>
        <v>无</v>
      </c>
      <c r="H483" s="48">
        <v>9</v>
      </c>
      <c r="I483" s="48">
        <v>16</v>
      </c>
      <c r="J483" s="44">
        <f>H483+I483</f>
        <v>25</v>
      </c>
      <c r="K483" s="40">
        <v>1</v>
      </c>
      <c r="L483" s="41">
        <v>1</v>
      </c>
      <c r="M483" s="46">
        <f>(K483*S483*5)*(10+L483)</f>
        <v>220</v>
      </c>
      <c r="N483" s="70">
        <f>(K483*T483)*(10+L483)</f>
        <v>33</v>
      </c>
      <c r="O483" s="70">
        <f>K483*U483</f>
        <v>2</v>
      </c>
      <c r="P483" s="70">
        <f>K483*V483</f>
        <v>2</v>
      </c>
      <c r="Q483" s="70">
        <f>K483*W483*2</f>
        <v>4</v>
      </c>
      <c r="R483" s="70">
        <f>K483*X483*2</f>
        <v>4</v>
      </c>
      <c r="S483" s="102">
        <f>VLOOKUP(C483,职业!B:H,4,0)</f>
        <v>4</v>
      </c>
      <c r="T483" s="102">
        <f>VLOOKUP(C483,职业!B:J,5,0)</f>
        <v>3</v>
      </c>
      <c r="U483" s="102">
        <f>VLOOKUP(C483,职业!B:J,6,0)</f>
        <v>2</v>
      </c>
      <c r="V483" s="102">
        <f>VLOOKUP(C483,职业!B:J,7,0)</f>
        <v>2</v>
      </c>
      <c r="W483" s="102">
        <f>VLOOKUP(C483,职业!B:J,8,0)</f>
        <v>2</v>
      </c>
      <c r="X483" s="102">
        <f>VLOOKUP(C483,职业!B:J,9,0)</f>
        <v>2</v>
      </c>
    </row>
    <row r="484" spans="1:24">
      <c r="A484" s="44">
        <f>ROW()-2</f>
        <v>482</v>
      </c>
      <c r="B484" s="44">
        <v>199</v>
      </c>
      <c r="C484" s="40">
        <v>1</v>
      </c>
      <c r="D484" s="40">
        <v>0</v>
      </c>
      <c r="E484" s="45" t="s">
        <v>322</v>
      </c>
      <c r="F484" s="45" t="str">
        <f>VLOOKUP(C484,职业!B:C,2,0)</f>
        <v>大将军</v>
      </c>
      <c r="G484" s="45" t="str">
        <f>VLOOKUP(D484,绝技!B:C,2,0)</f>
        <v>无</v>
      </c>
      <c r="H484" s="48">
        <v>9</v>
      </c>
      <c r="I484" s="48">
        <v>17</v>
      </c>
      <c r="J484" s="44">
        <f>H484+I484</f>
        <v>26</v>
      </c>
      <c r="K484" s="40">
        <v>1</v>
      </c>
      <c r="L484" s="41">
        <v>1</v>
      </c>
      <c r="M484" s="46">
        <f>(K484*S484*5)*(10+L484)</f>
        <v>220</v>
      </c>
      <c r="N484" s="70">
        <f>(K484*T484)*(10+L484)</f>
        <v>33</v>
      </c>
      <c r="O484" s="70">
        <f>K484*U484</f>
        <v>2</v>
      </c>
      <c r="P484" s="70">
        <f>K484*V484</f>
        <v>2</v>
      </c>
      <c r="Q484" s="70">
        <f>K484*W484*2</f>
        <v>4</v>
      </c>
      <c r="R484" s="70">
        <f>K484*X484*2</f>
        <v>4</v>
      </c>
      <c r="S484" s="102">
        <f>VLOOKUP(C484,职业!B:H,4,0)</f>
        <v>4</v>
      </c>
      <c r="T484" s="102">
        <f>VLOOKUP(C484,职业!B:J,5,0)</f>
        <v>3</v>
      </c>
      <c r="U484" s="102">
        <f>VLOOKUP(C484,职业!B:J,6,0)</f>
        <v>2</v>
      </c>
      <c r="V484" s="102">
        <f>VLOOKUP(C484,职业!B:J,7,0)</f>
        <v>2</v>
      </c>
      <c r="W484" s="102">
        <f>VLOOKUP(C484,职业!B:J,8,0)</f>
        <v>2</v>
      </c>
      <c r="X484" s="102">
        <f>VLOOKUP(C484,职业!B:J,9,0)</f>
        <v>2</v>
      </c>
    </row>
    <row r="485" spans="1:24">
      <c r="A485" s="44">
        <f>ROW()-2</f>
        <v>483</v>
      </c>
      <c r="B485" s="44">
        <v>230</v>
      </c>
      <c r="C485" s="40">
        <v>1</v>
      </c>
      <c r="D485" s="40">
        <v>0</v>
      </c>
      <c r="E485" s="45" t="s">
        <v>353</v>
      </c>
      <c r="F485" s="45" t="str">
        <f>VLOOKUP(C485,职业!B:C,2,0)</f>
        <v>大将军</v>
      </c>
      <c r="G485" s="45" t="str">
        <f>VLOOKUP(D485,绝技!B:C,2,0)</f>
        <v>无</v>
      </c>
      <c r="H485" s="48">
        <v>9</v>
      </c>
      <c r="I485" s="48">
        <v>19</v>
      </c>
      <c r="J485" s="44">
        <f>H485+I485</f>
        <v>28</v>
      </c>
      <c r="K485" s="40">
        <v>1</v>
      </c>
      <c r="L485" s="41">
        <v>1</v>
      </c>
      <c r="M485" s="46">
        <f>(K485*S485*5)*(10+L485)</f>
        <v>220</v>
      </c>
      <c r="N485" s="70">
        <f>(K485*T485)*(10+L485)</f>
        <v>33</v>
      </c>
      <c r="O485" s="70">
        <f>K485*U485</f>
        <v>2</v>
      </c>
      <c r="P485" s="70">
        <f>K485*V485</f>
        <v>2</v>
      </c>
      <c r="Q485" s="70">
        <f>K485*W485*2</f>
        <v>4</v>
      </c>
      <c r="R485" s="70">
        <f>K485*X485*2</f>
        <v>4</v>
      </c>
      <c r="S485" s="102">
        <f>VLOOKUP(C485,职业!B:H,4,0)</f>
        <v>4</v>
      </c>
      <c r="T485" s="102">
        <f>VLOOKUP(C485,职业!B:J,5,0)</f>
        <v>3</v>
      </c>
      <c r="U485" s="102">
        <f>VLOOKUP(C485,职业!B:J,6,0)</f>
        <v>2</v>
      </c>
      <c r="V485" s="102">
        <f>VLOOKUP(C485,职业!B:J,7,0)</f>
        <v>2</v>
      </c>
      <c r="W485" s="102">
        <f>VLOOKUP(C485,职业!B:J,8,0)</f>
        <v>2</v>
      </c>
      <c r="X485" s="102">
        <f>VLOOKUP(C485,职业!B:J,9,0)</f>
        <v>2</v>
      </c>
    </row>
    <row r="486" spans="1:24">
      <c r="A486" s="44">
        <f>ROW()-2</f>
        <v>484</v>
      </c>
      <c r="B486" s="44">
        <v>358</v>
      </c>
      <c r="C486" s="40">
        <v>1</v>
      </c>
      <c r="D486" s="40">
        <v>0</v>
      </c>
      <c r="E486" s="45" t="s">
        <v>480</v>
      </c>
      <c r="F486" s="45" t="str">
        <f>VLOOKUP(C486,职业!B:C,2,0)</f>
        <v>大将军</v>
      </c>
      <c r="G486" s="45" t="str">
        <f>VLOOKUP(D486,绝技!B:C,2,0)</f>
        <v>无</v>
      </c>
      <c r="H486" s="48">
        <v>9</v>
      </c>
      <c r="I486" s="48">
        <v>17</v>
      </c>
      <c r="J486" s="44">
        <f>H486+I486</f>
        <v>26</v>
      </c>
      <c r="K486" s="40">
        <v>1</v>
      </c>
      <c r="L486" s="41">
        <v>1</v>
      </c>
      <c r="M486" s="46">
        <f>(K486*S486*5)*(10+L486)</f>
        <v>220</v>
      </c>
      <c r="N486" s="70">
        <f>(K486*T486)*(10+L486)</f>
        <v>33</v>
      </c>
      <c r="O486" s="70">
        <f>K486*U486</f>
        <v>2</v>
      </c>
      <c r="P486" s="70">
        <f>K486*V486</f>
        <v>2</v>
      </c>
      <c r="Q486" s="70">
        <f>K486*W486*2</f>
        <v>4</v>
      </c>
      <c r="R486" s="70">
        <f>K486*X486*2</f>
        <v>4</v>
      </c>
      <c r="S486" s="102">
        <f>VLOOKUP(C486,职业!B:H,4,0)</f>
        <v>4</v>
      </c>
      <c r="T486" s="102">
        <f>VLOOKUP(C486,职业!B:J,5,0)</f>
        <v>3</v>
      </c>
      <c r="U486" s="102">
        <f>VLOOKUP(C486,职业!B:J,6,0)</f>
        <v>2</v>
      </c>
      <c r="V486" s="102">
        <f>VLOOKUP(C486,职业!B:J,7,0)</f>
        <v>2</v>
      </c>
      <c r="W486" s="102">
        <f>VLOOKUP(C486,职业!B:J,8,0)</f>
        <v>2</v>
      </c>
      <c r="X486" s="102">
        <f>VLOOKUP(C486,职业!B:J,9,0)</f>
        <v>2</v>
      </c>
    </row>
    <row r="487" spans="1:24">
      <c r="A487" s="44">
        <f>ROW()-2</f>
        <v>485</v>
      </c>
      <c r="B487" s="44">
        <v>362</v>
      </c>
      <c r="C487" s="40">
        <v>1</v>
      </c>
      <c r="D487" s="40">
        <v>0</v>
      </c>
      <c r="E487" s="45" t="s">
        <v>484</v>
      </c>
      <c r="F487" s="45" t="str">
        <f>VLOOKUP(C487,职业!B:C,2,0)</f>
        <v>大将军</v>
      </c>
      <c r="G487" s="45" t="str">
        <f>VLOOKUP(D487,绝技!B:C,2,0)</f>
        <v>无</v>
      </c>
      <c r="H487" s="48">
        <v>9</v>
      </c>
      <c r="I487" s="48">
        <v>19</v>
      </c>
      <c r="J487" s="44">
        <f>H487+I487</f>
        <v>28</v>
      </c>
      <c r="K487" s="40">
        <v>1</v>
      </c>
      <c r="L487" s="41">
        <v>1</v>
      </c>
      <c r="M487" s="46">
        <f>(K487*S487*5)*(10+L487)</f>
        <v>220</v>
      </c>
      <c r="N487" s="70">
        <f>(K487*T487)*(10+L487)</f>
        <v>33</v>
      </c>
      <c r="O487" s="70">
        <f>K487*U487</f>
        <v>2</v>
      </c>
      <c r="P487" s="70">
        <f>K487*V487</f>
        <v>2</v>
      </c>
      <c r="Q487" s="70">
        <f>K487*W487*2</f>
        <v>4</v>
      </c>
      <c r="R487" s="70">
        <f>K487*X487*2</f>
        <v>4</v>
      </c>
      <c r="S487" s="102">
        <f>VLOOKUP(C487,职业!B:H,4,0)</f>
        <v>4</v>
      </c>
      <c r="T487" s="102">
        <f>VLOOKUP(C487,职业!B:J,5,0)</f>
        <v>3</v>
      </c>
      <c r="U487" s="102">
        <f>VLOOKUP(C487,职业!B:J,6,0)</f>
        <v>2</v>
      </c>
      <c r="V487" s="102">
        <f>VLOOKUP(C487,职业!B:J,7,0)</f>
        <v>2</v>
      </c>
      <c r="W487" s="102">
        <f>VLOOKUP(C487,职业!B:J,8,0)</f>
        <v>2</v>
      </c>
      <c r="X487" s="102">
        <f>VLOOKUP(C487,职业!B:J,9,0)</f>
        <v>2</v>
      </c>
    </row>
    <row r="488" spans="1:24">
      <c r="A488" s="44">
        <f>ROW()-2</f>
        <v>486</v>
      </c>
      <c r="B488" s="44">
        <v>379</v>
      </c>
      <c r="C488" s="40">
        <v>1</v>
      </c>
      <c r="D488" s="40">
        <v>0</v>
      </c>
      <c r="E488" s="45" t="s">
        <v>501</v>
      </c>
      <c r="F488" s="45" t="str">
        <f>VLOOKUP(C488,职业!B:C,2,0)</f>
        <v>大将军</v>
      </c>
      <c r="G488" s="45" t="str">
        <f>VLOOKUP(D488,绝技!B:C,2,0)</f>
        <v>无</v>
      </c>
      <c r="H488" s="48">
        <v>9</v>
      </c>
      <c r="I488" s="48">
        <v>16</v>
      </c>
      <c r="J488" s="44">
        <f>H488+I488</f>
        <v>25</v>
      </c>
      <c r="K488" s="40">
        <v>1</v>
      </c>
      <c r="L488" s="41">
        <v>1</v>
      </c>
      <c r="M488" s="46">
        <f>(K488*S488*5)*(10+L488)</f>
        <v>220</v>
      </c>
      <c r="N488" s="70">
        <f>(K488*T488)*(10+L488)</f>
        <v>33</v>
      </c>
      <c r="O488" s="70">
        <f>K488*U488</f>
        <v>2</v>
      </c>
      <c r="P488" s="70">
        <f>K488*V488</f>
        <v>2</v>
      </c>
      <c r="Q488" s="70">
        <f>K488*W488*2</f>
        <v>4</v>
      </c>
      <c r="R488" s="70">
        <f>K488*X488*2</f>
        <v>4</v>
      </c>
      <c r="S488" s="102">
        <f>VLOOKUP(C488,职业!B:H,4,0)</f>
        <v>4</v>
      </c>
      <c r="T488" s="102">
        <f>VLOOKUP(C488,职业!B:J,5,0)</f>
        <v>3</v>
      </c>
      <c r="U488" s="102">
        <f>VLOOKUP(C488,职业!B:J,6,0)</f>
        <v>2</v>
      </c>
      <c r="V488" s="102">
        <f>VLOOKUP(C488,职业!B:J,7,0)</f>
        <v>2</v>
      </c>
      <c r="W488" s="102">
        <f>VLOOKUP(C488,职业!B:J,8,0)</f>
        <v>2</v>
      </c>
      <c r="X488" s="102">
        <f>VLOOKUP(C488,职业!B:J,9,0)</f>
        <v>2</v>
      </c>
    </row>
    <row r="489" spans="1:24">
      <c r="A489" s="44">
        <f>ROW()-2</f>
        <v>487</v>
      </c>
      <c r="B489" s="44">
        <v>380</v>
      </c>
      <c r="C489" s="40">
        <v>1</v>
      </c>
      <c r="D489" s="40">
        <v>0</v>
      </c>
      <c r="E489" s="45" t="s">
        <v>502</v>
      </c>
      <c r="F489" s="45" t="str">
        <f>VLOOKUP(C489,职业!B:C,2,0)</f>
        <v>大将军</v>
      </c>
      <c r="G489" s="45" t="str">
        <f>VLOOKUP(D489,绝技!B:C,2,0)</f>
        <v>无</v>
      </c>
      <c r="H489" s="48">
        <v>9</v>
      </c>
      <c r="I489" s="48">
        <v>19</v>
      </c>
      <c r="J489" s="44">
        <f>H489+I489</f>
        <v>28</v>
      </c>
      <c r="K489" s="40">
        <v>1</v>
      </c>
      <c r="L489" s="41">
        <v>1</v>
      </c>
      <c r="M489" s="46">
        <f>(K489*S489*5)*(10+L489)</f>
        <v>220</v>
      </c>
      <c r="N489" s="70">
        <f>(K489*T489)*(10+L489)</f>
        <v>33</v>
      </c>
      <c r="O489" s="70">
        <f>K489*U489</f>
        <v>2</v>
      </c>
      <c r="P489" s="70">
        <f>K489*V489</f>
        <v>2</v>
      </c>
      <c r="Q489" s="70">
        <f>K489*W489*2</f>
        <v>4</v>
      </c>
      <c r="R489" s="70">
        <f>K489*X489*2</f>
        <v>4</v>
      </c>
      <c r="S489" s="102">
        <f>VLOOKUP(C489,职业!B:H,4,0)</f>
        <v>4</v>
      </c>
      <c r="T489" s="102">
        <f>VLOOKUP(C489,职业!B:J,5,0)</f>
        <v>3</v>
      </c>
      <c r="U489" s="102">
        <f>VLOOKUP(C489,职业!B:J,6,0)</f>
        <v>2</v>
      </c>
      <c r="V489" s="102">
        <f>VLOOKUP(C489,职业!B:J,7,0)</f>
        <v>2</v>
      </c>
      <c r="W489" s="102">
        <f>VLOOKUP(C489,职业!B:J,8,0)</f>
        <v>2</v>
      </c>
      <c r="X489" s="102">
        <f>VLOOKUP(C489,职业!B:J,9,0)</f>
        <v>2</v>
      </c>
    </row>
    <row r="490" spans="1:24">
      <c r="A490" s="44">
        <f>ROW()-2</f>
        <v>488</v>
      </c>
      <c r="B490" s="44">
        <v>553</v>
      </c>
      <c r="C490" s="40">
        <v>1</v>
      </c>
      <c r="D490" s="40">
        <v>0</v>
      </c>
      <c r="E490" s="45" t="s">
        <v>670</v>
      </c>
      <c r="F490" s="45" t="str">
        <f>VLOOKUP(C490,职业!B:C,2,0)</f>
        <v>大将军</v>
      </c>
      <c r="G490" s="45" t="str">
        <f>VLOOKUP(D490,绝技!B:C,2,0)</f>
        <v>无</v>
      </c>
      <c r="H490" s="48">
        <v>9</v>
      </c>
      <c r="I490" s="48">
        <v>17</v>
      </c>
      <c r="J490" s="44">
        <f>H490+I490</f>
        <v>26</v>
      </c>
      <c r="K490" s="40">
        <v>1</v>
      </c>
      <c r="L490" s="41">
        <v>1</v>
      </c>
      <c r="M490" s="46">
        <f>(K490*S490*5)*(10+L490)</f>
        <v>220</v>
      </c>
      <c r="N490" s="70">
        <f>(K490*T490)*(10+L490)</f>
        <v>33</v>
      </c>
      <c r="O490" s="70">
        <f>K490*U490</f>
        <v>2</v>
      </c>
      <c r="P490" s="70">
        <f>K490*V490</f>
        <v>2</v>
      </c>
      <c r="Q490" s="70">
        <f>K490*W490*2</f>
        <v>4</v>
      </c>
      <c r="R490" s="70">
        <f>K490*X490*2</f>
        <v>4</v>
      </c>
      <c r="S490" s="102">
        <f>VLOOKUP(C490,职业!B:H,4,0)</f>
        <v>4</v>
      </c>
      <c r="T490" s="102">
        <f>VLOOKUP(C490,职业!B:J,5,0)</f>
        <v>3</v>
      </c>
      <c r="U490" s="102">
        <f>VLOOKUP(C490,职业!B:J,6,0)</f>
        <v>2</v>
      </c>
      <c r="V490" s="102">
        <f>VLOOKUP(C490,职业!B:J,7,0)</f>
        <v>2</v>
      </c>
      <c r="W490" s="102">
        <f>VLOOKUP(C490,职业!B:J,8,0)</f>
        <v>2</v>
      </c>
      <c r="X490" s="102">
        <f>VLOOKUP(C490,职业!B:J,9,0)</f>
        <v>2</v>
      </c>
    </row>
    <row r="491" spans="1:24">
      <c r="A491" s="44">
        <f>ROW()-2</f>
        <v>489</v>
      </c>
      <c r="B491" s="44">
        <v>567</v>
      </c>
      <c r="C491" s="40">
        <v>1</v>
      </c>
      <c r="D491" s="40">
        <v>0</v>
      </c>
      <c r="E491" s="45" t="s">
        <v>684</v>
      </c>
      <c r="F491" s="45" t="str">
        <f>VLOOKUP(C491,职业!B:C,2,0)</f>
        <v>大将军</v>
      </c>
      <c r="G491" s="45" t="str">
        <f>VLOOKUP(D491,绝技!B:C,2,0)</f>
        <v>无</v>
      </c>
      <c r="H491" s="48">
        <v>9</v>
      </c>
      <c r="I491" s="48">
        <v>14</v>
      </c>
      <c r="J491" s="44">
        <f>H491+I491</f>
        <v>23</v>
      </c>
      <c r="K491" s="40">
        <v>1</v>
      </c>
      <c r="L491" s="41">
        <v>1</v>
      </c>
      <c r="M491" s="46">
        <f>(K491*S491*5)*(10+L491)</f>
        <v>220</v>
      </c>
      <c r="N491" s="70">
        <f>(K491*T491)*(10+L491)</f>
        <v>33</v>
      </c>
      <c r="O491" s="70">
        <f>K491*U491</f>
        <v>2</v>
      </c>
      <c r="P491" s="70">
        <f>K491*V491</f>
        <v>2</v>
      </c>
      <c r="Q491" s="70">
        <f>K491*W491*2</f>
        <v>4</v>
      </c>
      <c r="R491" s="70">
        <f>K491*X491*2</f>
        <v>4</v>
      </c>
      <c r="S491" s="102">
        <f>VLOOKUP(C491,职业!B:H,4,0)</f>
        <v>4</v>
      </c>
      <c r="T491" s="102">
        <f>VLOOKUP(C491,职业!B:J,5,0)</f>
        <v>3</v>
      </c>
      <c r="U491" s="102">
        <f>VLOOKUP(C491,职业!B:J,6,0)</f>
        <v>2</v>
      </c>
      <c r="V491" s="102">
        <f>VLOOKUP(C491,职业!B:J,7,0)</f>
        <v>2</v>
      </c>
      <c r="W491" s="102">
        <f>VLOOKUP(C491,职业!B:J,8,0)</f>
        <v>2</v>
      </c>
      <c r="X491" s="102">
        <f>VLOOKUP(C491,职业!B:J,9,0)</f>
        <v>2</v>
      </c>
    </row>
    <row r="492" spans="1:24">
      <c r="A492" s="44">
        <f>ROW()-2</f>
        <v>490</v>
      </c>
      <c r="B492" s="44">
        <v>610</v>
      </c>
      <c r="C492" s="40">
        <v>1</v>
      </c>
      <c r="D492" s="40">
        <v>0</v>
      </c>
      <c r="E492" s="45" t="s">
        <v>727</v>
      </c>
      <c r="F492" s="45" t="str">
        <f>VLOOKUP(C492,职业!B:C,2,0)</f>
        <v>大将军</v>
      </c>
      <c r="G492" s="45" t="str">
        <f>VLOOKUP(D492,绝技!B:C,2,0)</f>
        <v>无</v>
      </c>
      <c r="H492" s="48">
        <v>9</v>
      </c>
      <c r="I492" s="48">
        <v>18</v>
      </c>
      <c r="J492" s="44">
        <f>H492+I492</f>
        <v>27</v>
      </c>
      <c r="K492" s="40">
        <v>1</v>
      </c>
      <c r="L492" s="41">
        <v>1</v>
      </c>
      <c r="M492" s="46">
        <f>(K492*S492*5)*(10+L492)</f>
        <v>220</v>
      </c>
      <c r="N492" s="70">
        <f>(K492*T492)*(10+L492)</f>
        <v>33</v>
      </c>
      <c r="O492" s="70">
        <f>K492*U492</f>
        <v>2</v>
      </c>
      <c r="P492" s="70">
        <f>K492*V492</f>
        <v>2</v>
      </c>
      <c r="Q492" s="70">
        <f>K492*W492*2</f>
        <v>4</v>
      </c>
      <c r="R492" s="70">
        <f>K492*X492*2</f>
        <v>4</v>
      </c>
      <c r="S492" s="102">
        <f>VLOOKUP(C492,职业!B:H,4,0)</f>
        <v>4</v>
      </c>
      <c r="T492" s="102">
        <f>VLOOKUP(C492,职业!B:J,5,0)</f>
        <v>3</v>
      </c>
      <c r="U492" s="102">
        <f>VLOOKUP(C492,职业!B:J,6,0)</f>
        <v>2</v>
      </c>
      <c r="V492" s="102">
        <f>VLOOKUP(C492,职业!B:J,7,0)</f>
        <v>2</v>
      </c>
      <c r="W492" s="102">
        <f>VLOOKUP(C492,职业!B:J,8,0)</f>
        <v>2</v>
      </c>
      <c r="X492" s="102">
        <f>VLOOKUP(C492,职业!B:J,9,0)</f>
        <v>2</v>
      </c>
    </row>
    <row r="493" spans="1:24">
      <c r="A493" s="44">
        <f>ROW()-2</f>
        <v>491</v>
      </c>
      <c r="B493" s="44">
        <v>614</v>
      </c>
      <c r="C493" s="40">
        <v>1</v>
      </c>
      <c r="D493" s="40">
        <v>0</v>
      </c>
      <c r="E493" s="45" t="s">
        <v>730</v>
      </c>
      <c r="F493" s="45" t="str">
        <f>VLOOKUP(C493,职业!B:C,2,0)</f>
        <v>大将军</v>
      </c>
      <c r="G493" s="45" t="str">
        <f>VLOOKUP(D493,绝技!B:C,2,0)</f>
        <v>无</v>
      </c>
      <c r="H493" s="48">
        <v>9</v>
      </c>
      <c r="I493" s="48">
        <v>20</v>
      </c>
      <c r="J493" s="44">
        <f>H493+I493</f>
        <v>29</v>
      </c>
      <c r="K493" s="40">
        <v>1</v>
      </c>
      <c r="L493" s="41">
        <v>1</v>
      </c>
      <c r="M493" s="46">
        <f>(K493*S493*5)*(10+L493)</f>
        <v>220</v>
      </c>
      <c r="N493" s="70">
        <f>(K493*T493)*(10+L493)</f>
        <v>33</v>
      </c>
      <c r="O493" s="70">
        <f>K493*U493</f>
        <v>2</v>
      </c>
      <c r="P493" s="70">
        <f>K493*V493</f>
        <v>2</v>
      </c>
      <c r="Q493" s="70">
        <f>K493*W493*2</f>
        <v>4</v>
      </c>
      <c r="R493" s="70">
        <f>K493*X493*2</f>
        <v>4</v>
      </c>
      <c r="S493" s="102">
        <f>VLOOKUP(C493,职业!B:H,4,0)</f>
        <v>4</v>
      </c>
      <c r="T493" s="102">
        <f>VLOOKUP(C493,职业!B:J,5,0)</f>
        <v>3</v>
      </c>
      <c r="U493" s="102">
        <f>VLOOKUP(C493,职业!B:J,6,0)</f>
        <v>2</v>
      </c>
      <c r="V493" s="102">
        <f>VLOOKUP(C493,职业!B:J,7,0)</f>
        <v>2</v>
      </c>
      <c r="W493" s="102">
        <f>VLOOKUP(C493,职业!B:J,8,0)</f>
        <v>2</v>
      </c>
      <c r="X493" s="102">
        <f>VLOOKUP(C493,职业!B:J,9,0)</f>
        <v>2</v>
      </c>
    </row>
    <row r="494" spans="1:24">
      <c r="A494" s="44">
        <f>ROW()-2</f>
        <v>492</v>
      </c>
      <c r="B494" s="44">
        <v>50</v>
      </c>
      <c r="C494" s="40">
        <v>1</v>
      </c>
      <c r="D494" s="40">
        <v>0</v>
      </c>
      <c r="E494" s="45" t="s">
        <v>173</v>
      </c>
      <c r="F494" s="45" t="str">
        <f>VLOOKUP(C494,职业!B:C,2,0)</f>
        <v>大将军</v>
      </c>
      <c r="G494" s="45" t="str">
        <f>VLOOKUP(D494,绝技!B:C,2,0)</f>
        <v>无</v>
      </c>
      <c r="H494" s="48">
        <v>8</v>
      </c>
      <c r="I494" s="48">
        <v>19</v>
      </c>
      <c r="J494" s="44">
        <f>H494+I494</f>
        <v>27</v>
      </c>
      <c r="K494" s="40">
        <v>1</v>
      </c>
      <c r="L494" s="41">
        <v>1</v>
      </c>
      <c r="M494" s="46">
        <f>(K494*S494*5)*(10+L494)</f>
        <v>220</v>
      </c>
      <c r="N494" s="70">
        <f>(K494*T494)*(10+L494)</f>
        <v>33</v>
      </c>
      <c r="O494" s="70">
        <f>K494*U494</f>
        <v>2</v>
      </c>
      <c r="P494" s="70">
        <f>K494*V494</f>
        <v>2</v>
      </c>
      <c r="Q494" s="70">
        <f>K494*W494*2</f>
        <v>4</v>
      </c>
      <c r="R494" s="70">
        <f>K494*X494*2</f>
        <v>4</v>
      </c>
      <c r="S494" s="102">
        <f>VLOOKUP(C494,职业!B:H,4,0)</f>
        <v>4</v>
      </c>
      <c r="T494" s="102">
        <f>VLOOKUP(C494,职业!B:J,5,0)</f>
        <v>3</v>
      </c>
      <c r="U494" s="102">
        <f>VLOOKUP(C494,职业!B:J,6,0)</f>
        <v>2</v>
      </c>
      <c r="V494" s="102">
        <f>VLOOKUP(C494,职业!B:J,7,0)</f>
        <v>2</v>
      </c>
      <c r="W494" s="102">
        <f>VLOOKUP(C494,职业!B:J,8,0)</f>
        <v>2</v>
      </c>
      <c r="X494" s="102">
        <f>VLOOKUP(C494,职业!B:J,9,0)</f>
        <v>2</v>
      </c>
    </row>
    <row r="495" spans="1:24">
      <c r="A495" s="44">
        <f>ROW()-2</f>
        <v>493</v>
      </c>
      <c r="B495" s="44">
        <v>54</v>
      </c>
      <c r="C495" s="40">
        <v>1</v>
      </c>
      <c r="D495" s="40">
        <v>0</v>
      </c>
      <c r="E495" s="45" t="s">
        <v>177</v>
      </c>
      <c r="F495" s="45" t="str">
        <f>VLOOKUP(C495,职业!B:C,2,0)</f>
        <v>大将军</v>
      </c>
      <c r="G495" s="45" t="str">
        <f>VLOOKUP(D495,绝技!B:C,2,0)</f>
        <v>无</v>
      </c>
      <c r="H495" s="48">
        <v>8</v>
      </c>
      <c r="I495" s="48">
        <v>22</v>
      </c>
      <c r="J495" s="44">
        <f>H495+I495</f>
        <v>30</v>
      </c>
      <c r="K495" s="40">
        <v>1</v>
      </c>
      <c r="L495" s="41">
        <v>1</v>
      </c>
      <c r="M495" s="46">
        <f>(K495*S495*5)*(10+L495)</f>
        <v>220</v>
      </c>
      <c r="N495" s="70">
        <f>(K495*T495)*(10+L495)</f>
        <v>33</v>
      </c>
      <c r="O495" s="70">
        <f>K495*U495</f>
        <v>2</v>
      </c>
      <c r="P495" s="70">
        <f>K495*V495</f>
        <v>2</v>
      </c>
      <c r="Q495" s="70">
        <f>K495*W495*2</f>
        <v>4</v>
      </c>
      <c r="R495" s="70">
        <f>K495*X495*2</f>
        <v>4</v>
      </c>
      <c r="S495" s="102">
        <f>VLOOKUP(C495,职业!B:H,4,0)</f>
        <v>4</v>
      </c>
      <c r="T495" s="102">
        <f>VLOOKUP(C495,职业!B:J,5,0)</f>
        <v>3</v>
      </c>
      <c r="U495" s="102">
        <f>VLOOKUP(C495,职业!B:J,6,0)</f>
        <v>2</v>
      </c>
      <c r="V495" s="102">
        <f>VLOOKUP(C495,职业!B:J,7,0)</f>
        <v>2</v>
      </c>
      <c r="W495" s="102">
        <f>VLOOKUP(C495,职业!B:J,8,0)</f>
        <v>2</v>
      </c>
      <c r="X495" s="102">
        <f>VLOOKUP(C495,职业!B:J,9,0)</f>
        <v>2</v>
      </c>
    </row>
    <row r="496" spans="1:24">
      <c r="A496" s="44">
        <f>ROW()-2</f>
        <v>494</v>
      </c>
      <c r="B496" s="44">
        <v>59</v>
      </c>
      <c r="C496" s="40">
        <v>1</v>
      </c>
      <c r="D496" s="40">
        <v>0</v>
      </c>
      <c r="E496" s="45" t="s">
        <v>182</v>
      </c>
      <c r="F496" s="45" t="str">
        <f>VLOOKUP(C496,职业!B:C,2,0)</f>
        <v>大将军</v>
      </c>
      <c r="G496" s="45" t="str">
        <f>VLOOKUP(D496,绝技!B:C,2,0)</f>
        <v>无</v>
      </c>
      <c r="H496" s="48">
        <v>8</v>
      </c>
      <c r="I496" s="48">
        <v>20</v>
      </c>
      <c r="J496" s="44">
        <f>H496+I496</f>
        <v>28</v>
      </c>
      <c r="K496" s="40">
        <v>1</v>
      </c>
      <c r="L496" s="41">
        <v>1</v>
      </c>
      <c r="M496" s="46">
        <f>(K496*S496*5)*(10+L496)</f>
        <v>220</v>
      </c>
      <c r="N496" s="70">
        <f>(K496*T496)*(10+L496)</f>
        <v>33</v>
      </c>
      <c r="O496" s="70">
        <f>K496*U496</f>
        <v>2</v>
      </c>
      <c r="P496" s="70">
        <f>K496*V496</f>
        <v>2</v>
      </c>
      <c r="Q496" s="70">
        <f>K496*W496*2</f>
        <v>4</v>
      </c>
      <c r="R496" s="70">
        <f>K496*X496*2</f>
        <v>4</v>
      </c>
      <c r="S496" s="102">
        <f>VLOOKUP(C496,职业!B:H,4,0)</f>
        <v>4</v>
      </c>
      <c r="T496" s="102">
        <f>VLOOKUP(C496,职业!B:J,5,0)</f>
        <v>3</v>
      </c>
      <c r="U496" s="102">
        <f>VLOOKUP(C496,职业!B:J,6,0)</f>
        <v>2</v>
      </c>
      <c r="V496" s="102">
        <f>VLOOKUP(C496,职业!B:J,7,0)</f>
        <v>2</v>
      </c>
      <c r="W496" s="102">
        <f>VLOOKUP(C496,职业!B:J,8,0)</f>
        <v>2</v>
      </c>
      <c r="X496" s="102">
        <f>VLOOKUP(C496,职业!B:J,9,0)</f>
        <v>2</v>
      </c>
    </row>
    <row r="497" spans="1:24">
      <c r="A497" s="44">
        <f>ROW()-2</f>
        <v>495</v>
      </c>
      <c r="B497" s="44">
        <v>105</v>
      </c>
      <c r="C497" s="40">
        <v>1</v>
      </c>
      <c r="D497" s="40">
        <v>0</v>
      </c>
      <c r="E497" s="45" t="s">
        <v>228</v>
      </c>
      <c r="F497" s="45" t="str">
        <f>VLOOKUP(C497,职业!B:C,2,0)</f>
        <v>大将军</v>
      </c>
      <c r="G497" s="45" t="str">
        <f>VLOOKUP(D497,绝技!B:C,2,0)</f>
        <v>无</v>
      </c>
      <c r="H497" s="48">
        <v>8</v>
      </c>
      <c r="I497" s="48">
        <v>1</v>
      </c>
      <c r="J497" s="44">
        <f>H497+I497</f>
        <v>9</v>
      </c>
      <c r="K497" s="40">
        <v>1</v>
      </c>
      <c r="L497" s="41">
        <v>1</v>
      </c>
      <c r="M497" s="46">
        <f>(K497*S497*5)*(10+L497)</f>
        <v>220</v>
      </c>
      <c r="N497" s="70">
        <f>(K497*T497)*(10+L497)</f>
        <v>33</v>
      </c>
      <c r="O497" s="70">
        <f>K497*U497</f>
        <v>2</v>
      </c>
      <c r="P497" s="70">
        <f>K497*V497</f>
        <v>2</v>
      </c>
      <c r="Q497" s="70">
        <f>K497*W497*2</f>
        <v>4</v>
      </c>
      <c r="R497" s="70">
        <f>K497*X497*2</f>
        <v>4</v>
      </c>
      <c r="S497" s="102">
        <f>VLOOKUP(C497,职业!B:H,4,0)</f>
        <v>4</v>
      </c>
      <c r="T497" s="102">
        <f>VLOOKUP(C497,职业!B:J,5,0)</f>
        <v>3</v>
      </c>
      <c r="U497" s="102">
        <f>VLOOKUP(C497,职业!B:J,6,0)</f>
        <v>2</v>
      </c>
      <c r="V497" s="102">
        <f>VLOOKUP(C497,职业!B:J,7,0)</f>
        <v>2</v>
      </c>
      <c r="W497" s="102">
        <f>VLOOKUP(C497,职业!B:J,8,0)</f>
        <v>2</v>
      </c>
      <c r="X497" s="102">
        <f>VLOOKUP(C497,职业!B:J,9,0)</f>
        <v>2</v>
      </c>
    </row>
    <row r="498" spans="1:24">
      <c r="A498" s="44">
        <f>ROW()-2</f>
        <v>496</v>
      </c>
      <c r="B498" s="44">
        <v>122</v>
      </c>
      <c r="C498" s="40">
        <v>1</v>
      </c>
      <c r="D498" s="40">
        <v>0</v>
      </c>
      <c r="E498" s="45" t="s">
        <v>245</v>
      </c>
      <c r="F498" s="45" t="str">
        <f>VLOOKUP(C498,职业!B:C,2,0)</f>
        <v>大将军</v>
      </c>
      <c r="G498" s="45" t="str">
        <f>VLOOKUP(D498,绝技!B:C,2,0)</f>
        <v>无</v>
      </c>
      <c r="H498" s="48">
        <v>8</v>
      </c>
      <c r="I498" s="48">
        <v>18</v>
      </c>
      <c r="J498" s="44">
        <f>H498+I498</f>
        <v>26</v>
      </c>
      <c r="K498" s="40">
        <v>1</v>
      </c>
      <c r="L498" s="41">
        <v>1</v>
      </c>
      <c r="M498" s="46">
        <f>(K498*S498*5)*(10+L498)</f>
        <v>220</v>
      </c>
      <c r="N498" s="70">
        <f>(K498*T498)*(10+L498)</f>
        <v>33</v>
      </c>
      <c r="O498" s="70">
        <f>K498*U498</f>
        <v>2</v>
      </c>
      <c r="P498" s="70">
        <f>K498*V498</f>
        <v>2</v>
      </c>
      <c r="Q498" s="70">
        <f>K498*W498*2</f>
        <v>4</v>
      </c>
      <c r="R498" s="70">
        <f>K498*X498*2</f>
        <v>4</v>
      </c>
      <c r="S498" s="102">
        <f>VLOOKUP(C498,职业!B:H,4,0)</f>
        <v>4</v>
      </c>
      <c r="T498" s="102">
        <f>VLOOKUP(C498,职业!B:J,5,0)</f>
        <v>3</v>
      </c>
      <c r="U498" s="102">
        <f>VLOOKUP(C498,职业!B:J,6,0)</f>
        <v>2</v>
      </c>
      <c r="V498" s="102">
        <f>VLOOKUP(C498,职业!B:J,7,0)</f>
        <v>2</v>
      </c>
      <c r="W498" s="102">
        <f>VLOOKUP(C498,职业!B:J,8,0)</f>
        <v>2</v>
      </c>
      <c r="X498" s="102">
        <f>VLOOKUP(C498,职业!B:J,9,0)</f>
        <v>2</v>
      </c>
    </row>
    <row r="499" spans="1:24">
      <c r="A499" s="44">
        <f>ROW()-2</f>
        <v>497</v>
      </c>
      <c r="B499" s="44">
        <v>150</v>
      </c>
      <c r="C499" s="40">
        <v>1</v>
      </c>
      <c r="D499" s="40">
        <v>0</v>
      </c>
      <c r="E499" s="45" t="s">
        <v>273</v>
      </c>
      <c r="F499" s="45" t="str">
        <f>VLOOKUP(C499,职业!B:C,2,0)</f>
        <v>大将军</v>
      </c>
      <c r="G499" s="45" t="str">
        <f>VLOOKUP(D499,绝技!B:C,2,0)</f>
        <v>无</v>
      </c>
      <c r="H499" s="48">
        <v>8</v>
      </c>
      <c r="I499" s="48">
        <v>18</v>
      </c>
      <c r="J499" s="44">
        <f>H499+I499</f>
        <v>26</v>
      </c>
      <c r="K499" s="40">
        <v>1</v>
      </c>
      <c r="L499" s="41">
        <v>1</v>
      </c>
      <c r="M499" s="46">
        <f>(K499*S499*5)*(10+L499)</f>
        <v>220</v>
      </c>
      <c r="N499" s="70">
        <f>(K499*T499)*(10+L499)</f>
        <v>33</v>
      </c>
      <c r="O499" s="70">
        <f>K499*U499</f>
        <v>2</v>
      </c>
      <c r="P499" s="70">
        <f>K499*V499</f>
        <v>2</v>
      </c>
      <c r="Q499" s="70">
        <f>K499*W499*2</f>
        <v>4</v>
      </c>
      <c r="R499" s="70">
        <f>K499*X499*2</f>
        <v>4</v>
      </c>
      <c r="S499" s="102">
        <f>VLOOKUP(C499,职业!B:H,4,0)</f>
        <v>4</v>
      </c>
      <c r="T499" s="102">
        <f>VLOOKUP(C499,职业!B:J,5,0)</f>
        <v>3</v>
      </c>
      <c r="U499" s="102">
        <f>VLOOKUP(C499,职业!B:J,6,0)</f>
        <v>2</v>
      </c>
      <c r="V499" s="102">
        <f>VLOOKUP(C499,职业!B:J,7,0)</f>
        <v>2</v>
      </c>
      <c r="W499" s="102">
        <f>VLOOKUP(C499,职业!B:J,8,0)</f>
        <v>2</v>
      </c>
      <c r="X499" s="102">
        <f>VLOOKUP(C499,职业!B:J,9,0)</f>
        <v>2</v>
      </c>
    </row>
    <row r="500" spans="1:24">
      <c r="A500" s="44">
        <f>ROW()-2</f>
        <v>498</v>
      </c>
      <c r="B500" s="44">
        <v>262</v>
      </c>
      <c r="C500" s="40">
        <v>1</v>
      </c>
      <c r="D500" s="40">
        <v>0</v>
      </c>
      <c r="E500" s="45" t="s">
        <v>385</v>
      </c>
      <c r="F500" s="45" t="str">
        <f>VLOOKUP(C500,职业!B:C,2,0)</f>
        <v>大将军</v>
      </c>
      <c r="G500" s="45" t="str">
        <f>VLOOKUP(D500,绝技!B:C,2,0)</f>
        <v>无</v>
      </c>
      <c r="H500" s="48">
        <v>8</v>
      </c>
      <c r="I500" s="48">
        <v>21</v>
      </c>
      <c r="J500" s="44">
        <f>H500+I500</f>
        <v>29</v>
      </c>
      <c r="K500" s="40">
        <v>1</v>
      </c>
      <c r="L500" s="41">
        <v>1</v>
      </c>
      <c r="M500" s="46">
        <f>(K500*S500*5)*(10+L500)</f>
        <v>220</v>
      </c>
      <c r="N500" s="70">
        <f>(K500*T500)*(10+L500)</f>
        <v>33</v>
      </c>
      <c r="O500" s="70">
        <f>K500*U500</f>
        <v>2</v>
      </c>
      <c r="P500" s="70">
        <f>K500*V500</f>
        <v>2</v>
      </c>
      <c r="Q500" s="70">
        <f>K500*W500*2</f>
        <v>4</v>
      </c>
      <c r="R500" s="70">
        <f>K500*X500*2</f>
        <v>4</v>
      </c>
      <c r="S500" s="102">
        <f>VLOOKUP(C500,职业!B:H,4,0)</f>
        <v>4</v>
      </c>
      <c r="T500" s="102">
        <f>VLOOKUP(C500,职业!B:J,5,0)</f>
        <v>3</v>
      </c>
      <c r="U500" s="102">
        <f>VLOOKUP(C500,职业!B:J,6,0)</f>
        <v>2</v>
      </c>
      <c r="V500" s="102">
        <f>VLOOKUP(C500,职业!B:J,7,0)</f>
        <v>2</v>
      </c>
      <c r="W500" s="102">
        <f>VLOOKUP(C500,职业!B:J,8,0)</f>
        <v>2</v>
      </c>
      <c r="X500" s="102">
        <f>VLOOKUP(C500,职业!B:J,9,0)</f>
        <v>2</v>
      </c>
    </row>
    <row r="501" spans="1:24">
      <c r="A501" s="44">
        <f>ROW()-2</f>
        <v>499</v>
      </c>
      <c r="B501" s="44">
        <v>282</v>
      </c>
      <c r="C501" s="40">
        <v>1</v>
      </c>
      <c r="D501" s="40">
        <v>0</v>
      </c>
      <c r="E501" s="45" t="s">
        <v>405</v>
      </c>
      <c r="F501" s="45" t="str">
        <f>VLOOKUP(C501,职业!B:C,2,0)</f>
        <v>大将军</v>
      </c>
      <c r="G501" s="45" t="str">
        <f>VLOOKUP(D501,绝技!B:C,2,0)</f>
        <v>无</v>
      </c>
      <c r="H501" s="48">
        <v>8</v>
      </c>
      <c r="I501" s="48">
        <v>20</v>
      </c>
      <c r="J501" s="44">
        <f>H501+I501</f>
        <v>28</v>
      </c>
      <c r="K501" s="40">
        <v>1</v>
      </c>
      <c r="L501" s="41">
        <v>1</v>
      </c>
      <c r="M501" s="46">
        <f>(K501*S501*5)*(10+L501)</f>
        <v>220</v>
      </c>
      <c r="N501" s="70">
        <f>(K501*T501)*(10+L501)</f>
        <v>33</v>
      </c>
      <c r="O501" s="70">
        <f>K501*U501</f>
        <v>2</v>
      </c>
      <c r="P501" s="70">
        <f>K501*V501</f>
        <v>2</v>
      </c>
      <c r="Q501" s="70">
        <f>K501*W501*2</f>
        <v>4</v>
      </c>
      <c r="R501" s="70">
        <f>K501*X501*2</f>
        <v>4</v>
      </c>
      <c r="S501" s="102">
        <f>VLOOKUP(C501,职业!B:H,4,0)</f>
        <v>4</v>
      </c>
      <c r="T501" s="102">
        <f>VLOOKUP(C501,职业!B:J,5,0)</f>
        <v>3</v>
      </c>
      <c r="U501" s="102">
        <f>VLOOKUP(C501,职业!B:J,6,0)</f>
        <v>2</v>
      </c>
      <c r="V501" s="102">
        <f>VLOOKUP(C501,职业!B:J,7,0)</f>
        <v>2</v>
      </c>
      <c r="W501" s="102">
        <f>VLOOKUP(C501,职业!B:J,8,0)</f>
        <v>2</v>
      </c>
      <c r="X501" s="102">
        <f>VLOOKUP(C501,职业!B:J,9,0)</f>
        <v>2</v>
      </c>
    </row>
    <row r="502" spans="1:24">
      <c r="A502" s="44">
        <f>ROW()-2</f>
        <v>500</v>
      </c>
      <c r="B502" s="44">
        <v>295</v>
      </c>
      <c r="C502" s="40">
        <v>1</v>
      </c>
      <c r="D502" s="40">
        <v>0</v>
      </c>
      <c r="E502" s="45" t="s">
        <v>418</v>
      </c>
      <c r="F502" s="45" t="str">
        <f>VLOOKUP(C502,职业!B:C,2,0)</f>
        <v>大将军</v>
      </c>
      <c r="G502" s="45" t="str">
        <f>VLOOKUP(D502,绝技!B:C,2,0)</f>
        <v>无</v>
      </c>
      <c r="H502" s="48">
        <v>8</v>
      </c>
      <c r="I502" s="48">
        <v>16</v>
      </c>
      <c r="J502" s="44">
        <f>H502+I502</f>
        <v>24</v>
      </c>
      <c r="K502" s="40">
        <v>1</v>
      </c>
      <c r="L502" s="41">
        <v>1</v>
      </c>
      <c r="M502" s="46">
        <f>(K502*S502*5)*(10+L502)</f>
        <v>220</v>
      </c>
      <c r="N502" s="70">
        <f>(K502*T502)*(10+L502)</f>
        <v>33</v>
      </c>
      <c r="O502" s="70">
        <f>K502*U502</f>
        <v>2</v>
      </c>
      <c r="P502" s="70">
        <f>K502*V502</f>
        <v>2</v>
      </c>
      <c r="Q502" s="70">
        <f>K502*W502*2</f>
        <v>4</v>
      </c>
      <c r="R502" s="70">
        <f>K502*X502*2</f>
        <v>4</v>
      </c>
      <c r="S502" s="102">
        <f>VLOOKUP(C502,职业!B:H,4,0)</f>
        <v>4</v>
      </c>
      <c r="T502" s="102">
        <f>VLOOKUP(C502,职业!B:J,5,0)</f>
        <v>3</v>
      </c>
      <c r="U502" s="102">
        <f>VLOOKUP(C502,职业!B:J,6,0)</f>
        <v>2</v>
      </c>
      <c r="V502" s="102">
        <f>VLOOKUP(C502,职业!B:J,7,0)</f>
        <v>2</v>
      </c>
      <c r="W502" s="102">
        <f>VLOOKUP(C502,职业!B:J,8,0)</f>
        <v>2</v>
      </c>
      <c r="X502" s="102">
        <f>VLOOKUP(C502,职业!B:J,9,0)</f>
        <v>2</v>
      </c>
    </row>
    <row r="503" spans="1:24">
      <c r="A503" s="44">
        <f>ROW()-2</f>
        <v>501</v>
      </c>
      <c r="B503" s="44">
        <v>332</v>
      </c>
      <c r="C503" s="40">
        <v>1</v>
      </c>
      <c r="D503" s="40">
        <v>0</v>
      </c>
      <c r="E503" s="45" t="s">
        <v>454</v>
      </c>
      <c r="F503" s="45" t="str">
        <f>VLOOKUP(C503,职业!B:C,2,0)</f>
        <v>大将军</v>
      </c>
      <c r="G503" s="45" t="str">
        <f>VLOOKUP(D503,绝技!B:C,2,0)</f>
        <v>无</v>
      </c>
      <c r="H503" s="48">
        <v>8</v>
      </c>
      <c r="I503" s="48">
        <v>2</v>
      </c>
      <c r="J503" s="44">
        <f>H503+I503</f>
        <v>10</v>
      </c>
      <c r="K503" s="40">
        <v>1</v>
      </c>
      <c r="L503" s="41">
        <v>1</v>
      </c>
      <c r="M503" s="46">
        <f>(K503*S503*5)*(10+L503)</f>
        <v>220</v>
      </c>
      <c r="N503" s="70">
        <f>(K503*T503)*(10+L503)</f>
        <v>33</v>
      </c>
      <c r="O503" s="70">
        <f>K503*U503</f>
        <v>2</v>
      </c>
      <c r="P503" s="70">
        <f>K503*V503</f>
        <v>2</v>
      </c>
      <c r="Q503" s="70">
        <f>K503*W503*2</f>
        <v>4</v>
      </c>
      <c r="R503" s="70">
        <f>K503*X503*2</f>
        <v>4</v>
      </c>
      <c r="S503" s="102">
        <f>VLOOKUP(C503,职业!B:H,4,0)</f>
        <v>4</v>
      </c>
      <c r="T503" s="102">
        <f>VLOOKUP(C503,职业!B:J,5,0)</f>
        <v>3</v>
      </c>
      <c r="U503" s="102">
        <f>VLOOKUP(C503,职业!B:J,6,0)</f>
        <v>2</v>
      </c>
      <c r="V503" s="102">
        <f>VLOOKUP(C503,职业!B:J,7,0)</f>
        <v>2</v>
      </c>
      <c r="W503" s="102">
        <f>VLOOKUP(C503,职业!B:J,8,0)</f>
        <v>2</v>
      </c>
      <c r="X503" s="102">
        <f>VLOOKUP(C503,职业!B:J,9,0)</f>
        <v>2</v>
      </c>
    </row>
    <row r="504" spans="1:24">
      <c r="A504" s="44">
        <f>ROW()-2</f>
        <v>502</v>
      </c>
      <c r="B504" s="44">
        <v>344</v>
      </c>
      <c r="C504" s="40">
        <v>1</v>
      </c>
      <c r="D504" s="40">
        <v>0</v>
      </c>
      <c r="E504" s="45" t="s">
        <v>466</v>
      </c>
      <c r="F504" s="45" t="str">
        <f>VLOOKUP(C504,职业!B:C,2,0)</f>
        <v>大将军</v>
      </c>
      <c r="G504" s="45" t="str">
        <f>VLOOKUP(D504,绝技!B:C,2,0)</f>
        <v>无</v>
      </c>
      <c r="H504" s="48">
        <v>8</v>
      </c>
      <c r="I504" s="48">
        <v>7</v>
      </c>
      <c r="J504" s="44">
        <f>H504+I504</f>
        <v>15</v>
      </c>
      <c r="K504" s="40">
        <v>1</v>
      </c>
      <c r="L504" s="41">
        <v>1</v>
      </c>
      <c r="M504" s="46">
        <f>(K504*S504*5)*(10+L504)</f>
        <v>220</v>
      </c>
      <c r="N504" s="70">
        <f>(K504*T504)*(10+L504)</f>
        <v>33</v>
      </c>
      <c r="O504" s="70">
        <f>K504*U504</f>
        <v>2</v>
      </c>
      <c r="P504" s="70">
        <f>K504*V504</f>
        <v>2</v>
      </c>
      <c r="Q504" s="70">
        <f>K504*W504*2</f>
        <v>4</v>
      </c>
      <c r="R504" s="70">
        <f>K504*X504*2</f>
        <v>4</v>
      </c>
      <c r="S504" s="102">
        <f>VLOOKUP(C504,职业!B:H,4,0)</f>
        <v>4</v>
      </c>
      <c r="T504" s="102">
        <f>VLOOKUP(C504,职业!B:J,5,0)</f>
        <v>3</v>
      </c>
      <c r="U504" s="102">
        <f>VLOOKUP(C504,职业!B:J,6,0)</f>
        <v>2</v>
      </c>
      <c r="V504" s="102">
        <f>VLOOKUP(C504,职业!B:J,7,0)</f>
        <v>2</v>
      </c>
      <c r="W504" s="102">
        <f>VLOOKUP(C504,职业!B:J,8,0)</f>
        <v>2</v>
      </c>
      <c r="X504" s="102">
        <f>VLOOKUP(C504,职业!B:J,9,0)</f>
        <v>2</v>
      </c>
    </row>
    <row r="505" spans="1:24">
      <c r="A505" s="44">
        <f>ROW()-2</f>
        <v>503</v>
      </c>
      <c r="B505" s="44">
        <v>353</v>
      </c>
      <c r="C505" s="40">
        <v>1</v>
      </c>
      <c r="D505" s="40">
        <v>0</v>
      </c>
      <c r="E505" s="45" t="s">
        <v>475</v>
      </c>
      <c r="F505" s="45" t="str">
        <f>VLOOKUP(C505,职业!B:C,2,0)</f>
        <v>大将军</v>
      </c>
      <c r="G505" s="45" t="str">
        <f>VLOOKUP(D505,绝技!B:C,2,0)</f>
        <v>无</v>
      </c>
      <c r="H505" s="48">
        <v>8</v>
      </c>
      <c r="I505" s="48">
        <v>22</v>
      </c>
      <c r="J505" s="44">
        <f>H505+I505</f>
        <v>30</v>
      </c>
      <c r="K505" s="40">
        <v>1</v>
      </c>
      <c r="L505" s="41">
        <v>1</v>
      </c>
      <c r="M505" s="46">
        <f>(K505*S505*5)*(10+L505)</f>
        <v>220</v>
      </c>
      <c r="N505" s="70">
        <f>(K505*T505)*(10+L505)</f>
        <v>33</v>
      </c>
      <c r="O505" s="70">
        <f>K505*U505</f>
        <v>2</v>
      </c>
      <c r="P505" s="70">
        <f>K505*V505</f>
        <v>2</v>
      </c>
      <c r="Q505" s="70">
        <f>K505*W505*2</f>
        <v>4</v>
      </c>
      <c r="R505" s="70">
        <f>K505*X505*2</f>
        <v>4</v>
      </c>
      <c r="S505" s="102">
        <f>VLOOKUP(C505,职业!B:H,4,0)</f>
        <v>4</v>
      </c>
      <c r="T505" s="102">
        <f>VLOOKUP(C505,职业!B:J,5,0)</f>
        <v>3</v>
      </c>
      <c r="U505" s="102">
        <f>VLOOKUP(C505,职业!B:J,6,0)</f>
        <v>2</v>
      </c>
      <c r="V505" s="102">
        <f>VLOOKUP(C505,职业!B:J,7,0)</f>
        <v>2</v>
      </c>
      <c r="W505" s="102">
        <f>VLOOKUP(C505,职业!B:J,8,0)</f>
        <v>2</v>
      </c>
      <c r="X505" s="102">
        <f>VLOOKUP(C505,职业!B:J,9,0)</f>
        <v>2</v>
      </c>
    </row>
    <row r="506" spans="1:24">
      <c r="A506" s="44">
        <f>ROW()-2</f>
        <v>504</v>
      </c>
      <c r="B506" s="44">
        <v>366</v>
      </c>
      <c r="C506" s="40">
        <v>1</v>
      </c>
      <c r="D506" s="40">
        <v>0</v>
      </c>
      <c r="E506" s="45" t="s">
        <v>488</v>
      </c>
      <c r="F506" s="45" t="str">
        <f>VLOOKUP(C506,职业!B:C,2,0)</f>
        <v>大将军</v>
      </c>
      <c r="G506" s="45" t="str">
        <f>VLOOKUP(D506,绝技!B:C,2,0)</f>
        <v>无</v>
      </c>
      <c r="H506" s="48">
        <v>8</v>
      </c>
      <c r="I506" s="48">
        <v>19</v>
      </c>
      <c r="J506" s="44">
        <f>H506+I506</f>
        <v>27</v>
      </c>
      <c r="K506" s="40">
        <v>1</v>
      </c>
      <c r="L506" s="41">
        <v>1</v>
      </c>
      <c r="M506" s="46">
        <f>(K506*S506*5)*(10+L506)</f>
        <v>220</v>
      </c>
      <c r="N506" s="70">
        <f>(K506*T506)*(10+L506)</f>
        <v>33</v>
      </c>
      <c r="O506" s="70">
        <f>K506*U506</f>
        <v>2</v>
      </c>
      <c r="P506" s="70">
        <f>K506*V506</f>
        <v>2</v>
      </c>
      <c r="Q506" s="70">
        <f>K506*W506*2</f>
        <v>4</v>
      </c>
      <c r="R506" s="70">
        <f>K506*X506*2</f>
        <v>4</v>
      </c>
      <c r="S506" s="102">
        <f>VLOOKUP(C506,职业!B:H,4,0)</f>
        <v>4</v>
      </c>
      <c r="T506" s="102">
        <f>VLOOKUP(C506,职业!B:J,5,0)</f>
        <v>3</v>
      </c>
      <c r="U506" s="102">
        <f>VLOOKUP(C506,职业!B:J,6,0)</f>
        <v>2</v>
      </c>
      <c r="V506" s="102">
        <f>VLOOKUP(C506,职业!B:J,7,0)</f>
        <v>2</v>
      </c>
      <c r="W506" s="102">
        <f>VLOOKUP(C506,职业!B:J,8,0)</f>
        <v>2</v>
      </c>
      <c r="X506" s="102">
        <f>VLOOKUP(C506,职业!B:J,9,0)</f>
        <v>2</v>
      </c>
    </row>
    <row r="507" spans="1:24">
      <c r="A507" s="44">
        <f>ROW()-2</f>
        <v>505</v>
      </c>
      <c r="B507" s="44">
        <v>404</v>
      </c>
      <c r="C507" s="40">
        <v>1</v>
      </c>
      <c r="D507" s="40">
        <v>0</v>
      </c>
      <c r="E507" s="45" t="s">
        <v>526</v>
      </c>
      <c r="F507" s="45" t="str">
        <f>VLOOKUP(C507,职业!B:C,2,0)</f>
        <v>大将军</v>
      </c>
      <c r="G507" s="45" t="str">
        <f>VLOOKUP(D507,绝技!B:C,2,0)</f>
        <v>无</v>
      </c>
      <c r="H507" s="48">
        <v>8</v>
      </c>
      <c r="I507" s="48">
        <v>18</v>
      </c>
      <c r="J507" s="44">
        <f>H507+I507</f>
        <v>26</v>
      </c>
      <c r="K507" s="40">
        <v>1</v>
      </c>
      <c r="L507" s="41">
        <v>1</v>
      </c>
      <c r="M507" s="46">
        <f>(K507*S507*5)*(10+L507)</f>
        <v>220</v>
      </c>
      <c r="N507" s="70">
        <f>(K507*T507)*(10+L507)</f>
        <v>33</v>
      </c>
      <c r="O507" s="70">
        <f>K507*U507</f>
        <v>2</v>
      </c>
      <c r="P507" s="70">
        <f>K507*V507</f>
        <v>2</v>
      </c>
      <c r="Q507" s="70">
        <f>K507*W507*2</f>
        <v>4</v>
      </c>
      <c r="R507" s="70">
        <f>K507*X507*2</f>
        <v>4</v>
      </c>
      <c r="S507" s="102">
        <f>VLOOKUP(C507,职业!B:H,4,0)</f>
        <v>4</v>
      </c>
      <c r="T507" s="102">
        <f>VLOOKUP(C507,职业!B:J,5,0)</f>
        <v>3</v>
      </c>
      <c r="U507" s="102">
        <f>VLOOKUP(C507,职业!B:J,6,0)</f>
        <v>2</v>
      </c>
      <c r="V507" s="102">
        <f>VLOOKUP(C507,职业!B:J,7,0)</f>
        <v>2</v>
      </c>
      <c r="W507" s="102">
        <f>VLOOKUP(C507,职业!B:J,8,0)</f>
        <v>2</v>
      </c>
      <c r="X507" s="102">
        <f>VLOOKUP(C507,职业!B:J,9,0)</f>
        <v>2</v>
      </c>
    </row>
    <row r="508" spans="1:24">
      <c r="A508" s="44">
        <f>ROW()-2</f>
        <v>506</v>
      </c>
      <c r="B508" s="44">
        <v>467</v>
      </c>
      <c r="C508" s="40">
        <v>1</v>
      </c>
      <c r="D508" s="40">
        <v>0</v>
      </c>
      <c r="E508" s="45" t="s">
        <v>588</v>
      </c>
      <c r="F508" s="45" t="str">
        <f>VLOOKUP(C508,职业!B:C,2,0)</f>
        <v>大将军</v>
      </c>
      <c r="G508" s="45" t="str">
        <f>VLOOKUP(D508,绝技!B:C,2,0)</f>
        <v>无</v>
      </c>
      <c r="H508" s="48">
        <v>8</v>
      </c>
      <c r="I508" s="48">
        <v>18</v>
      </c>
      <c r="J508" s="44">
        <f>H508+I508</f>
        <v>26</v>
      </c>
      <c r="K508" s="40">
        <v>1</v>
      </c>
      <c r="L508" s="41">
        <v>1</v>
      </c>
      <c r="M508" s="46">
        <f>(K508*S508*5)*(10+L508)</f>
        <v>220</v>
      </c>
      <c r="N508" s="70">
        <f>(K508*T508)*(10+L508)</f>
        <v>33</v>
      </c>
      <c r="O508" s="70">
        <f>K508*U508</f>
        <v>2</v>
      </c>
      <c r="P508" s="70">
        <f>K508*V508</f>
        <v>2</v>
      </c>
      <c r="Q508" s="70">
        <f>K508*W508*2</f>
        <v>4</v>
      </c>
      <c r="R508" s="70">
        <f>K508*X508*2</f>
        <v>4</v>
      </c>
      <c r="S508" s="102">
        <f>VLOOKUP(C508,职业!B:H,4,0)</f>
        <v>4</v>
      </c>
      <c r="T508" s="102">
        <f>VLOOKUP(C508,职业!B:J,5,0)</f>
        <v>3</v>
      </c>
      <c r="U508" s="102">
        <f>VLOOKUP(C508,职业!B:J,6,0)</f>
        <v>2</v>
      </c>
      <c r="V508" s="102">
        <f>VLOOKUP(C508,职业!B:J,7,0)</f>
        <v>2</v>
      </c>
      <c r="W508" s="102">
        <f>VLOOKUP(C508,职业!B:J,8,0)</f>
        <v>2</v>
      </c>
      <c r="X508" s="102">
        <f>VLOOKUP(C508,职业!B:J,9,0)</f>
        <v>2</v>
      </c>
    </row>
    <row r="509" spans="1:24">
      <c r="A509" s="44">
        <f>ROW()-2</f>
        <v>507</v>
      </c>
      <c r="B509" s="44">
        <v>480</v>
      </c>
      <c r="C509" s="40">
        <v>1</v>
      </c>
      <c r="D509" s="40">
        <v>0</v>
      </c>
      <c r="E509" s="45" t="s">
        <v>600</v>
      </c>
      <c r="F509" s="45" t="str">
        <f>VLOOKUP(C509,职业!B:C,2,0)</f>
        <v>大将军</v>
      </c>
      <c r="G509" s="45" t="str">
        <f>VLOOKUP(D509,绝技!B:C,2,0)</f>
        <v>无</v>
      </c>
      <c r="H509" s="48">
        <v>8</v>
      </c>
      <c r="I509" s="48">
        <v>18</v>
      </c>
      <c r="J509" s="44">
        <f>H509+I509</f>
        <v>26</v>
      </c>
      <c r="K509" s="40">
        <v>1</v>
      </c>
      <c r="L509" s="41">
        <v>1</v>
      </c>
      <c r="M509" s="46">
        <f>(K509*S509*5)*(10+L509)</f>
        <v>220</v>
      </c>
      <c r="N509" s="70">
        <f>(K509*T509)*(10+L509)</f>
        <v>33</v>
      </c>
      <c r="O509" s="70">
        <f>K509*U509</f>
        <v>2</v>
      </c>
      <c r="P509" s="70">
        <f>K509*V509</f>
        <v>2</v>
      </c>
      <c r="Q509" s="70">
        <f>K509*W509*2</f>
        <v>4</v>
      </c>
      <c r="R509" s="70">
        <f>K509*X509*2</f>
        <v>4</v>
      </c>
      <c r="S509" s="102">
        <f>VLOOKUP(C509,职业!B:H,4,0)</f>
        <v>4</v>
      </c>
      <c r="T509" s="102">
        <f>VLOOKUP(C509,职业!B:J,5,0)</f>
        <v>3</v>
      </c>
      <c r="U509" s="102">
        <f>VLOOKUP(C509,职业!B:J,6,0)</f>
        <v>2</v>
      </c>
      <c r="V509" s="102">
        <f>VLOOKUP(C509,职业!B:J,7,0)</f>
        <v>2</v>
      </c>
      <c r="W509" s="102">
        <f>VLOOKUP(C509,职业!B:J,8,0)</f>
        <v>2</v>
      </c>
      <c r="X509" s="102">
        <f>VLOOKUP(C509,职业!B:J,9,0)</f>
        <v>2</v>
      </c>
    </row>
    <row r="510" spans="1:24">
      <c r="A510" s="44">
        <f>ROW()-2</f>
        <v>508</v>
      </c>
      <c r="B510" s="44">
        <v>489</v>
      </c>
      <c r="C510" s="40">
        <v>1</v>
      </c>
      <c r="D510" s="40">
        <v>0</v>
      </c>
      <c r="E510" s="45" t="s">
        <v>609</v>
      </c>
      <c r="F510" s="45" t="str">
        <f>VLOOKUP(C510,职业!B:C,2,0)</f>
        <v>大将军</v>
      </c>
      <c r="G510" s="45" t="str">
        <f>VLOOKUP(D510,绝技!B:C,2,0)</f>
        <v>无</v>
      </c>
      <c r="H510" s="48">
        <v>8</v>
      </c>
      <c r="I510" s="48">
        <v>7</v>
      </c>
      <c r="J510" s="44">
        <f>H510+I510</f>
        <v>15</v>
      </c>
      <c r="K510" s="40">
        <v>1</v>
      </c>
      <c r="L510" s="41">
        <v>1</v>
      </c>
      <c r="M510" s="46">
        <f>(K510*S510*5)*(10+L510)</f>
        <v>220</v>
      </c>
      <c r="N510" s="70">
        <f>(K510*T510)*(10+L510)</f>
        <v>33</v>
      </c>
      <c r="O510" s="70">
        <f>K510*U510</f>
        <v>2</v>
      </c>
      <c r="P510" s="70">
        <f>K510*V510</f>
        <v>2</v>
      </c>
      <c r="Q510" s="70">
        <f>K510*W510*2</f>
        <v>4</v>
      </c>
      <c r="R510" s="70">
        <f>K510*X510*2</f>
        <v>4</v>
      </c>
      <c r="S510" s="102">
        <f>VLOOKUP(C510,职业!B:H,4,0)</f>
        <v>4</v>
      </c>
      <c r="T510" s="102">
        <f>VLOOKUP(C510,职业!B:J,5,0)</f>
        <v>3</v>
      </c>
      <c r="U510" s="102">
        <f>VLOOKUP(C510,职业!B:J,6,0)</f>
        <v>2</v>
      </c>
      <c r="V510" s="102">
        <f>VLOOKUP(C510,职业!B:J,7,0)</f>
        <v>2</v>
      </c>
      <c r="W510" s="102">
        <f>VLOOKUP(C510,职业!B:J,8,0)</f>
        <v>2</v>
      </c>
      <c r="X510" s="102">
        <f>VLOOKUP(C510,职业!B:J,9,0)</f>
        <v>2</v>
      </c>
    </row>
    <row r="511" spans="1:24">
      <c r="A511" s="44">
        <f>ROW()-2</f>
        <v>509</v>
      </c>
      <c r="B511" s="44">
        <v>500</v>
      </c>
      <c r="C511" s="40">
        <v>1</v>
      </c>
      <c r="D511" s="40">
        <v>0</v>
      </c>
      <c r="E511" s="45" t="s">
        <v>620</v>
      </c>
      <c r="F511" s="45" t="str">
        <f>VLOOKUP(C511,职业!B:C,2,0)</f>
        <v>大将军</v>
      </c>
      <c r="G511" s="45" t="str">
        <f>VLOOKUP(D511,绝技!B:C,2,0)</f>
        <v>无</v>
      </c>
      <c r="H511" s="48">
        <v>8</v>
      </c>
      <c r="I511" s="48">
        <v>18</v>
      </c>
      <c r="J511" s="44">
        <f>H511+I511</f>
        <v>26</v>
      </c>
      <c r="K511" s="40">
        <v>1</v>
      </c>
      <c r="L511" s="41">
        <v>1</v>
      </c>
      <c r="M511" s="46">
        <f>(K511*S511*5)*(10+L511)</f>
        <v>220</v>
      </c>
      <c r="N511" s="70">
        <f>(K511*T511)*(10+L511)</f>
        <v>33</v>
      </c>
      <c r="O511" s="70">
        <f>K511*U511</f>
        <v>2</v>
      </c>
      <c r="P511" s="70">
        <f>K511*V511</f>
        <v>2</v>
      </c>
      <c r="Q511" s="70">
        <f>K511*W511*2</f>
        <v>4</v>
      </c>
      <c r="R511" s="70">
        <f>K511*X511*2</f>
        <v>4</v>
      </c>
      <c r="S511" s="102">
        <f>VLOOKUP(C511,职业!B:H,4,0)</f>
        <v>4</v>
      </c>
      <c r="T511" s="102">
        <f>VLOOKUP(C511,职业!B:J,5,0)</f>
        <v>3</v>
      </c>
      <c r="U511" s="102">
        <f>VLOOKUP(C511,职业!B:J,6,0)</f>
        <v>2</v>
      </c>
      <c r="V511" s="102">
        <f>VLOOKUP(C511,职业!B:J,7,0)</f>
        <v>2</v>
      </c>
      <c r="W511" s="102">
        <f>VLOOKUP(C511,职业!B:J,8,0)</f>
        <v>2</v>
      </c>
      <c r="X511" s="102">
        <f>VLOOKUP(C511,职业!B:J,9,0)</f>
        <v>2</v>
      </c>
    </row>
    <row r="512" spans="1:24">
      <c r="A512" s="44">
        <f>ROW()-2</f>
        <v>510</v>
      </c>
      <c r="B512" s="44">
        <v>537</v>
      </c>
      <c r="C512" s="40">
        <v>1</v>
      </c>
      <c r="D512" s="40">
        <v>0</v>
      </c>
      <c r="E512" s="45" t="s">
        <v>655</v>
      </c>
      <c r="F512" s="45" t="str">
        <f>VLOOKUP(C512,职业!B:C,2,0)</f>
        <v>大将军</v>
      </c>
      <c r="G512" s="45" t="str">
        <f>VLOOKUP(D512,绝技!B:C,2,0)</f>
        <v>无</v>
      </c>
      <c r="H512" s="48">
        <v>8</v>
      </c>
      <c r="I512" s="48">
        <v>20</v>
      </c>
      <c r="J512" s="44">
        <f>H512+I512</f>
        <v>28</v>
      </c>
      <c r="K512" s="40">
        <v>1</v>
      </c>
      <c r="L512" s="41">
        <v>1</v>
      </c>
      <c r="M512" s="46">
        <f>(K512*S512*5)*(10+L512)</f>
        <v>220</v>
      </c>
      <c r="N512" s="70">
        <f>(K512*T512)*(10+L512)</f>
        <v>33</v>
      </c>
      <c r="O512" s="70">
        <f>K512*U512</f>
        <v>2</v>
      </c>
      <c r="P512" s="70">
        <f>K512*V512</f>
        <v>2</v>
      </c>
      <c r="Q512" s="70">
        <f>K512*W512*2</f>
        <v>4</v>
      </c>
      <c r="R512" s="70">
        <f>K512*X512*2</f>
        <v>4</v>
      </c>
      <c r="S512" s="102">
        <f>VLOOKUP(C512,职业!B:H,4,0)</f>
        <v>4</v>
      </c>
      <c r="T512" s="102">
        <f>VLOOKUP(C512,职业!B:J,5,0)</f>
        <v>3</v>
      </c>
      <c r="U512" s="102">
        <f>VLOOKUP(C512,职业!B:J,6,0)</f>
        <v>2</v>
      </c>
      <c r="V512" s="102">
        <f>VLOOKUP(C512,职业!B:J,7,0)</f>
        <v>2</v>
      </c>
      <c r="W512" s="102">
        <f>VLOOKUP(C512,职业!B:J,8,0)</f>
        <v>2</v>
      </c>
      <c r="X512" s="102">
        <f>VLOOKUP(C512,职业!B:J,9,0)</f>
        <v>2</v>
      </c>
    </row>
    <row r="513" spans="1:24">
      <c r="A513" s="44">
        <f>ROW()-2</f>
        <v>511</v>
      </c>
      <c r="B513" s="44">
        <v>557</v>
      </c>
      <c r="C513" s="40">
        <v>7</v>
      </c>
      <c r="D513" s="40">
        <v>0</v>
      </c>
      <c r="E513" s="45" t="s">
        <v>674</v>
      </c>
      <c r="F513" s="45" t="str">
        <f>VLOOKUP(C513,职业!B:C,2,0)</f>
        <v>近卫军</v>
      </c>
      <c r="G513" s="45" t="str">
        <f>VLOOKUP(D513,绝技!B:C,2,0)</f>
        <v>无</v>
      </c>
      <c r="H513" s="48">
        <v>8</v>
      </c>
      <c r="I513" s="48">
        <v>27</v>
      </c>
      <c r="J513" s="44">
        <f>H513+I513</f>
        <v>35</v>
      </c>
      <c r="K513" s="40">
        <v>4</v>
      </c>
      <c r="L513" s="41">
        <v>1</v>
      </c>
      <c r="M513" s="46">
        <f>(K513*S513*5)*(10+L513)</f>
        <v>1100</v>
      </c>
      <c r="N513" s="70">
        <f>(K513*T513)*(10+L513)</f>
        <v>88</v>
      </c>
      <c r="O513" s="70">
        <f>K513*U513</f>
        <v>4</v>
      </c>
      <c r="P513" s="70">
        <f>K513*V513</f>
        <v>8</v>
      </c>
      <c r="Q513" s="70">
        <f>K513*W513*2</f>
        <v>8</v>
      </c>
      <c r="R513" s="70">
        <f>K513*X513*2</f>
        <v>32</v>
      </c>
      <c r="S513" s="102">
        <f>VLOOKUP(C513,职业!B:H,4,0)</f>
        <v>5</v>
      </c>
      <c r="T513" s="102">
        <f>VLOOKUP(C513,职业!B:J,5,0)</f>
        <v>2</v>
      </c>
      <c r="U513" s="102">
        <f>VLOOKUP(C513,职业!B:J,6,0)</f>
        <v>1</v>
      </c>
      <c r="V513" s="102">
        <f>VLOOKUP(C513,职业!B:J,7,0)</f>
        <v>2</v>
      </c>
      <c r="W513" s="102">
        <f>VLOOKUP(C513,职业!B:J,8,0)</f>
        <v>1</v>
      </c>
      <c r="X513" s="102">
        <f>VLOOKUP(C513,职业!B:J,9,0)</f>
        <v>4</v>
      </c>
    </row>
    <row r="514" spans="1:24">
      <c r="A514" s="44">
        <f>ROW()-2</f>
        <v>512</v>
      </c>
      <c r="B514" s="44">
        <v>562</v>
      </c>
      <c r="C514" s="40">
        <v>1</v>
      </c>
      <c r="D514" s="40">
        <v>0</v>
      </c>
      <c r="E514" s="45" t="s">
        <v>679</v>
      </c>
      <c r="F514" s="45" t="str">
        <f>VLOOKUP(C514,职业!B:C,2,0)</f>
        <v>大将军</v>
      </c>
      <c r="G514" s="45" t="str">
        <f>VLOOKUP(D514,绝技!B:C,2,0)</f>
        <v>无</v>
      </c>
      <c r="H514" s="48">
        <v>8</v>
      </c>
      <c r="I514" s="48">
        <v>17</v>
      </c>
      <c r="J514" s="44">
        <f>H514+I514</f>
        <v>25</v>
      </c>
      <c r="K514" s="40">
        <v>1</v>
      </c>
      <c r="L514" s="41">
        <v>1</v>
      </c>
      <c r="M514" s="46">
        <f>(K514*S514*5)*(10+L514)</f>
        <v>220</v>
      </c>
      <c r="N514" s="70">
        <f>(K514*T514)*(10+L514)</f>
        <v>33</v>
      </c>
      <c r="O514" s="70">
        <f>K514*U514</f>
        <v>2</v>
      </c>
      <c r="P514" s="70">
        <f>K514*V514</f>
        <v>2</v>
      </c>
      <c r="Q514" s="70">
        <f>K514*W514*2</f>
        <v>4</v>
      </c>
      <c r="R514" s="70">
        <f>K514*X514*2</f>
        <v>4</v>
      </c>
      <c r="S514" s="102">
        <f>VLOOKUP(C514,职业!B:H,4,0)</f>
        <v>4</v>
      </c>
      <c r="T514" s="102">
        <f>VLOOKUP(C514,职业!B:J,5,0)</f>
        <v>3</v>
      </c>
      <c r="U514" s="102">
        <f>VLOOKUP(C514,职业!B:J,6,0)</f>
        <v>2</v>
      </c>
      <c r="V514" s="102">
        <f>VLOOKUP(C514,职业!B:J,7,0)</f>
        <v>2</v>
      </c>
      <c r="W514" s="102">
        <f>VLOOKUP(C514,职业!B:J,8,0)</f>
        <v>2</v>
      </c>
      <c r="X514" s="102">
        <f>VLOOKUP(C514,职业!B:J,9,0)</f>
        <v>2</v>
      </c>
    </row>
    <row r="515" spans="1:24">
      <c r="A515" s="44">
        <f>ROW()-2</f>
        <v>513</v>
      </c>
      <c r="B515" s="44">
        <v>612</v>
      </c>
      <c r="C515" s="40">
        <v>1</v>
      </c>
      <c r="D515" s="40">
        <v>0</v>
      </c>
      <c r="E515" s="45" t="s">
        <v>728</v>
      </c>
      <c r="F515" s="45" t="str">
        <f>VLOOKUP(C515,职业!B:C,2,0)</f>
        <v>大将军</v>
      </c>
      <c r="G515" s="45" t="str">
        <f>VLOOKUP(D515,绝技!B:C,2,0)</f>
        <v>无</v>
      </c>
      <c r="H515" s="48">
        <v>8</v>
      </c>
      <c r="I515" s="48">
        <v>16</v>
      </c>
      <c r="J515" s="44">
        <f>H515+I515</f>
        <v>24</v>
      </c>
      <c r="K515" s="40">
        <v>1</v>
      </c>
      <c r="L515" s="41">
        <v>1</v>
      </c>
      <c r="M515" s="46">
        <f>(K515*S515*5)*(10+L515)</f>
        <v>220</v>
      </c>
      <c r="N515" s="70">
        <f>(K515*T515)*(10+L515)</f>
        <v>33</v>
      </c>
      <c r="O515" s="70">
        <f>K515*U515</f>
        <v>2</v>
      </c>
      <c r="P515" s="70">
        <f>K515*V515</f>
        <v>2</v>
      </c>
      <c r="Q515" s="70">
        <f>K515*W515*2</f>
        <v>4</v>
      </c>
      <c r="R515" s="70">
        <f>K515*X515*2</f>
        <v>4</v>
      </c>
      <c r="S515" s="102">
        <f>VLOOKUP(C515,职业!B:H,4,0)</f>
        <v>4</v>
      </c>
      <c r="T515" s="102">
        <f>VLOOKUP(C515,职业!B:J,5,0)</f>
        <v>3</v>
      </c>
      <c r="U515" s="102">
        <f>VLOOKUP(C515,职业!B:J,6,0)</f>
        <v>2</v>
      </c>
      <c r="V515" s="102">
        <f>VLOOKUP(C515,职业!B:J,7,0)</f>
        <v>2</v>
      </c>
      <c r="W515" s="102">
        <f>VLOOKUP(C515,职业!B:J,8,0)</f>
        <v>2</v>
      </c>
      <c r="X515" s="102">
        <f>VLOOKUP(C515,职业!B:J,9,0)</f>
        <v>2</v>
      </c>
    </row>
    <row r="516" spans="1:24">
      <c r="A516" s="44">
        <f>ROW()-2</f>
        <v>514</v>
      </c>
      <c r="B516" s="44">
        <v>618</v>
      </c>
      <c r="C516" s="40">
        <v>1</v>
      </c>
      <c r="D516" s="40">
        <v>0</v>
      </c>
      <c r="E516" s="45" t="s">
        <v>734</v>
      </c>
      <c r="F516" s="45" t="str">
        <f>VLOOKUP(C516,职业!B:C,2,0)</f>
        <v>大将军</v>
      </c>
      <c r="G516" s="45" t="str">
        <f>VLOOKUP(D516,绝技!B:C,2,0)</f>
        <v>无</v>
      </c>
      <c r="H516" s="48">
        <v>8</v>
      </c>
      <c r="I516" s="48">
        <v>17</v>
      </c>
      <c r="J516" s="44">
        <f>H516+I516</f>
        <v>25</v>
      </c>
      <c r="K516" s="40">
        <v>1</v>
      </c>
      <c r="L516" s="41">
        <v>1</v>
      </c>
      <c r="M516" s="46">
        <f>(K516*S516*5)*(10+L516)</f>
        <v>220</v>
      </c>
      <c r="N516" s="70">
        <f>(K516*T516)*(10+L516)</f>
        <v>33</v>
      </c>
      <c r="O516" s="70">
        <f>K516*U516</f>
        <v>2</v>
      </c>
      <c r="P516" s="70">
        <f>K516*V516</f>
        <v>2</v>
      </c>
      <c r="Q516" s="70">
        <f>K516*W516*2</f>
        <v>4</v>
      </c>
      <c r="R516" s="70">
        <f>K516*X516*2</f>
        <v>4</v>
      </c>
      <c r="S516" s="102">
        <f>VLOOKUP(C516,职业!B:H,4,0)</f>
        <v>4</v>
      </c>
      <c r="T516" s="102">
        <f>VLOOKUP(C516,职业!B:J,5,0)</f>
        <v>3</v>
      </c>
      <c r="U516" s="102">
        <f>VLOOKUP(C516,职业!B:J,6,0)</f>
        <v>2</v>
      </c>
      <c r="V516" s="102">
        <f>VLOOKUP(C516,职业!B:J,7,0)</f>
        <v>2</v>
      </c>
      <c r="W516" s="102">
        <f>VLOOKUP(C516,职业!B:J,8,0)</f>
        <v>2</v>
      </c>
      <c r="X516" s="102">
        <f>VLOOKUP(C516,职业!B:J,9,0)</f>
        <v>2</v>
      </c>
    </row>
    <row r="517" spans="1:24">
      <c r="A517" s="44">
        <f>ROW()-2</f>
        <v>515</v>
      </c>
      <c r="B517" s="44">
        <v>641</v>
      </c>
      <c r="C517" s="40">
        <v>7</v>
      </c>
      <c r="D517" s="40">
        <v>0</v>
      </c>
      <c r="E517" s="45" t="s">
        <v>757</v>
      </c>
      <c r="F517" s="45" t="str">
        <f>VLOOKUP(C517,职业!B:C,2,0)</f>
        <v>近卫军</v>
      </c>
      <c r="G517" s="45" t="str">
        <f>VLOOKUP(D517,绝技!B:C,2,0)</f>
        <v>无</v>
      </c>
      <c r="H517" s="48">
        <v>8</v>
      </c>
      <c r="I517" s="48">
        <v>23</v>
      </c>
      <c r="J517" s="44">
        <f>H517+I517</f>
        <v>31</v>
      </c>
      <c r="K517" s="40">
        <v>3</v>
      </c>
      <c r="L517" s="41">
        <v>1</v>
      </c>
      <c r="M517" s="46">
        <f>(K517*S517*5)*(10+L517)</f>
        <v>825</v>
      </c>
      <c r="N517" s="70">
        <f>(K517*T517)*(10+L517)</f>
        <v>66</v>
      </c>
      <c r="O517" s="70">
        <f>K517*U517</f>
        <v>3</v>
      </c>
      <c r="P517" s="70">
        <f>K517*V517</f>
        <v>6</v>
      </c>
      <c r="Q517" s="70">
        <f>K517*W517*2</f>
        <v>6</v>
      </c>
      <c r="R517" s="70">
        <f>K517*X517*2</f>
        <v>24</v>
      </c>
      <c r="S517" s="102">
        <f>VLOOKUP(C517,职业!B:H,4,0)</f>
        <v>5</v>
      </c>
      <c r="T517" s="102">
        <f>VLOOKUP(C517,职业!B:J,5,0)</f>
        <v>2</v>
      </c>
      <c r="U517" s="102">
        <f>VLOOKUP(C517,职业!B:J,6,0)</f>
        <v>1</v>
      </c>
      <c r="V517" s="102">
        <f>VLOOKUP(C517,职业!B:J,7,0)</f>
        <v>2</v>
      </c>
      <c r="W517" s="102">
        <f>VLOOKUP(C517,职业!B:J,8,0)</f>
        <v>1</v>
      </c>
      <c r="X517" s="102">
        <f>VLOOKUP(C517,职业!B:J,9,0)</f>
        <v>4</v>
      </c>
    </row>
    <row r="518" spans="1:24">
      <c r="A518" s="44">
        <f>ROW()-2</f>
        <v>516</v>
      </c>
      <c r="B518" s="44">
        <v>49</v>
      </c>
      <c r="C518" s="40">
        <v>1</v>
      </c>
      <c r="D518" s="40">
        <v>0</v>
      </c>
      <c r="E518" s="45" t="s">
        <v>172</v>
      </c>
      <c r="F518" s="45" t="str">
        <f>VLOOKUP(C518,职业!B:C,2,0)</f>
        <v>大将军</v>
      </c>
      <c r="G518" s="45" t="str">
        <f>VLOOKUP(D518,绝技!B:C,2,0)</f>
        <v>无</v>
      </c>
      <c r="H518" s="48">
        <v>7</v>
      </c>
      <c r="I518" s="48">
        <v>19</v>
      </c>
      <c r="J518" s="44">
        <f>H518+I518</f>
        <v>26</v>
      </c>
      <c r="K518" s="40">
        <v>1</v>
      </c>
      <c r="L518" s="41">
        <v>1</v>
      </c>
      <c r="M518" s="46">
        <f>(K518*S518*5)*(10+L518)</f>
        <v>220</v>
      </c>
      <c r="N518" s="70">
        <f>(K518*T518)*(10+L518)</f>
        <v>33</v>
      </c>
      <c r="O518" s="70">
        <f>K518*U518</f>
        <v>2</v>
      </c>
      <c r="P518" s="70">
        <f>K518*V518</f>
        <v>2</v>
      </c>
      <c r="Q518" s="70">
        <f>K518*W518*2</f>
        <v>4</v>
      </c>
      <c r="R518" s="70">
        <f>K518*X518*2</f>
        <v>4</v>
      </c>
      <c r="S518" s="102">
        <f>VLOOKUP(C518,职业!B:H,4,0)</f>
        <v>4</v>
      </c>
      <c r="T518" s="102">
        <f>VLOOKUP(C518,职业!B:J,5,0)</f>
        <v>3</v>
      </c>
      <c r="U518" s="102">
        <f>VLOOKUP(C518,职业!B:J,6,0)</f>
        <v>2</v>
      </c>
      <c r="V518" s="102">
        <f>VLOOKUP(C518,职业!B:J,7,0)</f>
        <v>2</v>
      </c>
      <c r="W518" s="102">
        <f>VLOOKUP(C518,职业!B:J,8,0)</f>
        <v>2</v>
      </c>
      <c r="X518" s="102">
        <f>VLOOKUP(C518,职业!B:J,9,0)</f>
        <v>2</v>
      </c>
    </row>
    <row r="519" spans="1:24">
      <c r="A519" s="44">
        <f>ROW()-2</f>
        <v>517</v>
      </c>
      <c r="B519" s="44">
        <v>52</v>
      </c>
      <c r="C519" s="40">
        <v>1</v>
      </c>
      <c r="D519" s="40">
        <v>0</v>
      </c>
      <c r="E519" s="45" t="s">
        <v>175</v>
      </c>
      <c r="F519" s="45" t="str">
        <f>VLOOKUP(C519,职业!B:C,2,0)</f>
        <v>大将军</v>
      </c>
      <c r="G519" s="45" t="str">
        <f>VLOOKUP(D519,绝技!B:C,2,0)</f>
        <v>无</v>
      </c>
      <c r="H519" s="48">
        <v>7</v>
      </c>
      <c r="I519" s="48">
        <v>17</v>
      </c>
      <c r="J519" s="44">
        <f>H519+I519</f>
        <v>24</v>
      </c>
      <c r="K519" s="40">
        <v>1</v>
      </c>
      <c r="L519" s="41">
        <v>1</v>
      </c>
      <c r="M519" s="46">
        <f>(K519*S519*5)*(10+L519)</f>
        <v>220</v>
      </c>
      <c r="N519" s="70">
        <f>(K519*T519)*(10+L519)</f>
        <v>33</v>
      </c>
      <c r="O519" s="70">
        <f>K519*U519</f>
        <v>2</v>
      </c>
      <c r="P519" s="70">
        <f>K519*V519</f>
        <v>2</v>
      </c>
      <c r="Q519" s="70">
        <f>K519*W519*2</f>
        <v>4</v>
      </c>
      <c r="R519" s="70">
        <f>K519*X519*2</f>
        <v>4</v>
      </c>
      <c r="S519" s="102">
        <f>VLOOKUP(C519,职业!B:H,4,0)</f>
        <v>4</v>
      </c>
      <c r="T519" s="102">
        <f>VLOOKUP(C519,职业!B:J,5,0)</f>
        <v>3</v>
      </c>
      <c r="U519" s="102">
        <f>VLOOKUP(C519,职业!B:J,6,0)</f>
        <v>2</v>
      </c>
      <c r="V519" s="102">
        <f>VLOOKUP(C519,职业!B:J,7,0)</f>
        <v>2</v>
      </c>
      <c r="W519" s="102">
        <f>VLOOKUP(C519,职业!B:J,8,0)</f>
        <v>2</v>
      </c>
      <c r="X519" s="102">
        <f>VLOOKUP(C519,职业!B:J,9,0)</f>
        <v>2</v>
      </c>
    </row>
    <row r="520" spans="1:24">
      <c r="A520" s="44">
        <f>ROW()-2</f>
        <v>518</v>
      </c>
      <c r="B520" s="44">
        <v>61</v>
      </c>
      <c r="C520" s="40">
        <v>1</v>
      </c>
      <c r="D520" s="40">
        <v>0</v>
      </c>
      <c r="E520" s="45" t="s">
        <v>184</v>
      </c>
      <c r="F520" s="45" t="str">
        <f>VLOOKUP(C520,职业!B:C,2,0)</f>
        <v>大将军</v>
      </c>
      <c r="G520" s="45" t="str">
        <f>VLOOKUP(D520,绝技!B:C,2,0)</f>
        <v>无</v>
      </c>
      <c r="H520" s="48">
        <v>7</v>
      </c>
      <c r="I520" s="48">
        <v>17</v>
      </c>
      <c r="J520" s="44">
        <f>H520+I520</f>
        <v>24</v>
      </c>
      <c r="K520" s="40">
        <v>1</v>
      </c>
      <c r="L520" s="41">
        <v>1</v>
      </c>
      <c r="M520" s="46">
        <f>(K520*S520*5)*(10+L520)</f>
        <v>220</v>
      </c>
      <c r="N520" s="70">
        <f>(K520*T520)*(10+L520)</f>
        <v>33</v>
      </c>
      <c r="O520" s="70">
        <f>K520*U520</f>
        <v>2</v>
      </c>
      <c r="P520" s="70">
        <f>K520*V520</f>
        <v>2</v>
      </c>
      <c r="Q520" s="70">
        <f>K520*W520*2</f>
        <v>4</v>
      </c>
      <c r="R520" s="70">
        <f>K520*X520*2</f>
        <v>4</v>
      </c>
      <c r="S520" s="102">
        <f>VLOOKUP(C520,职业!B:H,4,0)</f>
        <v>4</v>
      </c>
      <c r="T520" s="102">
        <f>VLOOKUP(C520,职业!B:J,5,0)</f>
        <v>3</v>
      </c>
      <c r="U520" s="102">
        <f>VLOOKUP(C520,职业!B:J,6,0)</f>
        <v>2</v>
      </c>
      <c r="V520" s="102">
        <f>VLOOKUP(C520,职业!B:J,7,0)</f>
        <v>2</v>
      </c>
      <c r="W520" s="102">
        <f>VLOOKUP(C520,职业!B:J,8,0)</f>
        <v>2</v>
      </c>
      <c r="X520" s="102">
        <f>VLOOKUP(C520,职业!B:J,9,0)</f>
        <v>2</v>
      </c>
    </row>
    <row r="521" spans="1:24">
      <c r="A521" s="44">
        <f>ROW()-2</f>
        <v>519</v>
      </c>
      <c r="B521" s="44">
        <v>89</v>
      </c>
      <c r="C521" s="40">
        <v>7</v>
      </c>
      <c r="D521" s="40">
        <v>0</v>
      </c>
      <c r="E521" s="45" t="s">
        <v>212</v>
      </c>
      <c r="F521" s="45" t="str">
        <f>VLOOKUP(C521,职业!B:C,2,0)</f>
        <v>近卫军</v>
      </c>
      <c r="G521" s="45" t="str">
        <f>VLOOKUP(D521,绝技!B:C,2,0)</f>
        <v>无</v>
      </c>
      <c r="H521" s="48">
        <v>7</v>
      </c>
      <c r="I521" s="48">
        <v>23</v>
      </c>
      <c r="J521" s="44">
        <f>H521+I521</f>
        <v>30</v>
      </c>
      <c r="K521" s="40">
        <v>3</v>
      </c>
      <c r="L521" s="41">
        <v>1</v>
      </c>
      <c r="M521" s="46">
        <f>(K521*S521*5)*(10+L521)</f>
        <v>825</v>
      </c>
      <c r="N521" s="70">
        <f>(K521*T521)*(10+L521)</f>
        <v>66</v>
      </c>
      <c r="O521" s="70">
        <f>K521*U521</f>
        <v>3</v>
      </c>
      <c r="P521" s="70">
        <f>K521*V521</f>
        <v>6</v>
      </c>
      <c r="Q521" s="70">
        <f>K521*W521*2</f>
        <v>6</v>
      </c>
      <c r="R521" s="70">
        <f>K521*X521*2</f>
        <v>24</v>
      </c>
      <c r="S521" s="102">
        <f>VLOOKUP(C521,职业!B:H,4,0)</f>
        <v>5</v>
      </c>
      <c r="T521" s="102">
        <f>VLOOKUP(C521,职业!B:J,5,0)</f>
        <v>2</v>
      </c>
      <c r="U521" s="102">
        <f>VLOOKUP(C521,职业!B:J,6,0)</f>
        <v>1</v>
      </c>
      <c r="V521" s="102">
        <f>VLOOKUP(C521,职业!B:J,7,0)</f>
        <v>2</v>
      </c>
      <c r="W521" s="102">
        <f>VLOOKUP(C521,职业!B:J,8,0)</f>
        <v>1</v>
      </c>
      <c r="X521" s="102">
        <f>VLOOKUP(C521,职业!B:J,9,0)</f>
        <v>4</v>
      </c>
    </row>
    <row r="522" spans="1:24">
      <c r="A522" s="44">
        <f>ROW()-2</f>
        <v>520</v>
      </c>
      <c r="B522" s="44">
        <v>97</v>
      </c>
      <c r="C522" s="40">
        <v>1</v>
      </c>
      <c r="D522" s="40">
        <v>0</v>
      </c>
      <c r="E522" s="45" t="s">
        <v>220</v>
      </c>
      <c r="F522" s="45" t="str">
        <f>VLOOKUP(C522,职业!B:C,2,0)</f>
        <v>大将军</v>
      </c>
      <c r="G522" s="45" t="str">
        <f>VLOOKUP(D522,绝技!B:C,2,0)</f>
        <v>无</v>
      </c>
      <c r="H522" s="48">
        <v>7</v>
      </c>
      <c r="I522" s="48">
        <v>16</v>
      </c>
      <c r="J522" s="44">
        <f>H522+I522</f>
        <v>23</v>
      </c>
      <c r="K522" s="40">
        <v>1</v>
      </c>
      <c r="L522" s="41">
        <v>1</v>
      </c>
      <c r="M522" s="46">
        <f>(K522*S522*5)*(10+L522)</f>
        <v>220</v>
      </c>
      <c r="N522" s="70">
        <f>(K522*T522)*(10+L522)</f>
        <v>33</v>
      </c>
      <c r="O522" s="70">
        <f>K522*U522</f>
        <v>2</v>
      </c>
      <c r="P522" s="70">
        <f>K522*V522</f>
        <v>2</v>
      </c>
      <c r="Q522" s="70">
        <f>K522*W522*2</f>
        <v>4</v>
      </c>
      <c r="R522" s="70">
        <f>K522*X522*2</f>
        <v>4</v>
      </c>
      <c r="S522" s="102">
        <f>VLOOKUP(C522,职业!B:H,4,0)</f>
        <v>4</v>
      </c>
      <c r="T522" s="102">
        <f>VLOOKUP(C522,职业!B:J,5,0)</f>
        <v>3</v>
      </c>
      <c r="U522" s="102">
        <f>VLOOKUP(C522,职业!B:J,6,0)</f>
        <v>2</v>
      </c>
      <c r="V522" s="102">
        <f>VLOOKUP(C522,职业!B:J,7,0)</f>
        <v>2</v>
      </c>
      <c r="W522" s="102">
        <f>VLOOKUP(C522,职业!B:J,8,0)</f>
        <v>2</v>
      </c>
      <c r="X522" s="102">
        <f>VLOOKUP(C522,职业!B:J,9,0)</f>
        <v>2</v>
      </c>
    </row>
    <row r="523" spans="1:24">
      <c r="A523" s="44">
        <f>ROW()-2</f>
        <v>521</v>
      </c>
      <c r="B523" s="44">
        <v>130</v>
      </c>
      <c r="C523" s="40">
        <v>1</v>
      </c>
      <c r="D523" s="40">
        <v>0</v>
      </c>
      <c r="E523" s="45" t="s">
        <v>253</v>
      </c>
      <c r="F523" s="45" t="str">
        <f>VLOOKUP(C523,职业!B:C,2,0)</f>
        <v>大将军</v>
      </c>
      <c r="G523" s="45" t="str">
        <f>VLOOKUP(D523,绝技!B:C,2,0)</f>
        <v>无</v>
      </c>
      <c r="H523" s="48">
        <v>7</v>
      </c>
      <c r="I523" s="48">
        <v>18</v>
      </c>
      <c r="J523" s="44">
        <f>H523+I523</f>
        <v>25</v>
      </c>
      <c r="K523" s="40">
        <v>1</v>
      </c>
      <c r="L523" s="41">
        <v>1</v>
      </c>
      <c r="M523" s="46">
        <f>(K523*S523*5)*(10+L523)</f>
        <v>220</v>
      </c>
      <c r="N523" s="70">
        <f>(K523*T523)*(10+L523)</f>
        <v>33</v>
      </c>
      <c r="O523" s="70">
        <f>K523*U523</f>
        <v>2</v>
      </c>
      <c r="P523" s="70">
        <f>K523*V523</f>
        <v>2</v>
      </c>
      <c r="Q523" s="70">
        <f>K523*W523*2</f>
        <v>4</v>
      </c>
      <c r="R523" s="70">
        <f>K523*X523*2</f>
        <v>4</v>
      </c>
      <c r="S523" s="102">
        <f>VLOOKUP(C523,职业!B:H,4,0)</f>
        <v>4</v>
      </c>
      <c r="T523" s="102">
        <f>VLOOKUP(C523,职业!B:J,5,0)</f>
        <v>3</v>
      </c>
      <c r="U523" s="102">
        <f>VLOOKUP(C523,职业!B:J,6,0)</f>
        <v>2</v>
      </c>
      <c r="V523" s="102">
        <f>VLOOKUP(C523,职业!B:J,7,0)</f>
        <v>2</v>
      </c>
      <c r="W523" s="102">
        <f>VLOOKUP(C523,职业!B:J,8,0)</f>
        <v>2</v>
      </c>
      <c r="X523" s="102">
        <f>VLOOKUP(C523,职业!B:J,9,0)</f>
        <v>2</v>
      </c>
    </row>
    <row r="524" spans="1:24">
      <c r="A524" s="44">
        <f>ROW()-2</f>
        <v>522</v>
      </c>
      <c r="B524" s="44">
        <v>165</v>
      </c>
      <c r="C524" s="40">
        <v>7</v>
      </c>
      <c r="D524" s="40">
        <v>0</v>
      </c>
      <c r="E524" s="45" t="s">
        <v>288</v>
      </c>
      <c r="F524" s="45" t="str">
        <f>VLOOKUP(C524,职业!B:C,2,0)</f>
        <v>近卫军</v>
      </c>
      <c r="G524" s="45" t="str">
        <f>VLOOKUP(D524,绝技!B:C,2,0)</f>
        <v>无</v>
      </c>
      <c r="H524" s="48">
        <v>7</v>
      </c>
      <c r="I524" s="48">
        <v>25</v>
      </c>
      <c r="J524" s="44">
        <f>H524+I524</f>
        <v>32</v>
      </c>
      <c r="K524" s="40">
        <v>4</v>
      </c>
      <c r="L524" s="41">
        <v>1</v>
      </c>
      <c r="M524" s="46">
        <f>(K524*S524*5)*(10+L524)</f>
        <v>1100</v>
      </c>
      <c r="N524" s="70">
        <f>(K524*T524)*(10+L524)</f>
        <v>88</v>
      </c>
      <c r="O524" s="70">
        <f>K524*U524</f>
        <v>4</v>
      </c>
      <c r="P524" s="70">
        <f>K524*V524</f>
        <v>8</v>
      </c>
      <c r="Q524" s="70">
        <f>K524*W524*2</f>
        <v>8</v>
      </c>
      <c r="R524" s="70">
        <f>K524*X524*2</f>
        <v>32</v>
      </c>
      <c r="S524" s="102">
        <f>VLOOKUP(C524,职业!B:H,4,0)</f>
        <v>5</v>
      </c>
      <c r="T524" s="102">
        <f>VLOOKUP(C524,职业!B:J,5,0)</f>
        <v>2</v>
      </c>
      <c r="U524" s="102">
        <f>VLOOKUP(C524,职业!B:J,6,0)</f>
        <v>1</v>
      </c>
      <c r="V524" s="102">
        <f>VLOOKUP(C524,职业!B:J,7,0)</f>
        <v>2</v>
      </c>
      <c r="W524" s="102">
        <f>VLOOKUP(C524,职业!B:J,8,0)</f>
        <v>1</v>
      </c>
      <c r="X524" s="102">
        <f>VLOOKUP(C524,职业!B:J,9,0)</f>
        <v>4</v>
      </c>
    </row>
    <row r="525" spans="1:24">
      <c r="A525" s="44">
        <f>ROW()-2</f>
        <v>523</v>
      </c>
      <c r="B525" s="44">
        <v>202</v>
      </c>
      <c r="C525" s="40">
        <v>1</v>
      </c>
      <c r="D525" s="40">
        <v>0</v>
      </c>
      <c r="E525" s="45" t="s">
        <v>325</v>
      </c>
      <c r="F525" s="45" t="str">
        <f>VLOOKUP(C525,职业!B:C,2,0)</f>
        <v>大将军</v>
      </c>
      <c r="G525" s="45" t="str">
        <f>VLOOKUP(D525,绝技!B:C,2,0)</f>
        <v>无</v>
      </c>
      <c r="H525" s="48">
        <v>7</v>
      </c>
      <c r="I525" s="48">
        <v>17</v>
      </c>
      <c r="J525" s="44">
        <f>H525+I525</f>
        <v>24</v>
      </c>
      <c r="K525" s="40">
        <v>1</v>
      </c>
      <c r="L525" s="41">
        <v>1</v>
      </c>
      <c r="M525" s="46">
        <f>(K525*S525*5)*(10+L525)</f>
        <v>220</v>
      </c>
      <c r="N525" s="70">
        <f>(K525*T525)*(10+L525)</f>
        <v>33</v>
      </c>
      <c r="O525" s="70">
        <f>K525*U525</f>
        <v>2</v>
      </c>
      <c r="P525" s="70">
        <f>K525*V525</f>
        <v>2</v>
      </c>
      <c r="Q525" s="70">
        <f>K525*W525*2</f>
        <v>4</v>
      </c>
      <c r="R525" s="70">
        <f>K525*X525*2</f>
        <v>4</v>
      </c>
      <c r="S525" s="102">
        <f>VLOOKUP(C525,职业!B:H,4,0)</f>
        <v>4</v>
      </c>
      <c r="T525" s="102">
        <f>VLOOKUP(C525,职业!B:J,5,0)</f>
        <v>3</v>
      </c>
      <c r="U525" s="102">
        <f>VLOOKUP(C525,职业!B:J,6,0)</f>
        <v>2</v>
      </c>
      <c r="V525" s="102">
        <f>VLOOKUP(C525,职业!B:J,7,0)</f>
        <v>2</v>
      </c>
      <c r="W525" s="102">
        <f>VLOOKUP(C525,职业!B:J,8,0)</f>
        <v>2</v>
      </c>
      <c r="X525" s="102">
        <f>VLOOKUP(C525,职业!B:J,9,0)</f>
        <v>2</v>
      </c>
    </row>
    <row r="526" spans="1:24">
      <c r="A526" s="44">
        <f>ROW()-2</f>
        <v>524</v>
      </c>
      <c r="B526" s="44">
        <v>298</v>
      </c>
      <c r="C526" s="40">
        <v>1</v>
      </c>
      <c r="D526" s="40">
        <v>0</v>
      </c>
      <c r="E526" s="45" t="s">
        <v>421</v>
      </c>
      <c r="F526" s="45" t="str">
        <f>VLOOKUP(C526,职业!B:C,2,0)</f>
        <v>大将军</v>
      </c>
      <c r="G526" s="45" t="str">
        <f>VLOOKUP(D526,绝技!B:C,2,0)</f>
        <v>无</v>
      </c>
      <c r="H526" s="48">
        <v>7</v>
      </c>
      <c r="I526" s="48">
        <v>21</v>
      </c>
      <c r="J526" s="44">
        <f>H526+I526</f>
        <v>28</v>
      </c>
      <c r="K526" s="40">
        <v>1</v>
      </c>
      <c r="L526" s="41">
        <v>1</v>
      </c>
      <c r="M526" s="46">
        <f>(K526*S526*5)*(10+L526)</f>
        <v>220</v>
      </c>
      <c r="N526" s="70">
        <f>(K526*T526)*(10+L526)</f>
        <v>33</v>
      </c>
      <c r="O526" s="70">
        <f>K526*U526</f>
        <v>2</v>
      </c>
      <c r="P526" s="70">
        <f>K526*V526</f>
        <v>2</v>
      </c>
      <c r="Q526" s="70">
        <f>K526*W526*2</f>
        <v>4</v>
      </c>
      <c r="R526" s="70">
        <f>K526*X526*2</f>
        <v>4</v>
      </c>
      <c r="S526" s="102">
        <f>VLOOKUP(C526,职业!B:H,4,0)</f>
        <v>4</v>
      </c>
      <c r="T526" s="102">
        <f>VLOOKUP(C526,职业!B:J,5,0)</f>
        <v>3</v>
      </c>
      <c r="U526" s="102">
        <f>VLOOKUP(C526,职业!B:J,6,0)</f>
        <v>2</v>
      </c>
      <c r="V526" s="102">
        <f>VLOOKUP(C526,职业!B:J,7,0)</f>
        <v>2</v>
      </c>
      <c r="W526" s="102">
        <f>VLOOKUP(C526,职业!B:J,8,0)</f>
        <v>2</v>
      </c>
      <c r="X526" s="102">
        <f>VLOOKUP(C526,职业!B:J,9,0)</f>
        <v>2</v>
      </c>
    </row>
    <row r="527" spans="1:24">
      <c r="A527" s="44">
        <f>ROW()-2</f>
        <v>525</v>
      </c>
      <c r="B527" s="44">
        <v>368</v>
      </c>
      <c r="C527" s="40">
        <v>1</v>
      </c>
      <c r="D527" s="40">
        <v>0</v>
      </c>
      <c r="E527" s="45" t="s">
        <v>490</v>
      </c>
      <c r="F527" s="45" t="str">
        <f>VLOOKUP(C527,职业!B:C,2,0)</f>
        <v>大将军</v>
      </c>
      <c r="G527" s="45" t="str">
        <f>VLOOKUP(D527,绝技!B:C,2,0)</f>
        <v>无</v>
      </c>
      <c r="H527" s="48">
        <v>7</v>
      </c>
      <c r="I527" s="48">
        <v>7</v>
      </c>
      <c r="J527" s="44">
        <f>H527+I527</f>
        <v>14</v>
      </c>
      <c r="K527" s="40">
        <v>1</v>
      </c>
      <c r="L527" s="41">
        <v>1</v>
      </c>
      <c r="M527" s="46">
        <f>(K527*S527*5)*(10+L527)</f>
        <v>220</v>
      </c>
      <c r="N527" s="70">
        <f>(K527*T527)*(10+L527)</f>
        <v>33</v>
      </c>
      <c r="O527" s="70">
        <f>K527*U527</f>
        <v>2</v>
      </c>
      <c r="P527" s="70">
        <f>K527*V527</f>
        <v>2</v>
      </c>
      <c r="Q527" s="70">
        <f>K527*W527*2</f>
        <v>4</v>
      </c>
      <c r="R527" s="70">
        <f>K527*X527*2</f>
        <v>4</v>
      </c>
      <c r="S527" s="102">
        <f>VLOOKUP(C527,职业!B:H,4,0)</f>
        <v>4</v>
      </c>
      <c r="T527" s="102">
        <f>VLOOKUP(C527,职业!B:J,5,0)</f>
        <v>3</v>
      </c>
      <c r="U527" s="102">
        <f>VLOOKUP(C527,职业!B:J,6,0)</f>
        <v>2</v>
      </c>
      <c r="V527" s="102">
        <f>VLOOKUP(C527,职业!B:J,7,0)</f>
        <v>2</v>
      </c>
      <c r="W527" s="102">
        <f>VLOOKUP(C527,职业!B:J,8,0)</f>
        <v>2</v>
      </c>
      <c r="X527" s="102">
        <f>VLOOKUP(C527,职业!B:J,9,0)</f>
        <v>2</v>
      </c>
    </row>
    <row r="528" spans="1:24">
      <c r="A528" s="44">
        <f>ROW()-2</f>
        <v>526</v>
      </c>
      <c r="B528" s="44">
        <v>386</v>
      </c>
      <c r="C528" s="40">
        <v>1</v>
      </c>
      <c r="D528" s="40">
        <v>0</v>
      </c>
      <c r="E528" s="45" t="s">
        <v>508</v>
      </c>
      <c r="F528" s="45" t="str">
        <f>VLOOKUP(C528,职业!B:C,2,0)</f>
        <v>大将军</v>
      </c>
      <c r="G528" s="45" t="str">
        <f>VLOOKUP(D528,绝技!B:C,2,0)</f>
        <v>无</v>
      </c>
      <c r="H528" s="48">
        <v>7</v>
      </c>
      <c r="I528" s="48">
        <v>18</v>
      </c>
      <c r="J528" s="44">
        <f>H528+I528</f>
        <v>25</v>
      </c>
      <c r="K528" s="40">
        <v>1</v>
      </c>
      <c r="L528" s="41">
        <v>1</v>
      </c>
      <c r="M528" s="46">
        <f>(K528*S528*5)*(10+L528)</f>
        <v>220</v>
      </c>
      <c r="N528" s="70">
        <f>(K528*T528)*(10+L528)</f>
        <v>33</v>
      </c>
      <c r="O528" s="70">
        <f>K528*U528</f>
        <v>2</v>
      </c>
      <c r="P528" s="70">
        <f>K528*V528</f>
        <v>2</v>
      </c>
      <c r="Q528" s="70">
        <f>K528*W528*2</f>
        <v>4</v>
      </c>
      <c r="R528" s="70">
        <f>K528*X528*2</f>
        <v>4</v>
      </c>
      <c r="S528" s="102">
        <f>VLOOKUP(C528,职业!B:H,4,0)</f>
        <v>4</v>
      </c>
      <c r="T528" s="102">
        <f>VLOOKUP(C528,职业!B:J,5,0)</f>
        <v>3</v>
      </c>
      <c r="U528" s="102">
        <f>VLOOKUP(C528,职业!B:J,6,0)</f>
        <v>2</v>
      </c>
      <c r="V528" s="102">
        <f>VLOOKUP(C528,职业!B:J,7,0)</f>
        <v>2</v>
      </c>
      <c r="W528" s="102">
        <f>VLOOKUP(C528,职业!B:J,8,0)</f>
        <v>2</v>
      </c>
      <c r="X528" s="102">
        <f>VLOOKUP(C528,职业!B:J,9,0)</f>
        <v>2</v>
      </c>
    </row>
    <row r="529" spans="1:24">
      <c r="A529" s="44">
        <f>ROW()-2</f>
        <v>527</v>
      </c>
      <c r="B529" s="44">
        <v>416</v>
      </c>
      <c r="C529" s="40">
        <v>1</v>
      </c>
      <c r="D529" s="40">
        <v>0</v>
      </c>
      <c r="E529" s="45" t="s">
        <v>538</v>
      </c>
      <c r="F529" s="45" t="str">
        <f>VLOOKUP(C529,职业!B:C,2,0)</f>
        <v>大将军</v>
      </c>
      <c r="G529" s="45" t="str">
        <f>VLOOKUP(D529,绝技!B:C,2,0)</f>
        <v>无</v>
      </c>
      <c r="H529" s="48">
        <v>7</v>
      </c>
      <c r="I529" s="48">
        <v>17</v>
      </c>
      <c r="J529" s="44">
        <f>H529+I529</f>
        <v>24</v>
      </c>
      <c r="K529" s="40">
        <v>1</v>
      </c>
      <c r="L529" s="41">
        <v>1</v>
      </c>
      <c r="M529" s="46">
        <f>(K529*S529*5)*(10+L529)</f>
        <v>220</v>
      </c>
      <c r="N529" s="70">
        <f>(K529*T529)*(10+L529)</f>
        <v>33</v>
      </c>
      <c r="O529" s="70">
        <f>K529*U529</f>
        <v>2</v>
      </c>
      <c r="P529" s="70">
        <f>K529*V529</f>
        <v>2</v>
      </c>
      <c r="Q529" s="70">
        <f>K529*W529*2</f>
        <v>4</v>
      </c>
      <c r="R529" s="70">
        <f>K529*X529*2</f>
        <v>4</v>
      </c>
      <c r="S529" s="102">
        <f>VLOOKUP(C529,职业!B:H,4,0)</f>
        <v>4</v>
      </c>
      <c r="T529" s="102">
        <f>VLOOKUP(C529,职业!B:J,5,0)</f>
        <v>3</v>
      </c>
      <c r="U529" s="102">
        <f>VLOOKUP(C529,职业!B:J,6,0)</f>
        <v>2</v>
      </c>
      <c r="V529" s="102">
        <f>VLOOKUP(C529,职业!B:J,7,0)</f>
        <v>2</v>
      </c>
      <c r="W529" s="102">
        <f>VLOOKUP(C529,职业!B:J,8,0)</f>
        <v>2</v>
      </c>
      <c r="X529" s="102">
        <f>VLOOKUP(C529,职业!B:J,9,0)</f>
        <v>2</v>
      </c>
    </row>
    <row r="530" spans="1:24">
      <c r="A530" s="44">
        <f>ROW()-2</f>
        <v>528</v>
      </c>
      <c r="B530" s="44">
        <v>475</v>
      </c>
      <c r="C530" s="40">
        <v>6</v>
      </c>
      <c r="D530" s="40">
        <v>0</v>
      </c>
      <c r="E530" s="56" t="s">
        <v>822</v>
      </c>
      <c r="F530" s="45" t="str">
        <f>VLOOKUP(C530,职业!B:C,2,0)</f>
        <v>弓弩手</v>
      </c>
      <c r="G530" s="45" t="str">
        <f>VLOOKUP(D530,绝技!B:C,2,0)</f>
        <v>无</v>
      </c>
      <c r="H530" s="48">
        <v>7</v>
      </c>
      <c r="I530" s="48">
        <v>24</v>
      </c>
      <c r="J530" s="44">
        <f>H530+I530</f>
        <v>31</v>
      </c>
      <c r="K530" s="40">
        <v>3</v>
      </c>
      <c r="L530" s="41">
        <v>1</v>
      </c>
      <c r="M530" s="46">
        <f>(K530*S530*5)*(10+L530)</f>
        <v>330</v>
      </c>
      <c r="N530" s="70">
        <f>(K530*T530)*(10+L530)</f>
        <v>165</v>
      </c>
      <c r="O530" s="70">
        <f>K530*U530</f>
        <v>12</v>
      </c>
      <c r="P530" s="70">
        <f>K530*V530</f>
        <v>3</v>
      </c>
      <c r="Q530" s="70">
        <f>K530*W530*2</f>
        <v>6</v>
      </c>
      <c r="R530" s="70">
        <f>K530*X530*2</f>
        <v>12</v>
      </c>
      <c r="S530" s="102">
        <f>VLOOKUP(C530,职业!B:H,4,0)</f>
        <v>2</v>
      </c>
      <c r="T530" s="102">
        <f>VLOOKUP(C530,职业!B:J,5,0)</f>
        <v>5</v>
      </c>
      <c r="U530" s="102">
        <f>VLOOKUP(C530,职业!B:J,6,0)</f>
        <v>4</v>
      </c>
      <c r="V530" s="102">
        <f>VLOOKUP(C530,职业!B:J,7,0)</f>
        <v>1</v>
      </c>
      <c r="W530" s="102">
        <f>VLOOKUP(C530,职业!B:J,8,0)</f>
        <v>1</v>
      </c>
      <c r="X530" s="102">
        <f>VLOOKUP(C530,职业!B:J,9,0)</f>
        <v>2</v>
      </c>
    </row>
    <row r="531" spans="1:24">
      <c r="A531" s="44">
        <f>ROW()-2</f>
        <v>529</v>
      </c>
      <c r="B531" s="44">
        <v>479</v>
      </c>
      <c r="C531" s="40">
        <v>1</v>
      </c>
      <c r="D531" s="40">
        <v>0</v>
      </c>
      <c r="E531" s="45" t="s">
        <v>599</v>
      </c>
      <c r="F531" s="45" t="str">
        <f>VLOOKUP(C531,职业!B:C,2,0)</f>
        <v>大将军</v>
      </c>
      <c r="G531" s="45" t="str">
        <f>VLOOKUP(D531,绝技!B:C,2,0)</f>
        <v>无</v>
      </c>
      <c r="H531" s="48">
        <v>7</v>
      </c>
      <c r="I531" s="48">
        <v>19</v>
      </c>
      <c r="J531" s="44">
        <f>H531+I531</f>
        <v>26</v>
      </c>
      <c r="K531" s="40">
        <v>1</v>
      </c>
      <c r="L531" s="41">
        <v>1</v>
      </c>
      <c r="M531" s="46">
        <f>(K531*S531*5)*(10+L531)</f>
        <v>220</v>
      </c>
      <c r="N531" s="70">
        <f>(K531*T531)*(10+L531)</f>
        <v>33</v>
      </c>
      <c r="O531" s="70">
        <f>K531*U531</f>
        <v>2</v>
      </c>
      <c r="P531" s="70">
        <f>K531*V531</f>
        <v>2</v>
      </c>
      <c r="Q531" s="70">
        <f>K531*W531*2</f>
        <v>4</v>
      </c>
      <c r="R531" s="70">
        <f>K531*X531*2</f>
        <v>4</v>
      </c>
      <c r="S531" s="102">
        <f>VLOOKUP(C531,职业!B:H,4,0)</f>
        <v>4</v>
      </c>
      <c r="T531" s="102">
        <f>VLOOKUP(C531,职业!B:J,5,0)</f>
        <v>3</v>
      </c>
      <c r="U531" s="102">
        <f>VLOOKUP(C531,职业!B:J,6,0)</f>
        <v>2</v>
      </c>
      <c r="V531" s="102">
        <f>VLOOKUP(C531,职业!B:J,7,0)</f>
        <v>2</v>
      </c>
      <c r="W531" s="102">
        <f>VLOOKUP(C531,职业!B:J,8,0)</f>
        <v>2</v>
      </c>
      <c r="X531" s="102">
        <f>VLOOKUP(C531,职业!B:J,9,0)</f>
        <v>2</v>
      </c>
    </row>
    <row r="532" spans="1:24">
      <c r="A532" s="44">
        <f>ROW()-2</f>
        <v>530</v>
      </c>
      <c r="B532" s="44">
        <v>501</v>
      </c>
      <c r="C532" s="40">
        <v>1</v>
      </c>
      <c r="D532" s="40">
        <v>0</v>
      </c>
      <c r="E532" s="45" t="s">
        <v>621</v>
      </c>
      <c r="F532" s="45" t="str">
        <f>VLOOKUP(C532,职业!B:C,2,0)</f>
        <v>大将军</v>
      </c>
      <c r="G532" s="45" t="str">
        <f>VLOOKUP(D532,绝技!B:C,2,0)</f>
        <v>无</v>
      </c>
      <c r="H532" s="48">
        <v>7</v>
      </c>
      <c r="I532" s="48">
        <v>21</v>
      </c>
      <c r="J532" s="44">
        <f>H532+I532</f>
        <v>28</v>
      </c>
      <c r="K532" s="40">
        <v>1</v>
      </c>
      <c r="L532" s="41">
        <v>1</v>
      </c>
      <c r="M532" s="46">
        <f>(K532*S532*5)*(10+L532)</f>
        <v>220</v>
      </c>
      <c r="N532" s="70">
        <f>(K532*T532)*(10+L532)</f>
        <v>33</v>
      </c>
      <c r="O532" s="70">
        <f>K532*U532</f>
        <v>2</v>
      </c>
      <c r="P532" s="70">
        <f>K532*V532</f>
        <v>2</v>
      </c>
      <c r="Q532" s="70">
        <f>K532*W532*2</f>
        <v>4</v>
      </c>
      <c r="R532" s="70">
        <f>K532*X532*2</f>
        <v>4</v>
      </c>
      <c r="S532" s="102">
        <f>VLOOKUP(C532,职业!B:H,4,0)</f>
        <v>4</v>
      </c>
      <c r="T532" s="102">
        <f>VLOOKUP(C532,职业!B:J,5,0)</f>
        <v>3</v>
      </c>
      <c r="U532" s="102">
        <f>VLOOKUP(C532,职业!B:J,6,0)</f>
        <v>2</v>
      </c>
      <c r="V532" s="102">
        <f>VLOOKUP(C532,职业!B:J,7,0)</f>
        <v>2</v>
      </c>
      <c r="W532" s="102">
        <f>VLOOKUP(C532,职业!B:J,8,0)</f>
        <v>2</v>
      </c>
      <c r="X532" s="102">
        <f>VLOOKUP(C532,职业!B:J,9,0)</f>
        <v>2</v>
      </c>
    </row>
    <row r="533" spans="1:24">
      <c r="A533" s="44">
        <f>ROW()-2</f>
        <v>531</v>
      </c>
      <c r="B533" s="44">
        <v>528</v>
      </c>
      <c r="C533" s="40">
        <v>1</v>
      </c>
      <c r="D533" s="40">
        <v>0</v>
      </c>
      <c r="E533" s="45" t="s">
        <v>646</v>
      </c>
      <c r="F533" s="45" t="str">
        <f>VLOOKUP(C533,职业!B:C,2,0)</f>
        <v>大将军</v>
      </c>
      <c r="G533" s="45" t="str">
        <f>VLOOKUP(D533,绝技!B:C,2,0)</f>
        <v>无</v>
      </c>
      <c r="H533" s="48">
        <v>7</v>
      </c>
      <c r="I533" s="48">
        <v>20</v>
      </c>
      <c r="J533" s="44">
        <f>H533+I533</f>
        <v>27</v>
      </c>
      <c r="K533" s="40">
        <v>1</v>
      </c>
      <c r="L533" s="41">
        <v>1</v>
      </c>
      <c r="M533" s="46">
        <f>(K533*S533*5)*(10+L533)</f>
        <v>220</v>
      </c>
      <c r="N533" s="70">
        <f>(K533*T533)*(10+L533)</f>
        <v>33</v>
      </c>
      <c r="O533" s="70">
        <f>K533*U533</f>
        <v>2</v>
      </c>
      <c r="P533" s="70">
        <f>K533*V533</f>
        <v>2</v>
      </c>
      <c r="Q533" s="70">
        <f>K533*W533*2</f>
        <v>4</v>
      </c>
      <c r="R533" s="70">
        <f>K533*X533*2</f>
        <v>4</v>
      </c>
      <c r="S533" s="102">
        <f>VLOOKUP(C533,职业!B:H,4,0)</f>
        <v>4</v>
      </c>
      <c r="T533" s="102">
        <f>VLOOKUP(C533,职业!B:J,5,0)</f>
        <v>3</v>
      </c>
      <c r="U533" s="102">
        <f>VLOOKUP(C533,职业!B:J,6,0)</f>
        <v>2</v>
      </c>
      <c r="V533" s="102">
        <f>VLOOKUP(C533,职业!B:J,7,0)</f>
        <v>2</v>
      </c>
      <c r="W533" s="102">
        <f>VLOOKUP(C533,职业!B:J,8,0)</f>
        <v>2</v>
      </c>
      <c r="X533" s="102">
        <f>VLOOKUP(C533,职业!B:J,9,0)</f>
        <v>2</v>
      </c>
    </row>
    <row r="534" spans="1:24">
      <c r="A534" s="44">
        <f>ROW()-2</f>
        <v>532</v>
      </c>
      <c r="B534" s="44">
        <v>530</v>
      </c>
      <c r="C534" s="40">
        <v>1</v>
      </c>
      <c r="D534" s="40">
        <v>0</v>
      </c>
      <c r="E534" s="45" t="s">
        <v>648</v>
      </c>
      <c r="F534" s="45" t="str">
        <f>VLOOKUP(C534,职业!B:C,2,0)</f>
        <v>大将军</v>
      </c>
      <c r="G534" s="45" t="str">
        <f>VLOOKUP(D534,绝技!B:C,2,0)</f>
        <v>无</v>
      </c>
      <c r="H534" s="48">
        <v>7</v>
      </c>
      <c r="I534" s="48">
        <v>16</v>
      </c>
      <c r="J534" s="44">
        <f>H534+I534</f>
        <v>23</v>
      </c>
      <c r="K534" s="40">
        <v>1</v>
      </c>
      <c r="L534" s="41">
        <v>1</v>
      </c>
      <c r="M534" s="46">
        <f>(K534*S534*5)*(10+L534)</f>
        <v>220</v>
      </c>
      <c r="N534" s="70">
        <f>(K534*T534)*(10+L534)</f>
        <v>33</v>
      </c>
      <c r="O534" s="70">
        <f>K534*U534</f>
        <v>2</v>
      </c>
      <c r="P534" s="70">
        <f>K534*V534</f>
        <v>2</v>
      </c>
      <c r="Q534" s="70">
        <f>K534*W534*2</f>
        <v>4</v>
      </c>
      <c r="R534" s="70">
        <f>K534*X534*2</f>
        <v>4</v>
      </c>
      <c r="S534" s="102">
        <f>VLOOKUP(C534,职业!B:H,4,0)</f>
        <v>4</v>
      </c>
      <c r="T534" s="102">
        <f>VLOOKUP(C534,职业!B:J,5,0)</f>
        <v>3</v>
      </c>
      <c r="U534" s="102">
        <f>VLOOKUP(C534,职业!B:J,6,0)</f>
        <v>2</v>
      </c>
      <c r="V534" s="102">
        <f>VLOOKUP(C534,职业!B:J,7,0)</f>
        <v>2</v>
      </c>
      <c r="W534" s="102">
        <f>VLOOKUP(C534,职业!B:J,8,0)</f>
        <v>2</v>
      </c>
      <c r="X534" s="102">
        <f>VLOOKUP(C534,职业!B:J,9,0)</f>
        <v>2</v>
      </c>
    </row>
    <row r="535" spans="1:24">
      <c r="A535" s="44">
        <f>ROW()-2</f>
        <v>533</v>
      </c>
      <c r="B535" s="44">
        <v>532</v>
      </c>
      <c r="C535" s="40">
        <v>1</v>
      </c>
      <c r="D535" s="40">
        <v>0</v>
      </c>
      <c r="E535" s="45" t="s">
        <v>650</v>
      </c>
      <c r="F535" s="45" t="str">
        <f>VLOOKUP(C535,职业!B:C,2,0)</f>
        <v>大将军</v>
      </c>
      <c r="G535" s="45" t="str">
        <f>VLOOKUP(D535,绝技!B:C,2,0)</f>
        <v>无</v>
      </c>
      <c r="H535" s="48">
        <v>7</v>
      </c>
      <c r="I535" s="48">
        <v>19</v>
      </c>
      <c r="J535" s="44">
        <f>H535+I535</f>
        <v>26</v>
      </c>
      <c r="K535" s="40">
        <v>1</v>
      </c>
      <c r="L535" s="41">
        <v>1</v>
      </c>
      <c r="M535" s="46">
        <f>(K535*S535*5)*(10+L535)</f>
        <v>220</v>
      </c>
      <c r="N535" s="70">
        <f>(K535*T535)*(10+L535)</f>
        <v>33</v>
      </c>
      <c r="O535" s="70">
        <f>K535*U535</f>
        <v>2</v>
      </c>
      <c r="P535" s="70">
        <f>K535*V535</f>
        <v>2</v>
      </c>
      <c r="Q535" s="70">
        <f>K535*W535*2</f>
        <v>4</v>
      </c>
      <c r="R535" s="70">
        <f>K535*X535*2</f>
        <v>4</v>
      </c>
      <c r="S535" s="102">
        <f>VLOOKUP(C535,职业!B:H,4,0)</f>
        <v>4</v>
      </c>
      <c r="T535" s="102">
        <f>VLOOKUP(C535,职业!B:J,5,0)</f>
        <v>3</v>
      </c>
      <c r="U535" s="102">
        <f>VLOOKUP(C535,职业!B:J,6,0)</f>
        <v>2</v>
      </c>
      <c r="V535" s="102">
        <f>VLOOKUP(C535,职业!B:J,7,0)</f>
        <v>2</v>
      </c>
      <c r="W535" s="102">
        <f>VLOOKUP(C535,职业!B:J,8,0)</f>
        <v>2</v>
      </c>
      <c r="X535" s="102">
        <f>VLOOKUP(C535,职业!B:J,9,0)</f>
        <v>2</v>
      </c>
    </row>
    <row r="536" spans="1:24">
      <c r="A536" s="44">
        <f>ROW()-2</f>
        <v>534</v>
      </c>
      <c r="B536" s="44">
        <v>569</v>
      </c>
      <c r="C536" s="40">
        <v>1</v>
      </c>
      <c r="D536" s="40">
        <v>0</v>
      </c>
      <c r="E536" s="45" t="s">
        <v>686</v>
      </c>
      <c r="F536" s="45" t="str">
        <f>VLOOKUP(C536,职业!B:C,2,0)</f>
        <v>大将军</v>
      </c>
      <c r="G536" s="45" t="str">
        <f>VLOOKUP(D536,绝技!B:C,2,0)</f>
        <v>无</v>
      </c>
      <c r="H536" s="48">
        <v>7</v>
      </c>
      <c r="I536" s="48">
        <v>18</v>
      </c>
      <c r="J536" s="44">
        <f>H536+I536</f>
        <v>25</v>
      </c>
      <c r="K536" s="40">
        <v>1</v>
      </c>
      <c r="L536" s="41">
        <v>1</v>
      </c>
      <c r="M536" s="46">
        <f>(K536*S536*5)*(10+L536)</f>
        <v>220</v>
      </c>
      <c r="N536" s="70">
        <f>(K536*T536)*(10+L536)</f>
        <v>33</v>
      </c>
      <c r="O536" s="70">
        <f>K536*U536</f>
        <v>2</v>
      </c>
      <c r="P536" s="70">
        <f>K536*V536</f>
        <v>2</v>
      </c>
      <c r="Q536" s="70">
        <f>K536*W536*2</f>
        <v>4</v>
      </c>
      <c r="R536" s="70">
        <f>K536*X536*2</f>
        <v>4</v>
      </c>
      <c r="S536" s="102">
        <f>VLOOKUP(C536,职业!B:H,4,0)</f>
        <v>4</v>
      </c>
      <c r="T536" s="102">
        <f>VLOOKUP(C536,职业!B:J,5,0)</f>
        <v>3</v>
      </c>
      <c r="U536" s="102">
        <f>VLOOKUP(C536,职业!B:J,6,0)</f>
        <v>2</v>
      </c>
      <c r="V536" s="102">
        <f>VLOOKUP(C536,职业!B:J,7,0)</f>
        <v>2</v>
      </c>
      <c r="W536" s="102">
        <f>VLOOKUP(C536,职业!B:J,8,0)</f>
        <v>2</v>
      </c>
      <c r="X536" s="102">
        <f>VLOOKUP(C536,职业!B:J,9,0)</f>
        <v>2</v>
      </c>
    </row>
    <row r="537" spans="1:24">
      <c r="A537" s="44">
        <f>ROW()-2</f>
        <v>535</v>
      </c>
      <c r="B537" s="44">
        <v>636</v>
      </c>
      <c r="C537" s="40">
        <v>1</v>
      </c>
      <c r="D537" s="40">
        <v>0</v>
      </c>
      <c r="E537" s="45" t="s">
        <v>752</v>
      </c>
      <c r="F537" s="45" t="str">
        <f>VLOOKUP(C537,职业!B:C,2,0)</f>
        <v>大将军</v>
      </c>
      <c r="G537" s="45" t="str">
        <f>VLOOKUP(D537,绝技!B:C,2,0)</f>
        <v>无</v>
      </c>
      <c r="H537" s="48">
        <v>7</v>
      </c>
      <c r="I537" s="48">
        <v>17</v>
      </c>
      <c r="J537" s="44">
        <f>H537+I537</f>
        <v>24</v>
      </c>
      <c r="K537" s="40">
        <v>1</v>
      </c>
      <c r="L537" s="41">
        <v>1</v>
      </c>
      <c r="M537" s="46">
        <f>(K537*S537*5)*(10+L537)</f>
        <v>220</v>
      </c>
      <c r="N537" s="70">
        <f>(K537*T537)*(10+L537)</f>
        <v>33</v>
      </c>
      <c r="O537" s="70">
        <f>K537*U537</f>
        <v>2</v>
      </c>
      <c r="P537" s="70">
        <f>K537*V537</f>
        <v>2</v>
      </c>
      <c r="Q537" s="70">
        <f>K537*W537*2</f>
        <v>4</v>
      </c>
      <c r="R537" s="70">
        <f>K537*X537*2</f>
        <v>4</v>
      </c>
      <c r="S537" s="102">
        <f>VLOOKUP(C537,职业!B:H,4,0)</f>
        <v>4</v>
      </c>
      <c r="T537" s="102">
        <f>VLOOKUP(C537,职业!B:J,5,0)</f>
        <v>3</v>
      </c>
      <c r="U537" s="102">
        <f>VLOOKUP(C537,职业!B:J,6,0)</f>
        <v>2</v>
      </c>
      <c r="V537" s="102">
        <f>VLOOKUP(C537,职业!B:J,7,0)</f>
        <v>2</v>
      </c>
      <c r="W537" s="102">
        <f>VLOOKUP(C537,职业!B:J,8,0)</f>
        <v>2</v>
      </c>
      <c r="X537" s="102">
        <f>VLOOKUP(C537,职业!B:J,9,0)</f>
        <v>2</v>
      </c>
    </row>
    <row r="538" spans="1:24">
      <c r="A538" s="44">
        <f>ROW()-2</f>
        <v>536</v>
      </c>
      <c r="B538" s="44">
        <v>653</v>
      </c>
      <c r="C538" s="40">
        <v>1</v>
      </c>
      <c r="D538" s="40">
        <v>0</v>
      </c>
      <c r="E538" s="45" t="s">
        <v>769</v>
      </c>
      <c r="F538" s="45" t="str">
        <f>VLOOKUP(C538,职业!B:C,2,0)</f>
        <v>大将军</v>
      </c>
      <c r="G538" s="45" t="str">
        <f>VLOOKUP(D538,绝技!B:C,2,0)</f>
        <v>无</v>
      </c>
      <c r="H538" s="48">
        <v>7</v>
      </c>
      <c r="I538" s="48">
        <v>16</v>
      </c>
      <c r="J538" s="44">
        <f>H538+I538</f>
        <v>23</v>
      </c>
      <c r="K538" s="40">
        <v>1</v>
      </c>
      <c r="L538" s="41">
        <v>1</v>
      </c>
      <c r="M538" s="46">
        <f>(K538*S538*5)*(10+L538)</f>
        <v>220</v>
      </c>
      <c r="N538" s="70">
        <f>(K538*T538)*(10+L538)</f>
        <v>33</v>
      </c>
      <c r="O538" s="70">
        <f>K538*U538</f>
        <v>2</v>
      </c>
      <c r="P538" s="70">
        <f>K538*V538</f>
        <v>2</v>
      </c>
      <c r="Q538" s="70">
        <f>K538*W538*2</f>
        <v>4</v>
      </c>
      <c r="R538" s="70">
        <f>K538*X538*2</f>
        <v>4</v>
      </c>
      <c r="S538" s="102">
        <f>VLOOKUP(C538,职业!B:H,4,0)</f>
        <v>4</v>
      </c>
      <c r="T538" s="102">
        <f>VLOOKUP(C538,职业!B:J,5,0)</f>
        <v>3</v>
      </c>
      <c r="U538" s="102">
        <f>VLOOKUP(C538,职业!B:J,6,0)</f>
        <v>2</v>
      </c>
      <c r="V538" s="102">
        <f>VLOOKUP(C538,职业!B:J,7,0)</f>
        <v>2</v>
      </c>
      <c r="W538" s="102">
        <f>VLOOKUP(C538,职业!B:J,8,0)</f>
        <v>2</v>
      </c>
      <c r="X538" s="102">
        <f>VLOOKUP(C538,职业!B:J,9,0)</f>
        <v>2</v>
      </c>
    </row>
    <row r="539" spans="1:24">
      <c r="A539" s="44">
        <f>ROW()-2</f>
        <v>537</v>
      </c>
      <c r="B539" s="44">
        <v>2</v>
      </c>
      <c r="C539" s="40">
        <v>1</v>
      </c>
      <c r="D539" s="40">
        <v>0</v>
      </c>
      <c r="E539" s="45" t="s">
        <v>125</v>
      </c>
      <c r="F539" s="45" t="str">
        <f>VLOOKUP(C539,职业!B:C,2,0)</f>
        <v>大将军</v>
      </c>
      <c r="G539" s="45" t="str">
        <f>VLOOKUP(D539,绝技!B:C,2,0)</f>
        <v>无</v>
      </c>
      <c r="H539" s="48">
        <v>6</v>
      </c>
      <c r="I539" s="48">
        <v>20</v>
      </c>
      <c r="J539" s="44">
        <f>H539+I539</f>
        <v>26</v>
      </c>
      <c r="K539" s="40">
        <v>1</v>
      </c>
      <c r="L539" s="41">
        <v>1</v>
      </c>
      <c r="M539" s="46">
        <f>(K539*S539*5)*(10+L539)</f>
        <v>220</v>
      </c>
      <c r="N539" s="70">
        <f>(K539*T539)*(10+L539)</f>
        <v>33</v>
      </c>
      <c r="O539" s="70">
        <f>K539*U539</f>
        <v>2</v>
      </c>
      <c r="P539" s="70">
        <f>K539*V539</f>
        <v>2</v>
      </c>
      <c r="Q539" s="70">
        <f>K539*W539*2</f>
        <v>4</v>
      </c>
      <c r="R539" s="70">
        <f>K539*X539*2</f>
        <v>4</v>
      </c>
      <c r="S539" s="102">
        <f>VLOOKUP(C539,职业!B:H,4,0)</f>
        <v>4</v>
      </c>
      <c r="T539" s="102">
        <f>VLOOKUP(C539,职业!B:J,5,0)</f>
        <v>3</v>
      </c>
      <c r="U539" s="102">
        <f>VLOOKUP(C539,职业!B:J,6,0)</f>
        <v>2</v>
      </c>
      <c r="V539" s="102">
        <f>VLOOKUP(C539,职业!B:J,7,0)</f>
        <v>2</v>
      </c>
      <c r="W539" s="102">
        <f>VLOOKUP(C539,职业!B:J,8,0)</f>
        <v>2</v>
      </c>
      <c r="X539" s="102">
        <f>VLOOKUP(C539,职业!B:J,9,0)</f>
        <v>2</v>
      </c>
    </row>
    <row r="540" spans="1:24">
      <c r="A540" s="44">
        <f>ROW()-2</f>
        <v>538</v>
      </c>
      <c r="B540" s="44">
        <v>19</v>
      </c>
      <c r="C540" s="40">
        <v>1</v>
      </c>
      <c r="D540" s="40">
        <v>0</v>
      </c>
      <c r="E540" s="45" t="s">
        <v>142</v>
      </c>
      <c r="F540" s="45" t="str">
        <f>VLOOKUP(C540,职业!B:C,2,0)</f>
        <v>大将军</v>
      </c>
      <c r="G540" s="45" t="str">
        <f>VLOOKUP(D540,绝技!B:C,2,0)</f>
        <v>无</v>
      </c>
      <c r="H540" s="48">
        <v>6</v>
      </c>
      <c r="I540" s="48">
        <v>17</v>
      </c>
      <c r="J540" s="44">
        <f>H540+I540</f>
        <v>23</v>
      </c>
      <c r="K540" s="40">
        <v>1</v>
      </c>
      <c r="L540" s="41">
        <v>1</v>
      </c>
      <c r="M540" s="46">
        <f>(K540*S540*5)*(10+L540)</f>
        <v>220</v>
      </c>
      <c r="N540" s="70">
        <f>(K540*T540)*(10+L540)</f>
        <v>33</v>
      </c>
      <c r="O540" s="70">
        <f>K540*U540</f>
        <v>2</v>
      </c>
      <c r="P540" s="70">
        <f>K540*V540</f>
        <v>2</v>
      </c>
      <c r="Q540" s="70">
        <f>K540*W540*2</f>
        <v>4</v>
      </c>
      <c r="R540" s="70">
        <f>K540*X540*2</f>
        <v>4</v>
      </c>
      <c r="S540" s="102">
        <f>VLOOKUP(C540,职业!B:H,4,0)</f>
        <v>4</v>
      </c>
      <c r="T540" s="102">
        <f>VLOOKUP(C540,职业!B:J,5,0)</f>
        <v>3</v>
      </c>
      <c r="U540" s="102">
        <f>VLOOKUP(C540,职业!B:J,6,0)</f>
        <v>2</v>
      </c>
      <c r="V540" s="102">
        <f>VLOOKUP(C540,职业!B:J,7,0)</f>
        <v>2</v>
      </c>
      <c r="W540" s="102">
        <f>VLOOKUP(C540,职业!B:J,8,0)</f>
        <v>2</v>
      </c>
      <c r="X540" s="102">
        <f>VLOOKUP(C540,职业!B:J,9,0)</f>
        <v>2</v>
      </c>
    </row>
    <row r="541" spans="1:24">
      <c r="A541" s="44">
        <f>ROW()-2</f>
        <v>539</v>
      </c>
      <c r="B541" s="44">
        <v>21</v>
      </c>
      <c r="C541" s="40">
        <v>1</v>
      </c>
      <c r="D541" s="40">
        <v>0</v>
      </c>
      <c r="E541" s="45" t="s">
        <v>144</v>
      </c>
      <c r="F541" s="45" t="str">
        <f>VLOOKUP(C541,职业!B:C,2,0)</f>
        <v>大将军</v>
      </c>
      <c r="G541" s="45" t="str">
        <f>VLOOKUP(D541,绝技!B:C,2,0)</f>
        <v>无</v>
      </c>
      <c r="H541" s="48">
        <v>6</v>
      </c>
      <c r="I541" s="48">
        <v>20</v>
      </c>
      <c r="J541" s="44">
        <f>H541+I541</f>
        <v>26</v>
      </c>
      <c r="K541" s="40">
        <v>1</v>
      </c>
      <c r="L541" s="41">
        <v>1</v>
      </c>
      <c r="M541" s="46">
        <f>(K541*S541*5)*(10+L541)</f>
        <v>220</v>
      </c>
      <c r="N541" s="70">
        <f>(K541*T541)*(10+L541)</f>
        <v>33</v>
      </c>
      <c r="O541" s="70">
        <f>K541*U541</f>
        <v>2</v>
      </c>
      <c r="P541" s="70">
        <f>K541*V541</f>
        <v>2</v>
      </c>
      <c r="Q541" s="70">
        <f>K541*W541*2</f>
        <v>4</v>
      </c>
      <c r="R541" s="70">
        <f>K541*X541*2</f>
        <v>4</v>
      </c>
      <c r="S541" s="102">
        <f>VLOOKUP(C541,职业!B:H,4,0)</f>
        <v>4</v>
      </c>
      <c r="T541" s="102">
        <f>VLOOKUP(C541,职业!B:J,5,0)</f>
        <v>3</v>
      </c>
      <c r="U541" s="102">
        <f>VLOOKUP(C541,职业!B:J,6,0)</f>
        <v>2</v>
      </c>
      <c r="V541" s="102">
        <f>VLOOKUP(C541,职业!B:J,7,0)</f>
        <v>2</v>
      </c>
      <c r="W541" s="102">
        <f>VLOOKUP(C541,职业!B:J,8,0)</f>
        <v>2</v>
      </c>
      <c r="X541" s="102">
        <f>VLOOKUP(C541,职业!B:J,9,0)</f>
        <v>2</v>
      </c>
    </row>
    <row r="542" spans="1:24">
      <c r="A542" s="44">
        <f>ROW()-2</f>
        <v>540</v>
      </c>
      <c r="B542" s="44">
        <v>24</v>
      </c>
      <c r="C542" s="40">
        <v>1</v>
      </c>
      <c r="D542" s="40">
        <v>0</v>
      </c>
      <c r="E542" s="45" t="s">
        <v>147</v>
      </c>
      <c r="F542" s="45" t="str">
        <f>VLOOKUP(C542,职业!B:C,2,0)</f>
        <v>大将军</v>
      </c>
      <c r="G542" s="45" t="str">
        <f>VLOOKUP(D542,绝技!B:C,2,0)</f>
        <v>无</v>
      </c>
      <c r="H542" s="48">
        <v>6</v>
      </c>
      <c r="I542" s="48">
        <v>20</v>
      </c>
      <c r="J542" s="44">
        <f>H542+I542</f>
        <v>26</v>
      </c>
      <c r="K542" s="40">
        <v>1</v>
      </c>
      <c r="L542" s="41">
        <v>1</v>
      </c>
      <c r="M542" s="46">
        <f>(K542*S542*5)*(10+L542)</f>
        <v>220</v>
      </c>
      <c r="N542" s="70">
        <f>(K542*T542)*(10+L542)</f>
        <v>33</v>
      </c>
      <c r="O542" s="70">
        <f>K542*U542</f>
        <v>2</v>
      </c>
      <c r="P542" s="70">
        <f>K542*V542</f>
        <v>2</v>
      </c>
      <c r="Q542" s="70">
        <f>K542*W542*2</f>
        <v>4</v>
      </c>
      <c r="R542" s="70">
        <f>K542*X542*2</f>
        <v>4</v>
      </c>
      <c r="S542" s="102">
        <f>VLOOKUP(C542,职业!B:H,4,0)</f>
        <v>4</v>
      </c>
      <c r="T542" s="102">
        <f>VLOOKUP(C542,职业!B:J,5,0)</f>
        <v>3</v>
      </c>
      <c r="U542" s="102">
        <f>VLOOKUP(C542,职业!B:J,6,0)</f>
        <v>2</v>
      </c>
      <c r="V542" s="102">
        <f>VLOOKUP(C542,职业!B:J,7,0)</f>
        <v>2</v>
      </c>
      <c r="W542" s="102">
        <f>VLOOKUP(C542,职业!B:J,8,0)</f>
        <v>2</v>
      </c>
      <c r="X542" s="102">
        <f>VLOOKUP(C542,职业!B:J,9,0)</f>
        <v>2</v>
      </c>
    </row>
    <row r="543" spans="1:24">
      <c r="A543" s="44">
        <f>ROW()-2</f>
        <v>541</v>
      </c>
      <c r="B543" s="44">
        <v>34</v>
      </c>
      <c r="C543" s="40">
        <v>1</v>
      </c>
      <c r="D543" s="40">
        <v>0</v>
      </c>
      <c r="E543" s="45" t="s">
        <v>157</v>
      </c>
      <c r="F543" s="45" t="str">
        <f>VLOOKUP(C543,职业!B:C,2,0)</f>
        <v>大将军</v>
      </c>
      <c r="G543" s="45" t="str">
        <f>VLOOKUP(D543,绝技!B:C,2,0)</f>
        <v>无</v>
      </c>
      <c r="H543" s="48">
        <v>6</v>
      </c>
      <c r="I543" s="48">
        <v>19</v>
      </c>
      <c r="J543" s="44">
        <f>H543+I543</f>
        <v>25</v>
      </c>
      <c r="K543" s="40">
        <v>1</v>
      </c>
      <c r="L543" s="41">
        <v>1</v>
      </c>
      <c r="M543" s="46">
        <f>(K543*S543*5)*(10+L543)</f>
        <v>220</v>
      </c>
      <c r="N543" s="70">
        <f>(K543*T543)*(10+L543)</f>
        <v>33</v>
      </c>
      <c r="O543" s="70">
        <f>K543*U543</f>
        <v>2</v>
      </c>
      <c r="P543" s="70">
        <f>K543*V543</f>
        <v>2</v>
      </c>
      <c r="Q543" s="70">
        <f>K543*W543*2</f>
        <v>4</v>
      </c>
      <c r="R543" s="70">
        <f>K543*X543*2</f>
        <v>4</v>
      </c>
      <c r="S543" s="102">
        <f>VLOOKUP(C543,职业!B:H,4,0)</f>
        <v>4</v>
      </c>
      <c r="T543" s="102">
        <f>VLOOKUP(C543,职业!B:J,5,0)</f>
        <v>3</v>
      </c>
      <c r="U543" s="102">
        <f>VLOOKUP(C543,职业!B:J,6,0)</f>
        <v>2</v>
      </c>
      <c r="V543" s="102">
        <f>VLOOKUP(C543,职业!B:J,7,0)</f>
        <v>2</v>
      </c>
      <c r="W543" s="102">
        <f>VLOOKUP(C543,职业!B:J,8,0)</f>
        <v>2</v>
      </c>
      <c r="X543" s="102">
        <f>VLOOKUP(C543,职业!B:J,9,0)</f>
        <v>2</v>
      </c>
    </row>
    <row r="544" spans="1:24">
      <c r="A544" s="44">
        <f>ROW()-2</f>
        <v>542</v>
      </c>
      <c r="B544" s="44">
        <v>53</v>
      </c>
      <c r="C544" s="40">
        <v>1</v>
      </c>
      <c r="D544" s="40">
        <v>0</v>
      </c>
      <c r="E544" s="45" t="s">
        <v>176</v>
      </c>
      <c r="F544" s="45" t="str">
        <f>VLOOKUP(C544,职业!B:C,2,0)</f>
        <v>大将军</v>
      </c>
      <c r="G544" s="45" t="str">
        <f>VLOOKUP(D544,绝技!B:C,2,0)</f>
        <v>无</v>
      </c>
      <c r="H544" s="48">
        <v>6</v>
      </c>
      <c r="I544" s="48">
        <v>20</v>
      </c>
      <c r="J544" s="44">
        <f>H544+I544</f>
        <v>26</v>
      </c>
      <c r="K544" s="40">
        <v>1</v>
      </c>
      <c r="L544" s="41">
        <v>1</v>
      </c>
      <c r="M544" s="46">
        <f>(K544*S544*5)*(10+L544)</f>
        <v>220</v>
      </c>
      <c r="N544" s="70">
        <f>(K544*T544)*(10+L544)</f>
        <v>33</v>
      </c>
      <c r="O544" s="70">
        <f>K544*U544</f>
        <v>2</v>
      </c>
      <c r="P544" s="70">
        <f>K544*V544</f>
        <v>2</v>
      </c>
      <c r="Q544" s="70">
        <f>K544*W544*2</f>
        <v>4</v>
      </c>
      <c r="R544" s="70">
        <f>K544*X544*2</f>
        <v>4</v>
      </c>
      <c r="S544" s="102">
        <f>VLOOKUP(C544,职业!B:H,4,0)</f>
        <v>4</v>
      </c>
      <c r="T544" s="102">
        <f>VLOOKUP(C544,职业!B:J,5,0)</f>
        <v>3</v>
      </c>
      <c r="U544" s="102">
        <f>VLOOKUP(C544,职业!B:J,6,0)</f>
        <v>2</v>
      </c>
      <c r="V544" s="102">
        <f>VLOOKUP(C544,职业!B:J,7,0)</f>
        <v>2</v>
      </c>
      <c r="W544" s="102">
        <f>VLOOKUP(C544,职业!B:J,8,0)</f>
        <v>2</v>
      </c>
      <c r="X544" s="102">
        <f>VLOOKUP(C544,职业!B:J,9,0)</f>
        <v>2</v>
      </c>
    </row>
    <row r="545" spans="1:24">
      <c r="A545" s="44">
        <f>ROW()-2</f>
        <v>543</v>
      </c>
      <c r="B545" s="44">
        <v>56</v>
      </c>
      <c r="C545" s="40">
        <v>1</v>
      </c>
      <c r="D545" s="40">
        <v>0</v>
      </c>
      <c r="E545" s="45" t="s">
        <v>179</v>
      </c>
      <c r="F545" s="45" t="str">
        <f>VLOOKUP(C545,职业!B:C,2,0)</f>
        <v>大将军</v>
      </c>
      <c r="G545" s="45" t="str">
        <f>VLOOKUP(D545,绝技!B:C,2,0)</f>
        <v>无</v>
      </c>
      <c r="H545" s="48">
        <v>6</v>
      </c>
      <c r="I545" s="48">
        <v>17</v>
      </c>
      <c r="J545" s="44">
        <f>H545+I545</f>
        <v>23</v>
      </c>
      <c r="K545" s="40">
        <v>1</v>
      </c>
      <c r="L545" s="41">
        <v>1</v>
      </c>
      <c r="M545" s="46">
        <f>(K545*S545*5)*(10+L545)</f>
        <v>220</v>
      </c>
      <c r="N545" s="70">
        <f>(K545*T545)*(10+L545)</f>
        <v>33</v>
      </c>
      <c r="O545" s="70">
        <f>K545*U545</f>
        <v>2</v>
      </c>
      <c r="P545" s="70">
        <f>K545*V545</f>
        <v>2</v>
      </c>
      <c r="Q545" s="70">
        <f>K545*W545*2</f>
        <v>4</v>
      </c>
      <c r="R545" s="70">
        <f>K545*X545*2</f>
        <v>4</v>
      </c>
      <c r="S545" s="102">
        <f>VLOOKUP(C545,职业!B:H,4,0)</f>
        <v>4</v>
      </c>
      <c r="T545" s="102">
        <f>VLOOKUP(C545,职业!B:J,5,0)</f>
        <v>3</v>
      </c>
      <c r="U545" s="102">
        <f>VLOOKUP(C545,职业!B:J,6,0)</f>
        <v>2</v>
      </c>
      <c r="V545" s="102">
        <f>VLOOKUP(C545,职业!B:J,7,0)</f>
        <v>2</v>
      </c>
      <c r="W545" s="102">
        <f>VLOOKUP(C545,职业!B:J,8,0)</f>
        <v>2</v>
      </c>
      <c r="X545" s="102">
        <f>VLOOKUP(C545,职业!B:J,9,0)</f>
        <v>2</v>
      </c>
    </row>
    <row r="546" spans="1:24">
      <c r="A546" s="44">
        <f>ROW()-2</f>
        <v>544</v>
      </c>
      <c r="B546" s="44">
        <v>90</v>
      </c>
      <c r="C546" s="40">
        <v>1</v>
      </c>
      <c r="D546" s="40">
        <v>0</v>
      </c>
      <c r="E546" s="45" t="s">
        <v>213</v>
      </c>
      <c r="F546" s="45" t="str">
        <f>VLOOKUP(C546,职业!B:C,2,0)</f>
        <v>大将军</v>
      </c>
      <c r="G546" s="45" t="str">
        <f>VLOOKUP(D546,绝技!B:C,2,0)</f>
        <v>无</v>
      </c>
      <c r="H546" s="48">
        <v>6</v>
      </c>
      <c r="I546" s="48">
        <v>6</v>
      </c>
      <c r="J546" s="44">
        <f>H546+I546</f>
        <v>12</v>
      </c>
      <c r="K546" s="40">
        <v>1</v>
      </c>
      <c r="L546" s="41">
        <v>1</v>
      </c>
      <c r="M546" s="46">
        <f>(K546*S546*5)*(10+L546)</f>
        <v>220</v>
      </c>
      <c r="N546" s="70">
        <f>(K546*T546)*(10+L546)</f>
        <v>33</v>
      </c>
      <c r="O546" s="70">
        <f>K546*U546</f>
        <v>2</v>
      </c>
      <c r="P546" s="70">
        <f>K546*V546</f>
        <v>2</v>
      </c>
      <c r="Q546" s="70">
        <f>K546*W546*2</f>
        <v>4</v>
      </c>
      <c r="R546" s="70">
        <f>K546*X546*2</f>
        <v>4</v>
      </c>
      <c r="S546" s="102">
        <f>VLOOKUP(C546,职业!B:H,4,0)</f>
        <v>4</v>
      </c>
      <c r="T546" s="102">
        <f>VLOOKUP(C546,职业!B:J,5,0)</f>
        <v>3</v>
      </c>
      <c r="U546" s="102">
        <f>VLOOKUP(C546,职业!B:J,6,0)</f>
        <v>2</v>
      </c>
      <c r="V546" s="102">
        <f>VLOOKUP(C546,职业!B:J,7,0)</f>
        <v>2</v>
      </c>
      <c r="W546" s="102">
        <f>VLOOKUP(C546,职业!B:J,8,0)</f>
        <v>2</v>
      </c>
      <c r="X546" s="102">
        <f>VLOOKUP(C546,职业!B:J,9,0)</f>
        <v>2</v>
      </c>
    </row>
    <row r="547" spans="1:24">
      <c r="A547" s="44">
        <f>ROW()-2</f>
        <v>545</v>
      </c>
      <c r="B547" s="44">
        <v>99</v>
      </c>
      <c r="C547" s="40">
        <v>1</v>
      </c>
      <c r="D547" s="40">
        <v>0</v>
      </c>
      <c r="E547" s="45" t="s">
        <v>222</v>
      </c>
      <c r="F547" s="45" t="str">
        <f>VLOOKUP(C547,职业!B:C,2,0)</f>
        <v>大将军</v>
      </c>
      <c r="G547" s="45" t="str">
        <f>VLOOKUP(D547,绝技!B:C,2,0)</f>
        <v>无</v>
      </c>
      <c r="H547" s="48">
        <v>6</v>
      </c>
      <c r="I547" s="48">
        <v>16</v>
      </c>
      <c r="J547" s="44">
        <f>H547+I547</f>
        <v>22</v>
      </c>
      <c r="K547" s="40">
        <v>1</v>
      </c>
      <c r="L547" s="41">
        <v>1</v>
      </c>
      <c r="M547" s="46">
        <f>(K547*S547*5)*(10+L547)</f>
        <v>220</v>
      </c>
      <c r="N547" s="70">
        <f>(K547*T547)*(10+L547)</f>
        <v>33</v>
      </c>
      <c r="O547" s="70">
        <f>K547*U547</f>
        <v>2</v>
      </c>
      <c r="P547" s="70">
        <f>K547*V547</f>
        <v>2</v>
      </c>
      <c r="Q547" s="70">
        <f>K547*W547*2</f>
        <v>4</v>
      </c>
      <c r="R547" s="70">
        <f>K547*X547*2</f>
        <v>4</v>
      </c>
      <c r="S547" s="102">
        <f>VLOOKUP(C547,职业!B:H,4,0)</f>
        <v>4</v>
      </c>
      <c r="T547" s="102">
        <f>VLOOKUP(C547,职业!B:J,5,0)</f>
        <v>3</v>
      </c>
      <c r="U547" s="102">
        <f>VLOOKUP(C547,职业!B:J,6,0)</f>
        <v>2</v>
      </c>
      <c r="V547" s="102">
        <f>VLOOKUP(C547,职业!B:J,7,0)</f>
        <v>2</v>
      </c>
      <c r="W547" s="102">
        <f>VLOOKUP(C547,职业!B:J,8,0)</f>
        <v>2</v>
      </c>
      <c r="X547" s="102">
        <f>VLOOKUP(C547,职业!B:J,9,0)</f>
        <v>2</v>
      </c>
    </row>
    <row r="548" spans="1:24">
      <c r="A548" s="44">
        <f>ROW()-2</f>
        <v>546</v>
      </c>
      <c r="B548" s="44">
        <v>187</v>
      </c>
      <c r="C548" s="40">
        <v>1</v>
      </c>
      <c r="D548" s="40">
        <v>0</v>
      </c>
      <c r="E548" s="45" t="s">
        <v>310</v>
      </c>
      <c r="F548" s="45" t="str">
        <f>VLOOKUP(C548,职业!B:C,2,0)</f>
        <v>大将军</v>
      </c>
      <c r="G548" s="45" t="str">
        <f>VLOOKUP(D548,绝技!B:C,2,0)</f>
        <v>无</v>
      </c>
      <c r="H548" s="48">
        <v>6</v>
      </c>
      <c r="I548" s="48">
        <v>19</v>
      </c>
      <c r="J548" s="44">
        <f>H548+I548</f>
        <v>25</v>
      </c>
      <c r="K548" s="40">
        <v>1</v>
      </c>
      <c r="L548" s="41">
        <v>1</v>
      </c>
      <c r="M548" s="46">
        <f>(K548*S548*5)*(10+L548)</f>
        <v>220</v>
      </c>
      <c r="N548" s="70">
        <f>(K548*T548)*(10+L548)</f>
        <v>33</v>
      </c>
      <c r="O548" s="70">
        <f>K548*U548</f>
        <v>2</v>
      </c>
      <c r="P548" s="70">
        <f>K548*V548</f>
        <v>2</v>
      </c>
      <c r="Q548" s="70">
        <f>K548*W548*2</f>
        <v>4</v>
      </c>
      <c r="R548" s="70">
        <f>K548*X548*2</f>
        <v>4</v>
      </c>
      <c r="S548" s="102">
        <f>VLOOKUP(C548,职业!B:H,4,0)</f>
        <v>4</v>
      </c>
      <c r="T548" s="102">
        <f>VLOOKUP(C548,职业!B:J,5,0)</f>
        <v>3</v>
      </c>
      <c r="U548" s="102">
        <f>VLOOKUP(C548,职业!B:J,6,0)</f>
        <v>2</v>
      </c>
      <c r="V548" s="102">
        <f>VLOOKUP(C548,职业!B:J,7,0)</f>
        <v>2</v>
      </c>
      <c r="W548" s="102">
        <f>VLOOKUP(C548,职业!B:J,8,0)</f>
        <v>2</v>
      </c>
      <c r="X548" s="102">
        <f>VLOOKUP(C548,职业!B:J,9,0)</f>
        <v>2</v>
      </c>
    </row>
    <row r="549" spans="1:24">
      <c r="A549" s="44">
        <f>ROW()-2</f>
        <v>547</v>
      </c>
      <c r="B549" s="44">
        <v>258</v>
      </c>
      <c r="C549" s="40">
        <v>1</v>
      </c>
      <c r="D549" s="40">
        <v>0</v>
      </c>
      <c r="E549" s="45" t="s">
        <v>381</v>
      </c>
      <c r="F549" s="45" t="str">
        <f>VLOOKUP(C549,职业!B:C,2,0)</f>
        <v>大将军</v>
      </c>
      <c r="G549" s="45" t="str">
        <f>VLOOKUP(D549,绝技!B:C,2,0)</f>
        <v>无</v>
      </c>
      <c r="H549" s="48">
        <v>6</v>
      </c>
      <c r="I549" s="48">
        <v>19</v>
      </c>
      <c r="J549" s="44">
        <f>H549+I549</f>
        <v>25</v>
      </c>
      <c r="K549" s="40">
        <v>1</v>
      </c>
      <c r="L549" s="41">
        <v>1</v>
      </c>
      <c r="M549" s="46">
        <f>(K549*S549*5)*(10+L549)</f>
        <v>220</v>
      </c>
      <c r="N549" s="70">
        <f>(K549*T549)*(10+L549)</f>
        <v>33</v>
      </c>
      <c r="O549" s="70">
        <f>K549*U549</f>
        <v>2</v>
      </c>
      <c r="P549" s="70">
        <f>K549*V549</f>
        <v>2</v>
      </c>
      <c r="Q549" s="70">
        <f>K549*W549*2</f>
        <v>4</v>
      </c>
      <c r="R549" s="70">
        <f>K549*X549*2</f>
        <v>4</v>
      </c>
      <c r="S549" s="102">
        <f>VLOOKUP(C549,职业!B:H,4,0)</f>
        <v>4</v>
      </c>
      <c r="T549" s="102">
        <f>VLOOKUP(C549,职业!B:J,5,0)</f>
        <v>3</v>
      </c>
      <c r="U549" s="102">
        <f>VLOOKUP(C549,职业!B:J,6,0)</f>
        <v>2</v>
      </c>
      <c r="V549" s="102">
        <f>VLOOKUP(C549,职业!B:J,7,0)</f>
        <v>2</v>
      </c>
      <c r="W549" s="102">
        <f>VLOOKUP(C549,职业!B:J,8,0)</f>
        <v>2</v>
      </c>
      <c r="X549" s="102">
        <f>VLOOKUP(C549,职业!B:J,9,0)</f>
        <v>2</v>
      </c>
    </row>
    <row r="550" spans="1:24">
      <c r="A550" s="44">
        <f>ROW()-2</f>
        <v>548</v>
      </c>
      <c r="B550" s="44">
        <v>259</v>
      </c>
      <c r="C550" s="40">
        <v>8</v>
      </c>
      <c r="D550" s="40">
        <v>0</v>
      </c>
      <c r="E550" s="45" t="s">
        <v>382</v>
      </c>
      <c r="F550" s="45" t="str">
        <f>VLOOKUP(C550,职业!B:C,2,0)</f>
        <v>武道家</v>
      </c>
      <c r="G550" s="45" t="str">
        <f>VLOOKUP(D550,绝技!B:C,2,0)</f>
        <v>无</v>
      </c>
      <c r="H550" s="48">
        <v>6</v>
      </c>
      <c r="I550" s="48">
        <v>24</v>
      </c>
      <c r="J550" s="44">
        <f>H550+I550</f>
        <v>30</v>
      </c>
      <c r="K550" s="40">
        <v>3</v>
      </c>
      <c r="L550" s="41">
        <v>1</v>
      </c>
      <c r="M550" s="46">
        <f>(K550*S550*5)*(10+L550)</f>
        <v>825</v>
      </c>
      <c r="N550" s="70">
        <f>(K550*T550)*(10+L550)</f>
        <v>66</v>
      </c>
      <c r="O550" s="70">
        <f>K550*U550</f>
        <v>3</v>
      </c>
      <c r="P550" s="70">
        <f>K550*V550</f>
        <v>9</v>
      </c>
      <c r="Q550" s="70">
        <f>K550*W550*2</f>
        <v>6</v>
      </c>
      <c r="R550" s="70">
        <f>K550*X550*2</f>
        <v>18</v>
      </c>
      <c r="S550" s="102">
        <f>VLOOKUP(C550,职业!B:H,4,0)</f>
        <v>5</v>
      </c>
      <c r="T550" s="102">
        <f>VLOOKUP(C550,职业!B:J,5,0)</f>
        <v>2</v>
      </c>
      <c r="U550" s="102">
        <f>VLOOKUP(C550,职业!B:J,6,0)</f>
        <v>1</v>
      </c>
      <c r="V550" s="102">
        <f>VLOOKUP(C550,职业!B:J,7,0)</f>
        <v>3</v>
      </c>
      <c r="W550" s="102">
        <f>VLOOKUP(C550,职业!B:J,8,0)</f>
        <v>1</v>
      </c>
      <c r="X550" s="102">
        <f>VLOOKUP(C550,职业!B:J,9,0)</f>
        <v>3</v>
      </c>
    </row>
    <row r="551" spans="1:24">
      <c r="A551" s="44">
        <f>ROW()-2</f>
        <v>549</v>
      </c>
      <c r="B551" s="44">
        <v>276</v>
      </c>
      <c r="C551" s="40">
        <v>1</v>
      </c>
      <c r="D551" s="40">
        <v>0</v>
      </c>
      <c r="E551" s="45" t="s">
        <v>399</v>
      </c>
      <c r="F551" s="45" t="str">
        <f>VLOOKUP(C551,职业!B:C,2,0)</f>
        <v>大将军</v>
      </c>
      <c r="G551" s="45" t="str">
        <f>VLOOKUP(D551,绝技!B:C,2,0)</f>
        <v>无</v>
      </c>
      <c r="H551" s="48">
        <v>6</v>
      </c>
      <c r="I551" s="48">
        <v>19</v>
      </c>
      <c r="J551" s="44">
        <f>H551+I551</f>
        <v>25</v>
      </c>
      <c r="K551" s="40">
        <v>1</v>
      </c>
      <c r="L551" s="41">
        <v>1</v>
      </c>
      <c r="M551" s="46">
        <f>(K551*S551*5)*(10+L551)</f>
        <v>220</v>
      </c>
      <c r="N551" s="70">
        <f>(K551*T551)*(10+L551)</f>
        <v>33</v>
      </c>
      <c r="O551" s="70">
        <f>K551*U551</f>
        <v>2</v>
      </c>
      <c r="P551" s="70">
        <f>K551*V551</f>
        <v>2</v>
      </c>
      <c r="Q551" s="70">
        <f>K551*W551*2</f>
        <v>4</v>
      </c>
      <c r="R551" s="70">
        <f>K551*X551*2</f>
        <v>4</v>
      </c>
      <c r="S551" s="102">
        <f>VLOOKUP(C551,职业!B:H,4,0)</f>
        <v>4</v>
      </c>
      <c r="T551" s="102">
        <f>VLOOKUP(C551,职业!B:J,5,0)</f>
        <v>3</v>
      </c>
      <c r="U551" s="102">
        <f>VLOOKUP(C551,职业!B:J,6,0)</f>
        <v>2</v>
      </c>
      <c r="V551" s="102">
        <f>VLOOKUP(C551,职业!B:J,7,0)</f>
        <v>2</v>
      </c>
      <c r="W551" s="102">
        <f>VLOOKUP(C551,职业!B:J,8,0)</f>
        <v>2</v>
      </c>
      <c r="X551" s="102">
        <f>VLOOKUP(C551,职业!B:J,9,0)</f>
        <v>2</v>
      </c>
    </row>
    <row r="552" spans="1:24">
      <c r="A552" s="44">
        <f>ROW()-2</f>
        <v>550</v>
      </c>
      <c r="B552" s="44">
        <v>281</v>
      </c>
      <c r="C552" s="40">
        <v>1</v>
      </c>
      <c r="D552" s="40">
        <v>0</v>
      </c>
      <c r="E552" s="45" t="s">
        <v>404</v>
      </c>
      <c r="F552" s="45" t="str">
        <f>VLOOKUP(C552,职业!B:C,2,0)</f>
        <v>大将军</v>
      </c>
      <c r="G552" s="45" t="str">
        <f>VLOOKUP(D552,绝技!B:C,2,0)</f>
        <v>无</v>
      </c>
      <c r="H552" s="48">
        <v>6</v>
      </c>
      <c r="I552" s="48">
        <v>18</v>
      </c>
      <c r="J552" s="44">
        <f>H552+I552</f>
        <v>24</v>
      </c>
      <c r="K552" s="40">
        <v>1</v>
      </c>
      <c r="L552" s="41">
        <v>1</v>
      </c>
      <c r="M552" s="46">
        <f>(K552*S552*5)*(10+L552)</f>
        <v>220</v>
      </c>
      <c r="N552" s="70">
        <f>(K552*T552)*(10+L552)</f>
        <v>33</v>
      </c>
      <c r="O552" s="70">
        <f>K552*U552</f>
        <v>2</v>
      </c>
      <c r="P552" s="70">
        <f>K552*V552</f>
        <v>2</v>
      </c>
      <c r="Q552" s="70">
        <f>K552*W552*2</f>
        <v>4</v>
      </c>
      <c r="R552" s="70">
        <f>K552*X552*2</f>
        <v>4</v>
      </c>
      <c r="S552" s="102">
        <f>VLOOKUP(C552,职业!B:H,4,0)</f>
        <v>4</v>
      </c>
      <c r="T552" s="102">
        <f>VLOOKUP(C552,职业!B:J,5,0)</f>
        <v>3</v>
      </c>
      <c r="U552" s="102">
        <f>VLOOKUP(C552,职业!B:J,6,0)</f>
        <v>2</v>
      </c>
      <c r="V552" s="102">
        <f>VLOOKUP(C552,职业!B:J,7,0)</f>
        <v>2</v>
      </c>
      <c r="W552" s="102">
        <f>VLOOKUP(C552,职业!B:J,8,0)</f>
        <v>2</v>
      </c>
      <c r="X552" s="102">
        <f>VLOOKUP(C552,职业!B:J,9,0)</f>
        <v>2</v>
      </c>
    </row>
    <row r="553" spans="1:24">
      <c r="A553" s="44">
        <f>ROW()-2</f>
        <v>551</v>
      </c>
      <c r="B553" s="44">
        <v>283</v>
      </c>
      <c r="C553" s="40">
        <v>1</v>
      </c>
      <c r="D553" s="40">
        <v>0</v>
      </c>
      <c r="E553" s="45" t="s">
        <v>406</v>
      </c>
      <c r="F553" s="45" t="str">
        <f>VLOOKUP(C553,职业!B:C,2,0)</f>
        <v>大将军</v>
      </c>
      <c r="G553" s="45" t="str">
        <f>VLOOKUP(D553,绝技!B:C,2,0)</f>
        <v>无</v>
      </c>
      <c r="H553" s="48">
        <v>6</v>
      </c>
      <c r="I553" s="48">
        <v>12</v>
      </c>
      <c r="J553" s="44">
        <f>H553+I553</f>
        <v>18</v>
      </c>
      <c r="K553" s="40">
        <v>1</v>
      </c>
      <c r="L553" s="41">
        <v>1</v>
      </c>
      <c r="M553" s="46">
        <f>(K553*S553*5)*(10+L553)</f>
        <v>220</v>
      </c>
      <c r="N553" s="70">
        <f>(K553*T553)*(10+L553)</f>
        <v>33</v>
      </c>
      <c r="O553" s="70">
        <f>K553*U553</f>
        <v>2</v>
      </c>
      <c r="P553" s="70">
        <f>K553*V553</f>
        <v>2</v>
      </c>
      <c r="Q553" s="70">
        <f>K553*W553*2</f>
        <v>4</v>
      </c>
      <c r="R553" s="70">
        <f>K553*X553*2</f>
        <v>4</v>
      </c>
      <c r="S553" s="102">
        <f>VLOOKUP(C553,职业!B:H,4,0)</f>
        <v>4</v>
      </c>
      <c r="T553" s="102">
        <f>VLOOKUP(C553,职业!B:J,5,0)</f>
        <v>3</v>
      </c>
      <c r="U553" s="102">
        <f>VLOOKUP(C553,职业!B:J,6,0)</f>
        <v>2</v>
      </c>
      <c r="V553" s="102">
        <f>VLOOKUP(C553,职业!B:J,7,0)</f>
        <v>2</v>
      </c>
      <c r="W553" s="102">
        <f>VLOOKUP(C553,职业!B:J,8,0)</f>
        <v>2</v>
      </c>
      <c r="X553" s="102">
        <f>VLOOKUP(C553,职业!B:J,9,0)</f>
        <v>2</v>
      </c>
    </row>
    <row r="554" spans="1:24">
      <c r="A554" s="44">
        <f>ROW()-2</f>
        <v>552</v>
      </c>
      <c r="B554" s="44">
        <v>301</v>
      </c>
      <c r="C554" s="40">
        <v>1</v>
      </c>
      <c r="D554" s="40">
        <v>0</v>
      </c>
      <c r="E554" s="45" t="s">
        <v>423</v>
      </c>
      <c r="F554" s="45" t="str">
        <f>VLOOKUP(C554,职业!B:C,2,0)</f>
        <v>大将军</v>
      </c>
      <c r="G554" s="45" t="str">
        <f>VLOOKUP(D554,绝技!B:C,2,0)</f>
        <v>无</v>
      </c>
      <c r="H554" s="48">
        <v>6</v>
      </c>
      <c r="I554" s="48">
        <v>10</v>
      </c>
      <c r="J554" s="44">
        <f>H554+I554</f>
        <v>16</v>
      </c>
      <c r="K554" s="40">
        <v>1</v>
      </c>
      <c r="L554" s="41">
        <v>1</v>
      </c>
      <c r="M554" s="46">
        <f>(K554*S554*5)*(10+L554)</f>
        <v>220</v>
      </c>
      <c r="N554" s="70">
        <f>(K554*T554)*(10+L554)</f>
        <v>33</v>
      </c>
      <c r="O554" s="70">
        <f>K554*U554</f>
        <v>2</v>
      </c>
      <c r="P554" s="70">
        <f>K554*V554</f>
        <v>2</v>
      </c>
      <c r="Q554" s="70">
        <f>K554*W554*2</f>
        <v>4</v>
      </c>
      <c r="R554" s="70">
        <f>K554*X554*2</f>
        <v>4</v>
      </c>
      <c r="S554" s="102">
        <f>VLOOKUP(C554,职业!B:H,4,0)</f>
        <v>4</v>
      </c>
      <c r="T554" s="102">
        <f>VLOOKUP(C554,职业!B:J,5,0)</f>
        <v>3</v>
      </c>
      <c r="U554" s="102">
        <f>VLOOKUP(C554,职业!B:J,6,0)</f>
        <v>2</v>
      </c>
      <c r="V554" s="102">
        <f>VLOOKUP(C554,职业!B:J,7,0)</f>
        <v>2</v>
      </c>
      <c r="W554" s="102">
        <f>VLOOKUP(C554,职业!B:J,8,0)</f>
        <v>2</v>
      </c>
      <c r="X554" s="102">
        <f>VLOOKUP(C554,职业!B:J,9,0)</f>
        <v>2</v>
      </c>
    </row>
    <row r="555" spans="1:24">
      <c r="A555" s="44">
        <f>ROW()-2</f>
        <v>553</v>
      </c>
      <c r="B555" s="44">
        <v>304</v>
      </c>
      <c r="C555" s="40">
        <v>1</v>
      </c>
      <c r="D555" s="40">
        <v>0</v>
      </c>
      <c r="E555" s="45" t="s">
        <v>426</v>
      </c>
      <c r="F555" s="45" t="str">
        <f>VLOOKUP(C555,职业!B:C,2,0)</f>
        <v>大将军</v>
      </c>
      <c r="G555" s="45" t="str">
        <f>VLOOKUP(D555,绝技!B:C,2,0)</f>
        <v>无</v>
      </c>
      <c r="H555" s="48">
        <v>6</v>
      </c>
      <c r="I555" s="48">
        <v>19</v>
      </c>
      <c r="J555" s="44">
        <f>H555+I555</f>
        <v>25</v>
      </c>
      <c r="K555" s="40">
        <v>1</v>
      </c>
      <c r="L555" s="41">
        <v>1</v>
      </c>
      <c r="M555" s="46">
        <f>(K555*S555*5)*(10+L555)</f>
        <v>220</v>
      </c>
      <c r="N555" s="70">
        <f>(K555*T555)*(10+L555)</f>
        <v>33</v>
      </c>
      <c r="O555" s="70">
        <f>K555*U555</f>
        <v>2</v>
      </c>
      <c r="P555" s="70">
        <f>K555*V555</f>
        <v>2</v>
      </c>
      <c r="Q555" s="70">
        <f>K555*W555*2</f>
        <v>4</v>
      </c>
      <c r="R555" s="70">
        <f>K555*X555*2</f>
        <v>4</v>
      </c>
      <c r="S555" s="102">
        <f>VLOOKUP(C555,职业!B:H,4,0)</f>
        <v>4</v>
      </c>
      <c r="T555" s="102">
        <f>VLOOKUP(C555,职业!B:J,5,0)</f>
        <v>3</v>
      </c>
      <c r="U555" s="102">
        <f>VLOOKUP(C555,职业!B:J,6,0)</f>
        <v>2</v>
      </c>
      <c r="V555" s="102">
        <f>VLOOKUP(C555,职业!B:J,7,0)</f>
        <v>2</v>
      </c>
      <c r="W555" s="102">
        <f>VLOOKUP(C555,职业!B:J,8,0)</f>
        <v>2</v>
      </c>
      <c r="X555" s="102">
        <f>VLOOKUP(C555,职业!B:J,9,0)</f>
        <v>2</v>
      </c>
    </row>
    <row r="556" spans="1:24">
      <c r="A556" s="44">
        <f>ROW()-2</f>
        <v>554</v>
      </c>
      <c r="B556" s="44">
        <v>330</v>
      </c>
      <c r="C556" s="40">
        <v>1</v>
      </c>
      <c r="D556" s="40">
        <v>0</v>
      </c>
      <c r="E556" s="45" t="s">
        <v>452</v>
      </c>
      <c r="F556" s="45" t="str">
        <f>VLOOKUP(C556,职业!B:C,2,0)</f>
        <v>大将军</v>
      </c>
      <c r="G556" s="45" t="str">
        <f>VLOOKUP(D556,绝技!B:C,2,0)</f>
        <v>无</v>
      </c>
      <c r="H556" s="48">
        <v>6</v>
      </c>
      <c r="I556" s="48">
        <v>12</v>
      </c>
      <c r="J556" s="44">
        <f>H556+I556</f>
        <v>18</v>
      </c>
      <c r="K556" s="40">
        <v>1</v>
      </c>
      <c r="L556" s="41">
        <v>1</v>
      </c>
      <c r="M556" s="46">
        <f>(K556*S556*5)*(10+L556)</f>
        <v>220</v>
      </c>
      <c r="N556" s="70">
        <f>(K556*T556)*(10+L556)</f>
        <v>33</v>
      </c>
      <c r="O556" s="70">
        <f>K556*U556</f>
        <v>2</v>
      </c>
      <c r="P556" s="70">
        <f>K556*V556</f>
        <v>2</v>
      </c>
      <c r="Q556" s="70">
        <f>K556*W556*2</f>
        <v>4</v>
      </c>
      <c r="R556" s="70">
        <f>K556*X556*2</f>
        <v>4</v>
      </c>
      <c r="S556" s="102">
        <f>VLOOKUP(C556,职业!B:H,4,0)</f>
        <v>4</v>
      </c>
      <c r="T556" s="102">
        <f>VLOOKUP(C556,职业!B:J,5,0)</f>
        <v>3</v>
      </c>
      <c r="U556" s="102">
        <f>VLOOKUP(C556,职业!B:J,6,0)</f>
        <v>2</v>
      </c>
      <c r="V556" s="102">
        <f>VLOOKUP(C556,职业!B:J,7,0)</f>
        <v>2</v>
      </c>
      <c r="W556" s="102">
        <f>VLOOKUP(C556,职业!B:J,8,0)</f>
        <v>2</v>
      </c>
      <c r="X556" s="102">
        <f>VLOOKUP(C556,职业!B:J,9,0)</f>
        <v>2</v>
      </c>
    </row>
    <row r="557" spans="1:24">
      <c r="A557" s="44">
        <f>ROW()-2</f>
        <v>555</v>
      </c>
      <c r="B557" s="44">
        <v>401</v>
      </c>
      <c r="C557" s="40">
        <v>1</v>
      </c>
      <c r="D557" s="40">
        <v>0</v>
      </c>
      <c r="E557" s="45" t="s">
        <v>523</v>
      </c>
      <c r="F557" s="45" t="str">
        <f>VLOOKUP(C557,职业!B:C,2,0)</f>
        <v>大将军</v>
      </c>
      <c r="G557" s="45" t="str">
        <f>VLOOKUP(D557,绝技!B:C,2,0)</f>
        <v>无</v>
      </c>
      <c r="H557" s="48">
        <v>6</v>
      </c>
      <c r="I557" s="48">
        <v>19</v>
      </c>
      <c r="J557" s="44">
        <f>H557+I557</f>
        <v>25</v>
      </c>
      <c r="K557" s="40">
        <v>1</v>
      </c>
      <c r="L557" s="41">
        <v>1</v>
      </c>
      <c r="M557" s="46">
        <f>(K557*S557*5)*(10+L557)</f>
        <v>220</v>
      </c>
      <c r="N557" s="70">
        <f>(K557*T557)*(10+L557)</f>
        <v>33</v>
      </c>
      <c r="O557" s="70">
        <f>K557*U557</f>
        <v>2</v>
      </c>
      <c r="P557" s="70">
        <f>K557*V557</f>
        <v>2</v>
      </c>
      <c r="Q557" s="70">
        <f>K557*W557*2</f>
        <v>4</v>
      </c>
      <c r="R557" s="70">
        <f>K557*X557*2</f>
        <v>4</v>
      </c>
      <c r="S557" s="102">
        <f>VLOOKUP(C557,职业!B:H,4,0)</f>
        <v>4</v>
      </c>
      <c r="T557" s="102">
        <f>VLOOKUP(C557,职业!B:J,5,0)</f>
        <v>3</v>
      </c>
      <c r="U557" s="102">
        <f>VLOOKUP(C557,职业!B:J,6,0)</f>
        <v>2</v>
      </c>
      <c r="V557" s="102">
        <f>VLOOKUP(C557,职业!B:J,7,0)</f>
        <v>2</v>
      </c>
      <c r="W557" s="102">
        <f>VLOOKUP(C557,职业!B:J,8,0)</f>
        <v>2</v>
      </c>
      <c r="X557" s="102">
        <f>VLOOKUP(C557,职业!B:J,9,0)</f>
        <v>2</v>
      </c>
    </row>
    <row r="558" spans="1:24">
      <c r="A558" s="44">
        <f>ROW()-2</f>
        <v>556</v>
      </c>
      <c r="B558" s="44">
        <v>403</v>
      </c>
      <c r="C558" s="40">
        <v>1</v>
      </c>
      <c r="D558" s="40">
        <v>0</v>
      </c>
      <c r="E558" s="45" t="s">
        <v>525</v>
      </c>
      <c r="F558" s="45" t="str">
        <f>VLOOKUP(C558,职业!B:C,2,0)</f>
        <v>大将军</v>
      </c>
      <c r="G558" s="45" t="str">
        <f>VLOOKUP(D558,绝技!B:C,2,0)</f>
        <v>无</v>
      </c>
      <c r="H558" s="48">
        <v>6</v>
      </c>
      <c r="I558" s="48">
        <v>22</v>
      </c>
      <c r="J558" s="44">
        <f>H558+I558</f>
        <v>28</v>
      </c>
      <c r="K558" s="40">
        <v>1</v>
      </c>
      <c r="L558" s="41">
        <v>1</v>
      </c>
      <c r="M558" s="46">
        <f>(K558*S558*5)*(10+L558)</f>
        <v>220</v>
      </c>
      <c r="N558" s="70">
        <f>(K558*T558)*(10+L558)</f>
        <v>33</v>
      </c>
      <c r="O558" s="70">
        <f>K558*U558</f>
        <v>2</v>
      </c>
      <c r="P558" s="70">
        <f>K558*V558</f>
        <v>2</v>
      </c>
      <c r="Q558" s="70">
        <f>K558*W558*2</f>
        <v>4</v>
      </c>
      <c r="R558" s="70">
        <f>K558*X558*2</f>
        <v>4</v>
      </c>
      <c r="S558" s="102">
        <f>VLOOKUP(C558,职业!B:H,4,0)</f>
        <v>4</v>
      </c>
      <c r="T558" s="102">
        <f>VLOOKUP(C558,职业!B:J,5,0)</f>
        <v>3</v>
      </c>
      <c r="U558" s="102">
        <f>VLOOKUP(C558,职业!B:J,6,0)</f>
        <v>2</v>
      </c>
      <c r="V558" s="102">
        <f>VLOOKUP(C558,职业!B:J,7,0)</f>
        <v>2</v>
      </c>
      <c r="W558" s="102">
        <f>VLOOKUP(C558,职业!B:J,8,0)</f>
        <v>2</v>
      </c>
      <c r="X558" s="102">
        <f>VLOOKUP(C558,职业!B:J,9,0)</f>
        <v>2</v>
      </c>
    </row>
    <row r="559" spans="1:24">
      <c r="A559" s="44">
        <f>ROW()-2</f>
        <v>557</v>
      </c>
      <c r="B559" s="44">
        <v>405</v>
      </c>
      <c r="C559" s="40">
        <v>1</v>
      </c>
      <c r="D559" s="40">
        <v>0</v>
      </c>
      <c r="E559" s="45" t="s">
        <v>527</v>
      </c>
      <c r="F559" s="45" t="str">
        <f>VLOOKUP(C559,职业!B:C,2,0)</f>
        <v>大将军</v>
      </c>
      <c r="G559" s="45" t="str">
        <f>VLOOKUP(D559,绝技!B:C,2,0)</f>
        <v>无</v>
      </c>
      <c r="H559" s="48">
        <v>6</v>
      </c>
      <c r="I559" s="48">
        <v>18</v>
      </c>
      <c r="J559" s="44">
        <f>H559+I559</f>
        <v>24</v>
      </c>
      <c r="K559" s="40">
        <v>1</v>
      </c>
      <c r="L559" s="41">
        <v>1</v>
      </c>
      <c r="M559" s="46">
        <f>(K559*S559*5)*(10+L559)</f>
        <v>220</v>
      </c>
      <c r="N559" s="70">
        <f>(K559*T559)*(10+L559)</f>
        <v>33</v>
      </c>
      <c r="O559" s="70">
        <f>K559*U559</f>
        <v>2</v>
      </c>
      <c r="P559" s="70">
        <f>K559*V559</f>
        <v>2</v>
      </c>
      <c r="Q559" s="70">
        <f>K559*W559*2</f>
        <v>4</v>
      </c>
      <c r="R559" s="70">
        <f>K559*X559*2</f>
        <v>4</v>
      </c>
      <c r="S559" s="102">
        <f>VLOOKUP(C559,职业!B:H,4,0)</f>
        <v>4</v>
      </c>
      <c r="T559" s="102">
        <f>VLOOKUP(C559,职业!B:J,5,0)</f>
        <v>3</v>
      </c>
      <c r="U559" s="102">
        <f>VLOOKUP(C559,职业!B:J,6,0)</f>
        <v>2</v>
      </c>
      <c r="V559" s="102">
        <f>VLOOKUP(C559,职业!B:J,7,0)</f>
        <v>2</v>
      </c>
      <c r="W559" s="102">
        <f>VLOOKUP(C559,职业!B:J,8,0)</f>
        <v>2</v>
      </c>
      <c r="X559" s="102">
        <f>VLOOKUP(C559,职业!B:J,9,0)</f>
        <v>2</v>
      </c>
    </row>
    <row r="560" spans="1:24">
      <c r="A560" s="44">
        <f>ROW()-2</f>
        <v>558</v>
      </c>
      <c r="B560" s="44">
        <v>424</v>
      </c>
      <c r="C560" s="40">
        <v>12</v>
      </c>
      <c r="D560" s="40">
        <v>0</v>
      </c>
      <c r="E560" s="45" t="s">
        <v>546</v>
      </c>
      <c r="F560" s="45" t="str">
        <f>VLOOKUP(C560,职业!B:C,2,0)</f>
        <v>仙术师</v>
      </c>
      <c r="G560" s="45" t="str">
        <f>VLOOKUP(D560,绝技!B:C,2,0)</f>
        <v>无</v>
      </c>
      <c r="H560" s="48">
        <v>6</v>
      </c>
      <c r="I560" s="48">
        <v>23</v>
      </c>
      <c r="J560" s="44">
        <f>H560+I560</f>
        <v>29</v>
      </c>
      <c r="K560" s="40">
        <v>5</v>
      </c>
      <c r="L560" s="41">
        <v>1</v>
      </c>
      <c r="M560" s="46">
        <f>(K560*S560*5)*(10+L560)</f>
        <v>550</v>
      </c>
      <c r="N560" s="70">
        <f>(K560*T560)*(10+L560)</f>
        <v>275</v>
      </c>
      <c r="O560" s="70">
        <f>K560*U560</f>
        <v>5</v>
      </c>
      <c r="P560" s="70">
        <f>K560*V560</f>
        <v>20</v>
      </c>
      <c r="Q560" s="70">
        <f>K560*W560*2</f>
        <v>10</v>
      </c>
      <c r="R560" s="70">
        <f>K560*X560*2</f>
        <v>20</v>
      </c>
      <c r="S560" s="102">
        <f>VLOOKUP(C560,职业!B:H,4,0)</f>
        <v>2</v>
      </c>
      <c r="T560" s="102">
        <f>VLOOKUP(C560,职业!B:J,5,0)</f>
        <v>5</v>
      </c>
      <c r="U560" s="102">
        <f>VLOOKUP(C560,职业!B:J,6,0)</f>
        <v>1</v>
      </c>
      <c r="V560" s="102">
        <f>VLOOKUP(C560,职业!B:J,7,0)</f>
        <v>4</v>
      </c>
      <c r="W560" s="102">
        <f>VLOOKUP(C560,职业!B:J,8,0)</f>
        <v>1</v>
      </c>
      <c r="X560" s="102">
        <f>VLOOKUP(C560,职业!B:J,9,0)</f>
        <v>2</v>
      </c>
    </row>
    <row r="561" spans="1:24">
      <c r="A561" s="44">
        <f>ROW()-2</f>
        <v>559</v>
      </c>
      <c r="B561" s="44">
        <v>433</v>
      </c>
      <c r="C561" s="40">
        <v>1</v>
      </c>
      <c r="D561" s="40">
        <v>0</v>
      </c>
      <c r="E561" s="45" t="s">
        <v>554</v>
      </c>
      <c r="F561" s="45" t="str">
        <f>VLOOKUP(C561,职业!B:C,2,0)</f>
        <v>大将军</v>
      </c>
      <c r="G561" s="45" t="str">
        <f>VLOOKUP(D561,绝技!B:C,2,0)</f>
        <v>无</v>
      </c>
      <c r="H561" s="48">
        <v>6</v>
      </c>
      <c r="I561" s="48">
        <v>17</v>
      </c>
      <c r="J561" s="44">
        <f>H561+I561</f>
        <v>23</v>
      </c>
      <c r="K561" s="40">
        <v>1</v>
      </c>
      <c r="L561" s="41">
        <v>1</v>
      </c>
      <c r="M561" s="46">
        <f>(K561*S561*5)*(10+L561)</f>
        <v>220</v>
      </c>
      <c r="N561" s="70">
        <f>(K561*T561)*(10+L561)</f>
        <v>33</v>
      </c>
      <c r="O561" s="70">
        <f>K561*U561</f>
        <v>2</v>
      </c>
      <c r="P561" s="70">
        <f>K561*V561</f>
        <v>2</v>
      </c>
      <c r="Q561" s="70">
        <f>K561*W561*2</f>
        <v>4</v>
      </c>
      <c r="R561" s="70">
        <f>K561*X561*2</f>
        <v>4</v>
      </c>
      <c r="S561" s="102">
        <f>VLOOKUP(C561,职业!B:H,4,0)</f>
        <v>4</v>
      </c>
      <c r="T561" s="102">
        <f>VLOOKUP(C561,职业!B:J,5,0)</f>
        <v>3</v>
      </c>
      <c r="U561" s="102">
        <f>VLOOKUP(C561,职业!B:J,6,0)</f>
        <v>2</v>
      </c>
      <c r="V561" s="102">
        <f>VLOOKUP(C561,职业!B:J,7,0)</f>
        <v>2</v>
      </c>
      <c r="W561" s="102">
        <f>VLOOKUP(C561,职业!B:J,8,0)</f>
        <v>2</v>
      </c>
      <c r="X561" s="102">
        <f>VLOOKUP(C561,职业!B:J,9,0)</f>
        <v>2</v>
      </c>
    </row>
    <row r="562" spans="1:24">
      <c r="A562" s="44">
        <f>ROW()-2</f>
        <v>560</v>
      </c>
      <c r="B562" s="44">
        <v>442</v>
      </c>
      <c r="C562" s="40">
        <v>1</v>
      </c>
      <c r="D562" s="40">
        <v>0</v>
      </c>
      <c r="E562" s="45" t="s">
        <v>563</v>
      </c>
      <c r="F562" s="45" t="str">
        <f>VLOOKUP(C562,职业!B:C,2,0)</f>
        <v>大将军</v>
      </c>
      <c r="G562" s="45" t="str">
        <f>VLOOKUP(D562,绝技!B:C,2,0)</f>
        <v>无</v>
      </c>
      <c r="H562" s="48">
        <v>6</v>
      </c>
      <c r="I562" s="48">
        <v>18</v>
      </c>
      <c r="J562" s="44">
        <f>H562+I562</f>
        <v>24</v>
      </c>
      <c r="K562" s="40">
        <v>1</v>
      </c>
      <c r="L562" s="41">
        <v>1</v>
      </c>
      <c r="M562" s="46">
        <f>(K562*S562*5)*(10+L562)</f>
        <v>220</v>
      </c>
      <c r="N562" s="70">
        <f>(K562*T562)*(10+L562)</f>
        <v>33</v>
      </c>
      <c r="O562" s="70">
        <f>K562*U562</f>
        <v>2</v>
      </c>
      <c r="P562" s="70">
        <f>K562*V562</f>
        <v>2</v>
      </c>
      <c r="Q562" s="70">
        <f>K562*W562*2</f>
        <v>4</v>
      </c>
      <c r="R562" s="70">
        <f>K562*X562*2</f>
        <v>4</v>
      </c>
      <c r="S562" s="102">
        <f>VLOOKUP(C562,职业!B:H,4,0)</f>
        <v>4</v>
      </c>
      <c r="T562" s="102">
        <f>VLOOKUP(C562,职业!B:J,5,0)</f>
        <v>3</v>
      </c>
      <c r="U562" s="102">
        <f>VLOOKUP(C562,职业!B:J,6,0)</f>
        <v>2</v>
      </c>
      <c r="V562" s="102">
        <f>VLOOKUP(C562,职业!B:J,7,0)</f>
        <v>2</v>
      </c>
      <c r="W562" s="102">
        <f>VLOOKUP(C562,职业!B:J,8,0)</f>
        <v>2</v>
      </c>
      <c r="X562" s="102">
        <f>VLOOKUP(C562,职业!B:J,9,0)</f>
        <v>2</v>
      </c>
    </row>
    <row r="563" spans="1:24">
      <c r="A563" s="44">
        <f>ROW()-2</f>
        <v>561</v>
      </c>
      <c r="B563" s="44">
        <v>447</v>
      </c>
      <c r="C563" s="40">
        <v>1</v>
      </c>
      <c r="D563" s="40">
        <v>0</v>
      </c>
      <c r="E563" s="45" t="s">
        <v>568</v>
      </c>
      <c r="F563" s="45" t="str">
        <f>VLOOKUP(C563,职业!B:C,2,0)</f>
        <v>大将军</v>
      </c>
      <c r="G563" s="45" t="str">
        <f>VLOOKUP(D563,绝技!B:C,2,0)</f>
        <v>无</v>
      </c>
      <c r="H563" s="48">
        <v>6</v>
      </c>
      <c r="I563" s="48">
        <v>19</v>
      </c>
      <c r="J563" s="44">
        <f>H563+I563</f>
        <v>25</v>
      </c>
      <c r="K563" s="40">
        <v>1</v>
      </c>
      <c r="L563" s="41">
        <v>1</v>
      </c>
      <c r="M563" s="46">
        <f>(K563*S563*5)*(10+L563)</f>
        <v>220</v>
      </c>
      <c r="N563" s="70">
        <f>(K563*T563)*(10+L563)</f>
        <v>33</v>
      </c>
      <c r="O563" s="70">
        <f>K563*U563</f>
        <v>2</v>
      </c>
      <c r="P563" s="70">
        <f>K563*V563</f>
        <v>2</v>
      </c>
      <c r="Q563" s="70">
        <f>K563*W563*2</f>
        <v>4</v>
      </c>
      <c r="R563" s="70">
        <f>K563*X563*2</f>
        <v>4</v>
      </c>
      <c r="S563" s="102">
        <f>VLOOKUP(C563,职业!B:H,4,0)</f>
        <v>4</v>
      </c>
      <c r="T563" s="102">
        <f>VLOOKUP(C563,职业!B:J,5,0)</f>
        <v>3</v>
      </c>
      <c r="U563" s="102">
        <f>VLOOKUP(C563,职业!B:J,6,0)</f>
        <v>2</v>
      </c>
      <c r="V563" s="102">
        <f>VLOOKUP(C563,职业!B:J,7,0)</f>
        <v>2</v>
      </c>
      <c r="W563" s="102">
        <f>VLOOKUP(C563,职业!B:J,8,0)</f>
        <v>2</v>
      </c>
      <c r="X563" s="102">
        <f>VLOOKUP(C563,职业!B:J,9,0)</f>
        <v>2</v>
      </c>
    </row>
    <row r="564" spans="1:24">
      <c r="A564" s="44">
        <f>ROW()-2</f>
        <v>562</v>
      </c>
      <c r="B564" s="44">
        <v>482</v>
      </c>
      <c r="C564" s="40">
        <v>1</v>
      </c>
      <c r="D564" s="40">
        <v>0</v>
      </c>
      <c r="E564" s="45" t="s">
        <v>602</v>
      </c>
      <c r="F564" s="45" t="str">
        <f>VLOOKUP(C564,职业!B:C,2,0)</f>
        <v>大将军</v>
      </c>
      <c r="G564" s="45" t="str">
        <f>VLOOKUP(D564,绝技!B:C,2,0)</f>
        <v>无</v>
      </c>
      <c r="H564" s="48">
        <v>6</v>
      </c>
      <c r="I564" s="48">
        <v>19</v>
      </c>
      <c r="J564" s="44">
        <f>H564+I564</f>
        <v>25</v>
      </c>
      <c r="K564" s="40">
        <v>1</v>
      </c>
      <c r="L564" s="41">
        <v>1</v>
      </c>
      <c r="M564" s="46">
        <f>(K564*S564*5)*(10+L564)</f>
        <v>220</v>
      </c>
      <c r="N564" s="70">
        <f>(K564*T564)*(10+L564)</f>
        <v>33</v>
      </c>
      <c r="O564" s="70">
        <f>K564*U564</f>
        <v>2</v>
      </c>
      <c r="P564" s="70">
        <f>K564*V564</f>
        <v>2</v>
      </c>
      <c r="Q564" s="70">
        <f>K564*W564*2</f>
        <v>4</v>
      </c>
      <c r="R564" s="70">
        <f>K564*X564*2</f>
        <v>4</v>
      </c>
      <c r="S564" s="102">
        <f>VLOOKUP(C564,职业!B:H,4,0)</f>
        <v>4</v>
      </c>
      <c r="T564" s="102">
        <f>VLOOKUP(C564,职业!B:J,5,0)</f>
        <v>3</v>
      </c>
      <c r="U564" s="102">
        <f>VLOOKUP(C564,职业!B:J,6,0)</f>
        <v>2</v>
      </c>
      <c r="V564" s="102">
        <f>VLOOKUP(C564,职业!B:J,7,0)</f>
        <v>2</v>
      </c>
      <c r="W564" s="102">
        <f>VLOOKUP(C564,职业!B:J,8,0)</f>
        <v>2</v>
      </c>
      <c r="X564" s="102">
        <f>VLOOKUP(C564,职业!B:J,9,0)</f>
        <v>2</v>
      </c>
    </row>
    <row r="565" spans="1:24">
      <c r="A565" s="44">
        <f>ROW()-2</f>
        <v>563</v>
      </c>
      <c r="B565" s="44">
        <v>484</v>
      </c>
      <c r="C565" s="40">
        <v>1</v>
      </c>
      <c r="D565" s="40">
        <v>0</v>
      </c>
      <c r="E565" s="45" t="s">
        <v>604</v>
      </c>
      <c r="F565" s="45" t="str">
        <f>VLOOKUP(C565,职业!B:C,2,0)</f>
        <v>大将军</v>
      </c>
      <c r="G565" s="45" t="str">
        <f>VLOOKUP(D565,绝技!B:C,2,0)</f>
        <v>无</v>
      </c>
      <c r="H565" s="48">
        <v>6</v>
      </c>
      <c r="I565" s="48">
        <v>15</v>
      </c>
      <c r="J565" s="44">
        <f>H565+I565</f>
        <v>21</v>
      </c>
      <c r="K565" s="40">
        <v>1</v>
      </c>
      <c r="L565" s="41">
        <v>1</v>
      </c>
      <c r="M565" s="46">
        <f>(K565*S565*5)*(10+L565)</f>
        <v>220</v>
      </c>
      <c r="N565" s="70">
        <f>(K565*T565)*(10+L565)</f>
        <v>33</v>
      </c>
      <c r="O565" s="70">
        <f>K565*U565</f>
        <v>2</v>
      </c>
      <c r="P565" s="70">
        <f>K565*V565</f>
        <v>2</v>
      </c>
      <c r="Q565" s="70">
        <f>K565*W565*2</f>
        <v>4</v>
      </c>
      <c r="R565" s="70">
        <f>K565*X565*2</f>
        <v>4</v>
      </c>
      <c r="S565" s="102">
        <f>VLOOKUP(C565,职业!B:H,4,0)</f>
        <v>4</v>
      </c>
      <c r="T565" s="102">
        <f>VLOOKUP(C565,职业!B:J,5,0)</f>
        <v>3</v>
      </c>
      <c r="U565" s="102">
        <f>VLOOKUP(C565,职业!B:J,6,0)</f>
        <v>2</v>
      </c>
      <c r="V565" s="102">
        <f>VLOOKUP(C565,职业!B:J,7,0)</f>
        <v>2</v>
      </c>
      <c r="W565" s="102">
        <f>VLOOKUP(C565,职业!B:J,8,0)</f>
        <v>2</v>
      </c>
      <c r="X565" s="102">
        <f>VLOOKUP(C565,职业!B:J,9,0)</f>
        <v>2</v>
      </c>
    </row>
    <row r="566" spans="1:24">
      <c r="A566" s="44">
        <f>ROW()-2</f>
        <v>564</v>
      </c>
      <c r="B566" s="44">
        <v>492</v>
      </c>
      <c r="C566" s="40">
        <v>1</v>
      </c>
      <c r="D566" s="40">
        <v>0</v>
      </c>
      <c r="E566" s="45" t="s">
        <v>612</v>
      </c>
      <c r="F566" s="45" t="str">
        <f>VLOOKUP(C566,职业!B:C,2,0)</f>
        <v>大将军</v>
      </c>
      <c r="G566" s="45" t="str">
        <f>VLOOKUP(D566,绝技!B:C,2,0)</f>
        <v>无</v>
      </c>
      <c r="H566" s="48">
        <v>6</v>
      </c>
      <c r="I566" s="48">
        <v>20</v>
      </c>
      <c r="J566" s="44">
        <f>H566+I566</f>
        <v>26</v>
      </c>
      <c r="K566" s="40">
        <v>1</v>
      </c>
      <c r="L566" s="41">
        <v>1</v>
      </c>
      <c r="M566" s="46">
        <f>(K566*S566*5)*(10+L566)</f>
        <v>220</v>
      </c>
      <c r="N566" s="70">
        <f>(K566*T566)*(10+L566)</f>
        <v>33</v>
      </c>
      <c r="O566" s="70">
        <f>K566*U566</f>
        <v>2</v>
      </c>
      <c r="P566" s="70">
        <f>K566*V566</f>
        <v>2</v>
      </c>
      <c r="Q566" s="70">
        <f>K566*W566*2</f>
        <v>4</v>
      </c>
      <c r="R566" s="70">
        <f>K566*X566*2</f>
        <v>4</v>
      </c>
      <c r="S566" s="102">
        <f>VLOOKUP(C566,职业!B:H,4,0)</f>
        <v>4</v>
      </c>
      <c r="T566" s="102">
        <f>VLOOKUP(C566,职业!B:J,5,0)</f>
        <v>3</v>
      </c>
      <c r="U566" s="102">
        <f>VLOOKUP(C566,职业!B:J,6,0)</f>
        <v>2</v>
      </c>
      <c r="V566" s="102">
        <f>VLOOKUP(C566,职业!B:J,7,0)</f>
        <v>2</v>
      </c>
      <c r="W566" s="102">
        <f>VLOOKUP(C566,职业!B:J,8,0)</f>
        <v>2</v>
      </c>
      <c r="X566" s="102">
        <f>VLOOKUP(C566,职业!B:J,9,0)</f>
        <v>2</v>
      </c>
    </row>
    <row r="567" spans="1:24">
      <c r="A567" s="44">
        <f>ROW()-2</f>
        <v>565</v>
      </c>
      <c r="B567" s="44">
        <v>520</v>
      </c>
      <c r="C567" s="40">
        <v>1</v>
      </c>
      <c r="D567" s="40">
        <v>0</v>
      </c>
      <c r="E567" s="45" t="s">
        <v>638</v>
      </c>
      <c r="F567" s="45" t="str">
        <f>VLOOKUP(C567,职业!B:C,2,0)</f>
        <v>大将军</v>
      </c>
      <c r="G567" s="45" t="str">
        <f>VLOOKUP(D567,绝技!B:C,2,0)</f>
        <v>无</v>
      </c>
      <c r="H567" s="48">
        <v>6</v>
      </c>
      <c r="I567" s="48">
        <v>17</v>
      </c>
      <c r="J567" s="44">
        <f>H567+I567</f>
        <v>23</v>
      </c>
      <c r="K567" s="40">
        <v>1</v>
      </c>
      <c r="L567" s="41">
        <v>1</v>
      </c>
      <c r="M567" s="46">
        <f>(K567*S567*5)*(10+L567)</f>
        <v>220</v>
      </c>
      <c r="N567" s="70">
        <f>(K567*T567)*(10+L567)</f>
        <v>33</v>
      </c>
      <c r="O567" s="70">
        <f>K567*U567</f>
        <v>2</v>
      </c>
      <c r="P567" s="70">
        <f>K567*V567</f>
        <v>2</v>
      </c>
      <c r="Q567" s="70">
        <f>K567*W567*2</f>
        <v>4</v>
      </c>
      <c r="R567" s="70">
        <f>K567*X567*2</f>
        <v>4</v>
      </c>
      <c r="S567" s="102">
        <f>VLOOKUP(C567,职业!B:H,4,0)</f>
        <v>4</v>
      </c>
      <c r="T567" s="102">
        <f>VLOOKUP(C567,职业!B:J,5,0)</f>
        <v>3</v>
      </c>
      <c r="U567" s="102">
        <f>VLOOKUP(C567,职业!B:J,6,0)</f>
        <v>2</v>
      </c>
      <c r="V567" s="102">
        <f>VLOOKUP(C567,职业!B:J,7,0)</f>
        <v>2</v>
      </c>
      <c r="W567" s="102">
        <f>VLOOKUP(C567,职业!B:J,8,0)</f>
        <v>2</v>
      </c>
      <c r="X567" s="102">
        <f>VLOOKUP(C567,职业!B:J,9,0)</f>
        <v>2</v>
      </c>
    </row>
    <row r="568" spans="1:24">
      <c r="A568" s="44">
        <f>ROW()-2</f>
        <v>566</v>
      </c>
      <c r="B568" s="44">
        <v>521</v>
      </c>
      <c r="C568" s="40">
        <v>1</v>
      </c>
      <c r="D568" s="40">
        <v>0</v>
      </c>
      <c r="E568" s="45" t="s">
        <v>639</v>
      </c>
      <c r="F568" s="45" t="str">
        <f>VLOOKUP(C568,职业!B:C,2,0)</f>
        <v>大将军</v>
      </c>
      <c r="G568" s="45" t="str">
        <f>VLOOKUP(D568,绝技!B:C,2,0)</f>
        <v>无</v>
      </c>
      <c r="H568" s="48">
        <v>6</v>
      </c>
      <c r="I568" s="48">
        <v>17</v>
      </c>
      <c r="J568" s="44">
        <f>H568+I568</f>
        <v>23</v>
      </c>
      <c r="K568" s="40">
        <v>1</v>
      </c>
      <c r="L568" s="41">
        <v>1</v>
      </c>
      <c r="M568" s="46">
        <f>(K568*S568*5)*(10+L568)</f>
        <v>220</v>
      </c>
      <c r="N568" s="70">
        <f>(K568*T568)*(10+L568)</f>
        <v>33</v>
      </c>
      <c r="O568" s="70">
        <f>K568*U568</f>
        <v>2</v>
      </c>
      <c r="P568" s="70">
        <f>K568*V568</f>
        <v>2</v>
      </c>
      <c r="Q568" s="70">
        <f>K568*W568*2</f>
        <v>4</v>
      </c>
      <c r="R568" s="70">
        <f>K568*X568*2</f>
        <v>4</v>
      </c>
      <c r="S568" s="102">
        <f>VLOOKUP(C568,职业!B:H,4,0)</f>
        <v>4</v>
      </c>
      <c r="T568" s="102">
        <f>VLOOKUP(C568,职业!B:J,5,0)</f>
        <v>3</v>
      </c>
      <c r="U568" s="102">
        <f>VLOOKUP(C568,职业!B:J,6,0)</f>
        <v>2</v>
      </c>
      <c r="V568" s="102">
        <f>VLOOKUP(C568,职业!B:J,7,0)</f>
        <v>2</v>
      </c>
      <c r="W568" s="102">
        <f>VLOOKUP(C568,职业!B:J,8,0)</f>
        <v>2</v>
      </c>
      <c r="X568" s="102">
        <f>VLOOKUP(C568,职业!B:J,9,0)</f>
        <v>2</v>
      </c>
    </row>
    <row r="569" spans="1:24">
      <c r="A569" s="44">
        <f>ROW()-2</f>
        <v>567</v>
      </c>
      <c r="B569" s="44">
        <v>548</v>
      </c>
      <c r="C569" s="40">
        <v>1</v>
      </c>
      <c r="D569" s="40">
        <v>0</v>
      </c>
      <c r="E569" s="45" t="s">
        <v>665</v>
      </c>
      <c r="F569" s="45" t="str">
        <f>VLOOKUP(C569,职业!B:C,2,0)</f>
        <v>大将军</v>
      </c>
      <c r="G569" s="45" t="str">
        <f>VLOOKUP(D569,绝技!B:C,2,0)</f>
        <v>无</v>
      </c>
      <c r="H569" s="48">
        <v>6</v>
      </c>
      <c r="I569" s="48">
        <v>18</v>
      </c>
      <c r="J569" s="44">
        <f>H569+I569</f>
        <v>24</v>
      </c>
      <c r="K569" s="40">
        <v>1</v>
      </c>
      <c r="L569" s="41">
        <v>1</v>
      </c>
      <c r="M569" s="46">
        <f>(K569*S569*5)*(10+L569)</f>
        <v>220</v>
      </c>
      <c r="N569" s="70">
        <f>(K569*T569)*(10+L569)</f>
        <v>33</v>
      </c>
      <c r="O569" s="70">
        <f>K569*U569</f>
        <v>2</v>
      </c>
      <c r="P569" s="70">
        <f>K569*V569</f>
        <v>2</v>
      </c>
      <c r="Q569" s="70">
        <f>K569*W569*2</f>
        <v>4</v>
      </c>
      <c r="R569" s="70">
        <f>K569*X569*2</f>
        <v>4</v>
      </c>
      <c r="S569" s="102">
        <f>VLOOKUP(C569,职业!B:H,4,0)</f>
        <v>4</v>
      </c>
      <c r="T569" s="102">
        <f>VLOOKUP(C569,职业!B:J,5,0)</f>
        <v>3</v>
      </c>
      <c r="U569" s="102">
        <f>VLOOKUP(C569,职业!B:J,6,0)</f>
        <v>2</v>
      </c>
      <c r="V569" s="102">
        <f>VLOOKUP(C569,职业!B:J,7,0)</f>
        <v>2</v>
      </c>
      <c r="W569" s="102">
        <f>VLOOKUP(C569,职业!B:J,8,0)</f>
        <v>2</v>
      </c>
      <c r="X569" s="102">
        <f>VLOOKUP(C569,职业!B:J,9,0)</f>
        <v>2</v>
      </c>
    </row>
    <row r="570" spans="1:24">
      <c r="A570" s="44">
        <f>ROW()-2</f>
        <v>568</v>
      </c>
      <c r="B570" s="44">
        <v>604</v>
      </c>
      <c r="C570" s="40">
        <v>7</v>
      </c>
      <c r="D570" s="40">
        <v>0</v>
      </c>
      <c r="E570" s="45" t="s">
        <v>721</v>
      </c>
      <c r="F570" s="45" t="str">
        <f>VLOOKUP(C570,职业!B:C,2,0)</f>
        <v>近卫军</v>
      </c>
      <c r="G570" s="45" t="str">
        <f>VLOOKUP(D570,绝技!B:C,2,0)</f>
        <v>无</v>
      </c>
      <c r="H570" s="48">
        <v>6</v>
      </c>
      <c r="I570" s="48">
        <v>24</v>
      </c>
      <c r="J570" s="44">
        <f>H570+I570</f>
        <v>30</v>
      </c>
      <c r="K570" s="40">
        <v>3</v>
      </c>
      <c r="L570" s="41">
        <v>1</v>
      </c>
      <c r="M570" s="46">
        <f>(K570*S570*5)*(10+L570)</f>
        <v>825</v>
      </c>
      <c r="N570" s="70">
        <f>(K570*T570)*(10+L570)</f>
        <v>66</v>
      </c>
      <c r="O570" s="70">
        <f>K570*U570</f>
        <v>3</v>
      </c>
      <c r="P570" s="70">
        <f>K570*V570</f>
        <v>6</v>
      </c>
      <c r="Q570" s="70">
        <f>K570*W570*2</f>
        <v>6</v>
      </c>
      <c r="R570" s="70">
        <f>K570*X570*2</f>
        <v>24</v>
      </c>
      <c r="S570" s="102">
        <f>VLOOKUP(C570,职业!B:H,4,0)</f>
        <v>5</v>
      </c>
      <c r="T570" s="102">
        <f>VLOOKUP(C570,职业!B:J,5,0)</f>
        <v>2</v>
      </c>
      <c r="U570" s="102">
        <f>VLOOKUP(C570,职业!B:J,6,0)</f>
        <v>1</v>
      </c>
      <c r="V570" s="102">
        <f>VLOOKUP(C570,职业!B:J,7,0)</f>
        <v>2</v>
      </c>
      <c r="W570" s="102">
        <f>VLOOKUP(C570,职业!B:J,8,0)</f>
        <v>1</v>
      </c>
      <c r="X570" s="102">
        <f>VLOOKUP(C570,职业!B:J,9,0)</f>
        <v>4</v>
      </c>
    </row>
    <row r="571" spans="1:24">
      <c r="A571" s="44">
        <f>ROW()-2</f>
        <v>569</v>
      </c>
      <c r="B571" s="44">
        <v>36</v>
      </c>
      <c r="C571" s="40">
        <v>1</v>
      </c>
      <c r="D571" s="40">
        <v>0</v>
      </c>
      <c r="E571" s="45" t="s">
        <v>159</v>
      </c>
      <c r="F571" s="45" t="str">
        <f>VLOOKUP(C571,职业!B:C,2,0)</f>
        <v>大将军</v>
      </c>
      <c r="G571" s="45" t="str">
        <f>VLOOKUP(D571,绝技!B:C,2,0)</f>
        <v>无</v>
      </c>
      <c r="H571" s="48">
        <v>5</v>
      </c>
      <c r="I571" s="48">
        <v>18</v>
      </c>
      <c r="J571" s="44">
        <f>H571+I571</f>
        <v>23</v>
      </c>
      <c r="K571" s="40">
        <v>1</v>
      </c>
      <c r="L571" s="41">
        <v>1</v>
      </c>
      <c r="M571" s="46">
        <f>(K571*S571*5)*(10+L571)</f>
        <v>220</v>
      </c>
      <c r="N571" s="70">
        <f>(K571*T571)*(10+L571)</f>
        <v>33</v>
      </c>
      <c r="O571" s="70">
        <f>K571*U571</f>
        <v>2</v>
      </c>
      <c r="P571" s="70">
        <f>K571*V571</f>
        <v>2</v>
      </c>
      <c r="Q571" s="70">
        <f>K571*W571*2</f>
        <v>4</v>
      </c>
      <c r="R571" s="70">
        <f>K571*X571*2</f>
        <v>4</v>
      </c>
      <c r="S571" s="102">
        <f>VLOOKUP(C571,职业!B:H,4,0)</f>
        <v>4</v>
      </c>
      <c r="T571" s="102">
        <f>VLOOKUP(C571,职业!B:J,5,0)</f>
        <v>3</v>
      </c>
      <c r="U571" s="102">
        <f>VLOOKUP(C571,职业!B:J,6,0)</f>
        <v>2</v>
      </c>
      <c r="V571" s="102">
        <f>VLOOKUP(C571,职业!B:J,7,0)</f>
        <v>2</v>
      </c>
      <c r="W571" s="102">
        <f>VLOOKUP(C571,职业!B:J,8,0)</f>
        <v>2</v>
      </c>
      <c r="X571" s="102">
        <f>VLOOKUP(C571,职业!B:J,9,0)</f>
        <v>2</v>
      </c>
    </row>
    <row r="572" spans="1:24">
      <c r="A572" s="44">
        <f>ROW()-2</f>
        <v>570</v>
      </c>
      <c r="B572" s="44">
        <v>129</v>
      </c>
      <c r="C572" s="40">
        <v>1</v>
      </c>
      <c r="D572" s="40">
        <v>0</v>
      </c>
      <c r="E572" s="45" t="s">
        <v>252</v>
      </c>
      <c r="F572" s="45" t="str">
        <f>VLOOKUP(C572,职业!B:C,2,0)</f>
        <v>大将军</v>
      </c>
      <c r="G572" s="45" t="str">
        <f>VLOOKUP(D572,绝技!B:C,2,0)</f>
        <v>无</v>
      </c>
      <c r="H572" s="48">
        <v>5</v>
      </c>
      <c r="I572" s="48">
        <v>18</v>
      </c>
      <c r="J572" s="44">
        <f>H572+I572</f>
        <v>23</v>
      </c>
      <c r="K572" s="40">
        <v>1</v>
      </c>
      <c r="L572" s="41">
        <v>1</v>
      </c>
      <c r="M572" s="46">
        <f>(K572*S572*5)*(10+L572)</f>
        <v>220</v>
      </c>
      <c r="N572" s="70">
        <f>(K572*T572)*(10+L572)</f>
        <v>33</v>
      </c>
      <c r="O572" s="70">
        <f>K572*U572</f>
        <v>2</v>
      </c>
      <c r="P572" s="70">
        <f>K572*V572</f>
        <v>2</v>
      </c>
      <c r="Q572" s="70">
        <f>K572*W572*2</f>
        <v>4</v>
      </c>
      <c r="R572" s="70">
        <f>K572*X572*2</f>
        <v>4</v>
      </c>
      <c r="S572" s="102">
        <f>VLOOKUP(C572,职业!B:H,4,0)</f>
        <v>4</v>
      </c>
      <c r="T572" s="102">
        <f>VLOOKUP(C572,职业!B:J,5,0)</f>
        <v>3</v>
      </c>
      <c r="U572" s="102">
        <f>VLOOKUP(C572,职业!B:J,6,0)</f>
        <v>2</v>
      </c>
      <c r="V572" s="102">
        <f>VLOOKUP(C572,职业!B:J,7,0)</f>
        <v>2</v>
      </c>
      <c r="W572" s="102">
        <f>VLOOKUP(C572,职业!B:J,8,0)</f>
        <v>2</v>
      </c>
      <c r="X572" s="102">
        <f>VLOOKUP(C572,职业!B:J,9,0)</f>
        <v>2</v>
      </c>
    </row>
    <row r="573" spans="1:24">
      <c r="A573" s="44">
        <f>ROW()-2</f>
        <v>571</v>
      </c>
      <c r="B573" s="44">
        <v>145</v>
      </c>
      <c r="C573" s="40">
        <v>1</v>
      </c>
      <c r="D573" s="40">
        <v>0</v>
      </c>
      <c r="E573" s="45" t="s">
        <v>268</v>
      </c>
      <c r="F573" s="45" t="str">
        <f>VLOOKUP(C573,职业!B:C,2,0)</f>
        <v>大将军</v>
      </c>
      <c r="G573" s="45" t="str">
        <f>VLOOKUP(D573,绝技!B:C,2,0)</f>
        <v>无</v>
      </c>
      <c r="H573" s="48">
        <v>5</v>
      </c>
      <c r="I573" s="48">
        <v>20</v>
      </c>
      <c r="J573" s="44">
        <f>H573+I573</f>
        <v>25</v>
      </c>
      <c r="K573" s="40">
        <v>1</v>
      </c>
      <c r="L573" s="41">
        <v>1</v>
      </c>
      <c r="M573" s="46">
        <f>(K573*S573*5)*(10+L573)</f>
        <v>220</v>
      </c>
      <c r="N573" s="70">
        <f>(K573*T573)*(10+L573)</f>
        <v>33</v>
      </c>
      <c r="O573" s="70">
        <f>K573*U573</f>
        <v>2</v>
      </c>
      <c r="P573" s="70">
        <f>K573*V573</f>
        <v>2</v>
      </c>
      <c r="Q573" s="70">
        <f>K573*W573*2</f>
        <v>4</v>
      </c>
      <c r="R573" s="70">
        <f>K573*X573*2</f>
        <v>4</v>
      </c>
      <c r="S573" s="102">
        <f>VLOOKUP(C573,职业!B:H,4,0)</f>
        <v>4</v>
      </c>
      <c r="T573" s="102">
        <f>VLOOKUP(C573,职业!B:J,5,0)</f>
        <v>3</v>
      </c>
      <c r="U573" s="102">
        <f>VLOOKUP(C573,职业!B:J,6,0)</f>
        <v>2</v>
      </c>
      <c r="V573" s="102">
        <f>VLOOKUP(C573,职业!B:J,7,0)</f>
        <v>2</v>
      </c>
      <c r="W573" s="102">
        <f>VLOOKUP(C573,职业!B:J,8,0)</f>
        <v>2</v>
      </c>
      <c r="X573" s="102">
        <f>VLOOKUP(C573,职业!B:J,9,0)</f>
        <v>2</v>
      </c>
    </row>
    <row r="574" spans="1:24">
      <c r="A574" s="44">
        <f>ROW()-2</f>
        <v>572</v>
      </c>
      <c r="B574" s="44">
        <v>198</v>
      </c>
      <c r="C574" s="40">
        <v>1</v>
      </c>
      <c r="D574" s="40">
        <v>0</v>
      </c>
      <c r="E574" s="45" t="s">
        <v>321</v>
      </c>
      <c r="F574" s="45" t="str">
        <f>VLOOKUP(C574,职业!B:C,2,0)</f>
        <v>大将军</v>
      </c>
      <c r="G574" s="45" t="str">
        <f>VLOOKUP(D574,绝技!B:C,2,0)</f>
        <v>无</v>
      </c>
      <c r="H574" s="48">
        <v>5</v>
      </c>
      <c r="I574" s="48">
        <v>17</v>
      </c>
      <c r="J574" s="44">
        <f>H574+I574</f>
        <v>22</v>
      </c>
      <c r="K574" s="40">
        <v>1</v>
      </c>
      <c r="L574" s="41">
        <v>1</v>
      </c>
      <c r="M574" s="46">
        <f>(K574*S574*5)*(10+L574)</f>
        <v>220</v>
      </c>
      <c r="N574" s="70">
        <f>(K574*T574)*(10+L574)</f>
        <v>33</v>
      </c>
      <c r="O574" s="70">
        <f>K574*U574</f>
        <v>2</v>
      </c>
      <c r="P574" s="70">
        <f>K574*V574</f>
        <v>2</v>
      </c>
      <c r="Q574" s="70">
        <f>K574*W574*2</f>
        <v>4</v>
      </c>
      <c r="R574" s="70">
        <f>K574*X574*2</f>
        <v>4</v>
      </c>
      <c r="S574" s="102">
        <f>VLOOKUP(C574,职业!B:H,4,0)</f>
        <v>4</v>
      </c>
      <c r="T574" s="102">
        <f>VLOOKUP(C574,职业!B:J,5,0)</f>
        <v>3</v>
      </c>
      <c r="U574" s="102">
        <f>VLOOKUP(C574,职业!B:J,6,0)</f>
        <v>2</v>
      </c>
      <c r="V574" s="102">
        <f>VLOOKUP(C574,职业!B:J,7,0)</f>
        <v>2</v>
      </c>
      <c r="W574" s="102">
        <f>VLOOKUP(C574,职业!B:J,8,0)</f>
        <v>2</v>
      </c>
      <c r="X574" s="102">
        <f>VLOOKUP(C574,职业!B:J,9,0)</f>
        <v>2</v>
      </c>
    </row>
    <row r="575" spans="1:24">
      <c r="A575" s="44">
        <f>ROW()-2</f>
        <v>573</v>
      </c>
      <c r="B575" s="44">
        <v>206</v>
      </c>
      <c r="C575" s="40">
        <v>1</v>
      </c>
      <c r="D575" s="40">
        <v>0</v>
      </c>
      <c r="E575" s="45" t="s">
        <v>329</v>
      </c>
      <c r="F575" s="45" t="str">
        <f>VLOOKUP(C575,职业!B:C,2,0)</f>
        <v>大将军</v>
      </c>
      <c r="G575" s="45" t="str">
        <f>VLOOKUP(D575,绝技!B:C,2,0)</f>
        <v>无</v>
      </c>
      <c r="H575" s="48">
        <v>5</v>
      </c>
      <c r="I575" s="48">
        <v>17</v>
      </c>
      <c r="J575" s="44">
        <f>H575+I575</f>
        <v>22</v>
      </c>
      <c r="K575" s="40">
        <v>1</v>
      </c>
      <c r="L575" s="41">
        <v>1</v>
      </c>
      <c r="M575" s="46">
        <f>(K575*S575*5)*(10+L575)</f>
        <v>220</v>
      </c>
      <c r="N575" s="70">
        <f>(K575*T575)*(10+L575)</f>
        <v>33</v>
      </c>
      <c r="O575" s="70">
        <f>K575*U575</f>
        <v>2</v>
      </c>
      <c r="P575" s="70">
        <f>K575*V575</f>
        <v>2</v>
      </c>
      <c r="Q575" s="70">
        <f>K575*W575*2</f>
        <v>4</v>
      </c>
      <c r="R575" s="70">
        <f>K575*X575*2</f>
        <v>4</v>
      </c>
      <c r="S575" s="102">
        <f>VLOOKUP(C575,职业!B:H,4,0)</f>
        <v>4</v>
      </c>
      <c r="T575" s="102">
        <f>VLOOKUP(C575,职业!B:J,5,0)</f>
        <v>3</v>
      </c>
      <c r="U575" s="102">
        <f>VLOOKUP(C575,职业!B:J,6,0)</f>
        <v>2</v>
      </c>
      <c r="V575" s="102">
        <f>VLOOKUP(C575,职业!B:J,7,0)</f>
        <v>2</v>
      </c>
      <c r="W575" s="102">
        <f>VLOOKUP(C575,职业!B:J,8,0)</f>
        <v>2</v>
      </c>
      <c r="X575" s="102">
        <f>VLOOKUP(C575,职业!B:J,9,0)</f>
        <v>2</v>
      </c>
    </row>
    <row r="576" spans="1:24">
      <c r="A576" s="44">
        <f>ROW()-2</f>
        <v>574</v>
      </c>
      <c r="B576" s="44">
        <v>220</v>
      </c>
      <c r="C576" s="40">
        <v>1</v>
      </c>
      <c r="D576" s="40">
        <v>0</v>
      </c>
      <c r="E576" s="45" t="s">
        <v>343</v>
      </c>
      <c r="F576" s="45" t="str">
        <f>VLOOKUP(C576,职业!B:C,2,0)</f>
        <v>大将军</v>
      </c>
      <c r="G576" s="45" t="str">
        <f>VLOOKUP(D576,绝技!B:C,2,0)</f>
        <v>无</v>
      </c>
      <c r="H576" s="48">
        <v>5</v>
      </c>
      <c r="I576" s="48">
        <v>16</v>
      </c>
      <c r="J576" s="44">
        <f>H576+I576</f>
        <v>21</v>
      </c>
      <c r="K576" s="40">
        <v>1</v>
      </c>
      <c r="L576" s="41">
        <v>1</v>
      </c>
      <c r="M576" s="46">
        <f>(K576*S576*5)*(10+L576)</f>
        <v>220</v>
      </c>
      <c r="N576" s="70">
        <f>(K576*T576)*(10+L576)</f>
        <v>33</v>
      </c>
      <c r="O576" s="70">
        <f>K576*U576</f>
        <v>2</v>
      </c>
      <c r="P576" s="70">
        <f>K576*V576</f>
        <v>2</v>
      </c>
      <c r="Q576" s="70">
        <f>K576*W576*2</f>
        <v>4</v>
      </c>
      <c r="R576" s="70">
        <f>K576*X576*2</f>
        <v>4</v>
      </c>
      <c r="S576" s="102">
        <f>VLOOKUP(C576,职业!B:H,4,0)</f>
        <v>4</v>
      </c>
      <c r="T576" s="102">
        <f>VLOOKUP(C576,职业!B:J,5,0)</f>
        <v>3</v>
      </c>
      <c r="U576" s="102">
        <f>VLOOKUP(C576,职业!B:J,6,0)</f>
        <v>2</v>
      </c>
      <c r="V576" s="102">
        <f>VLOOKUP(C576,职业!B:J,7,0)</f>
        <v>2</v>
      </c>
      <c r="W576" s="102">
        <f>VLOOKUP(C576,职业!B:J,8,0)</f>
        <v>2</v>
      </c>
      <c r="X576" s="102">
        <f>VLOOKUP(C576,职业!B:J,9,0)</f>
        <v>2</v>
      </c>
    </row>
    <row r="577" spans="1:24">
      <c r="A577" s="44">
        <f>ROW()-2</f>
        <v>575</v>
      </c>
      <c r="B577" s="44">
        <v>233</v>
      </c>
      <c r="C577" s="40">
        <v>1</v>
      </c>
      <c r="D577" s="40">
        <v>0</v>
      </c>
      <c r="E577" s="45" t="s">
        <v>356</v>
      </c>
      <c r="F577" s="45" t="str">
        <f>VLOOKUP(C577,职业!B:C,2,0)</f>
        <v>大将军</v>
      </c>
      <c r="G577" s="45" t="str">
        <f>VLOOKUP(D577,绝技!B:C,2,0)</f>
        <v>无</v>
      </c>
      <c r="H577" s="48">
        <v>5</v>
      </c>
      <c r="I577" s="48">
        <v>17</v>
      </c>
      <c r="J577" s="44">
        <f>H577+I577</f>
        <v>22</v>
      </c>
      <c r="K577" s="40">
        <v>1</v>
      </c>
      <c r="L577" s="41">
        <v>1</v>
      </c>
      <c r="M577" s="46">
        <f>(K577*S577*5)*(10+L577)</f>
        <v>220</v>
      </c>
      <c r="N577" s="70">
        <f>(K577*T577)*(10+L577)</f>
        <v>33</v>
      </c>
      <c r="O577" s="70">
        <f>K577*U577</f>
        <v>2</v>
      </c>
      <c r="P577" s="70">
        <f>K577*V577</f>
        <v>2</v>
      </c>
      <c r="Q577" s="70">
        <f>K577*W577*2</f>
        <v>4</v>
      </c>
      <c r="R577" s="70">
        <f>K577*X577*2</f>
        <v>4</v>
      </c>
      <c r="S577" s="102">
        <f>VLOOKUP(C577,职业!B:H,4,0)</f>
        <v>4</v>
      </c>
      <c r="T577" s="102">
        <f>VLOOKUP(C577,职业!B:J,5,0)</f>
        <v>3</v>
      </c>
      <c r="U577" s="102">
        <f>VLOOKUP(C577,职业!B:J,6,0)</f>
        <v>2</v>
      </c>
      <c r="V577" s="102">
        <f>VLOOKUP(C577,职业!B:J,7,0)</f>
        <v>2</v>
      </c>
      <c r="W577" s="102">
        <f>VLOOKUP(C577,职业!B:J,8,0)</f>
        <v>2</v>
      </c>
      <c r="X577" s="102">
        <f>VLOOKUP(C577,职业!B:J,9,0)</f>
        <v>2</v>
      </c>
    </row>
    <row r="578" spans="1:24">
      <c r="A578" s="44">
        <f>ROW()-2</f>
        <v>576</v>
      </c>
      <c r="B578" s="44">
        <v>275</v>
      </c>
      <c r="C578" s="40">
        <v>1</v>
      </c>
      <c r="D578" s="40">
        <v>0</v>
      </c>
      <c r="E578" s="45" t="s">
        <v>398</v>
      </c>
      <c r="F578" s="45" t="str">
        <f>VLOOKUP(C578,职业!B:C,2,0)</f>
        <v>大将军</v>
      </c>
      <c r="G578" s="45" t="str">
        <f>VLOOKUP(D578,绝技!B:C,2,0)</f>
        <v>无</v>
      </c>
      <c r="H578" s="48">
        <v>5</v>
      </c>
      <c r="I578" s="48">
        <v>16</v>
      </c>
      <c r="J578" s="44">
        <f>H578+I578</f>
        <v>21</v>
      </c>
      <c r="K578" s="40">
        <v>1</v>
      </c>
      <c r="L578" s="41">
        <v>1</v>
      </c>
      <c r="M578" s="46">
        <f>(K578*S578*5)*(10+L578)</f>
        <v>220</v>
      </c>
      <c r="N578" s="70">
        <f>(K578*T578)*(10+L578)</f>
        <v>33</v>
      </c>
      <c r="O578" s="70">
        <f>K578*U578</f>
        <v>2</v>
      </c>
      <c r="P578" s="70">
        <f>K578*V578</f>
        <v>2</v>
      </c>
      <c r="Q578" s="70">
        <f>K578*W578*2</f>
        <v>4</v>
      </c>
      <c r="R578" s="70">
        <f>K578*X578*2</f>
        <v>4</v>
      </c>
      <c r="S578" s="102">
        <f>VLOOKUP(C578,职业!B:H,4,0)</f>
        <v>4</v>
      </c>
      <c r="T578" s="102">
        <f>VLOOKUP(C578,职业!B:J,5,0)</f>
        <v>3</v>
      </c>
      <c r="U578" s="102">
        <f>VLOOKUP(C578,职业!B:J,6,0)</f>
        <v>2</v>
      </c>
      <c r="V578" s="102">
        <f>VLOOKUP(C578,职业!B:J,7,0)</f>
        <v>2</v>
      </c>
      <c r="W578" s="102">
        <f>VLOOKUP(C578,职业!B:J,8,0)</f>
        <v>2</v>
      </c>
      <c r="X578" s="102">
        <f>VLOOKUP(C578,职业!B:J,9,0)</f>
        <v>2</v>
      </c>
    </row>
    <row r="579" spans="1:24">
      <c r="A579" s="44">
        <f>ROW()-2</f>
        <v>577</v>
      </c>
      <c r="B579" s="44">
        <v>339</v>
      </c>
      <c r="C579" s="40">
        <v>1</v>
      </c>
      <c r="D579" s="40">
        <v>0</v>
      </c>
      <c r="E579" s="45" t="s">
        <v>461</v>
      </c>
      <c r="F579" s="45" t="str">
        <f>VLOOKUP(C579,职业!B:C,2,0)</f>
        <v>大将军</v>
      </c>
      <c r="G579" s="45" t="str">
        <f>VLOOKUP(D579,绝技!B:C,2,0)</f>
        <v>无</v>
      </c>
      <c r="H579" s="48">
        <v>5</v>
      </c>
      <c r="I579" s="48">
        <v>20</v>
      </c>
      <c r="J579" s="44">
        <f>H579+I579</f>
        <v>25</v>
      </c>
      <c r="K579" s="40">
        <v>1</v>
      </c>
      <c r="L579" s="41">
        <v>1</v>
      </c>
      <c r="M579" s="46">
        <f>(K579*S579*5)*(10+L579)</f>
        <v>220</v>
      </c>
      <c r="N579" s="70">
        <f>(K579*T579)*(10+L579)</f>
        <v>33</v>
      </c>
      <c r="O579" s="70">
        <f>K579*U579</f>
        <v>2</v>
      </c>
      <c r="P579" s="70">
        <f>K579*V579</f>
        <v>2</v>
      </c>
      <c r="Q579" s="70">
        <f>K579*W579*2</f>
        <v>4</v>
      </c>
      <c r="R579" s="70">
        <f>K579*X579*2</f>
        <v>4</v>
      </c>
      <c r="S579" s="102">
        <f>VLOOKUP(C579,职业!B:H,4,0)</f>
        <v>4</v>
      </c>
      <c r="T579" s="102">
        <f>VLOOKUP(C579,职业!B:J,5,0)</f>
        <v>3</v>
      </c>
      <c r="U579" s="102">
        <f>VLOOKUP(C579,职业!B:J,6,0)</f>
        <v>2</v>
      </c>
      <c r="V579" s="102">
        <f>VLOOKUP(C579,职业!B:J,7,0)</f>
        <v>2</v>
      </c>
      <c r="W579" s="102">
        <f>VLOOKUP(C579,职业!B:J,8,0)</f>
        <v>2</v>
      </c>
      <c r="X579" s="102">
        <f>VLOOKUP(C579,职业!B:J,9,0)</f>
        <v>2</v>
      </c>
    </row>
    <row r="580" spans="1:24">
      <c r="A580" s="44">
        <f>ROW()-2</f>
        <v>578</v>
      </c>
      <c r="B580" s="44">
        <v>345</v>
      </c>
      <c r="C580" s="40">
        <v>1</v>
      </c>
      <c r="D580" s="40">
        <v>0</v>
      </c>
      <c r="E580" s="45" t="s">
        <v>467</v>
      </c>
      <c r="F580" s="45" t="str">
        <f>VLOOKUP(C580,职业!B:C,2,0)</f>
        <v>大将军</v>
      </c>
      <c r="G580" s="45" t="str">
        <f>VLOOKUP(D580,绝技!B:C,2,0)</f>
        <v>无</v>
      </c>
      <c r="H580" s="48">
        <v>5</v>
      </c>
      <c r="I580" s="48">
        <v>21</v>
      </c>
      <c r="J580" s="44">
        <f>H580+I580</f>
        <v>26</v>
      </c>
      <c r="K580" s="40">
        <v>1</v>
      </c>
      <c r="L580" s="41">
        <v>1</v>
      </c>
      <c r="M580" s="46">
        <f>(K580*S580*5)*(10+L580)</f>
        <v>220</v>
      </c>
      <c r="N580" s="70">
        <f>(K580*T580)*(10+L580)</f>
        <v>33</v>
      </c>
      <c r="O580" s="70">
        <f>K580*U580</f>
        <v>2</v>
      </c>
      <c r="P580" s="70">
        <f>K580*V580</f>
        <v>2</v>
      </c>
      <c r="Q580" s="70">
        <f>K580*W580*2</f>
        <v>4</v>
      </c>
      <c r="R580" s="70">
        <f>K580*X580*2</f>
        <v>4</v>
      </c>
      <c r="S580" s="102">
        <f>VLOOKUP(C580,职业!B:H,4,0)</f>
        <v>4</v>
      </c>
      <c r="T580" s="102">
        <f>VLOOKUP(C580,职业!B:J,5,0)</f>
        <v>3</v>
      </c>
      <c r="U580" s="102">
        <f>VLOOKUP(C580,职业!B:J,6,0)</f>
        <v>2</v>
      </c>
      <c r="V580" s="102">
        <f>VLOOKUP(C580,职业!B:J,7,0)</f>
        <v>2</v>
      </c>
      <c r="W580" s="102">
        <f>VLOOKUP(C580,职业!B:J,8,0)</f>
        <v>2</v>
      </c>
      <c r="X580" s="102">
        <f>VLOOKUP(C580,职业!B:J,9,0)</f>
        <v>2</v>
      </c>
    </row>
    <row r="581" spans="1:24">
      <c r="A581" s="44">
        <f>ROW()-2</f>
        <v>579</v>
      </c>
      <c r="B581" s="44">
        <v>371</v>
      </c>
      <c r="C581" s="40">
        <v>1</v>
      </c>
      <c r="D581" s="40">
        <v>0</v>
      </c>
      <c r="E581" s="45" t="s">
        <v>493</v>
      </c>
      <c r="F581" s="45" t="str">
        <f>VLOOKUP(C581,职业!B:C,2,0)</f>
        <v>大将军</v>
      </c>
      <c r="G581" s="45" t="str">
        <f>VLOOKUP(D581,绝技!B:C,2,0)</f>
        <v>无</v>
      </c>
      <c r="H581" s="48">
        <v>5</v>
      </c>
      <c r="I581" s="48">
        <v>15</v>
      </c>
      <c r="J581" s="44">
        <f>H581+I581</f>
        <v>20</v>
      </c>
      <c r="K581" s="40">
        <v>1</v>
      </c>
      <c r="L581" s="41">
        <v>1</v>
      </c>
      <c r="M581" s="46">
        <f>(K581*S581*5)*(10+L581)</f>
        <v>220</v>
      </c>
      <c r="N581" s="70">
        <f>(K581*T581)*(10+L581)</f>
        <v>33</v>
      </c>
      <c r="O581" s="70">
        <f>K581*U581</f>
        <v>2</v>
      </c>
      <c r="P581" s="70">
        <f>K581*V581</f>
        <v>2</v>
      </c>
      <c r="Q581" s="70">
        <f>K581*W581*2</f>
        <v>4</v>
      </c>
      <c r="R581" s="70">
        <f>K581*X581*2</f>
        <v>4</v>
      </c>
      <c r="S581" s="102">
        <f>VLOOKUP(C581,职业!B:H,4,0)</f>
        <v>4</v>
      </c>
      <c r="T581" s="102">
        <f>VLOOKUP(C581,职业!B:J,5,0)</f>
        <v>3</v>
      </c>
      <c r="U581" s="102">
        <f>VLOOKUP(C581,职业!B:J,6,0)</f>
        <v>2</v>
      </c>
      <c r="V581" s="102">
        <f>VLOOKUP(C581,职业!B:J,7,0)</f>
        <v>2</v>
      </c>
      <c r="W581" s="102">
        <f>VLOOKUP(C581,职业!B:J,8,0)</f>
        <v>2</v>
      </c>
      <c r="X581" s="102">
        <f>VLOOKUP(C581,职业!B:J,9,0)</f>
        <v>2</v>
      </c>
    </row>
    <row r="582" spans="1:24">
      <c r="A582" s="44">
        <f>ROW()-2</f>
        <v>580</v>
      </c>
      <c r="B582" s="44">
        <v>410</v>
      </c>
      <c r="C582" s="40">
        <v>1</v>
      </c>
      <c r="D582" s="40">
        <v>0</v>
      </c>
      <c r="E582" s="45" t="s">
        <v>532</v>
      </c>
      <c r="F582" s="45" t="str">
        <f>VLOOKUP(C582,职业!B:C,2,0)</f>
        <v>大将军</v>
      </c>
      <c r="G582" s="45" t="str">
        <f>VLOOKUP(D582,绝技!B:C,2,0)</f>
        <v>无</v>
      </c>
      <c r="H582" s="48">
        <v>5</v>
      </c>
      <c r="I582" s="48">
        <v>21</v>
      </c>
      <c r="J582" s="44">
        <f>H582+I582</f>
        <v>26</v>
      </c>
      <c r="K582" s="40">
        <v>1</v>
      </c>
      <c r="L582" s="41">
        <v>1</v>
      </c>
      <c r="M582" s="46">
        <f>(K582*S582*5)*(10+L582)</f>
        <v>220</v>
      </c>
      <c r="N582" s="70">
        <f>(K582*T582)*(10+L582)</f>
        <v>33</v>
      </c>
      <c r="O582" s="70">
        <f>K582*U582</f>
        <v>2</v>
      </c>
      <c r="P582" s="70">
        <f>K582*V582</f>
        <v>2</v>
      </c>
      <c r="Q582" s="70">
        <f>K582*W582*2</f>
        <v>4</v>
      </c>
      <c r="R582" s="70">
        <f>K582*X582*2</f>
        <v>4</v>
      </c>
      <c r="S582" s="102">
        <f>VLOOKUP(C582,职业!B:H,4,0)</f>
        <v>4</v>
      </c>
      <c r="T582" s="102">
        <f>VLOOKUP(C582,职业!B:J,5,0)</f>
        <v>3</v>
      </c>
      <c r="U582" s="102">
        <f>VLOOKUP(C582,职业!B:J,6,0)</f>
        <v>2</v>
      </c>
      <c r="V582" s="102">
        <f>VLOOKUP(C582,职业!B:J,7,0)</f>
        <v>2</v>
      </c>
      <c r="W582" s="102">
        <f>VLOOKUP(C582,职业!B:J,8,0)</f>
        <v>2</v>
      </c>
      <c r="X582" s="102">
        <f>VLOOKUP(C582,职业!B:J,9,0)</f>
        <v>2</v>
      </c>
    </row>
    <row r="583" spans="1:24">
      <c r="A583" s="44">
        <f>ROW()-2</f>
        <v>581</v>
      </c>
      <c r="B583" s="44">
        <v>431</v>
      </c>
      <c r="C583" s="40">
        <v>1</v>
      </c>
      <c r="D583" s="40">
        <v>0</v>
      </c>
      <c r="E583" s="45" t="s">
        <v>552</v>
      </c>
      <c r="F583" s="45" t="str">
        <f>VLOOKUP(C583,职业!B:C,2,0)</f>
        <v>大将军</v>
      </c>
      <c r="G583" s="45" t="str">
        <f>VLOOKUP(D583,绝技!B:C,2,0)</f>
        <v>无</v>
      </c>
      <c r="H583" s="48">
        <v>5</v>
      </c>
      <c r="I583" s="48">
        <v>8</v>
      </c>
      <c r="J583" s="44">
        <f>H583+I583</f>
        <v>13</v>
      </c>
      <c r="K583" s="40">
        <v>1</v>
      </c>
      <c r="L583" s="41">
        <v>1</v>
      </c>
      <c r="M583" s="46">
        <f>(K583*S583*5)*(10+L583)</f>
        <v>220</v>
      </c>
      <c r="N583" s="70">
        <f>(K583*T583)*(10+L583)</f>
        <v>33</v>
      </c>
      <c r="O583" s="70">
        <f>K583*U583</f>
        <v>2</v>
      </c>
      <c r="P583" s="70">
        <f>K583*V583</f>
        <v>2</v>
      </c>
      <c r="Q583" s="70">
        <f>K583*W583*2</f>
        <v>4</v>
      </c>
      <c r="R583" s="70">
        <f>K583*X583*2</f>
        <v>4</v>
      </c>
      <c r="S583" s="102">
        <f>VLOOKUP(C583,职业!B:H,4,0)</f>
        <v>4</v>
      </c>
      <c r="T583" s="102">
        <f>VLOOKUP(C583,职业!B:J,5,0)</f>
        <v>3</v>
      </c>
      <c r="U583" s="102">
        <f>VLOOKUP(C583,职业!B:J,6,0)</f>
        <v>2</v>
      </c>
      <c r="V583" s="102">
        <f>VLOOKUP(C583,职业!B:J,7,0)</f>
        <v>2</v>
      </c>
      <c r="W583" s="102">
        <f>VLOOKUP(C583,职业!B:J,8,0)</f>
        <v>2</v>
      </c>
      <c r="X583" s="102">
        <f>VLOOKUP(C583,职业!B:J,9,0)</f>
        <v>2</v>
      </c>
    </row>
    <row r="584" spans="1:24">
      <c r="A584" s="44">
        <f>ROW()-2</f>
        <v>582</v>
      </c>
      <c r="B584" s="44">
        <v>451</v>
      </c>
      <c r="C584" s="40">
        <v>1</v>
      </c>
      <c r="D584" s="40">
        <v>0</v>
      </c>
      <c r="E584" s="45" t="s">
        <v>572</v>
      </c>
      <c r="F584" s="45" t="str">
        <f>VLOOKUP(C584,职业!B:C,2,0)</f>
        <v>大将军</v>
      </c>
      <c r="G584" s="45" t="str">
        <f>VLOOKUP(D584,绝技!B:C,2,0)</f>
        <v>无</v>
      </c>
      <c r="H584" s="48">
        <v>5</v>
      </c>
      <c r="I584" s="48">
        <v>15</v>
      </c>
      <c r="J584" s="44">
        <f>H584+I584</f>
        <v>20</v>
      </c>
      <c r="K584" s="40">
        <v>1</v>
      </c>
      <c r="L584" s="41">
        <v>1</v>
      </c>
      <c r="M584" s="46">
        <f>(K584*S584*5)*(10+L584)</f>
        <v>220</v>
      </c>
      <c r="N584" s="70">
        <f>(K584*T584)*(10+L584)</f>
        <v>33</v>
      </c>
      <c r="O584" s="70">
        <f>K584*U584</f>
        <v>2</v>
      </c>
      <c r="P584" s="70">
        <f>K584*V584</f>
        <v>2</v>
      </c>
      <c r="Q584" s="70">
        <f>K584*W584*2</f>
        <v>4</v>
      </c>
      <c r="R584" s="70">
        <f>K584*X584*2</f>
        <v>4</v>
      </c>
      <c r="S584" s="102">
        <f>VLOOKUP(C584,职业!B:H,4,0)</f>
        <v>4</v>
      </c>
      <c r="T584" s="102">
        <f>VLOOKUP(C584,职业!B:J,5,0)</f>
        <v>3</v>
      </c>
      <c r="U584" s="102">
        <f>VLOOKUP(C584,职业!B:J,6,0)</f>
        <v>2</v>
      </c>
      <c r="V584" s="102">
        <f>VLOOKUP(C584,职业!B:J,7,0)</f>
        <v>2</v>
      </c>
      <c r="W584" s="102">
        <f>VLOOKUP(C584,职业!B:J,8,0)</f>
        <v>2</v>
      </c>
      <c r="X584" s="102">
        <f>VLOOKUP(C584,职业!B:J,9,0)</f>
        <v>2</v>
      </c>
    </row>
    <row r="585" spans="1:24">
      <c r="A585" s="44">
        <f>ROW()-2</f>
        <v>583</v>
      </c>
      <c r="B585" s="44">
        <v>519</v>
      </c>
      <c r="C585" s="40">
        <v>1</v>
      </c>
      <c r="D585" s="40">
        <v>0</v>
      </c>
      <c r="E585" s="45" t="s">
        <v>637</v>
      </c>
      <c r="F585" s="45" t="str">
        <f>VLOOKUP(C585,职业!B:C,2,0)</f>
        <v>大将军</v>
      </c>
      <c r="G585" s="45" t="str">
        <f>VLOOKUP(D585,绝技!B:C,2,0)</f>
        <v>无</v>
      </c>
      <c r="H585" s="48">
        <v>5</v>
      </c>
      <c r="I585" s="48">
        <v>21</v>
      </c>
      <c r="J585" s="44">
        <f>H585+I585</f>
        <v>26</v>
      </c>
      <c r="K585" s="40">
        <v>1</v>
      </c>
      <c r="L585" s="41">
        <v>1</v>
      </c>
      <c r="M585" s="46">
        <f>(K585*S585*5)*(10+L585)</f>
        <v>220</v>
      </c>
      <c r="N585" s="70">
        <f>(K585*T585)*(10+L585)</f>
        <v>33</v>
      </c>
      <c r="O585" s="70">
        <f>K585*U585</f>
        <v>2</v>
      </c>
      <c r="P585" s="70">
        <f>K585*V585</f>
        <v>2</v>
      </c>
      <c r="Q585" s="70">
        <f>K585*W585*2</f>
        <v>4</v>
      </c>
      <c r="R585" s="70">
        <f>K585*X585*2</f>
        <v>4</v>
      </c>
      <c r="S585" s="102">
        <f>VLOOKUP(C585,职业!B:H,4,0)</f>
        <v>4</v>
      </c>
      <c r="T585" s="102">
        <f>VLOOKUP(C585,职业!B:J,5,0)</f>
        <v>3</v>
      </c>
      <c r="U585" s="102">
        <f>VLOOKUP(C585,职业!B:J,6,0)</f>
        <v>2</v>
      </c>
      <c r="V585" s="102">
        <f>VLOOKUP(C585,职业!B:J,7,0)</f>
        <v>2</v>
      </c>
      <c r="W585" s="102">
        <f>VLOOKUP(C585,职业!B:J,8,0)</f>
        <v>2</v>
      </c>
      <c r="X585" s="102">
        <f>VLOOKUP(C585,职业!B:J,9,0)</f>
        <v>2</v>
      </c>
    </row>
    <row r="586" spans="1:24">
      <c r="A586" s="44">
        <f>ROW()-2</f>
        <v>584</v>
      </c>
      <c r="B586" s="44">
        <v>522</v>
      </c>
      <c r="C586" s="40">
        <v>1</v>
      </c>
      <c r="D586" s="40">
        <v>0</v>
      </c>
      <c r="E586" s="45" t="s">
        <v>640</v>
      </c>
      <c r="F586" s="45" t="str">
        <f>VLOOKUP(C586,职业!B:C,2,0)</f>
        <v>大将军</v>
      </c>
      <c r="G586" s="45" t="str">
        <f>VLOOKUP(D586,绝技!B:C,2,0)</f>
        <v>无</v>
      </c>
      <c r="H586" s="48">
        <v>5</v>
      </c>
      <c r="I586" s="48">
        <v>18</v>
      </c>
      <c r="J586" s="44">
        <f>H586+I586</f>
        <v>23</v>
      </c>
      <c r="K586" s="40">
        <v>1</v>
      </c>
      <c r="L586" s="41">
        <v>1</v>
      </c>
      <c r="M586" s="46">
        <f>(K586*S586*5)*(10+L586)</f>
        <v>220</v>
      </c>
      <c r="N586" s="70">
        <f>(K586*T586)*(10+L586)</f>
        <v>33</v>
      </c>
      <c r="O586" s="70">
        <f>K586*U586</f>
        <v>2</v>
      </c>
      <c r="P586" s="70">
        <f>K586*V586</f>
        <v>2</v>
      </c>
      <c r="Q586" s="70">
        <f>K586*W586*2</f>
        <v>4</v>
      </c>
      <c r="R586" s="70">
        <f>K586*X586*2</f>
        <v>4</v>
      </c>
      <c r="S586" s="102">
        <f>VLOOKUP(C586,职业!B:H,4,0)</f>
        <v>4</v>
      </c>
      <c r="T586" s="102">
        <f>VLOOKUP(C586,职业!B:J,5,0)</f>
        <v>3</v>
      </c>
      <c r="U586" s="102">
        <f>VLOOKUP(C586,职业!B:J,6,0)</f>
        <v>2</v>
      </c>
      <c r="V586" s="102">
        <f>VLOOKUP(C586,职业!B:J,7,0)</f>
        <v>2</v>
      </c>
      <c r="W586" s="102">
        <f>VLOOKUP(C586,职业!B:J,8,0)</f>
        <v>2</v>
      </c>
      <c r="X586" s="102">
        <f>VLOOKUP(C586,职业!B:J,9,0)</f>
        <v>2</v>
      </c>
    </row>
    <row r="587" spans="1:24">
      <c r="A587" s="44">
        <f>ROW()-2</f>
        <v>585</v>
      </c>
      <c r="B587" s="44">
        <v>552</v>
      </c>
      <c r="C587" s="40">
        <v>1</v>
      </c>
      <c r="D587" s="40">
        <v>0</v>
      </c>
      <c r="E587" s="45" t="s">
        <v>669</v>
      </c>
      <c r="F587" s="45" t="str">
        <f>VLOOKUP(C587,职业!B:C,2,0)</f>
        <v>大将军</v>
      </c>
      <c r="G587" s="45" t="str">
        <f>VLOOKUP(D587,绝技!B:C,2,0)</f>
        <v>无</v>
      </c>
      <c r="H587" s="48">
        <v>5</v>
      </c>
      <c r="I587" s="48">
        <v>21</v>
      </c>
      <c r="J587" s="44">
        <f>H587+I587</f>
        <v>26</v>
      </c>
      <c r="K587" s="40">
        <v>1</v>
      </c>
      <c r="L587" s="41">
        <v>1</v>
      </c>
      <c r="M587" s="46">
        <f>(K587*S587*5)*(10+L587)</f>
        <v>220</v>
      </c>
      <c r="N587" s="70">
        <f>(K587*T587)*(10+L587)</f>
        <v>33</v>
      </c>
      <c r="O587" s="70">
        <f>K587*U587</f>
        <v>2</v>
      </c>
      <c r="P587" s="70">
        <f>K587*V587</f>
        <v>2</v>
      </c>
      <c r="Q587" s="70">
        <f>K587*W587*2</f>
        <v>4</v>
      </c>
      <c r="R587" s="70">
        <f>K587*X587*2</f>
        <v>4</v>
      </c>
      <c r="S587" s="102">
        <f>VLOOKUP(C587,职业!B:H,4,0)</f>
        <v>4</v>
      </c>
      <c r="T587" s="102">
        <f>VLOOKUP(C587,职业!B:J,5,0)</f>
        <v>3</v>
      </c>
      <c r="U587" s="102">
        <f>VLOOKUP(C587,职业!B:J,6,0)</f>
        <v>2</v>
      </c>
      <c r="V587" s="102">
        <f>VLOOKUP(C587,职业!B:J,7,0)</f>
        <v>2</v>
      </c>
      <c r="W587" s="102">
        <f>VLOOKUP(C587,职业!B:J,8,0)</f>
        <v>2</v>
      </c>
      <c r="X587" s="102">
        <f>VLOOKUP(C587,职业!B:J,9,0)</f>
        <v>2</v>
      </c>
    </row>
    <row r="588" spans="1:24">
      <c r="A588" s="44">
        <f>ROW()-2</f>
        <v>586</v>
      </c>
      <c r="B588" s="44">
        <v>606</v>
      </c>
      <c r="C588" s="40">
        <v>1</v>
      </c>
      <c r="D588" s="40">
        <v>0</v>
      </c>
      <c r="E588" s="45" t="s">
        <v>723</v>
      </c>
      <c r="F588" s="45" t="str">
        <f>VLOOKUP(C588,职业!B:C,2,0)</f>
        <v>大将军</v>
      </c>
      <c r="G588" s="45" t="str">
        <f>VLOOKUP(D588,绝技!B:C,2,0)</f>
        <v>无</v>
      </c>
      <c r="H588" s="48">
        <v>5</v>
      </c>
      <c r="I588" s="48">
        <v>7</v>
      </c>
      <c r="J588" s="44">
        <f>H588+I588</f>
        <v>12</v>
      </c>
      <c r="K588" s="40">
        <v>1</v>
      </c>
      <c r="L588" s="41">
        <v>1</v>
      </c>
      <c r="M588" s="46">
        <f>(K588*S588*5)*(10+L588)</f>
        <v>220</v>
      </c>
      <c r="N588" s="70">
        <f>(K588*T588)*(10+L588)</f>
        <v>33</v>
      </c>
      <c r="O588" s="70">
        <f>K588*U588</f>
        <v>2</v>
      </c>
      <c r="P588" s="70">
        <f>K588*V588</f>
        <v>2</v>
      </c>
      <c r="Q588" s="70">
        <f>K588*W588*2</f>
        <v>4</v>
      </c>
      <c r="R588" s="70">
        <f>K588*X588*2</f>
        <v>4</v>
      </c>
      <c r="S588" s="102">
        <f>VLOOKUP(C588,职业!B:H,4,0)</f>
        <v>4</v>
      </c>
      <c r="T588" s="102">
        <f>VLOOKUP(C588,职业!B:J,5,0)</f>
        <v>3</v>
      </c>
      <c r="U588" s="102">
        <f>VLOOKUP(C588,职业!B:J,6,0)</f>
        <v>2</v>
      </c>
      <c r="V588" s="102">
        <f>VLOOKUP(C588,职业!B:J,7,0)</f>
        <v>2</v>
      </c>
      <c r="W588" s="102">
        <f>VLOOKUP(C588,职业!B:J,8,0)</f>
        <v>2</v>
      </c>
      <c r="X588" s="102">
        <f>VLOOKUP(C588,职业!B:J,9,0)</f>
        <v>2</v>
      </c>
    </row>
    <row r="589" spans="1:24">
      <c r="A589" s="44">
        <f>ROW()-2</f>
        <v>587</v>
      </c>
      <c r="B589" s="44">
        <v>628</v>
      </c>
      <c r="C589" s="40">
        <v>1</v>
      </c>
      <c r="D589" s="40">
        <v>0</v>
      </c>
      <c r="E589" s="45" t="s">
        <v>744</v>
      </c>
      <c r="F589" s="45" t="str">
        <f>VLOOKUP(C589,职业!B:C,2,0)</f>
        <v>大将军</v>
      </c>
      <c r="G589" s="45" t="str">
        <f>VLOOKUP(D589,绝技!B:C,2,0)</f>
        <v>无</v>
      </c>
      <c r="H589" s="48">
        <v>5</v>
      </c>
      <c r="I589" s="48">
        <v>9</v>
      </c>
      <c r="J589" s="44">
        <f>H589+I589</f>
        <v>14</v>
      </c>
      <c r="K589" s="40">
        <v>1</v>
      </c>
      <c r="L589" s="41">
        <v>1</v>
      </c>
      <c r="M589" s="46">
        <f>(K589*S589*5)*(10+L589)</f>
        <v>220</v>
      </c>
      <c r="N589" s="70">
        <f>(K589*T589)*(10+L589)</f>
        <v>33</v>
      </c>
      <c r="O589" s="70">
        <f>K589*U589</f>
        <v>2</v>
      </c>
      <c r="P589" s="70">
        <f>K589*V589</f>
        <v>2</v>
      </c>
      <c r="Q589" s="70">
        <f>K589*W589*2</f>
        <v>4</v>
      </c>
      <c r="R589" s="70">
        <f>K589*X589*2</f>
        <v>4</v>
      </c>
      <c r="S589" s="102">
        <f>VLOOKUP(C589,职业!B:H,4,0)</f>
        <v>4</v>
      </c>
      <c r="T589" s="102">
        <f>VLOOKUP(C589,职业!B:J,5,0)</f>
        <v>3</v>
      </c>
      <c r="U589" s="102">
        <f>VLOOKUP(C589,职业!B:J,6,0)</f>
        <v>2</v>
      </c>
      <c r="V589" s="102">
        <f>VLOOKUP(C589,职业!B:J,7,0)</f>
        <v>2</v>
      </c>
      <c r="W589" s="102">
        <f>VLOOKUP(C589,职业!B:J,8,0)</f>
        <v>2</v>
      </c>
      <c r="X589" s="102">
        <f>VLOOKUP(C589,职业!B:J,9,0)</f>
        <v>2</v>
      </c>
    </row>
    <row r="590" spans="1:24">
      <c r="A590" s="44">
        <f>ROW()-2</f>
        <v>588</v>
      </c>
      <c r="B590" s="44">
        <v>630</v>
      </c>
      <c r="C590" s="40">
        <v>1</v>
      </c>
      <c r="D590" s="40">
        <v>0</v>
      </c>
      <c r="E590" s="45" t="s">
        <v>746</v>
      </c>
      <c r="F590" s="45" t="str">
        <f>VLOOKUP(C590,职业!B:C,2,0)</f>
        <v>大将军</v>
      </c>
      <c r="G590" s="45" t="str">
        <f>VLOOKUP(D590,绝技!B:C,2,0)</f>
        <v>无</v>
      </c>
      <c r="H590" s="48">
        <v>5</v>
      </c>
      <c r="I590" s="48">
        <v>16</v>
      </c>
      <c r="J590" s="44">
        <f>H590+I590</f>
        <v>21</v>
      </c>
      <c r="K590" s="40">
        <v>1</v>
      </c>
      <c r="L590" s="41">
        <v>1</v>
      </c>
      <c r="M590" s="46">
        <f>(K590*S590*5)*(10+L590)</f>
        <v>220</v>
      </c>
      <c r="N590" s="70">
        <f>(K590*T590)*(10+L590)</f>
        <v>33</v>
      </c>
      <c r="O590" s="70">
        <f>K590*U590</f>
        <v>2</v>
      </c>
      <c r="P590" s="70">
        <f>K590*V590</f>
        <v>2</v>
      </c>
      <c r="Q590" s="70">
        <f>K590*W590*2</f>
        <v>4</v>
      </c>
      <c r="R590" s="70">
        <f>K590*X590*2</f>
        <v>4</v>
      </c>
      <c r="S590" s="102">
        <f>VLOOKUP(C590,职业!B:H,4,0)</f>
        <v>4</v>
      </c>
      <c r="T590" s="102">
        <f>VLOOKUP(C590,职业!B:J,5,0)</f>
        <v>3</v>
      </c>
      <c r="U590" s="102">
        <f>VLOOKUP(C590,职业!B:J,6,0)</f>
        <v>2</v>
      </c>
      <c r="V590" s="102">
        <f>VLOOKUP(C590,职业!B:J,7,0)</f>
        <v>2</v>
      </c>
      <c r="W590" s="102">
        <f>VLOOKUP(C590,职业!B:J,8,0)</f>
        <v>2</v>
      </c>
      <c r="X590" s="102">
        <f>VLOOKUP(C590,职业!B:J,9,0)</f>
        <v>2</v>
      </c>
    </row>
    <row r="591" spans="1:24">
      <c r="A591" s="44">
        <f>ROW()-2</f>
        <v>589</v>
      </c>
      <c r="B591" s="44">
        <v>632</v>
      </c>
      <c r="C591" s="40">
        <v>1</v>
      </c>
      <c r="D591" s="40">
        <v>0</v>
      </c>
      <c r="E591" s="45" t="s">
        <v>748</v>
      </c>
      <c r="F591" s="45" t="str">
        <f>VLOOKUP(C591,职业!B:C,2,0)</f>
        <v>大将军</v>
      </c>
      <c r="G591" s="45" t="str">
        <f>VLOOKUP(D591,绝技!B:C,2,0)</f>
        <v>无</v>
      </c>
      <c r="H591" s="48">
        <v>5</v>
      </c>
      <c r="I591" s="48">
        <v>6</v>
      </c>
      <c r="J591" s="44">
        <f>H591+I591</f>
        <v>11</v>
      </c>
      <c r="K591" s="40">
        <v>1</v>
      </c>
      <c r="L591" s="41">
        <v>1</v>
      </c>
      <c r="M591" s="46">
        <f>(K591*S591*5)*(10+L591)</f>
        <v>220</v>
      </c>
      <c r="N591" s="70">
        <f>(K591*T591)*(10+L591)</f>
        <v>33</v>
      </c>
      <c r="O591" s="70">
        <f>K591*U591</f>
        <v>2</v>
      </c>
      <c r="P591" s="70">
        <f>K591*V591</f>
        <v>2</v>
      </c>
      <c r="Q591" s="70">
        <f>K591*W591*2</f>
        <v>4</v>
      </c>
      <c r="R591" s="70">
        <f>K591*X591*2</f>
        <v>4</v>
      </c>
      <c r="S591" s="102">
        <f>VLOOKUP(C591,职业!B:H,4,0)</f>
        <v>4</v>
      </c>
      <c r="T591" s="102">
        <f>VLOOKUP(C591,职业!B:J,5,0)</f>
        <v>3</v>
      </c>
      <c r="U591" s="102">
        <f>VLOOKUP(C591,职业!B:J,6,0)</f>
        <v>2</v>
      </c>
      <c r="V591" s="102">
        <f>VLOOKUP(C591,职业!B:J,7,0)</f>
        <v>2</v>
      </c>
      <c r="W591" s="102">
        <f>VLOOKUP(C591,职业!B:J,8,0)</f>
        <v>2</v>
      </c>
      <c r="X591" s="102">
        <f>VLOOKUP(C591,职业!B:J,9,0)</f>
        <v>2</v>
      </c>
    </row>
    <row r="592" spans="1:24">
      <c r="A592" s="44">
        <f>ROW()-2</f>
        <v>590</v>
      </c>
      <c r="B592" s="44">
        <v>633</v>
      </c>
      <c r="C592" s="40">
        <v>1</v>
      </c>
      <c r="D592" s="40">
        <v>0</v>
      </c>
      <c r="E592" s="45" t="s">
        <v>749</v>
      </c>
      <c r="F592" s="45" t="str">
        <f>VLOOKUP(C592,职业!B:C,2,0)</f>
        <v>大将军</v>
      </c>
      <c r="G592" s="45" t="str">
        <f>VLOOKUP(D592,绝技!B:C,2,0)</f>
        <v>无</v>
      </c>
      <c r="H592" s="48">
        <v>5</v>
      </c>
      <c r="I592" s="48">
        <v>18</v>
      </c>
      <c r="J592" s="44">
        <f>H592+I592</f>
        <v>23</v>
      </c>
      <c r="K592" s="40">
        <v>1</v>
      </c>
      <c r="L592" s="41">
        <v>1</v>
      </c>
      <c r="M592" s="46">
        <f>(K592*S592*5)*(10+L592)</f>
        <v>220</v>
      </c>
      <c r="N592" s="70">
        <f>(K592*T592)*(10+L592)</f>
        <v>33</v>
      </c>
      <c r="O592" s="70">
        <f>K592*U592</f>
        <v>2</v>
      </c>
      <c r="P592" s="70">
        <f>K592*V592</f>
        <v>2</v>
      </c>
      <c r="Q592" s="70">
        <f>K592*W592*2</f>
        <v>4</v>
      </c>
      <c r="R592" s="70">
        <f>K592*X592*2</f>
        <v>4</v>
      </c>
      <c r="S592" s="102">
        <f>VLOOKUP(C592,职业!B:H,4,0)</f>
        <v>4</v>
      </c>
      <c r="T592" s="102">
        <f>VLOOKUP(C592,职业!B:J,5,0)</f>
        <v>3</v>
      </c>
      <c r="U592" s="102">
        <f>VLOOKUP(C592,职业!B:J,6,0)</f>
        <v>2</v>
      </c>
      <c r="V592" s="102">
        <f>VLOOKUP(C592,职业!B:J,7,0)</f>
        <v>2</v>
      </c>
      <c r="W592" s="102">
        <f>VLOOKUP(C592,职业!B:J,8,0)</f>
        <v>2</v>
      </c>
      <c r="X592" s="102">
        <f>VLOOKUP(C592,职业!B:J,9,0)</f>
        <v>2</v>
      </c>
    </row>
    <row r="593" spans="1:24">
      <c r="A593" s="44">
        <f>ROW()-2</f>
        <v>591</v>
      </c>
      <c r="B593" s="44">
        <v>666</v>
      </c>
      <c r="C593" s="40">
        <v>1</v>
      </c>
      <c r="D593" s="40">
        <v>0</v>
      </c>
      <c r="E593" s="45" t="s">
        <v>781</v>
      </c>
      <c r="F593" s="45" t="str">
        <f>VLOOKUP(C593,职业!B:C,2,0)</f>
        <v>大将军</v>
      </c>
      <c r="G593" s="45" t="str">
        <f>VLOOKUP(D593,绝技!B:C,2,0)</f>
        <v>无</v>
      </c>
      <c r="H593" s="48">
        <v>5</v>
      </c>
      <c r="I593" s="48">
        <v>16</v>
      </c>
      <c r="J593" s="44">
        <f>H593+I593</f>
        <v>21</v>
      </c>
      <c r="K593" s="40">
        <v>1</v>
      </c>
      <c r="L593" s="41">
        <v>1</v>
      </c>
      <c r="M593" s="46">
        <f>(K593*S593*5)*(10+L593)</f>
        <v>220</v>
      </c>
      <c r="N593" s="70">
        <f>(K593*T593)*(10+L593)</f>
        <v>33</v>
      </c>
      <c r="O593" s="70">
        <f>K593*U593</f>
        <v>2</v>
      </c>
      <c r="P593" s="70">
        <f>K593*V593</f>
        <v>2</v>
      </c>
      <c r="Q593" s="70">
        <f>K593*W593*2</f>
        <v>4</v>
      </c>
      <c r="R593" s="70">
        <f>K593*X593*2</f>
        <v>4</v>
      </c>
      <c r="S593" s="102">
        <f>VLOOKUP(C593,职业!B:H,4,0)</f>
        <v>4</v>
      </c>
      <c r="T593" s="102">
        <f>VLOOKUP(C593,职业!B:J,5,0)</f>
        <v>3</v>
      </c>
      <c r="U593" s="102">
        <f>VLOOKUP(C593,职业!B:J,6,0)</f>
        <v>2</v>
      </c>
      <c r="V593" s="102">
        <f>VLOOKUP(C593,职业!B:J,7,0)</f>
        <v>2</v>
      </c>
      <c r="W593" s="102">
        <f>VLOOKUP(C593,职业!B:J,8,0)</f>
        <v>2</v>
      </c>
      <c r="X593" s="102">
        <f>VLOOKUP(C593,职业!B:J,9,0)</f>
        <v>2</v>
      </c>
    </row>
    <row r="594" spans="1:24">
      <c r="A594" s="44">
        <f>ROW()-2</f>
        <v>592</v>
      </c>
      <c r="B594" s="44">
        <v>1</v>
      </c>
      <c r="C594" s="40">
        <v>1</v>
      </c>
      <c r="D594" s="40">
        <v>0</v>
      </c>
      <c r="E594" s="45" t="s">
        <v>124</v>
      </c>
      <c r="F594" s="45" t="str">
        <f>VLOOKUP(C594,职业!B:C,2,0)</f>
        <v>大将军</v>
      </c>
      <c r="G594" s="45" t="str">
        <f>VLOOKUP(D594,绝技!B:C,2,0)</f>
        <v>无</v>
      </c>
      <c r="H594" s="48">
        <v>4</v>
      </c>
      <c r="I594" s="48">
        <v>16</v>
      </c>
      <c r="J594" s="44">
        <f>H594+I594</f>
        <v>20</v>
      </c>
      <c r="K594" s="40">
        <v>1</v>
      </c>
      <c r="L594" s="41">
        <v>1</v>
      </c>
      <c r="M594" s="46">
        <f>(K594*S594*5)*(10+L594)</f>
        <v>220</v>
      </c>
      <c r="N594" s="70">
        <f>(K594*T594)*(10+L594)</f>
        <v>33</v>
      </c>
      <c r="O594" s="70">
        <f>K594*U594</f>
        <v>2</v>
      </c>
      <c r="P594" s="70">
        <f>K594*V594</f>
        <v>2</v>
      </c>
      <c r="Q594" s="70">
        <f>K594*W594*2</f>
        <v>4</v>
      </c>
      <c r="R594" s="70">
        <f>K594*X594*2</f>
        <v>4</v>
      </c>
      <c r="S594" s="102">
        <f>VLOOKUP(C594,职业!B:H,4,0)</f>
        <v>4</v>
      </c>
      <c r="T594" s="102">
        <f>VLOOKUP(C594,职业!B:J,5,0)</f>
        <v>3</v>
      </c>
      <c r="U594" s="102">
        <f>VLOOKUP(C594,职业!B:J,6,0)</f>
        <v>2</v>
      </c>
      <c r="V594" s="102">
        <f>VLOOKUP(C594,职业!B:J,7,0)</f>
        <v>2</v>
      </c>
      <c r="W594" s="102">
        <f>VLOOKUP(C594,职业!B:J,8,0)</f>
        <v>2</v>
      </c>
      <c r="X594" s="102">
        <f>VLOOKUP(C594,职业!B:J,9,0)</f>
        <v>2</v>
      </c>
    </row>
    <row r="595" spans="1:24">
      <c r="A595" s="44">
        <f>ROW()-2</f>
        <v>593</v>
      </c>
      <c r="B595" s="44">
        <v>12</v>
      </c>
      <c r="C595" s="40">
        <v>1</v>
      </c>
      <c r="D595" s="40">
        <v>0</v>
      </c>
      <c r="E595" s="45" t="s">
        <v>135</v>
      </c>
      <c r="F595" s="45" t="str">
        <f>VLOOKUP(C595,职业!B:C,2,0)</f>
        <v>大将军</v>
      </c>
      <c r="G595" s="45" t="str">
        <f>VLOOKUP(D595,绝技!B:C,2,0)</f>
        <v>无</v>
      </c>
      <c r="H595" s="48">
        <v>4</v>
      </c>
      <c r="I595" s="48">
        <v>18</v>
      </c>
      <c r="J595" s="44">
        <f>H595+I595</f>
        <v>22</v>
      </c>
      <c r="K595" s="40">
        <v>1</v>
      </c>
      <c r="L595" s="41">
        <v>1</v>
      </c>
      <c r="M595" s="46">
        <f>(K595*S595*5)*(10+L595)</f>
        <v>220</v>
      </c>
      <c r="N595" s="70">
        <f>(K595*T595)*(10+L595)</f>
        <v>33</v>
      </c>
      <c r="O595" s="70">
        <f>K595*U595</f>
        <v>2</v>
      </c>
      <c r="P595" s="70">
        <f>K595*V595</f>
        <v>2</v>
      </c>
      <c r="Q595" s="70">
        <f>K595*W595*2</f>
        <v>4</v>
      </c>
      <c r="R595" s="70">
        <f>K595*X595*2</f>
        <v>4</v>
      </c>
      <c r="S595" s="102">
        <f>VLOOKUP(C595,职业!B:H,4,0)</f>
        <v>4</v>
      </c>
      <c r="T595" s="102">
        <f>VLOOKUP(C595,职业!B:J,5,0)</f>
        <v>3</v>
      </c>
      <c r="U595" s="102">
        <f>VLOOKUP(C595,职业!B:J,6,0)</f>
        <v>2</v>
      </c>
      <c r="V595" s="102">
        <f>VLOOKUP(C595,职业!B:J,7,0)</f>
        <v>2</v>
      </c>
      <c r="W595" s="102">
        <f>VLOOKUP(C595,职业!B:J,8,0)</f>
        <v>2</v>
      </c>
      <c r="X595" s="102">
        <f>VLOOKUP(C595,职业!B:J,9,0)</f>
        <v>2</v>
      </c>
    </row>
    <row r="596" spans="1:24">
      <c r="A596" s="44">
        <f>ROW()-2</f>
        <v>594</v>
      </c>
      <c r="B596" s="44">
        <v>38</v>
      </c>
      <c r="C596" s="40">
        <v>1</v>
      </c>
      <c r="D596" s="40">
        <v>0</v>
      </c>
      <c r="E596" s="45" t="s">
        <v>161</v>
      </c>
      <c r="F596" s="45" t="str">
        <f>VLOOKUP(C596,职业!B:C,2,0)</f>
        <v>大将军</v>
      </c>
      <c r="G596" s="45" t="str">
        <f>VLOOKUP(D596,绝技!B:C,2,0)</f>
        <v>无</v>
      </c>
      <c r="H596" s="48">
        <v>4</v>
      </c>
      <c r="I596" s="48">
        <v>17</v>
      </c>
      <c r="J596" s="44">
        <f>H596+I596</f>
        <v>21</v>
      </c>
      <c r="K596" s="40">
        <v>1</v>
      </c>
      <c r="L596" s="41">
        <v>1</v>
      </c>
      <c r="M596" s="46">
        <f>(K596*S596*5)*(10+L596)</f>
        <v>220</v>
      </c>
      <c r="N596" s="70">
        <f>(K596*T596)*(10+L596)</f>
        <v>33</v>
      </c>
      <c r="O596" s="70">
        <f>K596*U596</f>
        <v>2</v>
      </c>
      <c r="P596" s="70">
        <f>K596*V596</f>
        <v>2</v>
      </c>
      <c r="Q596" s="70">
        <f>K596*W596*2</f>
        <v>4</v>
      </c>
      <c r="R596" s="70">
        <f>K596*X596*2</f>
        <v>4</v>
      </c>
      <c r="S596" s="102">
        <f>VLOOKUP(C596,职业!B:H,4,0)</f>
        <v>4</v>
      </c>
      <c r="T596" s="102">
        <f>VLOOKUP(C596,职业!B:J,5,0)</f>
        <v>3</v>
      </c>
      <c r="U596" s="102">
        <f>VLOOKUP(C596,职业!B:J,6,0)</f>
        <v>2</v>
      </c>
      <c r="V596" s="102">
        <f>VLOOKUP(C596,职业!B:J,7,0)</f>
        <v>2</v>
      </c>
      <c r="W596" s="102">
        <f>VLOOKUP(C596,职业!B:J,8,0)</f>
        <v>2</v>
      </c>
      <c r="X596" s="102">
        <f>VLOOKUP(C596,职业!B:J,9,0)</f>
        <v>2</v>
      </c>
    </row>
    <row r="597" spans="1:24">
      <c r="A597" s="44">
        <f>ROW()-2</f>
        <v>595</v>
      </c>
      <c r="B597" s="44">
        <v>63</v>
      </c>
      <c r="C597" s="40">
        <v>5</v>
      </c>
      <c r="D597" s="40">
        <v>0</v>
      </c>
      <c r="E597" s="45" t="s">
        <v>186</v>
      </c>
      <c r="F597" s="45" t="str">
        <f>VLOOKUP(C597,职业!B:C,2,0)</f>
        <v>战弓骑</v>
      </c>
      <c r="G597" s="45" t="str">
        <f>VLOOKUP(D597,绝技!B:C,2,0)</f>
        <v>无</v>
      </c>
      <c r="H597" s="48">
        <v>4</v>
      </c>
      <c r="I597" s="48">
        <v>28</v>
      </c>
      <c r="J597" s="44">
        <f>H597+I597</f>
        <v>32</v>
      </c>
      <c r="K597" s="40">
        <v>4</v>
      </c>
      <c r="L597" s="41">
        <v>1</v>
      </c>
      <c r="M597" s="46">
        <f>(K597*S597*5)*(10+L597)</f>
        <v>440</v>
      </c>
      <c r="N597" s="70">
        <f>(K597*T597)*(10+L597)</f>
        <v>220</v>
      </c>
      <c r="O597" s="70">
        <f>K597*U597</f>
        <v>12</v>
      </c>
      <c r="P597" s="70">
        <f>K597*V597</f>
        <v>4</v>
      </c>
      <c r="Q597" s="70">
        <f>K597*W597*2</f>
        <v>24</v>
      </c>
      <c r="R597" s="70">
        <f>K597*X597*2</f>
        <v>8</v>
      </c>
      <c r="S597" s="102">
        <f>VLOOKUP(C597,职业!B:H,4,0)</f>
        <v>2</v>
      </c>
      <c r="T597" s="102">
        <f>VLOOKUP(C597,职业!B:J,5,0)</f>
        <v>5</v>
      </c>
      <c r="U597" s="102">
        <f>VLOOKUP(C597,职业!B:J,6,0)</f>
        <v>3</v>
      </c>
      <c r="V597" s="102">
        <f>VLOOKUP(C597,职业!B:J,7,0)</f>
        <v>1</v>
      </c>
      <c r="W597" s="102">
        <f>VLOOKUP(C597,职业!B:J,8,0)</f>
        <v>3</v>
      </c>
      <c r="X597" s="102">
        <f>VLOOKUP(C597,职业!B:J,9,0)</f>
        <v>1</v>
      </c>
    </row>
    <row r="598" spans="1:24">
      <c r="A598" s="44">
        <f>ROW()-2</f>
        <v>596</v>
      </c>
      <c r="B598" s="44">
        <v>178</v>
      </c>
      <c r="C598" s="40">
        <v>1</v>
      </c>
      <c r="D598" s="40">
        <v>0</v>
      </c>
      <c r="E598" s="45" t="s">
        <v>301</v>
      </c>
      <c r="F598" s="45" t="str">
        <f>VLOOKUP(C598,职业!B:C,2,0)</f>
        <v>大将军</v>
      </c>
      <c r="G598" s="45" t="str">
        <f>VLOOKUP(D598,绝技!B:C,2,0)</f>
        <v>无</v>
      </c>
      <c r="H598" s="48">
        <v>4</v>
      </c>
      <c r="I598" s="48">
        <v>17</v>
      </c>
      <c r="J598" s="44">
        <f>H598+I598</f>
        <v>21</v>
      </c>
      <c r="K598" s="40">
        <v>1</v>
      </c>
      <c r="L598" s="41">
        <v>1</v>
      </c>
      <c r="M598" s="46">
        <f>(K598*S598*5)*(10+L598)</f>
        <v>220</v>
      </c>
      <c r="N598" s="70">
        <f>(K598*T598)*(10+L598)</f>
        <v>33</v>
      </c>
      <c r="O598" s="70">
        <f>K598*U598</f>
        <v>2</v>
      </c>
      <c r="P598" s="70">
        <f>K598*V598</f>
        <v>2</v>
      </c>
      <c r="Q598" s="70">
        <f>K598*W598*2</f>
        <v>4</v>
      </c>
      <c r="R598" s="70">
        <f>K598*X598*2</f>
        <v>4</v>
      </c>
      <c r="S598" s="102">
        <f>VLOOKUP(C598,职业!B:H,4,0)</f>
        <v>4</v>
      </c>
      <c r="T598" s="102">
        <f>VLOOKUP(C598,职业!B:J,5,0)</f>
        <v>3</v>
      </c>
      <c r="U598" s="102">
        <f>VLOOKUP(C598,职业!B:J,6,0)</f>
        <v>2</v>
      </c>
      <c r="V598" s="102">
        <f>VLOOKUP(C598,职业!B:J,7,0)</f>
        <v>2</v>
      </c>
      <c r="W598" s="102">
        <f>VLOOKUP(C598,职业!B:J,8,0)</f>
        <v>2</v>
      </c>
      <c r="X598" s="102">
        <f>VLOOKUP(C598,职业!B:J,9,0)</f>
        <v>2</v>
      </c>
    </row>
    <row r="599" spans="1:24">
      <c r="A599" s="44">
        <f>ROW()-2</f>
        <v>597</v>
      </c>
      <c r="B599" s="44">
        <v>184</v>
      </c>
      <c r="C599" s="40">
        <v>1</v>
      </c>
      <c r="D599" s="40">
        <v>0</v>
      </c>
      <c r="E599" s="45" t="s">
        <v>307</v>
      </c>
      <c r="F599" s="45" t="str">
        <f>VLOOKUP(C599,职业!B:C,2,0)</f>
        <v>大将军</v>
      </c>
      <c r="G599" s="45" t="str">
        <f>VLOOKUP(D599,绝技!B:C,2,0)</f>
        <v>无</v>
      </c>
      <c r="H599" s="48">
        <v>4</v>
      </c>
      <c r="I599" s="48">
        <v>17</v>
      </c>
      <c r="J599" s="44">
        <f>H599+I599</f>
        <v>21</v>
      </c>
      <c r="K599" s="40">
        <v>1</v>
      </c>
      <c r="L599" s="41">
        <v>1</v>
      </c>
      <c r="M599" s="46">
        <f>(K599*S599*5)*(10+L599)</f>
        <v>220</v>
      </c>
      <c r="N599" s="70">
        <f>(K599*T599)*(10+L599)</f>
        <v>33</v>
      </c>
      <c r="O599" s="70">
        <f>K599*U599</f>
        <v>2</v>
      </c>
      <c r="P599" s="70">
        <f>K599*V599</f>
        <v>2</v>
      </c>
      <c r="Q599" s="70">
        <f>K599*W599*2</f>
        <v>4</v>
      </c>
      <c r="R599" s="70">
        <f>K599*X599*2</f>
        <v>4</v>
      </c>
      <c r="S599" s="102">
        <f>VLOOKUP(C599,职业!B:H,4,0)</f>
        <v>4</v>
      </c>
      <c r="T599" s="102">
        <f>VLOOKUP(C599,职业!B:J,5,0)</f>
        <v>3</v>
      </c>
      <c r="U599" s="102">
        <f>VLOOKUP(C599,职业!B:J,6,0)</f>
        <v>2</v>
      </c>
      <c r="V599" s="102">
        <f>VLOOKUP(C599,职业!B:J,7,0)</f>
        <v>2</v>
      </c>
      <c r="W599" s="102">
        <f>VLOOKUP(C599,职业!B:J,8,0)</f>
        <v>2</v>
      </c>
      <c r="X599" s="102">
        <f>VLOOKUP(C599,职业!B:J,9,0)</f>
        <v>2</v>
      </c>
    </row>
    <row r="600" spans="1:24">
      <c r="A600" s="44">
        <f>ROW()-2</f>
        <v>598</v>
      </c>
      <c r="B600" s="44">
        <v>194</v>
      </c>
      <c r="C600" s="40">
        <v>1</v>
      </c>
      <c r="D600" s="40">
        <v>0</v>
      </c>
      <c r="E600" s="45" t="s">
        <v>317</v>
      </c>
      <c r="F600" s="45" t="str">
        <f>VLOOKUP(C600,职业!B:C,2,0)</f>
        <v>大将军</v>
      </c>
      <c r="G600" s="45" t="str">
        <f>VLOOKUP(D600,绝技!B:C,2,0)</f>
        <v>无</v>
      </c>
      <c r="H600" s="48">
        <v>4</v>
      </c>
      <c r="I600" s="48">
        <v>17</v>
      </c>
      <c r="J600" s="44">
        <f>H600+I600</f>
        <v>21</v>
      </c>
      <c r="K600" s="40">
        <v>1</v>
      </c>
      <c r="L600" s="41">
        <v>1</v>
      </c>
      <c r="M600" s="46">
        <f>(K600*S600*5)*(10+L600)</f>
        <v>220</v>
      </c>
      <c r="N600" s="70">
        <f>(K600*T600)*(10+L600)</f>
        <v>33</v>
      </c>
      <c r="O600" s="70">
        <f>K600*U600</f>
        <v>2</v>
      </c>
      <c r="P600" s="70">
        <f>K600*V600</f>
        <v>2</v>
      </c>
      <c r="Q600" s="70">
        <f>K600*W600*2</f>
        <v>4</v>
      </c>
      <c r="R600" s="70">
        <f>K600*X600*2</f>
        <v>4</v>
      </c>
      <c r="S600" s="102">
        <f>VLOOKUP(C600,职业!B:H,4,0)</f>
        <v>4</v>
      </c>
      <c r="T600" s="102">
        <f>VLOOKUP(C600,职业!B:J,5,0)</f>
        <v>3</v>
      </c>
      <c r="U600" s="102">
        <f>VLOOKUP(C600,职业!B:J,6,0)</f>
        <v>2</v>
      </c>
      <c r="V600" s="102">
        <f>VLOOKUP(C600,职业!B:J,7,0)</f>
        <v>2</v>
      </c>
      <c r="W600" s="102">
        <f>VLOOKUP(C600,职业!B:J,8,0)</f>
        <v>2</v>
      </c>
      <c r="X600" s="102">
        <f>VLOOKUP(C600,职业!B:J,9,0)</f>
        <v>2</v>
      </c>
    </row>
    <row r="601" spans="1:24">
      <c r="A601" s="44">
        <f>ROW()-2</f>
        <v>599</v>
      </c>
      <c r="B601" s="44">
        <v>211</v>
      </c>
      <c r="C601" s="40">
        <v>1</v>
      </c>
      <c r="D601" s="40">
        <v>0</v>
      </c>
      <c r="E601" s="45" t="s">
        <v>334</v>
      </c>
      <c r="F601" s="45" t="str">
        <f>VLOOKUP(C601,职业!B:C,2,0)</f>
        <v>大将军</v>
      </c>
      <c r="G601" s="45" t="str">
        <f>VLOOKUP(D601,绝技!B:C,2,0)</f>
        <v>无</v>
      </c>
      <c r="H601" s="48">
        <v>4</v>
      </c>
      <c r="I601" s="48">
        <v>20</v>
      </c>
      <c r="J601" s="44">
        <f>H601+I601</f>
        <v>24</v>
      </c>
      <c r="K601" s="40">
        <v>1</v>
      </c>
      <c r="L601" s="41">
        <v>1</v>
      </c>
      <c r="M601" s="46">
        <f>(K601*S601*5)*(10+L601)</f>
        <v>220</v>
      </c>
      <c r="N601" s="70">
        <f>(K601*T601)*(10+L601)</f>
        <v>33</v>
      </c>
      <c r="O601" s="70">
        <f>K601*U601</f>
        <v>2</v>
      </c>
      <c r="P601" s="70">
        <f>K601*V601</f>
        <v>2</v>
      </c>
      <c r="Q601" s="70">
        <f>K601*W601*2</f>
        <v>4</v>
      </c>
      <c r="R601" s="70">
        <f>K601*X601*2</f>
        <v>4</v>
      </c>
      <c r="S601" s="102">
        <f>VLOOKUP(C601,职业!B:H,4,0)</f>
        <v>4</v>
      </c>
      <c r="T601" s="102">
        <f>VLOOKUP(C601,职业!B:J,5,0)</f>
        <v>3</v>
      </c>
      <c r="U601" s="102">
        <f>VLOOKUP(C601,职业!B:J,6,0)</f>
        <v>2</v>
      </c>
      <c r="V601" s="102">
        <f>VLOOKUP(C601,职业!B:J,7,0)</f>
        <v>2</v>
      </c>
      <c r="W601" s="102">
        <f>VLOOKUP(C601,职业!B:J,8,0)</f>
        <v>2</v>
      </c>
      <c r="X601" s="102">
        <f>VLOOKUP(C601,职业!B:J,9,0)</f>
        <v>2</v>
      </c>
    </row>
    <row r="602" spans="1:24">
      <c r="A602" s="44">
        <f>ROW()-2</f>
        <v>600</v>
      </c>
      <c r="B602" s="44">
        <v>257</v>
      </c>
      <c r="C602" s="40">
        <v>1</v>
      </c>
      <c r="D602" s="40">
        <v>0</v>
      </c>
      <c r="E602" s="45" t="s">
        <v>380</v>
      </c>
      <c r="F602" s="45" t="str">
        <f>VLOOKUP(C602,职业!B:C,2,0)</f>
        <v>大将军</v>
      </c>
      <c r="G602" s="45" t="str">
        <f>VLOOKUP(D602,绝技!B:C,2,0)</f>
        <v>无</v>
      </c>
      <c r="H602" s="48">
        <v>4</v>
      </c>
      <c r="I602" s="48">
        <v>19</v>
      </c>
      <c r="J602" s="44">
        <f>H602+I602</f>
        <v>23</v>
      </c>
      <c r="K602" s="40">
        <v>1</v>
      </c>
      <c r="L602" s="41">
        <v>1</v>
      </c>
      <c r="M602" s="46">
        <f>(K602*S602*5)*(10+L602)</f>
        <v>220</v>
      </c>
      <c r="N602" s="70">
        <f>(K602*T602)*(10+L602)</f>
        <v>33</v>
      </c>
      <c r="O602" s="70">
        <f>K602*U602</f>
        <v>2</v>
      </c>
      <c r="P602" s="70">
        <f>K602*V602</f>
        <v>2</v>
      </c>
      <c r="Q602" s="70">
        <f>K602*W602*2</f>
        <v>4</v>
      </c>
      <c r="R602" s="70">
        <f>K602*X602*2</f>
        <v>4</v>
      </c>
      <c r="S602" s="102">
        <f>VLOOKUP(C602,职业!B:H,4,0)</f>
        <v>4</v>
      </c>
      <c r="T602" s="102">
        <f>VLOOKUP(C602,职业!B:J,5,0)</f>
        <v>3</v>
      </c>
      <c r="U602" s="102">
        <f>VLOOKUP(C602,职业!B:J,6,0)</f>
        <v>2</v>
      </c>
      <c r="V602" s="102">
        <f>VLOOKUP(C602,职业!B:J,7,0)</f>
        <v>2</v>
      </c>
      <c r="W602" s="102">
        <f>VLOOKUP(C602,职业!B:J,8,0)</f>
        <v>2</v>
      </c>
      <c r="X602" s="102">
        <f>VLOOKUP(C602,职业!B:J,9,0)</f>
        <v>2</v>
      </c>
    </row>
    <row r="603" spans="1:24">
      <c r="A603" s="44">
        <f>ROW()-2</f>
        <v>601</v>
      </c>
      <c r="B603" s="44">
        <v>278</v>
      </c>
      <c r="C603" s="40">
        <v>1</v>
      </c>
      <c r="D603" s="40">
        <v>0</v>
      </c>
      <c r="E603" s="45" t="s">
        <v>401</v>
      </c>
      <c r="F603" s="45" t="str">
        <f>VLOOKUP(C603,职业!B:C,2,0)</f>
        <v>大将军</v>
      </c>
      <c r="G603" s="45" t="str">
        <f>VLOOKUP(D603,绝技!B:C,2,0)</f>
        <v>无</v>
      </c>
      <c r="H603" s="48">
        <v>4</v>
      </c>
      <c r="I603" s="48">
        <v>18</v>
      </c>
      <c r="J603" s="44">
        <f>H603+I603</f>
        <v>22</v>
      </c>
      <c r="K603" s="40">
        <v>1</v>
      </c>
      <c r="L603" s="41">
        <v>1</v>
      </c>
      <c r="M603" s="46">
        <f>(K603*S603*5)*(10+L603)</f>
        <v>220</v>
      </c>
      <c r="N603" s="70">
        <f>(K603*T603)*(10+L603)</f>
        <v>33</v>
      </c>
      <c r="O603" s="70">
        <f>K603*U603</f>
        <v>2</v>
      </c>
      <c r="P603" s="70">
        <f>K603*V603</f>
        <v>2</v>
      </c>
      <c r="Q603" s="70">
        <f>K603*W603*2</f>
        <v>4</v>
      </c>
      <c r="R603" s="70">
        <f>K603*X603*2</f>
        <v>4</v>
      </c>
      <c r="S603" s="102">
        <f>VLOOKUP(C603,职业!B:H,4,0)</f>
        <v>4</v>
      </c>
      <c r="T603" s="102">
        <f>VLOOKUP(C603,职业!B:J,5,0)</f>
        <v>3</v>
      </c>
      <c r="U603" s="102">
        <f>VLOOKUP(C603,职业!B:J,6,0)</f>
        <v>2</v>
      </c>
      <c r="V603" s="102">
        <f>VLOOKUP(C603,职业!B:J,7,0)</f>
        <v>2</v>
      </c>
      <c r="W603" s="102">
        <f>VLOOKUP(C603,职业!B:J,8,0)</f>
        <v>2</v>
      </c>
      <c r="X603" s="102">
        <f>VLOOKUP(C603,职业!B:J,9,0)</f>
        <v>2</v>
      </c>
    </row>
    <row r="604" spans="1:24">
      <c r="A604" s="44">
        <f>ROW()-2</f>
        <v>602</v>
      </c>
      <c r="B604" s="44">
        <v>291</v>
      </c>
      <c r="C604" s="40">
        <v>1</v>
      </c>
      <c r="D604" s="40">
        <v>0</v>
      </c>
      <c r="E604" s="45" t="s">
        <v>414</v>
      </c>
      <c r="F604" s="45" t="str">
        <f>VLOOKUP(C604,职业!B:C,2,0)</f>
        <v>大将军</v>
      </c>
      <c r="G604" s="45" t="str">
        <f>VLOOKUP(D604,绝技!B:C,2,0)</f>
        <v>无</v>
      </c>
      <c r="H604" s="48">
        <v>4</v>
      </c>
      <c r="I604" s="48">
        <v>20</v>
      </c>
      <c r="J604" s="44">
        <f>H604+I604</f>
        <v>24</v>
      </c>
      <c r="K604" s="40">
        <v>1</v>
      </c>
      <c r="L604" s="41">
        <v>1</v>
      </c>
      <c r="M604" s="46">
        <f>(K604*S604*5)*(10+L604)</f>
        <v>220</v>
      </c>
      <c r="N604" s="70">
        <f>(K604*T604)*(10+L604)</f>
        <v>33</v>
      </c>
      <c r="O604" s="70">
        <f>K604*U604</f>
        <v>2</v>
      </c>
      <c r="P604" s="70">
        <f>K604*V604</f>
        <v>2</v>
      </c>
      <c r="Q604" s="70">
        <f>K604*W604*2</f>
        <v>4</v>
      </c>
      <c r="R604" s="70">
        <f>K604*X604*2</f>
        <v>4</v>
      </c>
      <c r="S604" s="102">
        <f>VLOOKUP(C604,职业!B:H,4,0)</f>
        <v>4</v>
      </c>
      <c r="T604" s="102">
        <f>VLOOKUP(C604,职业!B:J,5,0)</f>
        <v>3</v>
      </c>
      <c r="U604" s="102">
        <f>VLOOKUP(C604,职业!B:J,6,0)</f>
        <v>2</v>
      </c>
      <c r="V604" s="102">
        <f>VLOOKUP(C604,职业!B:J,7,0)</f>
        <v>2</v>
      </c>
      <c r="W604" s="102">
        <f>VLOOKUP(C604,职业!B:J,8,0)</f>
        <v>2</v>
      </c>
      <c r="X604" s="102">
        <f>VLOOKUP(C604,职业!B:J,9,0)</f>
        <v>2</v>
      </c>
    </row>
    <row r="605" spans="1:24">
      <c r="A605" s="44">
        <f>ROW()-2</f>
        <v>603</v>
      </c>
      <c r="B605" s="44">
        <v>317</v>
      </c>
      <c r="C605" s="40">
        <v>1</v>
      </c>
      <c r="D605" s="40">
        <v>0</v>
      </c>
      <c r="E605" s="45" t="s">
        <v>439</v>
      </c>
      <c r="F605" s="45" t="str">
        <f>VLOOKUP(C605,职业!B:C,2,0)</f>
        <v>大将军</v>
      </c>
      <c r="G605" s="45" t="str">
        <f>VLOOKUP(D605,绝技!B:C,2,0)</f>
        <v>无</v>
      </c>
      <c r="H605" s="48">
        <v>4</v>
      </c>
      <c r="I605" s="48">
        <v>16</v>
      </c>
      <c r="J605" s="44">
        <f>H605+I605</f>
        <v>20</v>
      </c>
      <c r="K605" s="40">
        <v>1</v>
      </c>
      <c r="L605" s="41">
        <v>1</v>
      </c>
      <c r="M605" s="46">
        <f>(K605*S605*5)*(10+L605)</f>
        <v>220</v>
      </c>
      <c r="N605" s="70">
        <f>(K605*T605)*(10+L605)</f>
        <v>33</v>
      </c>
      <c r="O605" s="70">
        <f>K605*U605</f>
        <v>2</v>
      </c>
      <c r="P605" s="70">
        <f>K605*V605</f>
        <v>2</v>
      </c>
      <c r="Q605" s="70">
        <f>K605*W605*2</f>
        <v>4</v>
      </c>
      <c r="R605" s="70">
        <f>K605*X605*2</f>
        <v>4</v>
      </c>
      <c r="S605" s="102">
        <f>VLOOKUP(C605,职业!B:H,4,0)</f>
        <v>4</v>
      </c>
      <c r="T605" s="102">
        <f>VLOOKUP(C605,职业!B:J,5,0)</f>
        <v>3</v>
      </c>
      <c r="U605" s="102">
        <f>VLOOKUP(C605,职业!B:J,6,0)</f>
        <v>2</v>
      </c>
      <c r="V605" s="102">
        <f>VLOOKUP(C605,职业!B:J,7,0)</f>
        <v>2</v>
      </c>
      <c r="W605" s="102">
        <f>VLOOKUP(C605,职业!B:J,8,0)</f>
        <v>2</v>
      </c>
      <c r="X605" s="102">
        <f>VLOOKUP(C605,职业!B:J,9,0)</f>
        <v>2</v>
      </c>
    </row>
    <row r="606" spans="1:24">
      <c r="A606" s="44">
        <f>ROW()-2</f>
        <v>604</v>
      </c>
      <c r="B606" s="44">
        <v>319</v>
      </c>
      <c r="C606" s="40">
        <v>1</v>
      </c>
      <c r="D606" s="40">
        <v>0</v>
      </c>
      <c r="E606" s="45" t="s">
        <v>441</v>
      </c>
      <c r="F606" s="45" t="str">
        <f>VLOOKUP(C606,职业!B:C,2,0)</f>
        <v>大将军</v>
      </c>
      <c r="G606" s="45" t="str">
        <f>VLOOKUP(D606,绝技!B:C,2,0)</f>
        <v>无</v>
      </c>
      <c r="H606" s="48">
        <v>4</v>
      </c>
      <c r="I606" s="48">
        <v>18</v>
      </c>
      <c r="J606" s="44">
        <f>H606+I606</f>
        <v>22</v>
      </c>
      <c r="K606" s="40">
        <v>1</v>
      </c>
      <c r="L606" s="41">
        <v>1</v>
      </c>
      <c r="M606" s="46">
        <f>(K606*S606*5)*(10+L606)</f>
        <v>220</v>
      </c>
      <c r="N606" s="70">
        <f>(K606*T606)*(10+L606)</f>
        <v>33</v>
      </c>
      <c r="O606" s="70">
        <f>K606*U606</f>
        <v>2</v>
      </c>
      <c r="P606" s="70">
        <f>K606*V606</f>
        <v>2</v>
      </c>
      <c r="Q606" s="70">
        <f>K606*W606*2</f>
        <v>4</v>
      </c>
      <c r="R606" s="70">
        <f>K606*X606*2</f>
        <v>4</v>
      </c>
      <c r="S606" s="102">
        <f>VLOOKUP(C606,职业!B:H,4,0)</f>
        <v>4</v>
      </c>
      <c r="T606" s="102">
        <f>VLOOKUP(C606,职业!B:J,5,0)</f>
        <v>3</v>
      </c>
      <c r="U606" s="102">
        <f>VLOOKUP(C606,职业!B:J,6,0)</f>
        <v>2</v>
      </c>
      <c r="V606" s="102">
        <f>VLOOKUP(C606,职业!B:J,7,0)</f>
        <v>2</v>
      </c>
      <c r="W606" s="102">
        <f>VLOOKUP(C606,职业!B:J,8,0)</f>
        <v>2</v>
      </c>
      <c r="X606" s="102">
        <f>VLOOKUP(C606,职业!B:J,9,0)</f>
        <v>2</v>
      </c>
    </row>
    <row r="607" spans="1:24">
      <c r="A607" s="44">
        <f>ROW()-2</f>
        <v>605</v>
      </c>
      <c r="B607" s="44">
        <v>523</v>
      </c>
      <c r="C607" s="40">
        <v>1</v>
      </c>
      <c r="D607" s="40">
        <v>0</v>
      </c>
      <c r="E607" s="45" t="s">
        <v>641</v>
      </c>
      <c r="F607" s="45" t="str">
        <f>VLOOKUP(C607,职业!B:C,2,0)</f>
        <v>大将军</v>
      </c>
      <c r="G607" s="45" t="str">
        <f>VLOOKUP(D607,绝技!B:C,2,0)</f>
        <v>无</v>
      </c>
      <c r="H607" s="48">
        <v>4</v>
      </c>
      <c r="I607" s="48">
        <v>16</v>
      </c>
      <c r="J607" s="44">
        <f>H607+I607</f>
        <v>20</v>
      </c>
      <c r="K607" s="40">
        <v>1</v>
      </c>
      <c r="L607" s="41">
        <v>1</v>
      </c>
      <c r="M607" s="46">
        <f>(K607*S607*5)*(10+L607)</f>
        <v>220</v>
      </c>
      <c r="N607" s="70">
        <f>(K607*T607)*(10+L607)</f>
        <v>33</v>
      </c>
      <c r="O607" s="70">
        <f>K607*U607</f>
        <v>2</v>
      </c>
      <c r="P607" s="70">
        <f>K607*V607</f>
        <v>2</v>
      </c>
      <c r="Q607" s="70">
        <f>K607*W607*2</f>
        <v>4</v>
      </c>
      <c r="R607" s="70">
        <f>K607*X607*2</f>
        <v>4</v>
      </c>
      <c r="S607" s="102">
        <f>VLOOKUP(C607,职业!B:H,4,0)</f>
        <v>4</v>
      </c>
      <c r="T607" s="102">
        <f>VLOOKUP(C607,职业!B:J,5,0)</f>
        <v>3</v>
      </c>
      <c r="U607" s="102">
        <f>VLOOKUP(C607,职业!B:J,6,0)</f>
        <v>2</v>
      </c>
      <c r="V607" s="102">
        <f>VLOOKUP(C607,职业!B:J,7,0)</f>
        <v>2</v>
      </c>
      <c r="W607" s="102">
        <f>VLOOKUP(C607,职业!B:J,8,0)</f>
        <v>2</v>
      </c>
      <c r="X607" s="102">
        <f>VLOOKUP(C607,职业!B:J,9,0)</f>
        <v>2</v>
      </c>
    </row>
    <row r="608" spans="1:24">
      <c r="A608" s="44">
        <f>ROW()-2</f>
        <v>606</v>
      </c>
      <c r="B608" s="44">
        <v>615</v>
      </c>
      <c r="C608" s="40">
        <v>1</v>
      </c>
      <c r="D608" s="40">
        <v>0</v>
      </c>
      <c r="E608" s="45" t="s">
        <v>731</v>
      </c>
      <c r="F608" s="45" t="str">
        <f>VLOOKUP(C608,职业!B:C,2,0)</f>
        <v>大将军</v>
      </c>
      <c r="G608" s="45" t="str">
        <f>VLOOKUP(D608,绝技!B:C,2,0)</f>
        <v>无</v>
      </c>
      <c r="H608" s="48">
        <v>4</v>
      </c>
      <c r="I608" s="48">
        <v>14</v>
      </c>
      <c r="J608" s="44">
        <f>H608+I608</f>
        <v>18</v>
      </c>
      <c r="K608" s="40">
        <v>1</v>
      </c>
      <c r="L608" s="41">
        <v>1</v>
      </c>
      <c r="M608" s="46">
        <f>(K608*S608*5)*(10+L608)</f>
        <v>220</v>
      </c>
      <c r="N608" s="70">
        <f>(K608*T608)*(10+L608)</f>
        <v>33</v>
      </c>
      <c r="O608" s="70">
        <f>K608*U608</f>
        <v>2</v>
      </c>
      <c r="P608" s="70">
        <f>K608*V608</f>
        <v>2</v>
      </c>
      <c r="Q608" s="70">
        <f>K608*W608*2</f>
        <v>4</v>
      </c>
      <c r="R608" s="70">
        <f>K608*X608*2</f>
        <v>4</v>
      </c>
      <c r="S608" s="102">
        <f>VLOOKUP(C608,职业!B:H,4,0)</f>
        <v>4</v>
      </c>
      <c r="T608" s="102">
        <f>VLOOKUP(C608,职业!B:J,5,0)</f>
        <v>3</v>
      </c>
      <c r="U608" s="102">
        <f>VLOOKUP(C608,职业!B:J,6,0)</f>
        <v>2</v>
      </c>
      <c r="V608" s="102">
        <f>VLOOKUP(C608,职业!B:J,7,0)</f>
        <v>2</v>
      </c>
      <c r="W608" s="102">
        <f>VLOOKUP(C608,职业!B:J,8,0)</f>
        <v>2</v>
      </c>
      <c r="X608" s="102">
        <f>VLOOKUP(C608,职业!B:J,9,0)</f>
        <v>2</v>
      </c>
    </row>
    <row r="609" spans="1:24">
      <c r="A609" s="44">
        <f>ROW()-2</f>
        <v>607</v>
      </c>
      <c r="B609" s="44">
        <v>5</v>
      </c>
      <c r="C609" s="40">
        <v>1</v>
      </c>
      <c r="D609" s="40">
        <v>0</v>
      </c>
      <c r="E609" s="45" t="s">
        <v>128</v>
      </c>
      <c r="F609" s="45" t="str">
        <f>VLOOKUP(C609,职业!B:C,2,0)</f>
        <v>大将军</v>
      </c>
      <c r="G609" s="45" t="str">
        <f>VLOOKUP(D609,绝技!B:C,2,0)</f>
        <v>无</v>
      </c>
      <c r="H609" s="48">
        <v>3</v>
      </c>
      <c r="I609" s="48">
        <v>16</v>
      </c>
      <c r="J609" s="44">
        <f>H609+I609</f>
        <v>19</v>
      </c>
      <c r="K609" s="40">
        <v>1</v>
      </c>
      <c r="L609" s="41">
        <v>1</v>
      </c>
      <c r="M609" s="46">
        <f>(K609*S609*5)*(10+L609)</f>
        <v>220</v>
      </c>
      <c r="N609" s="70">
        <f>(K609*T609)*(10+L609)</f>
        <v>33</v>
      </c>
      <c r="O609" s="70">
        <f>K609*U609</f>
        <v>2</v>
      </c>
      <c r="P609" s="70">
        <f>K609*V609</f>
        <v>2</v>
      </c>
      <c r="Q609" s="70">
        <f>K609*W609*2</f>
        <v>4</v>
      </c>
      <c r="R609" s="70">
        <f>K609*X609*2</f>
        <v>4</v>
      </c>
      <c r="S609" s="102">
        <f>VLOOKUP(C609,职业!B:H,4,0)</f>
        <v>4</v>
      </c>
      <c r="T609" s="102">
        <f>VLOOKUP(C609,职业!B:J,5,0)</f>
        <v>3</v>
      </c>
      <c r="U609" s="102">
        <f>VLOOKUP(C609,职业!B:J,6,0)</f>
        <v>2</v>
      </c>
      <c r="V609" s="102">
        <f>VLOOKUP(C609,职业!B:J,7,0)</f>
        <v>2</v>
      </c>
      <c r="W609" s="102">
        <f>VLOOKUP(C609,职业!B:J,8,0)</f>
        <v>2</v>
      </c>
      <c r="X609" s="102">
        <f>VLOOKUP(C609,职业!B:J,9,0)</f>
        <v>2</v>
      </c>
    </row>
    <row r="610" spans="1:24">
      <c r="A610" s="44">
        <f>ROW()-2</f>
        <v>608</v>
      </c>
      <c r="B610" s="44">
        <v>10</v>
      </c>
      <c r="C610" s="40">
        <v>1</v>
      </c>
      <c r="D610" s="40">
        <v>0</v>
      </c>
      <c r="E610" s="45" t="s">
        <v>133</v>
      </c>
      <c r="F610" s="45" t="str">
        <f>VLOOKUP(C610,职业!B:C,2,0)</f>
        <v>大将军</v>
      </c>
      <c r="G610" s="45" t="str">
        <f>VLOOKUP(D610,绝技!B:C,2,0)</f>
        <v>无</v>
      </c>
      <c r="H610" s="48">
        <v>3</v>
      </c>
      <c r="I610" s="48">
        <v>9</v>
      </c>
      <c r="J610" s="44">
        <f>H610+I610</f>
        <v>12</v>
      </c>
      <c r="K610" s="40">
        <v>1</v>
      </c>
      <c r="L610" s="41">
        <v>1</v>
      </c>
      <c r="M610" s="46">
        <f>(K610*S610*5)*(10+L610)</f>
        <v>220</v>
      </c>
      <c r="N610" s="70">
        <f>(K610*T610)*(10+L610)</f>
        <v>33</v>
      </c>
      <c r="O610" s="70">
        <f>K610*U610</f>
        <v>2</v>
      </c>
      <c r="P610" s="70">
        <f>K610*V610</f>
        <v>2</v>
      </c>
      <c r="Q610" s="70">
        <f>K610*W610*2</f>
        <v>4</v>
      </c>
      <c r="R610" s="70">
        <f>K610*X610*2</f>
        <v>4</v>
      </c>
      <c r="S610" s="102">
        <f>VLOOKUP(C610,职业!B:H,4,0)</f>
        <v>4</v>
      </c>
      <c r="T610" s="102">
        <f>VLOOKUP(C610,职业!B:J,5,0)</f>
        <v>3</v>
      </c>
      <c r="U610" s="102">
        <f>VLOOKUP(C610,职业!B:J,6,0)</f>
        <v>2</v>
      </c>
      <c r="V610" s="102">
        <f>VLOOKUP(C610,职业!B:J,7,0)</f>
        <v>2</v>
      </c>
      <c r="W610" s="102">
        <f>VLOOKUP(C610,职业!B:J,8,0)</f>
        <v>2</v>
      </c>
      <c r="X610" s="102">
        <f>VLOOKUP(C610,职业!B:J,9,0)</f>
        <v>2</v>
      </c>
    </row>
    <row r="611" spans="1:24">
      <c r="A611" s="44">
        <f>ROW()-2</f>
        <v>609</v>
      </c>
      <c r="B611" s="44">
        <v>110</v>
      </c>
      <c r="C611" s="40">
        <v>1</v>
      </c>
      <c r="D611" s="40">
        <v>0</v>
      </c>
      <c r="E611" s="45" t="s">
        <v>233</v>
      </c>
      <c r="F611" s="45" t="str">
        <f>VLOOKUP(C611,职业!B:C,2,0)</f>
        <v>大将军</v>
      </c>
      <c r="G611" s="45" t="str">
        <f>VLOOKUP(D611,绝技!B:C,2,0)</f>
        <v>无</v>
      </c>
      <c r="H611" s="48">
        <v>3</v>
      </c>
      <c r="I611" s="48">
        <v>17</v>
      </c>
      <c r="J611" s="44">
        <f>H611+I611</f>
        <v>20</v>
      </c>
      <c r="K611" s="40">
        <v>1</v>
      </c>
      <c r="L611" s="41">
        <v>1</v>
      </c>
      <c r="M611" s="46">
        <f>(K611*S611*5)*(10+L611)</f>
        <v>220</v>
      </c>
      <c r="N611" s="70">
        <f>(K611*T611)*(10+L611)</f>
        <v>33</v>
      </c>
      <c r="O611" s="70">
        <f>K611*U611</f>
        <v>2</v>
      </c>
      <c r="P611" s="70">
        <f>K611*V611</f>
        <v>2</v>
      </c>
      <c r="Q611" s="70">
        <f>K611*W611*2</f>
        <v>4</v>
      </c>
      <c r="R611" s="70">
        <f>K611*X611*2</f>
        <v>4</v>
      </c>
      <c r="S611" s="102">
        <f>VLOOKUP(C611,职业!B:H,4,0)</f>
        <v>4</v>
      </c>
      <c r="T611" s="102">
        <f>VLOOKUP(C611,职业!B:J,5,0)</f>
        <v>3</v>
      </c>
      <c r="U611" s="102">
        <f>VLOOKUP(C611,职业!B:J,6,0)</f>
        <v>2</v>
      </c>
      <c r="V611" s="102">
        <f>VLOOKUP(C611,职业!B:J,7,0)</f>
        <v>2</v>
      </c>
      <c r="W611" s="102">
        <f>VLOOKUP(C611,职业!B:J,8,0)</f>
        <v>2</v>
      </c>
      <c r="X611" s="102">
        <f>VLOOKUP(C611,职业!B:J,9,0)</f>
        <v>2</v>
      </c>
    </row>
    <row r="612" spans="1:24">
      <c r="A612" s="44">
        <f>ROW()-2</f>
        <v>610</v>
      </c>
      <c r="B612" s="44">
        <v>254</v>
      </c>
      <c r="C612" s="40">
        <v>6</v>
      </c>
      <c r="D612" s="40">
        <v>0</v>
      </c>
      <c r="E612" s="45" t="s">
        <v>377</v>
      </c>
      <c r="F612" s="45" t="str">
        <f>VLOOKUP(C612,职业!B:C,2,0)</f>
        <v>弓弩手</v>
      </c>
      <c r="G612" s="45" t="str">
        <f>VLOOKUP(D612,绝技!B:C,2,0)</f>
        <v>无</v>
      </c>
      <c r="H612" s="48">
        <v>3</v>
      </c>
      <c r="I612" s="48">
        <v>26</v>
      </c>
      <c r="J612" s="44">
        <f>H612+I612</f>
        <v>29</v>
      </c>
      <c r="K612" s="40">
        <v>4</v>
      </c>
      <c r="L612" s="41">
        <v>1</v>
      </c>
      <c r="M612" s="46">
        <f>(K612*S612*5)*(10+L612)</f>
        <v>440</v>
      </c>
      <c r="N612" s="70">
        <f>(K612*T612)*(10+L612)</f>
        <v>220</v>
      </c>
      <c r="O612" s="70">
        <f>K612*U612</f>
        <v>16</v>
      </c>
      <c r="P612" s="70">
        <f>K612*V612</f>
        <v>4</v>
      </c>
      <c r="Q612" s="70">
        <f>K612*W612*2</f>
        <v>8</v>
      </c>
      <c r="R612" s="70">
        <f>K612*X612*2</f>
        <v>16</v>
      </c>
      <c r="S612" s="102">
        <f>VLOOKUP(C612,职业!B:H,4,0)</f>
        <v>2</v>
      </c>
      <c r="T612" s="102">
        <f>VLOOKUP(C612,职业!B:J,5,0)</f>
        <v>5</v>
      </c>
      <c r="U612" s="102">
        <f>VLOOKUP(C612,职业!B:J,6,0)</f>
        <v>4</v>
      </c>
      <c r="V612" s="102">
        <f>VLOOKUP(C612,职业!B:J,7,0)</f>
        <v>1</v>
      </c>
      <c r="W612" s="102">
        <f>VLOOKUP(C612,职业!B:J,8,0)</f>
        <v>1</v>
      </c>
      <c r="X612" s="102">
        <f>VLOOKUP(C612,职业!B:J,9,0)</f>
        <v>2</v>
      </c>
    </row>
    <row r="613" spans="1:24">
      <c r="A613" s="44">
        <f>ROW()-2</f>
        <v>611</v>
      </c>
      <c r="B613" s="44">
        <v>256</v>
      </c>
      <c r="C613" s="40">
        <v>1</v>
      </c>
      <c r="D613" s="40">
        <v>0</v>
      </c>
      <c r="E613" s="45" t="s">
        <v>379</v>
      </c>
      <c r="F613" s="45" t="str">
        <f>VLOOKUP(C613,职业!B:C,2,0)</f>
        <v>大将军</v>
      </c>
      <c r="G613" s="45" t="str">
        <f>VLOOKUP(D613,绝技!B:C,2,0)</f>
        <v>无</v>
      </c>
      <c r="H613" s="48">
        <v>3</v>
      </c>
      <c r="I613" s="48">
        <v>17</v>
      </c>
      <c r="J613" s="44">
        <f>H613+I613</f>
        <v>20</v>
      </c>
      <c r="K613" s="40">
        <v>1</v>
      </c>
      <c r="L613" s="41">
        <v>1</v>
      </c>
      <c r="M613" s="46">
        <f>(K613*S613*5)*(10+L613)</f>
        <v>220</v>
      </c>
      <c r="N613" s="70">
        <f>(K613*T613)*(10+L613)</f>
        <v>33</v>
      </c>
      <c r="O613" s="70">
        <f>K613*U613</f>
        <v>2</v>
      </c>
      <c r="P613" s="70">
        <f>K613*V613</f>
        <v>2</v>
      </c>
      <c r="Q613" s="70">
        <f>K613*W613*2</f>
        <v>4</v>
      </c>
      <c r="R613" s="70">
        <f>K613*X613*2</f>
        <v>4</v>
      </c>
      <c r="S613" s="102">
        <f>VLOOKUP(C613,职业!B:H,4,0)</f>
        <v>4</v>
      </c>
      <c r="T613" s="102">
        <f>VLOOKUP(C613,职业!B:J,5,0)</f>
        <v>3</v>
      </c>
      <c r="U613" s="102">
        <f>VLOOKUP(C613,职业!B:J,6,0)</f>
        <v>2</v>
      </c>
      <c r="V613" s="102">
        <f>VLOOKUP(C613,职业!B:J,7,0)</f>
        <v>2</v>
      </c>
      <c r="W613" s="102">
        <f>VLOOKUP(C613,职业!B:J,8,0)</f>
        <v>2</v>
      </c>
      <c r="X613" s="102">
        <f>VLOOKUP(C613,职业!B:J,9,0)</f>
        <v>2</v>
      </c>
    </row>
    <row r="614" spans="1:24">
      <c r="A614" s="44">
        <f>ROW()-2</f>
        <v>612</v>
      </c>
      <c r="B614" s="44">
        <v>261</v>
      </c>
      <c r="C614" s="40">
        <v>1</v>
      </c>
      <c r="D614" s="40">
        <v>0</v>
      </c>
      <c r="E614" s="45" t="s">
        <v>384</v>
      </c>
      <c r="F614" s="45" t="str">
        <f>VLOOKUP(C614,职业!B:C,2,0)</f>
        <v>大将军</v>
      </c>
      <c r="G614" s="45" t="str">
        <f>VLOOKUP(D614,绝技!B:C,2,0)</f>
        <v>无</v>
      </c>
      <c r="H614" s="48">
        <v>3</v>
      </c>
      <c r="I614" s="48">
        <v>17</v>
      </c>
      <c r="J614" s="44">
        <f>H614+I614</f>
        <v>20</v>
      </c>
      <c r="K614" s="40">
        <v>1</v>
      </c>
      <c r="L614" s="41">
        <v>1</v>
      </c>
      <c r="M614" s="46">
        <f>(K614*S614*5)*(10+L614)</f>
        <v>220</v>
      </c>
      <c r="N614" s="70">
        <f>(K614*T614)*(10+L614)</f>
        <v>33</v>
      </c>
      <c r="O614" s="70">
        <f>K614*U614</f>
        <v>2</v>
      </c>
      <c r="P614" s="70">
        <f>K614*V614</f>
        <v>2</v>
      </c>
      <c r="Q614" s="70">
        <f>K614*W614*2</f>
        <v>4</v>
      </c>
      <c r="R614" s="70">
        <f>K614*X614*2</f>
        <v>4</v>
      </c>
      <c r="S614" s="102">
        <f>VLOOKUP(C614,职业!B:H,4,0)</f>
        <v>4</v>
      </c>
      <c r="T614" s="102">
        <f>VLOOKUP(C614,职业!B:J,5,0)</f>
        <v>3</v>
      </c>
      <c r="U614" s="102">
        <f>VLOOKUP(C614,职业!B:J,6,0)</f>
        <v>2</v>
      </c>
      <c r="V614" s="102">
        <f>VLOOKUP(C614,职业!B:J,7,0)</f>
        <v>2</v>
      </c>
      <c r="W614" s="102">
        <f>VLOOKUP(C614,职业!B:J,8,0)</f>
        <v>2</v>
      </c>
      <c r="X614" s="102">
        <f>VLOOKUP(C614,职业!B:J,9,0)</f>
        <v>2</v>
      </c>
    </row>
    <row r="615" spans="1:24">
      <c r="A615" s="44">
        <f>ROW()-2</f>
        <v>613</v>
      </c>
      <c r="B615" s="44">
        <v>266</v>
      </c>
      <c r="C615" s="40">
        <v>1</v>
      </c>
      <c r="D615" s="40">
        <v>0</v>
      </c>
      <c r="E615" s="45" t="s">
        <v>389</v>
      </c>
      <c r="F615" s="45" t="str">
        <f>VLOOKUP(C615,职业!B:C,2,0)</f>
        <v>大将军</v>
      </c>
      <c r="G615" s="45" t="str">
        <f>VLOOKUP(D615,绝技!B:C,2,0)</f>
        <v>无</v>
      </c>
      <c r="H615" s="48">
        <v>3</v>
      </c>
      <c r="I615" s="48">
        <v>18</v>
      </c>
      <c r="J615" s="44">
        <f>H615+I615</f>
        <v>21</v>
      </c>
      <c r="K615" s="40">
        <v>1</v>
      </c>
      <c r="L615" s="41">
        <v>1</v>
      </c>
      <c r="M615" s="46">
        <f>(K615*S615*5)*(10+L615)</f>
        <v>220</v>
      </c>
      <c r="N615" s="70">
        <f>(K615*T615)*(10+L615)</f>
        <v>33</v>
      </c>
      <c r="O615" s="70">
        <f>K615*U615</f>
        <v>2</v>
      </c>
      <c r="P615" s="70">
        <f>K615*V615</f>
        <v>2</v>
      </c>
      <c r="Q615" s="70">
        <f>K615*W615*2</f>
        <v>4</v>
      </c>
      <c r="R615" s="70">
        <f>K615*X615*2</f>
        <v>4</v>
      </c>
      <c r="S615" s="102">
        <f>VLOOKUP(C615,职业!B:H,4,0)</f>
        <v>4</v>
      </c>
      <c r="T615" s="102">
        <f>VLOOKUP(C615,职业!B:J,5,0)</f>
        <v>3</v>
      </c>
      <c r="U615" s="102">
        <f>VLOOKUP(C615,职业!B:J,6,0)</f>
        <v>2</v>
      </c>
      <c r="V615" s="102">
        <f>VLOOKUP(C615,职业!B:J,7,0)</f>
        <v>2</v>
      </c>
      <c r="W615" s="102">
        <f>VLOOKUP(C615,职业!B:J,8,0)</f>
        <v>2</v>
      </c>
      <c r="X615" s="102">
        <f>VLOOKUP(C615,职业!B:J,9,0)</f>
        <v>2</v>
      </c>
    </row>
    <row r="616" spans="1:24">
      <c r="A616" s="44">
        <f>ROW()-2</f>
        <v>614</v>
      </c>
      <c r="B616" s="44">
        <v>273</v>
      </c>
      <c r="C616" s="40">
        <v>1</v>
      </c>
      <c r="D616" s="40">
        <v>0</v>
      </c>
      <c r="E616" s="45" t="s">
        <v>396</v>
      </c>
      <c r="F616" s="45" t="str">
        <f>VLOOKUP(C616,职业!B:C,2,0)</f>
        <v>大将军</v>
      </c>
      <c r="G616" s="45" t="str">
        <f>VLOOKUP(D616,绝技!B:C,2,0)</f>
        <v>无</v>
      </c>
      <c r="H616" s="48">
        <v>3</v>
      </c>
      <c r="I616" s="48">
        <v>18</v>
      </c>
      <c r="J616" s="44">
        <f>H616+I616</f>
        <v>21</v>
      </c>
      <c r="K616" s="40">
        <v>1</v>
      </c>
      <c r="L616" s="41">
        <v>1</v>
      </c>
      <c r="M616" s="46">
        <f>(K616*S616*5)*(10+L616)</f>
        <v>220</v>
      </c>
      <c r="N616" s="70">
        <f>(K616*T616)*(10+L616)</f>
        <v>33</v>
      </c>
      <c r="O616" s="70">
        <f>K616*U616</f>
        <v>2</v>
      </c>
      <c r="P616" s="70">
        <f>K616*V616</f>
        <v>2</v>
      </c>
      <c r="Q616" s="70">
        <f>K616*W616*2</f>
        <v>4</v>
      </c>
      <c r="R616" s="70">
        <f>K616*X616*2</f>
        <v>4</v>
      </c>
      <c r="S616" s="102">
        <f>VLOOKUP(C616,职业!B:H,4,0)</f>
        <v>4</v>
      </c>
      <c r="T616" s="102">
        <f>VLOOKUP(C616,职业!B:J,5,0)</f>
        <v>3</v>
      </c>
      <c r="U616" s="102">
        <f>VLOOKUP(C616,职业!B:J,6,0)</f>
        <v>2</v>
      </c>
      <c r="V616" s="102">
        <f>VLOOKUP(C616,职业!B:J,7,0)</f>
        <v>2</v>
      </c>
      <c r="W616" s="102">
        <f>VLOOKUP(C616,职业!B:J,8,0)</f>
        <v>2</v>
      </c>
      <c r="X616" s="102">
        <f>VLOOKUP(C616,职业!B:J,9,0)</f>
        <v>2</v>
      </c>
    </row>
    <row r="617" spans="1:24">
      <c r="A617" s="44">
        <f>ROW()-2</f>
        <v>615</v>
      </c>
      <c r="B617" s="44">
        <v>318</v>
      </c>
      <c r="C617" s="40">
        <v>1</v>
      </c>
      <c r="D617" s="40">
        <v>0</v>
      </c>
      <c r="E617" s="45" t="s">
        <v>440</v>
      </c>
      <c r="F617" s="45" t="str">
        <f>VLOOKUP(C617,职业!B:C,2,0)</f>
        <v>大将军</v>
      </c>
      <c r="G617" s="45" t="str">
        <f>VLOOKUP(D617,绝技!B:C,2,0)</f>
        <v>无</v>
      </c>
      <c r="H617" s="48">
        <v>3</v>
      </c>
      <c r="I617" s="48">
        <v>17</v>
      </c>
      <c r="J617" s="44">
        <f>H617+I617</f>
        <v>20</v>
      </c>
      <c r="K617" s="40">
        <v>1</v>
      </c>
      <c r="L617" s="41">
        <v>1</v>
      </c>
      <c r="M617" s="46">
        <f>(K617*S617*5)*(10+L617)</f>
        <v>220</v>
      </c>
      <c r="N617" s="70">
        <f>(K617*T617)*(10+L617)</f>
        <v>33</v>
      </c>
      <c r="O617" s="70">
        <f>K617*U617</f>
        <v>2</v>
      </c>
      <c r="P617" s="70">
        <f>K617*V617</f>
        <v>2</v>
      </c>
      <c r="Q617" s="70">
        <f>K617*W617*2</f>
        <v>4</v>
      </c>
      <c r="R617" s="70">
        <f>K617*X617*2</f>
        <v>4</v>
      </c>
      <c r="S617" s="102">
        <f>VLOOKUP(C617,职业!B:H,4,0)</f>
        <v>4</v>
      </c>
      <c r="T617" s="102">
        <f>VLOOKUP(C617,职业!B:J,5,0)</f>
        <v>3</v>
      </c>
      <c r="U617" s="102">
        <f>VLOOKUP(C617,职业!B:J,6,0)</f>
        <v>2</v>
      </c>
      <c r="V617" s="102">
        <f>VLOOKUP(C617,职业!B:J,7,0)</f>
        <v>2</v>
      </c>
      <c r="W617" s="102">
        <f>VLOOKUP(C617,职业!B:J,8,0)</f>
        <v>2</v>
      </c>
      <c r="X617" s="102">
        <f>VLOOKUP(C617,职业!B:J,9,0)</f>
        <v>2</v>
      </c>
    </row>
    <row r="618" spans="1:24">
      <c r="A618" s="44">
        <f>ROW()-2</f>
        <v>616</v>
      </c>
      <c r="B618" s="44">
        <v>329</v>
      </c>
      <c r="C618" s="40">
        <v>1</v>
      </c>
      <c r="D618" s="40">
        <v>0</v>
      </c>
      <c r="E618" s="45" t="s">
        <v>451</v>
      </c>
      <c r="F618" s="45" t="str">
        <f>VLOOKUP(C618,职业!B:C,2,0)</f>
        <v>大将军</v>
      </c>
      <c r="G618" s="45" t="str">
        <f>VLOOKUP(D618,绝技!B:C,2,0)</f>
        <v>无</v>
      </c>
      <c r="H618" s="48">
        <v>3</v>
      </c>
      <c r="I618" s="48">
        <v>7</v>
      </c>
      <c r="J618" s="44">
        <f>H618+I618</f>
        <v>10</v>
      </c>
      <c r="K618" s="40">
        <v>1</v>
      </c>
      <c r="L618" s="41">
        <v>1</v>
      </c>
      <c r="M618" s="46">
        <f>(K618*S618*5)*(10+L618)</f>
        <v>220</v>
      </c>
      <c r="N618" s="70">
        <f>(K618*T618)*(10+L618)</f>
        <v>33</v>
      </c>
      <c r="O618" s="70">
        <f>K618*U618</f>
        <v>2</v>
      </c>
      <c r="P618" s="70">
        <f>K618*V618</f>
        <v>2</v>
      </c>
      <c r="Q618" s="70">
        <f>K618*W618*2</f>
        <v>4</v>
      </c>
      <c r="R618" s="70">
        <f>K618*X618*2</f>
        <v>4</v>
      </c>
      <c r="S618" s="102">
        <f>VLOOKUP(C618,职业!B:H,4,0)</f>
        <v>4</v>
      </c>
      <c r="T618" s="102">
        <f>VLOOKUP(C618,职业!B:J,5,0)</f>
        <v>3</v>
      </c>
      <c r="U618" s="102">
        <f>VLOOKUP(C618,职业!B:J,6,0)</f>
        <v>2</v>
      </c>
      <c r="V618" s="102">
        <f>VLOOKUP(C618,职业!B:J,7,0)</f>
        <v>2</v>
      </c>
      <c r="W618" s="102">
        <f>VLOOKUP(C618,职业!B:J,8,0)</f>
        <v>2</v>
      </c>
      <c r="X618" s="102">
        <f>VLOOKUP(C618,职业!B:J,9,0)</f>
        <v>2</v>
      </c>
    </row>
    <row r="619" spans="1:24">
      <c r="A619" s="44">
        <f>ROW()-2</f>
        <v>617</v>
      </c>
      <c r="B619" s="44">
        <v>421</v>
      </c>
      <c r="C619" s="40">
        <v>1</v>
      </c>
      <c r="D619" s="40">
        <v>0</v>
      </c>
      <c r="E619" s="45" t="s">
        <v>543</v>
      </c>
      <c r="F619" s="45" t="str">
        <f>VLOOKUP(C619,职业!B:C,2,0)</f>
        <v>大将军</v>
      </c>
      <c r="G619" s="45" t="str">
        <f>VLOOKUP(D619,绝技!B:C,2,0)</f>
        <v>无</v>
      </c>
      <c r="H619" s="48">
        <v>3</v>
      </c>
      <c r="I619" s="48">
        <v>7</v>
      </c>
      <c r="J619" s="44">
        <f>H619+I619</f>
        <v>10</v>
      </c>
      <c r="K619" s="40">
        <v>1</v>
      </c>
      <c r="L619" s="41">
        <v>1</v>
      </c>
      <c r="M619" s="46">
        <f>(K619*S619*5)*(10+L619)</f>
        <v>220</v>
      </c>
      <c r="N619" s="70">
        <f>(K619*T619)*(10+L619)</f>
        <v>33</v>
      </c>
      <c r="O619" s="70">
        <f>K619*U619</f>
        <v>2</v>
      </c>
      <c r="P619" s="70">
        <f>K619*V619</f>
        <v>2</v>
      </c>
      <c r="Q619" s="70">
        <f>K619*W619*2</f>
        <v>4</v>
      </c>
      <c r="R619" s="70">
        <f>K619*X619*2</f>
        <v>4</v>
      </c>
      <c r="S619" s="102">
        <f>VLOOKUP(C619,职业!B:H,4,0)</f>
        <v>4</v>
      </c>
      <c r="T619" s="102">
        <f>VLOOKUP(C619,职业!B:J,5,0)</f>
        <v>3</v>
      </c>
      <c r="U619" s="102">
        <f>VLOOKUP(C619,职业!B:J,6,0)</f>
        <v>2</v>
      </c>
      <c r="V619" s="102">
        <f>VLOOKUP(C619,职业!B:J,7,0)</f>
        <v>2</v>
      </c>
      <c r="W619" s="102">
        <f>VLOOKUP(C619,职业!B:J,8,0)</f>
        <v>2</v>
      </c>
      <c r="X619" s="102">
        <f>VLOOKUP(C619,职业!B:J,9,0)</f>
        <v>2</v>
      </c>
    </row>
    <row r="620" spans="1:24">
      <c r="A620" s="44">
        <f>ROW()-2</f>
        <v>618</v>
      </c>
      <c r="B620" s="44">
        <v>448</v>
      </c>
      <c r="C620" s="40">
        <v>1</v>
      </c>
      <c r="D620" s="40">
        <v>0</v>
      </c>
      <c r="E620" s="45" t="s">
        <v>569</v>
      </c>
      <c r="F620" s="45" t="str">
        <f>VLOOKUP(C620,职业!B:C,2,0)</f>
        <v>大将军</v>
      </c>
      <c r="G620" s="45" t="str">
        <f>VLOOKUP(D620,绝技!B:C,2,0)</f>
        <v>无</v>
      </c>
      <c r="H620" s="48">
        <v>3</v>
      </c>
      <c r="I620" s="48">
        <v>18</v>
      </c>
      <c r="J620" s="44">
        <f>H620+I620</f>
        <v>21</v>
      </c>
      <c r="K620" s="40">
        <v>1</v>
      </c>
      <c r="L620" s="41">
        <v>1</v>
      </c>
      <c r="M620" s="46">
        <f>(K620*S620*5)*(10+L620)</f>
        <v>220</v>
      </c>
      <c r="N620" s="70">
        <f>(K620*T620)*(10+L620)</f>
        <v>33</v>
      </c>
      <c r="O620" s="70">
        <f>K620*U620</f>
        <v>2</v>
      </c>
      <c r="P620" s="70">
        <f>K620*V620</f>
        <v>2</v>
      </c>
      <c r="Q620" s="70">
        <f>K620*W620*2</f>
        <v>4</v>
      </c>
      <c r="R620" s="70">
        <f>K620*X620*2</f>
        <v>4</v>
      </c>
      <c r="S620" s="102">
        <f>VLOOKUP(C620,职业!B:H,4,0)</f>
        <v>4</v>
      </c>
      <c r="T620" s="102">
        <f>VLOOKUP(C620,职业!B:J,5,0)</f>
        <v>3</v>
      </c>
      <c r="U620" s="102">
        <f>VLOOKUP(C620,职业!B:J,6,0)</f>
        <v>2</v>
      </c>
      <c r="V620" s="102">
        <f>VLOOKUP(C620,职业!B:J,7,0)</f>
        <v>2</v>
      </c>
      <c r="W620" s="102">
        <f>VLOOKUP(C620,职业!B:J,8,0)</f>
        <v>2</v>
      </c>
      <c r="X620" s="102">
        <f>VLOOKUP(C620,职业!B:J,9,0)</f>
        <v>2</v>
      </c>
    </row>
    <row r="621" spans="1:24">
      <c r="A621" s="44">
        <f>ROW()-2</f>
        <v>619</v>
      </c>
      <c r="B621" s="44">
        <v>468</v>
      </c>
      <c r="C621" s="40">
        <v>1</v>
      </c>
      <c r="D621" s="40">
        <v>0</v>
      </c>
      <c r="E621" s="45" t="s">
        <v>589</v>
      </c>
      <c r="F621" s="45" t="str">
        <f>VLOOKUP(C621,职业!B:C,2,0)</f>
        <v>大将军</v>
      </c>
      <c r="G621" s="45" t="str">
        <f>VLOOKUP(D621,绝技!B:C,2,0)</f>
        <v>无</v>
      </c>
      <c r="H621" s="48">
        <v>3</v>
      </c>
      <c r="I621" s="48">
        <v>17</v>
      </c>
      <c r="J621" s="44">
        <f>H621+I621</f>
        <v>20</v>
      </c>
      <c r="K621" s="40">
        <v>1</v>
      </c>
      <c r="L621" s="41">
        <v>1</v>
      </c>
      <c r="M621" s="46">
        <f>(K621*S621*5)*(10+L621)</f>
        <v>220</v>
      </c>
      <c r="N621" s="70">
        <f>(K621*T621)*(10+L621)</f>
        <v>33</v>
      </c>
      <c r="O621" s="70">
        <f>K621*U621</f>
        <v>2</v>
      </c>
      <c r="P621" s="70">
        <f>K621*V621</f>
        <v>2</v>
      </c>
      <c r="Q621" s="70">
        <f>K621*W621*2</f>
        <v>4</v>
      </c>
      <c r="R621" s="70">
        <f>K621*X621*2</f>
        <v>4</v>
      </c>
      <c r="S621" s="102">
        <f>VLOOKUP(C621,职业!B:H,4,0)</f>
        <v>4</v>
      </c>
      <c r="T621" s="102">
        <f>VLOOKUP(C621,职业!B:J,5,0)</f>
        <v>3</v>
      </c>
      <c r="U621" s="102">
        <f>VLOOKUP(C621,职业!B:J,6,0)</f>
        <v>2</v>
      </c>
      <c r="V621" s="102">
        <f>VLOOKUP(C621,职业!B:J,7,0)</f>
        <v>2</v>
      </c>
      <c r="W621" s="102">
        <f>VLOOKUP(C621,职业!B:J,8,0)</f>
        <v>2</v>
      </c>
      <c r="X621" s="102">
        <f>VLOOKUP(C621,职业!B:J,9,0)</f>
        <v>2</v>
      </c>
    </row>
    <row r="622" spans="1:24">
      <c r="A622" s="44">
        <f>ROW()-2</f>
        <v>620</v>
      </c>
      <c r="B622" s="44">
        <v>495</v>
      </c>
      <c r="C622" s="40">
        <v>1</v>
      </c>
      <c r="D622" s="40">
        <v>0</v>
      </c>
      <c r="E622" s="45" t="s">
        <v>615</v>
      </c>
      <c r="F622" s="45" t="str">
        <f>VLOOKUP(C622,职业!B:C,2,0)</f>
        <v>大将军</v>
      </c>
      <c r="G622" s="45" t="str">
        <f>VLOOKUP(D622,绝技!B:C,2,0)</f>
        <v>无</v>
      </c>
      <c r="H622" s="48">
        <v>3</v>
      </c>
      <c r="I622" s="48">
        <v>14</v>
      </c>
      <c r="J622" s="44">
        <f>H622+I622</f>
        <v>17</v>
      </c>
      <c r="K622" s="40">
        <v>1</v>
      </c>
      <c r="L622" s="41">
        <v>1</v>
      </c>
      <c r="M622" s="46">
        <f>(K622*S622*5)*(10+L622)</f>
        <v>220</v>
      </c>
      <c r="N622" s="70">
        <f>(K622*T622)*(10+L622)</f>
        <v>33</v>
      </c>
      <c r="O622" s="70">
        <f>K622*U622</f>
        <v>2</v>
      </c>
      <c r="P622" s="70">
        <f>K622*V622</f>
        <v>2</v>
      </c>
      <c r="Q622" s="70">
        <f>K622*W622*2</f>
        <v>4</v>
      </c>
      <c r="R622" s="70">
        <f>K622*X622*2</f>
        <v>4</v>
      </c>
      <c r="S622" s="102">
        <f>VLOOKUP(C622,职业!B:H,4,0)</f>
        <v>4</v>
      </c>
      <c r="T622" s="102">
        <f>VLOOKUP(C622,职业!B:J,5,0)</f>
        <v>3</v>
      </c>
      <c r="U622" s="102">
        <f>VLOOKUP(C622,职业!B:J,6,0)</f>
        <v>2</v>
      </c>
      <c r="V622" s="102">
        <f>VLOOKUP(C622,职业!B:J,7,0)</f>
        <v>2</v>
      </c>
      <c r="W622" s="102">
        <f>VLOOKUP(C622,职业!B:J,8,0)</f>
        <v>2</v>
      </c>
      <c r="X622" s="102">
        <f>VLOOKUP(C622,职业!B:J,9,0)</f>
        <v>2</v>
      </c>
    </row>
    <row r="623" spans="1:24">
      <c r="A623" s="44">
        <f>ROW()-2</f>
        <v>621</v>
      </c>
      <c r="B623" s="44">
        <v>518</v>
      </c>
      <c r="C623" s="40">
        <v>1</v>
      </c>
      <c r="D623" s="40">
        <v>0</v>
      </c>
      <c r="E623" s="45" t="s">
        <v>636</v>
      </c>
      <c r="F623" s="45" t="str">
        <f>VLOOKUP(C623,职业!B:C,2,0)</f>
        <v>大将军</v>
      </c>
      <c r="G623" s="45" t="str">
        <f>VLOOKUP(D623,绝技!B:C,2,0)</f>
        <v>无</v>
      </c>
      <c r="H623" s="48">
        <v>3</v>
      </c>
      <c r="I623" s="48">
        <v>1</v>
      </c>
      <c r="J623" s="44">
        <f>H623+I623</f>
        <v>4</v>
      </c>
      <c r="K623" s="40">
        <v>1</v>
      </c>
      <c r="L623" s="41">
        <v>1</v>
      </c>
      <c r="M623" s="46">
        <f>(K623*S623*5)*(10+L623)</f>
        <v>220</v>
      </c>
      <c r="N623" s="70">
        <f>(K623*T623)*(10+L623)</f>
        <v>33</v>
      </c>
      <c r="O623" s="70">
        <f>K623*U623</f>
        <v>2</v>
      </c>
      <c r="P623" s="70">
        <f>K623*V623</f>
        <v>2</v>
      </c>
      <c r="Q623" s="70">
        <f>K623*W623*2</f>
        <v>4</v>
      </c>
      <c r="R623" s="70">
        <f>K623*X623*2</f>
        <v>4</v>
      </c>
      <c r="S623" s="102">
        <f>VLOOKUP(C623,职业!B:H,4,0)</f>
        <v>4</v>
      </c>
      <c r="T623" s="102">
        <f>VLOOKUP(C623,职业!B:J,5,0)</f>
        <v>3</v>
      </c>
      <c r="U623" s="102">
        <f>VLOOKUP(C623,职业!B:J,6,0)</f>
        <v>2</v>
      </c>
      <c r="V623" s="102">
        <f>VLOOKUP(C623,职业!B:J,7,0)</f>
        <v>2</v>
      </c>
      <c r="W623" s="102">
        <f>VLOOKUP(C623,职业!B:J,8,0)</f>
        <v>2</v>
      </c>
      <c r="X623" s="102">
        <f>VLOOKUP(C623,职业!B:J,9,0)</f>
        <v>2</v>
      </c>
    </row>
    <row r="624" spans="1:24">
      <c r="A624" s="44">
        <f>ROW()-2</f>
        <v>622</v>
      </c>
      <c r="B624" s="44">
        <v>540</v>
      </c>
      <c r="C624" s="40">
        <v>1</v>
      </c>
      <c r="D624" s="40">
        <v>0</v>
      </c>
      <c r="E624" s="45" t="s">
        <v>658</v>
      </c>
      <c r="F624" s="45" t="str">
        <f>VLOOKUP(C624,职业!B:C,2,0)</f>
        <v>大将军</v>
      </c>
      <c r="G624" s="45" t="str">
        <f>VLOOKUP(D624,绝技!B:C,2,0)</f>
        <v>无</v>
      </c>
      <c r="H624" s="48">
        <v>3</v>
      </c>
      <c r="I624" s="48">
        <v>17</v>
      </c>
      <c r="J624" s="44">
        <f>H624+I624</f>
        <v>20</v>
      </c>
      <c r="K624" s="40">
        <v>1</v>
      </c>
      <c r="L624" s="41">
        <v>1</v>
      </c>
      <c r="M624" s="46">
        <f>(K624*S624*5)*(10+L624)</f>
        <v>220</v>
      </c>
      <c r="N624" s="70">
        <f>(K624*T624)*(10+L624)</f>
        <v>33</v>
      </c>
      <c r="O624" s="70">
        <f>K624*U624</f>
        <v>2</v>
      </c>
      <c r="P624" s="70">
        <f>K624*V624</f>
        <v>2</v>
      </c>
      <c r="Q624" s="70">
        <f>K624*W624*2</f>
        <v>4</v>
      </c>
      <c r="R624" s="70">
        <f>K624*X624*2</f>
        <v>4</v>
      </c>
      <c r="S624" s="102">
        <f>VLOOKUP(C624,职业!B:H,4,0)</f>
        <v>4</v>
      </c>
      <c r="T624" s="102">
        <f>VLOOKUP(C624,职业!B:J,5,0)</f>
        <v>3</v>
      </c>
      <c r="U624" s="102">
        <f>VLOOKUP(C624,职业!B:J,6,0)</f>
        <v>2</v>
      </c>
      <c r="V624" s="102">
        <f>VLOOKUP(C624,职业!B:J,7,0)</f>
        <v>2</v>
      </c>
      <c r="W624" s="102">
        <f>VLOOKUP(C624,职业!B:J,8,0)</f>
        <v>2</v>
      </c>
      <c r="X624" s="102">
        <f>VLOOKUP(C624,职业!B:J,9,0)</f>
        <v>2</v>
      </c>
    </row>
    <row r="625" spans="1:24">
      <c r="A625" s="44">
        <f>ROW()-2</f>
        <v>623</v>
      </c>
      <c r="B625" s="44">
        <v>578</v>
      </c>
      <c r="C625" s="40">
        <v>1</v>
      </c>
      <c r="D625" s="40">
        <v>0</v>
      </c>
      <c r="E625" s="45" t="s">
        <v>695</v>
      </c>
      <c r="F625" s="45" t="str">
        <f>VLOOKUP(C625,职业!B:C,2,0)</f>
        <v>大将军</v>
      </c>
      <c r="G625" s="45" t="str">
        <f>VLOOKUP(D625,绝技!B:C,2,0)</f>
        <v>无</v>
      </c>
      <c r="H625" s="48">
        <v>3</v>
      </c>
      <c r="I625" s="48">
        <v>19</v>
      </c>
      <c r="J625" s="44">
        <f>H625+I625</f>
        <v>22</v>
      </c>
      <c r="K625" s="40">
        <v>1</v>
      </c>
      <c r="L625" s="41">
        <v>1</v>
      </c>
      <c r="M625" s="46">
        <f>(K625*S625*5)*(10+L625)</f>
        <v>220</v>
      </c>
      <c r="N625" s="70">
        <f>(K625*T625)*(10+L625)</f>
        <v>33</v>
      </c>
      <c r="O625" s="70">
        <f>K625*U625</f>
        <v>2</v>
      </c>
      <c r="P625" s="70">
        <f>K625*V625</f>
        <v>2</v>
      </c>
      <c r="Q625" s="70">
        <f>K625*W625*2</f>
        <v>4</v>
      </c>
      <c r="R625" s="70">
        <f>K625*X625*2</f>
        <v>4</v>
      </c>
      <c r="S625" s="102">
        <f>VLOOKUP(C625,职业!B:H,4,0)</f>
        <v>4</v>
      </c>
      <c r="T625" s="102">
        <f>VLOOKUP(C625,职业!B:J,5,0)</f>
        <v>3</v>
      </c>
      <c r="U625" s="102">
        <f>VLOOKUP(C625,职业!B:J,6,0)</f>
        <v>2</v>
      </c>
      <c r="V625" s="102">
        <f>VLOOKUP(C625,职业!B:J,7,0)</f>
        <v>2</v>
      </c>
      <c r="W625" s="102">
        <f>VLOOKUP(C625,职业!B:J,8,0)</f>
        <v>2</v>
      </c>
      <c r="X625" s="102">
        <f>VLOOKUP(C625,职业!B:J,9,0)</f>
        <v>2</v>
      </c>
    </row>
    <row r="626" spans="1:24">
      <c r="A626" s="44">
        <f>ROW()-2</f>
        <v>624</v>
      </c>
      <c r="B626" s="44">
        <v>617</v>
      </c>
      <c r="C626" s="40">
        <v>1</v>
      </c>
      <c r="D626" s="40">
        <v>0</v>
      </c>
      <c r="E626" s="45" t="s">
        <v>733</v>
      </c>
      <c r="F626" s="45" t="str">
        <f>VLOOKUP(C626,职业!B:C,2,0)</f>
        <v>大将军</v>
      </c>
      <c r="G626" s="45" t="str">
        <f>VLOOKUP(D626,绝技!B:C,2,0)</f>
        <v>无</v>
      </c>
      <c r="H626" s="48">
        <v>3</v>
      </c>
      <c r="I626" s="48">
        <v>15</v>
      </c>
      <c r="J626" s="44">
        <f>H626+I626</f>
        <v>18</v>
      </c>
      <c r="K626" s="40">
        <v>1</v>
      </c>
      <c r="L626" s="41">
        <v>1</v>
      </c>
      <c r="M626" s="46">
        <f>(K626*S626*5)*(10+L626)</f>
        <v>220</v>
      </c>
      <c r="N626" s="70">
        <f>(K626*T626)*(10+L626)</f>
        <v>33</v>
      </c>
      <c r="O626" s="70">
        <f>K626*U626</f>
        <v>2</v>
      </c>
      <c r="P626" s="70">
        <f>K626*V626</f>
        <v>2</v>
      </c>
      <c r="Q626" s="70">
        <f>K626*W626*2</f>
        <v>4</v>
      </c>
      <c r="R626" s="70">
        <f>K626*X626*2</f>
        <v>4</v>
      </c>
      <c r="S626" s="102">
        <f>VLOOKUP(C626,职业!B:H,4,0)</f>
        <v>4</v>
      </c>
      <c r="T626" s="102">
        <f>VLOOKUP(C626,职业!B:J,5,0)</f>
        <v>3</v>
      </c>
      <c r="U626" s="102">
        <f>VLOOKUP(C626,职业!B:J,6,0)</f>
        <v>2</v>
      </c>
      <c r="V626" s="102">
        <f>VLOOKUP(C626,职业!B:J,7,0)</f>
        <v>2</v>
      </c>
      <c r="W626" s="102">
        <f>VLOOKUP(C626,职业!B:J,8,0)</f>
        <v>2</v>
      </c>
      <c r="X626" s="102">
        <f>VLOOKUP(C626,职业!B:J,9,0)</f>
        <v>2</v>
      </c>
    </row>
    <row r="627" spans="1:24">
      <c r="A627" s="44">
        <f>ROW()-2</f>
        <v>625</v>
      </c>
      <c r="B627" s="44">
        <v>652</v>
      </c>
      <c r="C627" s="40">
        <v>1</v>
      </c>
      <c r="D627" s="40">
        <v>0</v>
      </c>
      <c r="E627" s="45" t="s">
        <v>768</v>
      </c>
      <c r="F627" s="45" t="str">
        <f>VLOOKUP(C627,职业!B:C,2,0)</f>
        <v>大将军</v>
      </c>
      <c r="G627" s="45" t="str">
        <f>VLOOKUP(D627,绝技!B:C,2,0)</f>
        <v>无</v>
      </c>
      <c r="H627" s="48">
        <v>3</v>
      </c>
      <c r="I627" s="48">
        <v>17</v>
      </c>
      <c r="J627" s="44">
        <f>H627+I627</f>
        <v>20</v>
      </c>
      <c r="K627" s="40">
        <v>1</v>
      </c>
      <c r="L627" s="41">
        <v>1</v>
      </c>
      <c r="M627" s="46">
        <f>(K627*S627*5)*(10+L627)</f>
        <v>220</v>
      </c>
      <c r="N627" s="70">
        <f>(K627*T627)*(10+L627)</f>
        <v>33</v>
      </c>
      <c r="O627" s="70">
        <f>K627*U627</f>
        <v>2</v>
      </c>
      <c r="P627" s="70">
        <f>K627*V627</f>
        <v>2</v>
      </c>
      <c r="Q627" s="70">
        <f>K627*W627*2</f>
        <v>4</v>
      </c>
      <c r="R627" s="70">
        <f>K627*X627*2</f>
        <v>4</v>
      </c>
      <c r="S627" s="102">
        <f>VLOOKUP(C627,职业!B:H,4,0)</f>
        <v>4</v>
      </c>
      <c r="T627" s="102">
        <f>VLOOKUP(C627,职业!B:J,5,0)</f>
        <v>3</v>
      </c>
      <c r="U627" s="102">
        <f>VLOOKUP(C627,职业!B:J,6,0)</f>
        <v>2</v>
      </c>
      <c r="V627" s="102">
        <f>VLOOKUP(C627,职业!B:J,7,0)</f>
        <v>2</v>
      </c>
      <c r="W627" s="102">
        <f>VLOOKUP(C627,职业!B:J,8,0)</f>
        <v>2</v>
      </c>
      <c r="X627" s="102">
        <f>VLOOKUP(C627,职业!B:J,9,0)</f>
        <v>2</v>
      </c>
    </row>
    <row r="628" spans="1:24">
      <c r="A628" s="44">
        <f>ROW()-2</f>
        <v>626</v>
      </c>
      <c r="B628" s="44">
        <v>665</v>
      </c>
      <c r="C628" s="40">
        <v>1</v>
      </c>
      <c r="D628" s="40">
        <v>0</v>
      </c>
      <c r="E628" s="45" t="s">
        <v>780</v>
      </c>
      <c r="F628" s="45" t="str">
        <f>VLOOKUP(C628,职业!B:C,2,0)</f>
        <v>大将军</v>
      </c>
      <c r="G628" s="45" t="str">
        <f>VLOOKUP(D628,绝技!B:C,2,0)</f>
        <v>无</v>
      </c>
      <c r="H628" s="48">
        <v>3</v>
      </c>
      <c r="I628" s="48">
        <v>21</v>
      </c>
      <c r="J628" s="44">
        <f>H628+I628</f>
        <v>24</v>
      </c>
      <c r="K628" s="40">
        <v>1</v>
      </c>
      <c r="L628" s="41">
        <v>1</v>
      </c>
      <c r="M628" s="46">
        <f>(K628*S628*5)*(10+L628)</f>
        <v>220</v>
      </c>
      <c r="N628" s="70">
        <f>(K628*T628)*(10+L628)</f>
        <v>33</v>
      </c>
      <c r="O628" s="70">
        <f>K628*U628</f>
        <v>2</v>
      </c>
      <c r="P628" s="70">
        <f>K628*V628</f>
        <v>2</v>
      </c>
      <c r="Q628" s="70">
        <f>K628*W628*2</f>
        <v>4</v>
      </c>
      <c r="R628" s="70">
        <f>K628*X628*2</f>
        <v>4</v>
      </c>
      <c r="S628" s="102">
        <f>VLOOKUP(C628,职业!B:H,4,0)</f>
        <v>4</v>
      </c>
      <c r="T628" s="102">
        <f>VLOOKUP(C628,职业!B:J,5,0)</f>
        <v>3</v>
      </c>
      <c r="U628" s="102">
        <f>VLOOKUP(C628,职业!B:J,6,0)</f>
        <v>2</v>
      </c>
      <c r="V628" s="102">
        <f>VLOOKUP(C628,职业!B:J,7,0)</f>
        <v>2</v>
      </c>
      <c r="W628" s="102">
        <f>VLOOKUP(C628,职业!B:J,8,0)</f>
        <v>2</v>
      </c>
      <c r="X628" s="102">
        <f>VLOOKUP(C628,职业!B:J,9,0)</f>
        <v>2</v>
      </c>
    </row>
    <row r="629" spans="1:24">
      <c r="A629" s="44">
        <f>ROW()-2</f>
        <v>627</v>
      </c>
      <c r="B629" s="44">
        <v>4</v>
      </c>
      <c r="C629" s="40">
        <v>1</v>
      </c>
      <c r="D629" s="40">
        <v>0</v>
      </c>
      <c r="E629" s="45" t="s">
        <v>127</v>
      </c>
      <c r="F629" s="45" t="str">
        <f>VLOOKUP(C629,职业!B:C,2,0)</f>
        <v>大将军</v>
      </c>
      <c r="G629" s="45" t="str">
        <f>VLOOKUP(D629,绝技!B:C,2,0)</f>
        <v>无</v>
      </c>
      <c r="H629" s="48">
        <v>2</v>
      </c>
      <c r="I629" s="48">
        <v>8</v>
      </c>
      <c r="J629" s="44">
        <f>H629+I629</f>
        <v>10</v>
      </c>
      <c r="K629" s="40">
        <v>1</v>
      </c>
      <c r="L629" s="41">
        <v>1</v>
      </c>
      <c r="M629" s="46">
        <f>(K629*S629*5)*(10+L629)</f>
        <v>220</v>
      </c>
      <c r="N629" s="70">
        <f>(K629*T629)*(10+L629)</f>
        <v>33</v>
      </c>
      <c r="O629" s="70">
        <f>K629*U629</f>
        <v>2</v>
      </c>
      <c r="P629" s="70">
        <f>K629*V629</f>
        <v>2</v>
      </c>
      <c r="Q629" s="70">
        <f>K629*W629*2</f>
        <v>4</v>
      </c>
      <c r="R629" s="70">
        <f>K629*X629*2</f>
        <v>4</v>
      </c>
      <c r="S629" s="102">
        <f>VLOOKUP(C629,职业!B:H,4,0)</f>
        <v>4</v>
      </c>
      <c r="T629" s="102">
        <f>VLOOKUP(C629,职业!B:J,5,0)</f>
        <v>3</v>
      </c>
      <c r="U629" s="102">
        <f>VLOOKUP(C629,职业!B:J,6,0)</f>
        <v>2</v>
      </c>
      <c r="V629" s="102">
        <f>VLOOKUP(C629,职业!B:J,7,0)</f>
        <v>2</v>
      </c>
      <c r="W629" s="102">
        <f>VLOOKUP(C629,职业!B:J,8,0)</f>
        <v>2</v>
      </c>
      <c r="X629" s="102">
        <f>VLOOKUP(C629,职业!B:J,9,0)</f>
        <v>2</v>
      </c>
    </row>
    <row r="630" spans="1:24">
      <c r="A630" s="44">
        <f>ROW()-2</f>
        <v>628</v>
      </c>
      <c r="B630" s="44">
        <v>74</v>
      </c>
      <c r="C630" s="40">
        <v>1</v>
      </c>
      <c r="D630" s="40">
        <v>0</v>
      </c>
      <c r="E630" s="45" t="s">
        <v>197</v>
      </c>
      <c r="F630" s="45" t="str">
        <f>VLOOKUP(C630,职业!B:C,2,0)</f>
        <v>大将军</v>
      </c>
      <c r="G630" s="45" t="str">
        <f>VLOOKUP(D630,绝技!B:C,2,0)</f>
        <v>无</v>
      </c>
      <c r="H630" s="48">
        <v>2</v>
      </c>
      <c r="I630" s="48">
        <v>17</v>
      </c>
      <c r="J630" s="44">
        <f>H630+I630</f>
        <v>19</v>
      </c>
      <c r="K630" s="40">
        <v>1</v>
      </c>
      <c r="L630" s="41">
        <v>1</v>
      </c>
      <c r="M630" s="46">
        <f>(K630*S630*5)*(10+L630)</f>
        <v>220</v>
      </c>
      <c r="N630" s="70">
        <f>(K630*T630)*(10+L630)</f>
        <v>33</v>
      </c>
      <c r="O630" s="70">
        <f>K630*U630</f>
        <v>2</v>
      </c>
      <c r="P630" s="70">
        <f>K630*V630</f>
        <v>2</v>
      </c>
      <c r="Q630" s="70">
        <f>K630*W630*2</f>
        <v>4</v>
      </c>
      <c r="R630" s="70">
        <f>K630*X630*2</f>
        <v>4</v>
      </c>
      <c r="S630" s="102">
        <f>VLOOKUP(C630,职业!B:H,4,0)</f>
        <v>4</v>
      </c>
      <c r="T630" s="102">
        <f>VLOOKUP(C630,职业!B:J,5,0)</f>
        <v>3</v>
      </c>
      <c r="U630" s="102">
        <f>VLOOKUP(C630,职业!B:J,6,0)</f>
        <v>2</v>
      </c>
      <c r="V630" s="102">
        <f>VLOOKUP(C630,职业!B:J,7,0)</f>
        <v>2</v>
      </c>
      <c r="W630" s="102">
        <f>VLOOKUP(C630,职业!B:J,8,0)</f>
        <v>2</v>
      </c>
      <c r="X630" s="102">
        <f>VLOOKUP(C630,职业!B:J,9,0)</f>
        <v>2</v>
      </c>
    </row>
    <row r="631" spans="1:24">
      <c r="A631" s="44">
        <f>ROW()-2</f>
        <v>629</v>
      </c>
      <c r="B631" s="44">
        <v>88</v>
      </c>
      <c r="C631" s="40">
        <v>1</v>
      </c>
      <c r="D631" s="40">
        <v>0</v>
      </c>
      <c r="E631" s="45" t="s">
        <v>211</v>
      </c>
      <c r="F631" s="45" t="str">
        <f>VLOOKUP(C631,职业!B:C,2,0)</f>
        <v>大将军</v>
      </c>
      <c r="G631" s="45" t="str">
        <f>VLOOKUP(D631,绝技!B:C,2,0)</f>
        <v>无</v>
      </c>
      <c r="H631" s="48">
        <v>2</v>
      </c>
      <c r="I631" s="48">
        <v>18</v>
      </c>
      <c r="J631" s="44">
        <f>H631+I631</f>
        <v>20</v>
      </c>
      <c r="K631" s="40">
        <v>1</v>
      </c>
      <c r="L631" s="41">
        <v>1</v>
      </c>
      <c r="M631" s="46">
        <f>(K631*S631*5)*(10+L631)</f>
        <v>220</v>
      </c>
      <c r="N631" s="70">
        <f>(K631*T631)*(10+L631)</f>
        <v>33</v>
      </c>
      <c r="O631" s="70">
        <f>K631*U631</f>
        <v>2</v>
      </c>
      <c r="P631" s="70">
        <f>K631*V631</f>
        <v>2</v>
      </c>
      <c r="Q631" s="70">
        <f>K631*W631*2</f>
        <v>4</v>
      </c>
      <c r="R631" s="70">
        <f>K631*X631*2</f>
        <v>4</v>
      </c>
      <c r="S631" s="102">
        <f>VLOOKUP(C631,职业!B:H,4,0)</f>
        <v>4</v>
      </c>
      <c r="T631" s="102">
        <f>VLOOKUP(C631,职业!B:J,5,0)</f>
        <v>3</v>
      </c>
      <c r="U631" s="102">
        <f>VLOOKUP(C631,职业!B:J,6,0)</f>
        <v>2</v>
      </c>
      <c r="V631" s="102">
        <f>VLOOKUP(C631,职业!B:J,7,0)</f>
        <v>2</v>
      </c>
      <c r="W631" s="102">
        <f>VLOOKUP(C631,职业!B:J,8,0)</f>
        <v>2</v>
      </c>
      <c r="X631" s="102">
        <f>VLOOKUP(C631,职业!B:J,9,0)</f>
        <v>2</v>
      </c>
    </row>
    <row r="632" spans="1:24">
      <c r="A632" s="44">
        <f>ROW()-2</f>
        <v>630</v>
      </c>
      <c r="B632" s="44">
        <v>119</v>
      </c>
      <c r="C632" s="40">
        <v>1</v>
      </c>
      <c r="D632" s="40">
        <v>0</v>
      </c>
      <c r="E632" s="45" t="s">
        <v>242</v>
      </c>
      <c r="F632" s="45" t="str">
        <f>VLOOKUP(C632,职业!B:C,2,0)</f>
        <v>大将军</v>
      </c>
      <c r="G632" s="45" t="str">
        <f>VLOOKUP(D632,绝技!B:C,2,0)</f>
        <v>无</v>
      </c>
      <c r="H632" s="48">
        <v>2</v>
      </c>
      <c r="I632" s="48">
        <v>19</v>
      </c>
      <c r="J632" s="44">
        <f>H632+I632</f>
        <v>21</v>
      </c>
      <c r="K632" s="40">
        <v>1</v>
      </c>
      <c r="L632" s="41">
        <v>1</v>
      </c>
      <c r="M632" s="46">
        <f>(K632*S632*5)*(10+L632)</f>
        <v>220</v>
      </c>
      <c r="N632" s="70">
        <f>(K632*T632)*(10+L632)</f>
        <v>33</v>
      </c>
      <c r="O632" s="70">
        <f>K632*U632</f>
        <v>2</v>
      </c>
      <c r="P632" s="70">
        <f>K632*V632</f>
        <v>2</v>
      </c>
      <c r="Q632" s="70">
        <f>K632*W632*2</f>
        <v>4</v>
      </c>
      <c r="R632" s="70">
        <f>K632*X632*2</f>
        <v>4</v>
      </c>
      <c r="S632" s="102">
        <f>VLOOKUP(C632,职业!B:H,4,0)</f>
        <v>4</v>
      </c>
      <c r="T632" s="102">
        <f>VLOOKUP(C632,职业!B:J,5,0)</f>
        <v>3</v>
      </c>
      <c r="U632" s="102">
        <f>VLOOKUP(C632,职业!B:J,6,0)</f>
        <v>2</v>
      </c>
      <c r="V632" s="102">
        <f>VLOOKUP(C632,职业!B:J,7,0)</f>
        <v>2</v>
      </c>
      <c r="W632" s="102">
        <f>VLOOKUP(C632,职业!B:J,8,0)</f>
        <v>2</v>
      </c>
      <c r="X632" s="102">
        <f>VLOOKUP(C632,职业!B:J,9,0)</f>
        <v>2</v>
      </c>
    </row>
    <row r="633" spans="1:24">
      <c r="A633" s="44">
        <f>ROW()-2</f>
        <v>631</v>
      </c>
      <c r="B633" s="44">
        <v>215</v>
      </c>
      <c r="C633" s="40">
        <v>1</v>
      </c>
      <c r="D633" s="40">
        <v>0</v>
      </c>
      <c r="E633" s="45" t="s">
        <v>338</v>
      </c>
      <c r="F633" s="45" t="str">
        <f>VLOOKUP(C633,职业!B:C,2,0)</f>
        <v>大将军</v>
      </c>
      <c r="G633" s="45" t="str">
        <f>VLOOKUP(D633,绝技!B:C,2,0)</f>
        <v>无</v>
      </c>
      <c r="H633" s="48">
        <v>2</v>
      </c>
      <c r="I633" s="48">
        <v>19</v>
      </c>
      <c r="J633" s="44">
        <f>H633+I633</f>
        <v>21</v>
      </c>
      <c r="K633" s="40">
        <v>1</v>
      </c>
      <c r="L633" s="41">
        <v>1</v>
      </c>
      <c r="M633" s="46">
        <f>(K633*S633*5)*(10+L633)</f>
        <v>220</v>
      </c>
      <c r="N633" s="70">
        <f>(K633*T633)*(10+L633)</f>
        <v>33</v>
      </c>
      <c r="O633" s="70">
        <f>K633*U633</f>
        <v>2</v>
      </c>
      <c r="P633" s="70">
        <f>K633*V633</f>
        <v>2</v>
      </c>
      <c r="Q633" s="70">
        <f>K633*W633*2</f>
        <v>4</v>
      </c>
      <c r="R633" s="70">
        <f>K633*X633*2</f>
        <v>4</v>
      </c>
      <c r="S633" s="102">
        <f>VLOOKUP(C633,职业!B:H,4,0)</f>
        <v>4</v>
      </c>
      <c r="T633" s="102">
        <f>VLOOKUP(C633,职业!B:J,5,0)</f>
        <v>3</v>
      </c>
      <c r="U633" s="102">
        <f>VLOOKUP(C633,职业!B:J,6,0)</f>
        <v>2</v>
      </c>
      <c r="V633" s="102">
        <f>VLOOKUP(C633,职业!B:J,7,0)</f>
        <v>2</v>
      </c>
      <c r="W633" s="102">
        <f>VLOOKUP(C633,职业!B:J,8,0)</f>
        <v>2</v>
      </c>
      <c r="X633" s="102">
        <f>VLOOKUP(C633,职业!B:J,9,0)</f>
        <v>2</v>
      </c>
    </row>
    <row r="634" spans="1:24">
      <c r="A634" s="44">
        <f>ROW()-2</f>
        <v>632</v>
      </c>
      <c r="B634" s="44">
        <v>387</v>
      </c>
      <c r="C634" s="40">
        <v>1</v>
      </c>
      <c r="D634" s="40">
        <v>0</v>
      </c>
      <c r="E634" s="45" t="s">
        <v>509</v>
      </c>
      <c r="F634" s="45" t="str">
        <f>VLOOKUP(C634,职业!B:C,2,0)</f>
        <v>大将军</v>
      </c>
      <c r="G634" s="45" t="str">
        <f>VLOOKUP(D634,绝技!B:C,2,0)</f>
        <v>无</v>
      </c>
      <c r="H634" s="48">
        <v>2</v>
      </c>
      <c r="I634" s="48">
        <v>18</v>
      </c>
      <c r="J634" s="44">
        <f>H634+I634</f>
        <v>20</v>
      </c>
      <c r="K634" s="40">
        <v>1</v>
      </c>
      <c r="L634" s="41">
        <v>1</v>
      </c>
      <c r="M634" s="46">
        <f>(K634*S634*5)*(10+L634)</f>
        <v>220</v>
      </c>
      <c r="N634" s="70">
        <f>(K634*T634)*(10+L634)</f>
        <v>33</v>
      </c>
      <c r="O634" s="70">
        <f>K634*U634</f>
        <v>2</v>
      </c>
      <c r="P634" s="70">
        <f>K634*V634</f>
        <v>2</v>
      </c>
      <c r="Q634" s="70">
        <f>K634*W634*2</f>
        <v>4</v>
      </c>
      <c r="R634" s="70">
        <f>K634*X634*2</f>
        <v>4</v>
      </c>
      <c r="S634" s="102">
        <f>VLOOKUP(C634,职业!B:H,4,0)</f>
        <v>4</v>
      </c>
      <c r="T634" s="102">
        <f>VLOOKUP(C634,职业!B:J,5,0)</f>
        <v>3</v>
      </c>
      <c r="U634" s="102">
        <f>VLOOKUP(C634,职业!B:J,6,0)</f>
        <v>2</v>
      </c>
      <c r="V634" s="102">
        <f>VLOOKUP(C634,职业!B:J,7,0)</f>
        <v>2</v>
      </c>
      <c r="W634" s="102">
        <f>VLOOKUP(C634,职业!B:J,8,0)</f>
        <v>2</v>
      </c>
      <c r="X634" s="102">
        <f>VLOOKUP(C634,职业!B:J,9,0)</f>
        <v>2</v>
      </c>
    </row>
    <row r="635" spans="1:24">
      <c r="A635" s="44">
        <f>ROW()-2</f>
        <v>633</v>
      </c>
      <c r="B635" s="44">
        <v>400</v>
      </c>
      <c r="C635" s="40">
        <v>1</v>
      </c>
      <c r="D635" s="40">
        <v>0</v>
      </c>
      <c r="E635" s="45" t="s">
        <v>522</v>
      </c>
      <c r="F635" s="45" t="str">
        <f>VLOOKUP(C635,职业!B:C,2,0)</f>
        <v>大将军</v>
      </c>
      <c r="G635" s="45" t="str">
        <f>VLOOKUP(D635,绝技!B:C,2,0)</f>
        <v>无</v>
      </c>
      <c r="H635" s="48">
        <v>2</v>
      </c>
      <c r="I635" s="48">
        <v>17</v>
      </c>
      <c r="J635" s="44">
        <f>H635+I635</f>
        <v>19</v>
      </c>
      <c r="K635" s="40">
        <v>1</v>
      </c>
      <c r="L635" s="41">
        <v>1</v>
      </c>
      <c r="M635" s="46">
        <f>(K635*S635*5)*(10+L635)</f>
        <v>220</v>
      </c>
      <c r="N635" s="70">
        <f>(K635*T635)*(10+L635)</f>
        <v>33</v>
      </c>
      <c r="O635" s="70">
        <f>K635*U635</f>
        <v>2</v>
      </c>
      <c r="P635" s="70">
        <f>K635*V635</f>
        <v>2</v>
      </c>
      <c r="Q635" s="70">
        <f>K635*W635*2</f>
        <v>4</v>
      </c>
      <c r="R635" s="70">
        <f>K635*X635*2</f>
        <v>4</v>
      </c>
      <c r="S635" s="102">
        <f>VLOOKUP(C635,职业!B:H,4,0)</f>
        <v>4</v>
      </c>
      <c r="T635" s="102">
        <f>VLOOKUP(C635,职业!B:J,5,0)</f>
        <v>3</v>
      </c>
      <c r="U635" s="102">
        <f>VLOOKUP(C635,职业!B:J,6,0)</f>
        <v>2</v>
      </c>
      <c r="V635" s="102">
        <f>VLOOKUP(C635,职业!B:J,7,0)</f>
        <v>2</v>
      </c>
      <c r="W635" s="102">
        <f>VLOOKUP(C635,职业!B:J,8,0)</f>
        <v>2</v>
      </c>
      <c r="X635" s="102">
        <f>VLOOKUP(C635,职业!B:J,9,0)</f>
        <v>2</v>
      </c>
    </row>
    <row r="636" spans="1:24">
      <c r="A636" s="44">
        <f>ROW()-2</f>
        <v>634</v>
      </c>
      <c r="B636" s="44">
        <v>418</v>
      </c>
      <c r="C636" s="40">
        <v>1</v>
      </c>
      <c r="D636" s="40">
        <v>0</v>
      </c>
      <c r="E636" s="45" t="s">
        <v>540</v>
      </c>
      <c r="F636" s="45" t="str">
        <f>VLOOKUP(C636,职业!B:C,2,0)</f>
        <v>大将军</v>
      </c>
      <c r="G636" s="45" t="str">
        <f>VLOOKUP(D636,绝技!B:C,2,0)</f>
        <v>无</v>
      </c>
      <c r="H636" s="48">
        <v>2</v>
      </c>
      <c r="I636" s="48">
        <v>19</v>
      </c>
      <c r="J636" s="44">
        <f>H636+I636</f>
        <v>21</v>
      </c>
      <c r="K636" s="40">
        <v>1</v>
      </c>
      <c r="L636" s="41">
        <v>1</v>
      </c>
      <c r="M636" s="46">
        <f>(K636*S636*5)*(10+L636)</f>
        <v>220</v>
      </c>
      <c r="N636" s="70">
        <f>(K636*T636)*(10+L636)</f>
        <v>33</v>
      </c>
      <c r="O636" s="70">
        <f>K636*U636</f>
        <v>2</v>
      </c>
      <c r="P636" s="70">
        <f>K636*V636</f>
        <v>2</v>
      </c>
      <c r="Q636" s="70">
        <f>K636*W636*2</f>
        <v>4</v>
      </c>
      <c r="R636" s="70">
        <f>K636*X636*2</f>
        <v>4</v>
      </c>
      <c r="S636" s="102">
        <f>VLOOKUP(C636,职业!B:H,4,0)</f>
        <v>4</v>
      </c>
      <c r="T636" s="102">
        <f>VLOOKUP(C636,职业!B:J,5,0)</f>
        <v>3</v>
      </c>
      <c r="U636" s="102">
        <f>VLOOKUP(C636,职业!B:J,6,0)</f>
        <v>2</v>
      </c>
      <c r="V636" s="102">
        <f>VLOOKUP(C636,职业!B:J,7,0)</f>
        <v>2</v>
      </c>
      <c r="W636" s="102">
        <f>VLOOKUP(C636,职业!B:J,8,0)</f>
        <v>2</v>
      </c>
      <c r="X636" s="102">
        <f>VLOOKUP(C636,职业!B:J,9,0)</f>
        <v>2</v>
      </c>
    </row>
    <row r="637" spans="1:24">
      <c r="A637" s="44">
        <f>ROW()-2</f>
        <v>635</v>
      </c>
      <c r="B637" s="44">
        <v>460</v>
      </c>
      <c r="C637" s="40">
        <v>1</v>
      </c>
      <c r="D637" s="40">
        <v>0</v>
      </c>
      <c r="E637" s="45" t="s">
        <v>581</v>
      </c>
      <c r="F637" s="45" t="str">
        <f>VLOOKUP(C637,职业!B:C,2,0)</f>
        <v>大将军</v>
      </c>
      <c r="G637" s="45" t="str">
        <f>VLOOKUP(D637,绝技!B:C,2,0)</f>
        <v>无</v>
      </c>
      <c r="H637" s="48">
        <v>2</v>
      </c>
      <c r="I637" s="48">
        <v>18</v>
      </c>
      <c r="J637" s="44">
        <f>H637+I637</f>
        <v>20</v>
      </c>
      <c r="K637" s="40">
        <v>1</v>
      </c>
      <c r="L637" s="41">
        <v>1</v>
      </c>
      <c r="M637" s="46">
        <f>(K637*S637*5)*(10+L637)</f>
        <v>220</v>
      </c>
      <c r="N637" s="70">
        <f>(K637*T637)*(10+L637)</f>
        <v>33</v>
      </c>
      <c r="O637" s="70">
        <f>K637*U637</f>
        <v>2</v>
      </c>
      <c r="P637" s="70">
        <f>K637*V637</f>
        <v>2</v>
      </c>
      <c r="Q637" s="70">
        <f>K637*W637*2</f>
        <v>4</v>
      </c>
      <c r="R637" s="70">
        <f>K637*X637*2</f>
        <v>4</v>
      </c>
      <c r="S637" s="102">
        <f>VLOOKUP(C637,职业!B:H,4,0)</f>
        <v>4</v>
      </c>
      <c r="T637" s="102">
        <f>VLOOKUP(C637,职业!B:J,5,0)</f>
        <v>3</v>
      </c>
      <c r="U637" s="102">
        <f>VLOOKUP(C637,职业!B:J,6,0)</f>
        <v>2</v>
      </c>
      <c r="V637" s="102">
        <f>VLOOKUP(C637,职业!B:J,7,0)</f>
        <v>2</v>
      </c>
      <c r="W637" s="102">
        <f>VLOOKUP(C637,职业!B:J,8,0)</f>
        <v>2</v>
      </c>
      <c r="X637" s="102">
        <f>VLOOKUP(C637,职业!B:J,9,0)</f>
        <v>2</v>
      </c>
    </row>
    <row r="638" spans="1:24">
      <c r="A638" s="44">
        <f>ROW()-2</f>
        <v>636</v>
      </c>
      <c r="B638" s="44">
        <v>504</v>
      </c>
      <c r="C638" s="40">
        <v>1</v>
      </c>
      <c r="D638" s="40">
        <v>0</v>
      </c>
      <c r="E638" s="45" t="s">
        <v>624</v>
      </c>
      <c r="F638" s="45" t="str">
        <f>VLOOKUP(C638,职业!B:C,2,0)</f>
        <v>大将军</v>
      </c>
      <c r="G638" s="45" t="str">
        <f>VLOOKUP(D638,绝技!B:C,2,0)</f>
        <v>无</v>
      </c>
      <c r="H638" s="48">
        <v>2</v>
      </c>
      <c r="I638" s="48">
        <v>17</v>
      </c>
      <c r="J638" s="44">
        <f>H638+I638</f>
        <v>19</v>
      </c>
      <c r="K638" s="40">
        <v>1</v>
      </c>
      <c r="L638" s="41">
        <v>1</v>
      </c>
      <c r="M638" s="46">
        <f>(K638*S638*5)*(10+L638)</f>
        <v>220</v>
      </c>
      <c r="N638" s="70">
        <f>(K638*T638)*(10+L638)</f>
        <v>33</v>
      </c>
      <c r="O638" s="70">
        <f>K638*U638</f>
        <v>2</v>
      </c>
      <c r="P638" s="70">
        <f>K638*V638</f>
        <v>2</v>
      </c>
      <c r="Q638" s="70">
        <f>K638*W638*2</f>
        <v>4</v>
      </c>
      <c r="R638" s="70">
        <f>K638*X638*2</f>
        <v>4</v>
      </c>
      <c r="S638" s="102">
        <f>VLOOKUP(C638,职业!B:H,4,0)</f>
        <v>4</v>
      </c>
      <c r="T638" s="102">
        <f>VLOOKUP(C638,职业!B:J,5,0)</f>
        <v>3</v>
      </c>
      <c r="U638" s="102">
        <f>VLOOKUP(C638,职业!B:J,6,0)</f>
        <v>2</v>
      </c>
      <c r="V638" s="102">
        <f>VLOOKUP(C638,职业!B:J,7,0)</f>
        <v>2</v>
      </c>
      <c r="W638" s="102">
        <f>VLOOKUP(C638,职业!B:J,8,0)</f>
        <v>2</v>
      </c>
      <c r="X638" s="102">
        <f>VLOOKUP(C638,职业!B:J,9,0)</f>
        <v>2</v>
      </c>
    </row>
    <row r="639" spans="1:24">
      <c r="A639" s="44">
        <f>ROW()-2</f>
        <v>637</v>
      </c>
      <c r="B639" s="44">
        <v>622</v>
      </c>
      <c r="C639" s="40">
        <v>1</v>
      </c>
      <c r="D639" s="40">
        <v>0</v>
      </c>
      <c r="E639" s="45" t="s">
        <v>738</v>
      </c>
      <c r="F639" s="45" t="str">
        <f>VLOOKUP(C639,职业!B:C,2,0)</f>
        <v>大将军</v>
      </c>
      <c r="G639" s="45" t="str">
        <f>VLOOKUP(D639,绝技!B:C,2,0)</f>
        <v>无</v>
      </c>
      <c r="H639" s="48">
        <v>2</v>
      </c>
      <c r="I639" s="48">
        <v>16</v>
      </c>
      <c r="J639" s="44">
        <f>H639+I639</f>
        <v>18</v>
      </c>
      <c r="K639" s="40">
        <v>1</v>
      </c>
      <c r="L639" s="41">
        <v>1</v>
      </c>
      <c r="M639" s="46">
        <f>(K639*S639*5)*(10+L639)</f>
        <v>220</v>
      </c>
      <c r="N639" s="70">
        <f>(K639*T639)*(10+L639)</f>
        <v>33</v>
      </c>
      <c r="O639" s="70">
        <f>K639*U639</f>
        <v>2</v>
      </c>
      <c r="P639" s="70">
        <f>K639*V639</f>
        <v>2</v>
      </c>
      <c r="Q639" s="70">
        <f>K639*W639*2</f>
        <v>4</v>
      </c>
      <c r="R639" s="70">
        <f>K639*X639*2</f>
        <v>4</v>
      </c>
      <c r="S639" s="102">
        <f>VLOOKUP(C639,职业!B:H,4,0)</f>
        <v>4</v>
      </c>
      <c r="T639" s="102">
        <f>VLOOKUP(C639,职业!B:J,5,0)</f>
        <v>3</v>
      </c>
      <c r="U639" s="102">
        <f>VLOOKUP(C639,职业!B:J,6,0)</f>
        <v>2</v>
      </c>
      <c r="V639" s="102">
        <f>VLOOKUP(C639,职业!B:J,7,0)</f>
        <v>2</v>
      </c>
      <c r="W639" s="102">
        <f>VLOOKUP(C639,职业!B:J,8,0)</f>
        <v>2</v>
      </c>
      <c r="X639" s="102">
        <f>VLOOKUP(C639,职业!B:J,9,0)</f>
        <v>2</v>
      </c>
    </row>
    <row r="640" spans="1:24">
      <c r="A640" s="44">
        <f>ROW()-2</f>
        <v>638</v>
      </c>
      <c r="B640" s="44">
        <v>673</v>
      </c>
      <c r="C640" s="40">
        <v>1</v>
      </c>
      <c r="D640" s="40">
        <v>0</v>
      </c>
      <c r="E640" s="45" t="s">
        <v>788</v>
      </c>
      <c r="F640" s="45" t="str">
        <f>VLOOKUP(C640,职业!B:C,2,0)</f>
        <v>大将军</v>
      </c>
      <c r="G640" s="45" t="str">
        <f>VLOOKUP(D640,绝技!B:C,2,0)</f>
        <v>无</v>
      </c>
      <c r="H640" s="48">
        <v>2</v>
      </c>
      <c r="I640" s="48">
        <v>6</v>
      </c>
      <c r="J640" s="44">
        <f>H640+I640</f>
        <v>8</v>
      </c>
      <c r="K640" s="40">
        <v>1</v>
      </c>
      <c r="L640" s="41">
        <v>1</v>
      </c>
      <c r="M640" s="46">
        <f>(K640*S640*5)*(10+L640)</f>
        <v>220</v>
      </c>
      <c r="N640" s="70">
        <f>(K640*T640)*(10+L640)</f>
        <v>33</v>
      </c>
      <c r="O640" s="70">
        <f>K640*U640</f>
        <v>2</v>
      </c>
      <c r="P640" s="70">
        <f>K640*V640</f>
        <v>2</v>
      </c>
      <c r="Q640" s="70">
        <f>K640*W640*2</f>
        <v>4</v>
      </c>
      <c r="R640" s="70">
        <f>K640*X640*2</f>
        <v>4</v>
      </c>
      <c r="S640" s="102">
        <f>VLOOKUP(C640,职业!B:H,4,0)</f>
        <v>4</v>
      </c>
      <c r="T640" s="102">
        <f>VLOOKUP(C640,职业!B:J,5,0)</f>
        <v>3</v>
      </c>
      <c r="U640" s="102">
        <f>VLOOKUP(C640,职业!B:J,6,0)</f>
        <v>2</v>
      </c>
      <c r="V640" s="102">
        <f>VLOOKUP(C640,职业!B:J,7,0)</f>
        <v>2</v>
      </c>
      <c r="W640" s="102">
        <f>VLOOKUP(C640,职业!B:J,8,0)</f>
        <v>2</v>
      </c>
      <c r="X640" s="102">
        <f>VLOOKUP(C640,职业!B:J,9,0)</f>
        <v>2</v>
      </c>
    </row>
    <row r="641" spans="1:24">
      <c r="A641" s="44">
        <f>ROW()-2</f>
        <v>639</v>
      </c>
      <c r="B641" s="44">
        <v>676</v>
      </c>
      <c r="C641" s="40">
        <v>1</v>
      </c>
      <c r="D641" s="40">
        <v>0</v>
      </c>
      <c r="E641" s="45" t="s">
        <v>791</v>
      </c>
      <c r="F641" s="45" t="str">
        <f>VLOOKUP(C641,职业!B:C,2,0)</f>
        <v>大将军</v>
      </c>
      <c r="G641" s="45" t="str">
        <f>VLOOKUP(D641,绝技!B:C,2,0)</f>
        <v>无</v>
      </c>
      <c r="H641" s="48">
        <v>2</v>
      </c>
      <c r="I641" s="48">
        <v>18</v>
      </c>
      <c r="J641" s="44">
        <f>H641+I641</f>
        <v>20</v>
      </c>
      <c r="K641" s="40">
        <v>1</v>
      </c>
      <c r="L641" s="41">
        <v>1</v>
      </c>
      <c r="M641" s="46">
        <f>(K641*S641*5)*(10+L641)</f>
        <v>220</v>
      </c>
      <c r="N641" s="70">
        <f>(K641*T641)*(10+L641)</f>
        <v>33</v>
      </c>
      <c r="O641" s="70">
        <f>K641*U641</f>
        <v>2</v>
      </c>
      <c r="P641" s="70">
        <f>K641*V641</f>
        <v>2</v>
      </c>
      <c r="Q641" s="70">
        <f>K641*W641*2</f>
        <v>4</v>
      </c>
      <c r="R641" s="70">
        <f>K641*X641*2</f>
        <v>4</v>
      </c>
      <c r="S641" s="102">
        <f>VLOOKUP(C641,职业!B:H,4,0)</f>
        <v>4</v>
      </c>
      <c r="T641" s="102">
        <f>VLOOKUP(C641,职业!B:J,5,0)</f>
        <v>3</v>
      </c>
      <c r="U641" s="102">
        <f>VLOOKUP(C641,职业!B:J,6,0)</f>
        <v>2</v>
      </c>
      <c r="V641" s="102">
        <f>VLOOKUP(C641,职业!B:J,7,0)</f>
        <v>2</v>
      </c>
      <c r="W641" s="102">
        <f>VLOOKUP(C641,职业!B:J,8,0)</f>
        <v>2</v>
      </c>
      <c r="X641" s="102">
        <f>VLOOKUP(C641,职业!B:J,9,0)</f>
        <v>2</v>
      </c>
    </row>
    <row r="642" spans="1:24">
      <c r="A642" s="44">
        <f>ROW()-2</f>
        <v>640</v>
      </c>
      <c r="B642" s="44">
        <v>677</v>
      </c>
      <c r="C642" s="40">
        <v>1</v>
      </c>
      <c r="D642" s="40">
        <v>0</v>
      </c>
      <c r="E642" s="45" t="s">
        <v>792</v>
      </c>
      <c r="F642" s="45" t="str">
        <f>VLOOKUP(C642,职业!B:C,2,0)</f>
        <v>大将军</v>
      </c>
      <c r="G642" s="45" t="str">
        <f>VLOOKUP(D642,绝技!B:C,2,0)</f>
        <v>无</v>
      </c>
      <c r="H642" s="48">
        <v>2</v>
      </c>
      <c r="I642" s="48">
        <v>18</v>
      </c>
      <c r="J642" s="44">
        <f>H642+I642</f>
        <v>20</v>
      </c>
      <c r="K642" s="40">
        <v>1</v>
      </c>
      <c r="L642" s="41">
        <v>1</v>
      </c>
      <c r="M642" s="46">
        <f>(K642*S642*5)*(10+L642)</f>
        <v>220</v>
      </c>
      <c r="N642" s="70">
        <f>(K642*T642)*(10+L642)</f>
        <v>33</v>
      </c>
      <c r="O642" s="70">
        <f>K642*U642</f>
        <v>2</v>
      </c>
      <c r="P642" s="70">
        <f>K642*V642</f>
        <v>2</v>
      </c>
      <c r="Q642" s="70">
        <f>K642*W642*2</f>
        <v>4</v>
      </c>
      <c r="R642" s="70">
        <f>K642*X642*2</f>
        <v>4</v>
      </c>
      <c r="S642" s="102">
        <f>VLOOKUP(C642,职业!B:H,4,0)</f>
        <v>4</v>
      </c>
      <c r="T642" s="102">
        <f>VLOOKUP(C642,职业!B:J,5,0)</f>
        <v>3</v>
      </c>
      <c r="U642" s="102">
        <f>VLOOKUP(C642,职业!B:J,6,0)</f>
        <v>2</v>
      </c>
      <c r="V642" s="102">
        <f>VLOOKUP(C642,职业!B:J,7,0)</f>
        <v>2</v>
      </c>
      <c r="W642" s="102">
        <f>VLOOKUP(C642,职业!B:J,8,0)</f>
        <v>2</v>
      </c>
      <c r="X642" s="102">
        <f>VLOOKUP(C642,职业!B:J,9,0)</f>
        <v>2</v>
      </c>
    </row>
    <row r="643" spans="1:24">
      <c r="A643" s="44">
        <f>ROW()-2</f>
        <v>641</v>
      </c>
      <c r="B643" s="44">
        <v>678</v>
      </c>
      <c r="C643" s="40">
        <v>1</v>
      </c>
      <c r="D643" s="40">
        <v>0</v>
      </c>
      <c r="E643" s="45" t="s">
        <v>793</v>
      </c>
      <c r="F643" s="45" t="str">
        <f>VLOOKUP(C643,职业!B:C,2,0)</f>
        <v>大将军</v>
      </c>
      <c r="G643" s="45" t="str">
        <f>VLOOKUP(D643,绝技!B:C,2,0)</f>
        <v>无</v>
      </c>
      <c r="H643" s="48">
        <v>2</v>
      </c>
      <c r="I643" s="48">
        <v>20</v>
      </c>
      <c r="J643" s="44">
        <f>H643+I643</f>
        <v>22</v>
      </c>
      <c r="K643" s="40">
        <v>1</v>
      </c>
      <c r="L643" s="41">
        <v>1</v>
      </c>
      <c r="M643" s="46">
        <f>(K643*S643*5)*(10+L643)</f>
        <v>220</v>
      </c>
      <c r="N643" s="70">
        <f>(K643*T643)*(10+L643)</f>
        <v>33</v>
      </c>
      <c r="O643" s="70">
        <f>K643*U643</f>
        <v>2</v>
      </c>
      <c r="P643" s="70">
        <f>K643*V643</f>
        <v>2</v>
      </c>
      <c r="Q643" s="70">
        <f>K643*W643*2</f>
        <v>4</v>
      </c>
      <c r="R643" s="70">
        <f>K643*X643*2</f>
        <v>4</v>
      </c>
      <c r="S643" s="102">
        <f>VLOOKUP(C643,职业!B:H,4,0)</f>
        <v>4</v>
      </c>
      <c r="T643" s="102">
        <f>VLOOKUP(C643,职业!B:J,5,0)</f>
        <v>3</v>
      </c>
      <c r="U643" s="102">
        <f>VLOOKUP(C643,职业!B:J,6,0)</f>
        <v>2</v>
      </c>
      <c r="V643" s="102">
        <f>VLOOKUP(C643,职业!B:J,7,0)</f>
        <v>2</v>
      </c>
      <c r="W643" s="102">
        <f>VLOOKUP(C643,职业!B:J,8,0)</f>
        <v>2</v>
      </c>
      <c r="X643" s="102">
        <f>VLOOKUP(C643,职业!B:J,9,0)</f>
        <v>2</v>
      </c>
    </row>
    <row r="644" spans="1:24">
      <c r="A644" s="44">
        <f>ROW()-2</f>
        <v>642</v>
      </c>
      <c r="B644" s="44">
        <v>679</v>
      </c>
      <c r="C644" s="40">
        <v>1</v>
      </c>
      <c r="D644" s="40">
        <v>0</v>
      </c>
      <c r="E644" s="45" t="s">
        <v>794</v>
      </c>
      <c r="F644" s="45" t="str">
        <f>VLOOKUP(C644,职业!B:C,2,0)</f>
        <v>大将军</v>
      </c>
      <c r="G644" s="45" t="str">
        <f>VLOOKUP(D644,绝技!B:C,2,0)</f>
        <v>无</v>
      </c>
      <c r="H644" s="48">
        <v>2</v>
      </c>
      <c r="I644" s="48">
        <v>20</v>
      </c>
      <c r="J644" s="44">
        <f>H644+I644</f>
        <v>22</v>
      </c>
      <c r="K644" s="40">
        <v>1</v>
      </c>
      <c r="L644" s="41">
        <v>1</v>
      </c>
      <c r="M644" s="46">
        <f>(K644*S644*5)*(10+L644)</f>
        <v>220</v>
      </c>
      <c r="N644" s="70">
        <f>(K644*T644)*(10+L644)</f>
        <v>33</v>
      </c>
      <c r="O644" s="70">
        <f>K644*U644</f>
        <v>2</v>
      </c>
      <c r="P644" s="70">
        <f>K644*V644</f>
        <v>2</v>
      </c>
      <c r="Q644" s="70">
        <f>K644*W644*2</f>
        <v>4</v>
      </c>
      <c r="R644" s="70">
        <f>K644*X644*2</f>
        <v>4</v>
      </c>
      <c r="S644" s="102">
        <f>VLOOKUP(C644,职业!B:H,4,0)</f>
        <v>4</v>
      </c>
      <c r="T644" s="102">
        <f>VLOOKUP(C644,职业!B:J,5,0)</f>
        <v>3</v>
      </c>
      <c r="U644" s="102">
        <f>VLOOKUP(C644,职业!B:J,6,0)</f>
        <v>2</v>
      </c>
      <c r="V644" s="102">
        <f>VLOOKUP(C644,职业!B:J,7,0)</f>
        <v>2</v>
      </c>
      <c r="W644" s="102">
        <f>VLOOKUP(C644,职业!B:J,8,0)</f>
        <v>2</v>
      </c>
      <c r="X644" s="102">
        <f>VLOOKUP(C644,职业!B:J,9,0)</f>
        <v>2</v>
      </c>
    </row>
    <row r="645" spans="1:24">
      <c r="A645" s="44">
        <f>ROW()-2</f>
        <v>643</v>
      </c>
      <c r="B645" s="44">
        <v>681</v>
      </c>
      <c r="C645" s="40">
        <v>1</v>
      </c>
      <c r="D645" s="40">
        <v>0</v>
      </c>
      <c r="E645" s="45" t="s">
        <v>796</v>
      </c>
      <c r="F645" s="45" t="str">
        <f>VLOOKUP(C645,职业!B:C,2,0)</f>
        <v>大将军</v>
      </c>
      <c r="G645" s="45" t="str">
        <f>VLOOKUP(D645,绝技!B:C,2,0)</f>
        <v>无</v>
      </c>
      <c r="H645" s="48">
        <v>2</v>
      </c>
      <c r="I645" s="48">
        <v>16</v>
      </c>
      <c r="J645" s="44">
        <f>H645+I645</f>
        <v>18</v>
      </c>
      <c r="K645" s="40">
        <v>1</v>
      </c>
      <c r="L645" s="41">
        <v>1</v>
      </c>
      <c r="M645" s="46">
        <f>(K645*S645*5)*(10+L645)</f>
        <v>220</v>
      </c>
      <c r="N645" s="70">
        <f>(K645*T645)*(10+L645)</f>
        <v>33</v>
      </c>
      <c r="O645" s="70">
        <f>K645*U645</f>
        <v>2</v>
      </c>
      <c r="P645" s="70">
        <f>K645*V645</f>
        <v>2</v>
      </c>
      <c r="Q645" s="70">
        <f>K645*W645*2</f>
        <v>4</v>
      </c>
      <c r="R645" s="70">
        <f>K645*X645*2</f>
        <v>4</v>
      </c>
      <c r="S645" s="102">
        <f>VLOOKUP(C645,职业!B:H,4,0)</f>
        <v>4</v>
      </c>
      <c r="T645" s="102">
        <f>VLOOKUP(C645,职业!B:J,5,0)</f>
        <v>3</v>
      </c>
      <c r="U645" s="102">
        <f>VLOOKUP(C645,职业!B:J,6,0)</f>
        <v>2</v>
      </c>
      <c r="V645" s="102">
        <f>VLOOKUP(C645,职业!B:J,7,0)</f>
        <v>2</v>
      </c>
      <c r="W645" s="102">
        <f>VLOOKUP(C645,职业!B:J,8,0)</f>
        <v>2</v>
      </c>
      <c r="X645" s="102">
        <f>VLOOKUP(C645,职业!B:J,9,0)</f>
        <v>2</v>
      </c>
    </row>
    <row r="646" spans="1:24">
      <c r="A646" s="44">
        <f>ROW()-2</f>
        <v>644</v>
      </c>
      <c r="B646" s="44">
        <v>25</v>
      </c>
      <c r="C646" s="40">
        <v>1</v>
      </c>
      <c r="D646" s="40">
        <v>0</v>
      </c>
      <c r="E646" s="45" t="s">
        <v>148</v>
      </c>
      <c r="F646" s="45" t="str">
        <f>VLOOKUP(C646,职业!B:C,2,0)</f>
        <v>大将军</v>
      </c>
      <c r="G646" s="45" t="str">
        <f>VLOOKUP(D646,绝技!B:C,2,0)</f>
        <v>无</v>
      </c>
      <c r="H646" s="48">
        <v>1</v>
      </c>
      <c r="I646" s="48">
        <v>16</v>
      </c>
      <c r="J646" s="44">
        <f>H646+I646</f>
        <v>17</v>
      </c>
      <c r="K646" s="40">
        <v>1</v>
      </c>
      <c r="L646" s="41">
        <v>1</v>
      </c>
      <c r="M646" s="46">
        <f>(K646*S646*5)*(10+L646)</f>
        <v>220</v>
      </c>
      <c r="N646" s="70">
        <f>(K646*T646)*(10+L646)</f>
        <v>33</v>
      </c>
      <c r="O646" s="70">
        <f>K646*U646</f>
        <v>2</v>
      </c>
      <c r="P646" s="70">
        <f>K646*V646</f>
        <v>2</v>
      </c>
      <c r="Q646" s="70">
        <f>K646*W646*2</f>
        <v>4</v>
      </c>
      <c r="R646" s="70">
        <f>K646*X646*2</f>
        <v>4</v>
      </c>
      <c r="S646" s="102">
        <f>VLOOKUP(C646,职业!B:H,4,0)</f>
        <v>4</v>
      </c>
      <c r="T646" s="102">
        <f>VLOOKUP(C646,职业!B:J,5,0)</f>
        <v>3</v>
      </c>
      <c r="U646" s="102">
        <f>VLOOKUP(C646,职业!B:J,6,0)</f>
        <v>2</v>
      </c>
      <c r="V646" s="102">
        <f>VLOOKUP(C646,职业!B:J,7,0)</f>
        <v>2</v>
      </c>
      <c r="W646" s="102">
        <f>VLOOKUP(C646,职业!B:J,8,0)</f>
        <v>2</v>
      </c>
      <c r="X646" s="102">
        <f>VLOOKUP(C646,职业!B:J,9,0)</f>
        <v>2</v>
      </c>
    </row>
    <row r="647" spans="1:24">
      <c r="A647" s="44">
        <f>ROW()-2</f>
        <v>645</v>
      </c>
      <c r="B647" s="44">
        <v>29</v>
      </c>
      <c r="C647" s="40">
        <v>1</v>
      </c>
      <c r="D647" s="40">
        <v>0</v>
      </c>
      <c r="E647" s="45" t="s">
        <v>152</v>
      </c>
      <c r="F647" s="45" t="str">
        <f>VLOOKUP(C647,职业!B:C,2,0)</f>
        <v>大将军</v>
      </c>
      <c r="G647" s="45" t="str">
        <f>VLOOKUP(D647,绝技!B:C,2,0)</f>
        <v>无</v>
      </c>
      <c r="H647" s="48">
        <v>1</v>
      </c>
      <c r="I647" s="48">
        <v>8</v>
      </c>
      <c r="J647" s="44">
        <f>H647+I647</f>
        <v>9</v>
      </c>
      <c r="K647" s="40">
        <v>1</v>
      </c>
      <c r="L647" s="41">
        <v>1</v>
      </c>
      <c r="M647" s="46">
        <f>(K647*S647*5)*(10+L647)</f>
        <v>220</v>
      </c>
      <c r="N647" s="70">
        <f>(K647*T647)*(10+L647)</f>
        <v>33</v>
      </c>
      <c r="O647" s="70">
        <f>K647*U647</f>
        <v>2</v>
      </c>
      <c r="P647" s="70">
        <f>K647*V647</f>
        <v>2</v>
      </c>
      <c r="Q647" s="70">
        <f>K647*W647*2</f>
        <v>4</v>
      </c>
      <c r="R647" s="70">
        <f>K647*X647*2</f>
        <v>4</v>
      </c>
      <c r="S647" s="102">
        <f>VLOOKUP(C647,职业!B:H,4,0)</f>
        <v>4</v>
      </c>
      <c r="T647" s="102">
        <f>VLOOKUP(C647,职业!B:J,5,0)</f>
        <v>3</v>
      </c>
      <c r="U647" s="102">
        <f>VLOOKUP(C647,职业!B:J,6,0)</f>
        <v>2</v>
      </c>
      <c r="V647" s="102">
        <f>VLOOKUP(C647,职业!B:J,7,0)</f>
        <v>2</v>
      </c>
      <c r="W647" s="102">
        <f>VLOOKUP(C647,职业!B:J,8,0)</f>
        <v>2</v>
      </c>
      <c r="X647" s="102">
        <f>VLOOKUP(C647,职业!B:J,9,0)</f>
        <v>2</v>
      </c>
    </row>
    <row r="648" spans="1:24">
      <c r="A648" s="44">
        <f>ROW()-2</f>
        <v>646</v>
      </c>
      <c r="B648" s="44">
        <v>87</v>
      </c>
      <c r="C648" s="40">
        <v>1</v>
      </c>
      <c r="D648" s="40">
        <v>0</v>
      </c>
      <c r="E648" s="45" t="s">
        <v>210</v>
      </c>
      <c r="F648" s="45" t="str">
        <f>VLOOKUP(C648,职业!B:C,2,0)</f>
        <v>大将军</v>
      </c>
      <c r="G648" s="45" t="str">
        <f>VLOOKUP(D648,绝技!B:C,2,0)</f>
        <v>无</v>
      </c>
      <c r="H648" s="48">
        <v>1</v>
      </c>
      <c r="I648" s="48">
        <v>1</v>
      </c>
      <c r="J648" s="44">
        <f>H648+I648</f>
        <v>2</v>
      </c>
      <c r="K648" s="40">
        <v>1</v>
      </c>
      <c r="L648" s="41">
        <v>1</v>
      </c>
      <c r="M648" s="46">
        <f>(K648*S648*5)*(10+L648)</f>
        <v>220</v>
      </c>
      <c r="N648" s="70">
        <f>(K648*T648)*(10+L648)</f>
        <v>33</v>
      </c>
      <c r="O648" s="70">
        <f>K648*U648</f>
        <v>2</v>
      </c>
      <c r="P648" s="70">
        <f>K648*V648</f>
        <v>2</v>
      </c>
      <c r="Q648" s="70">
        <f>K648*W648*2</f>
        <v>4</v>
      </c>
      <c r="R648" s="70">
        <f>K648*X648*2</f>
        <v>4</v>
      </c>
      <c r="S648" s="102">
        <f>VLOOKUP(C648,职业!B:H,4,0)</f>
        <v>4</v>
      </c>
      <c r="T648" s="102">
        <f>VLOOKUP(C648,职业!B:J,5,0)</f>
        <v>3</v>
      </c>
      <c r="U648" s="102">
        <f>VLOOKUP(C648,职业!B:J,6,0)</f>
        <v>2</v>
      </c>
      <c r="V648" s="102">
        <f>VLOOKUP(C648,职业!B:J,7,0)</f>
        <v>2</v>
      </c>
      <c r="W648" s="102">
        <f>VLOOKUP(C648,职业!B:J,8,0)</f>
        <v>2</v>
      </c>
      <c r="X648" s="102">
        <f>VLOOKUP(C648,职业!B:J,9,0)</f>
        <v>2</v>
      </c>
    </row>
    <row r="649" spans="1:24">
      <c r="A649" s="44">
        <f>ROW()-2</f>
        <v>647</v>
      </c>
      <c r="B649" s="44">
        <v>126</v>
      </c>
      <c r="C649" s="40">
        <v>1</v>
      </c>
      <c r="D649" s="40">
        <v>0</v>
      </c>
      <c r="E649" s="45" t="s">
        <v>249</v>
      </c>
      <c r="F649" s="45" t="str">
        <f>VLOOKUP(C649,职业!B:C,2,0)</f>
        <v>大将军</v>
      </c>
      <c r="G649" s="45" t="str">
        <f>VLOOKUP(D649,绝技!B:C,2,0)</f>
        <v>无</v>
      </c>
      <c r="H649" s="48">
        <v>1</v>
      </c>
      <c r="I649" s="48">
        <v>22</v>
      </c>
      <c r="J649" s="44">
        <f>H649+I649</f>
        <v>23</v>
      </c>
      <c r="K649" s="40">
        <v>1</v>
      </c>
      <c r="L649" s="41">
        <v>1</v>
      </c>
      <c r="M649" s="46">
        <f>(K649*S649*5)*(10+L649)</f>
        <v>220</v>
      </c>
      <c r="N649" s="70">
        <f>(K649*T649)*(10+L649)</f>
        <v>33</v>
      </c>
      <c r="O649" s="70">
        <f>K649*U649</f>
        <v>2</v>
      </c>
      <c r="P649" s="70">
        <f>K649*V649</f>
        <v>2</v>
      </c>
      <c r="Q649" s="70">
        <f>K649*W649*2</f>
        <v>4</v>
      </c>
      <c r="R649" s="70">
        <f>K649*X649*2</f>
        <v>4</v>
      </c>
      <c r="S649" s="102">
        <f>VLOOKUP(C649,职业!B:H,4,0)</f>
        <v>4</v>
      </c>
      <c r="T649" s="102">
        <f>VLOOKUP(C649,职业!B:J,5,0)</f>
        <v>3</v>
      </c>
      <c r="U649" s="102">
        <f>VLOOKUP(C649,职业!B:J,6,0)</f>
        <v>2</v>
      </c>
      <c r="V649" s="102">
        <f>VLOOKUP(C649,职业!B:J,7,0)</f>
        <v>2</v>
      </c>
      <c r="W649" s="102">
        <f>VLOOKUP(C649,职业!B:J,8,0)</f>
        <v>2</v>
      </c>
      <c r="X649" s="102">
        <f>VLOOKUP(C649,职业!B:J,9,0)</f>
        <v>2</v>
      </c>
    </row>
    <row r="650" spans="1:24">
      <c r="A650" s="44">
        <f>ROW()-2</f>
        <v>648</v>
      </c>
      <c r="B650" s="44">
        <v>143</v>
      </c>
      <c r="C650" s="40">
        <v>1</v>
      </c>
      <c r="D650" s="40">
        <v>0</v>
      </c>
      <c r="E650" s="45" t="s">
        <v>266</v>
      </c>
      <c r="F650" s="45" t="str">
        <f>VLOOKUP(C650,职业!B:C,2,0)</f>
        <v>大将军</v>
      </c>
      <c r="G650" s="45" t="str">
        <f>VLOOKUP(D650,绝技!B:C,2,0)</f>
        <v>无</v>
      </c>
      <c r="H650" s="48">
        <v>1</v>
      </c>
      <c r="I650" s="48">
        <v>16</v>
      </c>
      <c r="J650" s="44">
        <f>H650+I650</f>
        <v>17</v>
      </c>
      <c r="K650" s="40">
        <v>1</v>
      </c>
      <c r="L650" s="41">
        <v>1</v>
      </c>
      <c r="M650" s="46">
        <f>(K650*S650*5)*(10+L650)</f>
        <v>220</v>
      </c>
      <c r="N650" s="70">
        <f>(K650*T650)*(10+L650)</f>
        <v>33</v>
      </c>
      <c r="O650" s="70">
        <f>K650*U650</f>
        <v>2</v>
      </c>
      <c r="P650" s="70">
        <f>K650*V650</f>
        <v>2</v>
      </c>
      <c r="Q650" s="70">
        <f>K650*W650*2</f>
        <v>4</v>
      </c>
      <c r="R650" s="70">
        <f>K650*X650*2</f>
        <v>4</v>
      </c>
      <c r="S650" s="102">
        <f>VLOOKUP(C650,职业!B:H,4,0)</f>
        <v>4</v>
      </c>
      <c r="T650" s="102">
        <f>VLOOKUP(C650,职业!B:J,5,0)</f>
        <v>3</v>
      </c>
      <c r="U650" s="102">
        <f>VLOOKUP(C650,职业!B:J,6,0)</f>
        <v>2</v>
      </c>
      <c r="V650" s="102">
        <f>VLOOKUP(C650,职业!B:J,7,0)</f>
        <v>2</v>
      </c>
      <c r="W650" s="102">
        <f>VLOOKUP(C650,职业!B:J,8,0)</f>
        <v>2</v>
      </c>
      <c r="X650" s="102">
        <f>VLOOKUP(C650,职业!B:J,9,0)</f>
        <v>2</v>
      </c>
    </row>
    <row r="651" spans="1:24">
      <c r="A651" s="44">
        <f>ROW()-2</f>
        <v>649</v>
      </c>
      <c r="B651" s="44">
        <v>153</v>
      </c>
      <c r="C651" s="40">
        <v>1</v>
      </c>
      <c r="D651" s="40">
        <v>0</v>
      </c>
      <c r="E651" s="45" t="s">
        <v>276</v>
      </c>
      <c r="F651" s="45" t="str">
        <f>VLOOKUP(C651,职业!B:C,2,0)</f>
        <v>大将军</v>
      </c>
      <c r="G651" s="45" t="str">
        <f>VLOOKUP(D651,绝技!B:C,2,0)</f>
        <v>无</v>
      </c>
      <c r="H651" s="48">
        <v>1</v>
      </c>
      <c r="I651" s="48">
        <v>15</v>
      </c>
      <c r="J651" s="44">
        <f>H651+I651</f>
        <v>16</v>
      </c>
      <c r="K651" s="40">
        <v>1</v>
      </c>
      <c r="L651" s="41">
        <v>1</v>
      </c>
      <c r="M651" s="46">
        <f>(K651*S651*5)*(10+L651)</f>
        <v>220</v>
      </c>
      <c r="N651" s="70">
        <f>(K651*T651)*(10+L651)</f>
        <v>33</v>
      </c>
      <c r="O651" s="70">
        <f>K651*U651</f>
        <v>2</v>
      </c>
      <c r="P651" s="70">
        <f>K651*V651</f>
        <v>2</v>
      </c>
      <c r="Q651" s="70">
        <f>K651*W651*2</f>
        <v>4</v>
      </c>
      <c r="R651" s="70">
        <f>K651*X651*2</f>
        <v>4</v>
      </c>
      <c r="S651" s="102">
        <f>VLOOKUP(C651,职业!B:H,4,0)</f>
        <v>4</v>
      </c>
      <c r="T651" s="102">
        <f>VLOOKUP(C651,职业!B:J,5,0)</f>
        <v>3</v>
      </c>
      <c r="U651" s="102">
        <f>VLOOKUP(C651,职业!B:J,6,0)</f>
        <v>2</v>
      </c>
      <c r="V651" s="102">
        <f>VLOOKUP(C651,职业!B:J,7,0)</f>
        <v>2</v>
      </c>
      <c r="W651" s="102">
        <f>VLOOKUP(C651,职业!B:J,8,0)</f>
        <v>2</v>
      </c>
      <c r="X651" s="102">
        <f>VLOOKUP(C651,职业!B:J,9,0)</f>
        <v>2</v>
      </c>
    </row>
    <row r="652" spans="1:24">
      <c r="A652" s="44">
        <f>ROW()-2</f>
        <v>650</v>
      </c>
      <c r="B652" s="44">
        <v>190</v>
      </c>
      <c r="C652" s="40">
        <v>1</v>
      </c>
      <c r="D652" s="40">
        <v>0</v>
      </c>
      <c r="E652" s="45" t="s">
        <v>313</v>
      </c>
      <c r="F652" s="45" t="str">
        <f>VLOOKUP(C652,职业!B:C,2,0)</f>
        <v>大将军</v>
      </c>
      <c r="G652" s="45" t="str">
        <f>VLOOKUP(D652,绝技!B:C,2,0)</f>
        <v>无</v>
      </c>
      <c r="H652" s="48">
        <v>1</v>
      </c>
      <c r="I652" s="48">
        <v>18</v>
      </c>
      <c r="J652" s="44">
        <f>H652+I652</f>
        <v>19</v>
      </c>
      <c r="K652" s="40">
        <v>1</v>
      </c>
      <c r="L652" s="41">
        <v>1</v>
      </c>
      <c r="M652" s="46">
        <f>(K652*S652*5)*(10+L652)</f>
        <v>220</v>
      </c>
      <c r="N652" s="70">
        <f>(K652*T652)*(10+L652)</f>
        <v>33</v>
      </c>
      <c r="O652" s="70">
        <f>K652*U652</f>
        <v>2</v>
      </c>
      <c r="P652" s="70">
        <f>K652*V652</f>
        <v>2</v>
      </c>
      <c r="Q652" s="70">
        <f>K652*W652*2</f>
        <v>4</v>
      </c>
      <c r="R652" s="70">
        <f>K652*X652*2</f>
        <v>4</v>
      </c>
      <c r="S652" s="102">
        <f>VLOOKUP(C652,职业!B:H,4,0)</f>
        <v>4</v>
      </c>
      <c r="T652" s="102">
        <f>VLOOKUP(C652,职业!B:J,5,0)</f>
        <v>3</v>
      </c>
      <c r="U652" s="102">
        <f>VLOOKUP(C652,职业!B:J,6,0)</f>
        <v>2</v>
      </c>
      <c r="V652" s="102">
        <f>VLOOKUP(C652,职业!B:J,7,0)</f>
        <v>2</v>
      </c>
      <c r="W652" s="102">
        <f>VLOOKUP(C652,职业!B:J,8,0)</f>
        <v>2</v>
      </c>
      <c r="X652" s="102">
        <f>VLOOKUP(C652,职业!B:J,9,0)</f>
        <v>2</v>
      </c>
    </row>
    <row r="653" spans="1:24">
      <c r="A653" s="44">
        <f>ROW()-2</f>
        <v>651</v>
      </c>
      <c r="B653" s="44">
        <v>217</v>
      </c>
      <c r="C653" s="40">
        <v>1</v>
      </c>
      <c r="D653" s="40">
        <v>0</v>
      </c>
      <c r="E653" s="45" t="s">
        <v>340</v>
      </c>
      <c r="F653" s="45" t="str">
        <f>VLOOKUP(C653,职业!B:C,2,0)</f>
        <v>大将军</v>
      </c>
      <c r="G653" s="45" t="str">
        <f>VLOOKUP(D653,绝技!B:C,2,0)</f>
        <v>无</v>
      </c>
      <c r="H653" s="48">
        <v>1</v>
      </c>
      <c r="I653" s="48">
        <v>17</v>
      </c>
      <c r="J653" s="44">
        <f>H653+I653</f>
        <v>18</v>
      </c>
      <c r="K653" s="40">
        <v>1</v>
      </c>
      <c r="L653" s="41">
        <v>1</v>
      </c>
      <c r="M653" s="46">
        <f>(K653*S653*5)*(10+L653)</f>
        <v>220</v>
      </c>
      <c r="N653" s="70">
        <f>(K653*T653)*(10+L653)</f>
        <v>33</v>
      </c>
      <c r="O653" s="70">
        <f>K653*U653</f>
        <v>2</v>
      </c>
      <c r="P653" s="70">
        <f>K653*V653</f>
        <v>2</v>
      </c>
      <c r="Q653" s="70">
        <f>K653*W653*2</f>
        <v>4</v>
      </c>
      <c r="R653" s="70">
        <f>K653*X653*2</f>
        <v>4</v>
      </c>
      <c r="S653" s="102">
        <f>VLOOKUP(C653,职业!B:H,4,0)</f>
        <v>4</v>
      </c>
      <c r="T653" s="102">
        <f>VLOOKUP(C653,职业!B:J,5,0)</f>
        <v>3</v>
      </c>
      <c r="U653" s="102">
        <f>VLOOKUP(C653,职业!B:J,6,0)</f>
        <v>2</v>
      </c>
      <c r="V653" s="102">
        <f>VLOOKUP(C653,职业!B:J,7,0)</f>
        <v>2</v>
      </c>
      <c r="W653" s="102">
        <f>VLOOKUP(C653,职业!B:J,8,0)</f>
        <v>2</v>
      </c>
      <c r="X653" s="102">
        <f>VLOOKUP(C653,职业!B:J,9,0)</f>
        <v>2</v>
      </c>
    </row>
    <row r="654" spans="1:24">
      <c r="A654" s="44">
        <f>ROW()-2</f>
        <v>652</v>
      </c>
      <c r="B654" s="44">
        <v>264</v>
      </c>
      <c r="C654" s="40">
        <v>1</v>
      </c>
      <c r="D654" s="40">
        <v>0</v>
      </c>
      <c r="E654" s="45" t="s">
        <v>387</v>
      </c>
      <c r="F654" s="45" t="str">
        <f>VLOOKUP(C654,职业!B:C,2,0)</f>
        <v>大将军</v>
      </c>
      <c r="G654" s="45" t="str">
        <f>VLOOKUP(D654,绝技!B:C,2,0)</f>
        <v>无</v>
      </c>
      <c r="H654" s="48">
        <v>1</v>
      </c>
      <c r="I654" s="48">
        <v>16</v>
      </c>
      <c r="J654" s="44">
        <f>H654+I654</f>
        <v>17</v>
      </c>
      <c r="K654" s="40">
        <v>1</v>
      </c>
      <c r="L654" s="41">
        <v>1</v>
      </c>
      <c r="M654" s="46">
        <f>(K654*S654*5)*(10+L654)</f>
        <v>220</v>
      </c>
      <c r="N654" s="70">
        <f>(K654*T654)*(10+L654)</f>
        <v>33</v>
      </c>
      <c r="O654" s="70">
        <f>K654*U654</f>
        <v>2</v>
      </c>
      <c r="P654" s="70">
        <f>K654*V654</f>
        <v>2</v>
      </c>
      <c r="Q654" s="70">
        <f>K654*W654*2</f>
        <v>4</v>
      </c>
      <c r="R654" s="70">
        <f>K654*X654*2</f>
        <v>4</v>
      </c>
      <c r="S654" s="102">
        <f>VLOOKUP(C654,职业!B:H,4,0)</f>
        <v>4</v>
      </c>
      <c r="T654" s="102">
        <f>VLOOKUP(C654,职业!B:J,5,0)</f>
        <v>3</v>
      </c>
      <c r="U654" s="102">
        <f>VLOOKUP(C654,职业!B:J,6,0)</f>
        <v>2</v>
      </c>
      <c r="V654" s="102">
        <f>VLOOKUP(C654,职业!B:J,7,0)</f>
        <v>2</v>
      </c>
      <c r="W654" s="102">
        <f>VLOOKUP(C654,职业!B:J,8,0)</f>
        <v>2</v>
      </c>
      <c r="X654" s="102">
        <f>VLOOKUP(C654,职业!B:J,9,0)</f>
        <v>2</v>
      </c>
    </row>
    <row r="655" spans="1:24">
      <c r="A655" s="44">
        <f>ROW()-2</f>
        <v>653</v>
      </c>
      <c r="B655" s="44">
        <v>300</v>
      </c>
      <c r="C655" s="40">
        <v>1</v>
      </c>
      <c r="D655" s="40">
        <v>0</v>
      </c>
      <c r="E655" s="56" t="s">
        <v>823</v>
      </c>
      <c r="F655" s="45" t="str">
        <f>VLOOKUP(C655,职业!B:C,2,0)</f>
        <v>大将军</v>
      </c>
      <c r="G655" s="45" t="str">
        <f>VLOOKUP(D655,绝技!B:C,2,0)</f>
        <v>无</v>
      </c>
      <c r="H655" s="48">
        <v>1</v>
      </c>
      <c r="I655" s="48">
        <v>17</v>
      </c>
      <c r="J655" s="44">
        <f>H655+I655</f>
        <v>18</v>
      </c>
      <c r="K655" s="40">
        <v>1</v>
      </c>
      <c r="L655" s="41">
        <v>1</v>
      </c>
      <c r="M655" s="46">
        <f>(K655*S655*5)*(10+L655)</f>
        <v>220</v>
      </c>
      <c r="N655" s="70">
        <f>(K655*T655)*(10+L655)</f>
        <v>33</v>
      </c>
      <c r="O655" s="70">
        <f>K655*U655</f>
        <v>2</v>
      </c>
      <c r="P655" s="70">
        <f>K655*V655</f>
        <v>2</v>
      </c>
      <c r="Q655" s="70">
        <f>K655*W655*2</f>
        <v>4</v>
      </c>
      <c r="R655" s="70">
        <f>K655*X655*2</f>
        <v>4</v>
      </c>
      <c r="S655" s="102">
        <f>VLOOKUP(C655,职业!B:H,4,0)</f>
        <v>4</v>
      </c>
      <c r="T655" s="102">
        <f>VLOOKUP(C655,职业!B:J,5,0)</f>
        <v>3</v>
      </c>
      <c r="U655" s="102">
        <f>VLOOKUP(C655,职业!B:J,6,0)</f>
        <v>2</v>
      </c>
      <c r="V655" s="102">
        <f>VLOOKUP(C655,职业!B:J,7,0)</f>
        <v>2</v>
      </c>
      <c r="W655" s="102">
        <f>VLOOKUP(C655,职业!B:J,8,0)</f>
        <v>2</v>
      </c>
      <c r="X655" s="102">
        <f>VLOOKUP(C655,职业!B:J,9,0)</f>
        <v>2</v>
      </c>
    </row>
    <row r="656" spans="1:24">
      <c r="A656" s="44">
        <f>ROW()-2</f>
        <v>654</v>
      </c>
      <c r="B656" s="44">
        <v>306</v>
      </c>
      <c r="C656" s="40">
        <v>1</v>
      </c>
      <c r="D656" s="40">
        <v>0</v>
      </c>
      <c r="E656" s="45" t="s">
        <v>428</v>
      </c>
      <c r="F656" s="45" t="str">
        <f>VLOOKUP(C656,职业!B:C,2,0)</f>
        <v>大将军</v>
      </c>
      <c r="G656" s="45" t="str">
        <f>VLOOKUP(D656,绝技!B:C,2,0)</f>
        <v>无</v>
      </c>
      <c r="H656" s="48">
        <v>1</v>
      </c>
      <c r="I656" s="48">
        <v>18</v>
      </c>
      <c r="J656" s="44">
        <f>H656+I656</f>
        <v>19</v>
      </c>
      <c r="K656" s="40">
        <v>1</v>
      </c>
      <c r="L656" s="41">
        <v>1</v>
      </c>
      <c r="M656" s="46">
        <f>(K656*S656*5)*(10+L656)</f>
        <v>220</v>
      </c>
      <c r="N656" s="70">
        <f>(K656*T656)*(10+L656)</f>
        <v>33</v>
      </c>
      <c r="O656" s="70">
        <f>K656*U656</f>
        <v>2</v>
      </c>
      <c r="P656" s="70">
        <f>K656*V656</f>
        <v>2</v>
      </c>
      <c r="Q656" s="70">
        <f>K656*W656*2</f>
        <v>4</v>
      </c>
      <c r="R656" s="70">
        <f>K656*X656*2</f>
        <v>4</v>
      </c>
      <c r="S656" s="102">
        <f>VLOOKUP(C656,职业!B:H,4,0)</f>
        <v>4</v>
      </c>
      <c r="T656" s="102">
        <f>VLOOKUP(C656,职业!B:J,5,0)</f>
        <v>3</v>
      </c>
      <c r="U656" s="102">
        <f>VLOOKUP(C656,职业!B:J,6,0)</f>
        <v>2</v>
      </c>
      <c r="V656" s="102">
        <f>VLOOKUP(C656,职业!B:J,7,0)</f>
        <v>2</v>
      </c>
      <c r="W656" s="102">
        <f>VLOOKUP(C656,职业!B:J,8,0)</f>
        <v>2</v>
      </c>
      <c r="X656" s="102">
        <f>VLOOKUP(C656,职业!B:J,9,0)</f>
        <v>2</v>
      </c>
    </row>
    <row r="657" spans="1:24">
      <c r="A657" s="44">
        <f>ROW()-2</f>
        <v>655</v>
      </c>
      <c r="B657" s="44">
        <v>310</v>
      </c>
      <c r="C657" s="40">
        <v>1</v>
      </c>
      <c r="D657" s="40">
        <v>0</v>
      </c>
      <c r="E657" s="45" t="s">
        <v>432</v>
      </c>
      <c r="F657" s="45" t="str">
        <f>VLOOKUP(C657,职业!B:C,2,0)</f>
        <v>大将军</v>
      </c>
      <c r="G657" s="45" t="str">
        <f>VLOOKUP(D657,绝技!B:C,2,0)</f>
        <v>无</v>
      </c>
      <c r="H657" s="48">
        <v>1</v>
      </c>
      <c r="I657" s="48">
        <v>9</v>
      </c>
      <c r="J657" s="44">
        <f>H657+I657</f>
        <v>10</v>
      </c>
      <c r="K657" s="40">
        <v>1</v>
      </c>
      <c r="L657" s="41">
        <v>1</v>
      </c>
      <c r="M657" s="46">
        <f>(K657*S657*5)*(10+L657)</f>
        <v>220</v>
      </c>
      <c r="N657" s="70">
        <f>(K657*T657)*(10+L657)</f>
        <v>33</v>
      </c>
      <c r="O657" s="70">
        <f>K657*U657</f>
        <v>2</v>
      </c>
      <c r="P657" s="70">
        <f>K657*V657</f>
        <v>2</v>
      </c>
      <c r="Q657" s="70">
        <f>K657*W657*2</f>
        <v>4</v>
      </c>
      <c r="R657" s="70">
        <f>K657*X657*2</f>
        <v>4</v>
      </c>
      <c r="S657" s="102">
        <f>VLOOKUP(C657,职业!B:H,4,0)</f>
        <v>4</v>
      </c>
      <c r="T657" s="102">
        <f>VLOOKUP(C657,职业!B:J,5,0)</f>
        <v>3</v>
      </c>
      <c r="U657" s="102">
        <f>VLOOKUP(C657,职业!B:J,6,0)</f>
        <v>2</v>
      </c>
      <c r="V657" s="102">
        <f>VLOOKUP(C657,职业!B:J,7,0)</f>
        <v>2</v>
      </c>
      <c r="W657" s="102">
        <f>VLOOKUP(C657,职业!B:J,8,0)</f>
        <v>2</v>
      </c>
      <c r="X657" s="102">
        <f>VLOOKUP(C657,职业!B:J,9,0)</f>
        <v>2</v>
      </c>
    </row>
    <row r="658" spans="1:24">
      <c r="A658" s="44">
        <f>ROW()-2</f>
        <v>656</v>
      </c>
      <c r="B658" s="44">
        <v>324</v>
      </c>
      <c r="C658" s="40">
        <v>1</v>
      </c>
      <c r="D658" s="40">
        <v>0</v>
      </c>
      <c r="E658" s="45" t="s">
        <v>446</v>
      </c>
      <c r="F658" s="45" t="str">
        <f>VLOOKUP(C658,职业!B:C,2,0)</f>
        <v>大将军</v>
      </c>
      <c r="G658" s="45" t="str">
        <f>VLOOKUP(D658,绝技!B:C,2,0)</f>
        <v>无</v>
      </c>
      <c r="H658" s="48">
        <v>1</v>
      </c>
      <c r="I658" s="48">
        <v>3</v>
      </c>
      <c r="J658" s="44">
        <f>H658+I658</f>
        <v>4</v>
      </c>
      <c r="K658" s="40">
        <v>1</v>
      </c>
      <c r="L658" s="41">
        <v>1</v>
      </c>
      <c r="M658" s="46">
        <f>(K658*S658*5)*(10+L658)</f>
        <v>220</v>
      </c>
      <c r="N658" s="70">
        <f>(K658*T658)*(10+L658)</f>
        <v>33</v>
      </c>
      <c r="O658" s="70">
        <f>K658*U658</f>
        <v>2</v>
      </c>
      <c r="P658" s="70">
        <f>K658*V658</f>
        <v>2</v>
      </c>
      <c r="Q658" s="70">
        <f>K658*W658*2</f>
        <v>4</v>
      </c>
      <c r="R658" s="70">
        <f>K658*X658*2</f>
        <v>4</v>
      </c>
      <c r="S658" s="102">
        <f>VLOOKUP(C658,职业!B:H,4,0)</f>
        <v>4</v>
      </c>
      <c r="T658" s="102">
        <f>VLOOKUP(C658,职业!B:J,5,0)</f>
        <v>3</v>
      </c>
      <c r="U658" s="102">
        <f>VLOOKUP(C658,职业!B:J,6,0)</f>
        <v>2</v>
      </c>
      <c r="V658" s="102">
        <f>VLOOKUP(C658,职业!B:J,7,0)</f>
        <v>2</v>
      </c>
      <c r="W658" s="102">
        <f>VLOOKUP(C658,职业!B:J,8,0)</f>
        <v>2</v>
      </c>
      <c r="X658" s="102">
        <f>VLOOKUP(C658,职业!B:J,9,0)</f>
        <v>2</v>
      </c>
    </row>
    <row r="659" spans="1:24">
      <c r="A659" s="44">
        <f>ROW()-2</f>
        <v>657</v>
      </c>
      <c r="B659" s="44">
        <v>351</v>
      </c>
      <c r="C659" s="40">
        <v>1</v>
      </c>
      <c r="D659" s="40">
        <v>0</v>
      </c>
      <c r="E659" s="45" t="s">
        <v>473</v>
      </c>
      <c r="F659" s="45" t="str">
        <f>VLOOKUP(C659,职业!B:C,2,0)</f>
        <v>大将军</v>
      </c>
      <c r="G659" s="45" t="str">
        <f>VLOOKUP(D659,绝技!B:C,2,0)</f>
        <v>无</v>
      </c>
      <c r="H659" s="48">
        <v>1</v>
      </c>
      <c r="I659" s="48">
        <v>13</v>
      </c>
      <c r="J659" s="44">
        <f>H659+I659</f>
        <v>14</v>
      </c>
      <c r="K659" s="40">
        <v>1</v>
      </c>
      <c r="L659" s="41">
        <v>1</v>
      </c>
      <c r="M659" s="46">
        <f>(K659*S659*5)*(10+L659)</f>
        <v>220</v>
      </c>
      <c r="N659" s="70">
        <f>(K659*T659)*(10+L659)</f>
        <v>33</v>
      </c>
      <c r="O659" s="70">
        <f>K659*U659</f>
        <v>2</v>
      </c>
      <c r="P659" s="70">
        <f>K659*V659</f>
        <v>2</v>
      </c>
      <c r="Q659" s="70">
        <f>K659*W659*2</f>
        <v>4</v>
      </c>
      <c r="R659" s="70">
        <f>K659*X659*2</f>
        <v>4</v>
      </c>
      <c r="S659" s="102">
        <f>VLOOKUP(C659,职业!B:H,4,0)</f>
        <v>4</v>
      </c>
      <c r="T659" s="102">
        <f>VLOOKUP(C659,职业!B:J,5,0)</f>
        <v>3</v>
      </c>
      <c r="U659" s="102">
        <f>VLOOKUP(C659,职业!B:J,6,0)</f>
        <v>2</v>
      </c>
      <c r="V659" s="102">
        <f>VLOOKUP(C659,职业!B:J,7,0)</f>
        <v>2</v>
      </c>
      <c r="W659" s="102">
        <f>VLOOKUP(C659,职业!B:J,8,0)</f>
        <v>2</v>
      </c>
      <c r="X659" s="102">
        <f>VLOOKUP(C659,职业!B:J,9,0)</f>
        <v>2</v>
      </c>
    </row>
    <row r="660" spans="1:24">
      <c r="A660" s="44">
        <f>ROW()-2</f>
        <v>658</v>
      </c>
      <c r="B660" s="44">
        <v>383</v>
      </c>
      <c r="C660" s="40">
        <v>1</v>
      </c>
      <c r="D660" s="40">
        <v>0</v>
      </c>
      <c r="E660" s="45" t="s">
        <v>505</v>
      </c>
      <c r="F660" s="45" t="str">
        <f>VLOOKUP(C660,职业!B:C,2,0)</f>
        <v>大将军</v>
      </c>
      <c r="G660" s="45" t="str">
        <f>VLOOKUP(D660,绝技!B:C,2,0)</f>
        <v>无</v>
      </c>
      <c r="H660" s="48">
        <v>1</v>
      </c>
      <c r="I660" s="48">
        <v>17</v>
      </c>
      <c r="J660" s="44">
        <f>H660+I660</f>
        <v>18</v>
      </c>
      <c r="K660" s="40">
        <v>1</v>
      </c>
      <c r="L660" s="41">
        <v>1</v>
      </c>
      <c r="M660" s="46">
        <f>(K660*S660*5)*(10+L660)</f>
        <v>220</v>
      </c>
      <c r="N660" s="70">
        <f>(K660*T660)*(10+L660)</f>
        <v>33</v>
      </c>
      <c r="O660" s="70">
        <f>K660*U660</f>
        <v>2</v>
      </c>
      <c r="P660" s="70">
        <f>K660*V660</f>
        <v>2</v>
      </c>
      <c r="Q660" s="70">
        <f>K660*W660*2</f>
        <v>4</v>
      </c>
      <c r="R660" s="70">
        <f>K660*X660*2</f>
        <v>4</v>
      </c>
      <c r="S660" s="102">
        <f>VLOOKUP(C660,职业!B:H,4,0)</f>
        <v>4</v>
      </c>
      <c r="T660" s="102">
        <f>VLOOKUP(C660,职业!B:J,5,0)</f>
        <v>3</v>
      </c>
      <c r="U660" s="102">
        <f>VLOOKUP(C660,职业!B:J,6,0)</f>
        <v>2</v>
      </c>
      <c r="V660" s="102">
        <f>VLOOKUP(C660,职业!B:J,7,0)</f>
        <v>2</v>
      </c>
      <c r="W660" s="102">
        <f>VLOOKUP(C660,职业!B:J,8,0)</f>
        <v>2</v>
      </c>
      <c r="X660" s="102">
        <f>VLOOKUP(C660,职业!B:J,9,0)</f>
        <v>2</v>
      </c>
    </row>
    <row r="661" spans="1:24">
      <c r="A661" s="44">
        <f>ROW()-2</f>
        <v>659</v>
      </c>
      <c r="B661" s="44">
        <v>420</v>
      </c>
      <c r="C661" s="40">
        <v>1</v>
      </c>
      <c r="D661" s="40">
        <v>0</v>
      </c>
      <c r="E661" s="45" t="s">
        <v>542</v>
      </c>
      <c r="F661" s="45" t="str">
        <f>VLOOKUP(C661,职业!B:C,2,0)</f>
        <v>大将军</v>
      </c>
      <c r="G661" s="45" t="str">
        <f>VLOOKUP(D661,绝技!B:C,2,0)</f>
        <v>无</v>
      </c>
      <c r="H661" s="48">
        <v>1</v>
      </c>
      <c r="I661" s="48">
        <v>22</v>
      </c>
      <c r="J661" s="44">
        <f>H661+I661</f>
        <v>23</v>
      </c>
      <c r="K661" s="40">
        <v>1</v>
      </c>
      <c r="L661" s="41">
        <v>1</v>
      </c>
      <c r="M661" s="46">
        <f>(K661*S661*5)*(10+L661)</f>
        <v>220</v>
      </c>
      <c r="N661" s="70">
        <f>(K661*T661)*(10+L661)</f>
        <v>33</v>
      </c>
      <c r="O661" s="70">
        <f>K661*U661</f>
        <v>2</v>
      </c>
      <c r="P661" s="70">
        <f>K661*V661</f>
        <v>2</v>
      </c>
      <c r="Q661" s="70">
        <f>K661*W661*2</f>
        <v>4</v>
      </c>
      <c r="R661" s="70">
        <f>K661*X661*2</f>
        <v>4</v>
      </c>
      <c r="S661" s="102">
        <f>VLOOKUP(C661,职业!B:H,4,0)</f>
        <v>4</v>
      </c>
      <c r="T661" s="102">
        <f>VLOOKUP(C661,职业!B:J,5,0)</f>
        <v>3</v>
      </c>
      <c r="U661" s="102">
        <f>VLOOKUP(C661,职业!B:J,6,0)</f>
        <v>2</v>
      </c>
      <c r="V661" s="102">
        <f>VLOOKUP(C661,职业!B:J,7,0)</f>
        <v>2</v>
      </c>
      <c r="W661" s="102">
        <f>VLOOKUP(C661,职业!B:J,8,0)</f>
        <v>2</v>
      </c>
      <c r="X661" s="102">
        <f>VLOOKUP(C661,职业!B:J,9,0)</f>
        <v>2</v>
      </c>
    </row>
    <row r="662" spans="1:24">
      <c r="A662" s="44">
        <f>ROW()-2</f>
        <v>660</v>
      </c>
      <c r="B662" s="44">
        <v>449</v>
      </c>
      <c r="C662" s="40">
        <v>1</v>
      </c>
      <c r="D662" s="40">
        <v>0</v>
      </c>
      <c r="E662" s="45" t="s">
        <v>570</v>
      </c>
      <c r="F662" s="45" t="str">
        <f>VLOOKUP(C662,职业!B:C,2,0)</f>
        <v>大将军</v>
      </c>
      <c r="G662" s="45" t="str">
        <f>VLOOKUP(D662,绝技!B:C,2,0)</f>
        <v>无</v>
      </c>
      <c r="H662" s="48">
        <v>1</v>
      </c>
      <c r="I662" s="48">
        <v>20</v>
      </c>
      <c r="J662" s="44">
        <f>H662+I662</f>
        <v>21</v>
      </c>
      <c r="K662" s="40">
        <v>1</v>
      </c>
      <c r="L662" s="41">
        <v>1</v>
      </c>
      <c r="M662" s="46">
        <f>(K662*S662*5)*(10+L662)</f>
        <v>220</v>
      </c>
      <c r="N662" s="70">
        <f>(K662*T662)*(10+L662)</f>
        <v>33</v>
      </c>
      <c r="O662" s="70">
        <f>K662*U662</f>
        <v>2</v>
      </c>
      <c r="P662" s="70">
        <f>K662*V662</f>
        <v>2</v>
      </c>
      <c r="Q662" s="70">
        <f>K662*W662*2</f>
        <v>4</v>
      </c>
      <c r="R662" s="70">
        <f>K662*X662*2</f>
        <v>4</v>
      </c>
      <c r="S662" s="102">
        <f>VLOOKUP(C662,职业!B:H,4,0)</f>
        <v>4</v>
      </c>
      <c r="T662" s="102">
        <f>VLOOKUP(C662,职业!B:J,5,0)</f>
        <v>3</v>
      </c>
      <c r="U662" s="102">
        <f>VLOOKUP(C662,职业!B:J,6,0)</f>
        <v>2</v>
      </c>
      <c r="V662" s="102">
        <f>VLOOKUP(C662,职业!B:J,7,0)</f>
        <v>2</v>
      </c>
      <c r="W662" s="102">
        <f>VLOOKUP(C662,职业!B:J,8,0)</f>
        <v>2</v>
      </c>
      <c r="X662" s="102">
        <f>VLOOKUP(C662,职业!B:J,9,0)</f>
        <v>2</v>
      </c>
    </row>
    <row r="663" spans="1:24">
      <c r="A663" s="44">
        <f>ROW()-2</f>
        <v>661</v>
      </c>
      <c r="B663" s="44">
        <v>463</v>
      </c>
      <c r="C663" s="40">
        <v>1</v>
      </c>
      <c r="D663" s="40">
        <v>0</v>
      </c>
      <c r="E663" s="45" t="s">
        <v>584</v>
      </c>
      <c r="F663" s="45" t="str">
        <f>VLOOKUP(C663,职业!B:C,2,0)</f>
        <v>大将军</v>
      </c>
      <c r="G663" s="45" t="str">
        <f>VLOOKUP(D663,绝技!B:C,2,0)</f>
        <v>无</v>
      </c>
      <c r="H663" s="48">
        <v>1</v>
      </c>
      <c r="I663" s="48">
        <v>16</v>
      </c>
      <c r="J663" s="44">
        <f>H663+I663</f>
        <v>17</v>
      </c>
      <c r="K663" s="40">
        <v>1</v>
      </c>
      <c r="L663" s="41">
        <v>1</v>
      </c>
      <c r="M663" s="46">
        <f>(K663*S663*5)*(10+L663)</f>
        <v>220</v>
      </c>
      <c r="N663" s="70">
        <f>(K663*T663)*(10+L663)</f>
        <v>33</v>
      </c>
      <c r="O663" s="70">
        <f>K663*U663</f>
        <v>2</v>
      </c>
      <c r="P663" s="70">
        <f>K663*V663</f>
        <v>2</v>
      </c>
      <c r="Q663" s="70">
        <f>K663*W663*2</f>
        <v>4</v>
      </c>
      <c r="R663" s="70">
        <f>K663*X663*2</f>
        <v>4</v>
      </c>
      <c r="S663" s="102">
        <f>VLOOKUP(C663,职业!B:H,4,0)</f>
        <v>4</v>
      </c>
      <c r="T663" s="102">
        <f>VLOOKUP(C663,职业!B:J,5,0)</f>
        <v>3</v>
      </c>
      <c r="U663" s="102">
        <f>VLOOKUP(C663,职业!B:J,6,0)</f>
        <v>2</v>
      </c>
      <c r="V663" s="102">
        <f>VLOOKUP(C663,职业!B:J,7,0)</f>
        <v>2</v>
      </c>
      <c r="W663" s="102">
        <f>VLOOKUP(C663,职业!B:J,8,0)</f>
        <v>2</v>
      </c>
      <c r="X663" s="102">
        <f>VLOOKUP(C663,职业!B:J,9,0)</f>
        <v>2</v>
      </c>
    </row>
    <row r="664" spans="1:24">
      <c r="A664" s="44">
        <f>ROW()-2</f>
        <v>662</v>
      </c>
      <c r="B664" s="44">
        <v>508</v>
      </c>
      <c r="C664" s="40">
        <v>1</v>
      </c>
      <c r="D664" s="40">
        <v>0</v>
      </c>
      <c r="E664" s="45" t="s">
        <v>627</v>
      </c>
      <c r="F664" s="45" t="str">
        <f>VLOOKUP(C664,职业!B:C,2,0)</f>
        <v>大将军</v>
      </c>
      <c r="G664" s="45" t="str">
        <f>VLOOKUP(D664,绝技!B:C,2,0)</f>
        <v>无</v>
      </c>
      <c r="H664" s="48">
        <v>1</v>
      </c>
      <c r="I664" s="48">
        <v>15</v>
      </c>
      <c r="J664" s="44">
        <f>H664+I664</f>
        <v>16</v>
      </c>
      <c r="K664" s="40">
        <v>1</v>
      </c>
      <c r="L664" s="41">
        <v>1</v>
      </c>
      <c r="M664" s="46">
        <f>(K664*S664*5)*(10+L664)</f>
        <v>220</v>
      </c>
      <c r="N664" s="70">
        <f>(K664*T664)*(10+L664)</f>
        <v>33</v>
      </c>
      <c r="O664" s="70">
        <f>K664*U664</f>
        <v>2</v>
      </c>
      <c r="P664" s="70">
        <f>K664*V664</f>
        <v>2</v>
      </c>
      <c r="Q664" s="70">
        <f>K664*W664*2</f>
        <v>4</v>
      </c>
      <c r="R664" s="70">
        <f>K664*X664*2</f>
        <v>4</v>
      </c>
      <c r="S664" s="102">
        <f>VLOOKUP(C664,职业!B:H,4,0)</f>
        <v>4</v>
      </c>
      <c r="T664" s="102">
        <f>VLOOKUP(C664,职业!B:J,5,0)</f>
        <v>3</v>
      </c>
      <c r="U664" s="102">
        <f>VLOOKUP(C664,职业!B:J,6,0)</f>
        <v>2</v>
      </c>
      <c r="V664" s="102">
        <f>VLOOKUP(C664,职业!B:J,7,0)</f>
        <v>2</v>
      </c>
      <c r="W664" s="102">
        <f>VLOOKUP(C664,职业!B:J,8,0)</f>
        <v>2</v>
      </c>
      <c r="X664" s="102">
        <f>VLOOKUP(C664,职业!B:J,9,0)</f>
        <v>2</v>
      </c>
    </row>
    <row r="665" spans="1:24">
      <c r="A665" s="44">
        <f>ROW()-2</f>
        <v>663</v>
      </c>
      <c r="B665" s="44">
        <v>531</v>
      </c>
      <c r="C665" s="40">
        <v>1</v>
      </c>
      <c r="D665" s="40">
        <v>0</v>
      </c>
      <c r="E665" s="45" t="s">
        <v>649</v>
      </c>
      <c r="F665" s="45" t="str">
        <f>VLOOKUP(C665,职业!B:C,2,0)</f>
        <v>大将军</v>
      </c>
      <c r="G665" s="45" t="str">
        <f>VLOOKUP(D665,绝技!B:C,2,0)</f>
        <v>无</v>
      </c>
      <c r="H665" s="48">
        <v>1</v>
      </c>
      <c r="I665" s="48">
        <v>16</v>
      </c>
      <c r="J665" s="44">
        <f>H665+I665</f>
        <v>17</v>
      </c>
      <c r="K665" s="40">
        <v>1</v>
      </c>
      <c r="L665" s="41">
        <v>1</v>
      </c>
      <c r="M665" s="46">
        <f>(K665*S665*5)*(10+L665)</f>
        <v>220</v>
      </c>
      <c r="N665" s="70">
        <f>(K665*T665)*(10+L665)</f>
        <v>33</v>
      </c>
      <c r="O665" s="70">
        <f>K665*U665</f>
        <v>2</v>
      </c>
      <c r="P665" s="70">
        <f>K665*V665</f>
        <v>2</v>
      </c>
      <c r="Q665" s="70">
        <f>K665*W665*2</f>
        <v>4</v>
      </c>
      <c r="R665" s="70">
        <f>K665*X665*2</f>
        <v>4</v>
      </c>
      <c r="S665" s="102">
        <f>VLOOKUP(C665,职业!B:H,4,0)</f>
        <v>4</v>
      </c>
      <c r="T665" s="102">
        <f>VLOOKUP(C665,职业!B:J,5,0)</f>
        <v>3</v>
      </c>
      <c r="U665" s="102">
        <f>VLOOKUP(C665,职业!B:J,6,0)</f>
        <v>2</v>
      </c>
      <c r="V665" s="102">
        <f>VLOOKUP(C665,职业!B:J,7,0)</f>
        <v>2</v>
      </c>
      <c r="W665" s="102">
        <f>VLOOKUP(C665,职业!B:J,8,0)</f>
        <v>2</v>
      </c>
      <c r="X665" s="102">
        <f>VLOOKUP(C665,职业!B:J,9,0)</f>
        <v>2</v>
      </c>
    </row>
    <row r="666" spans="1:24">
      <c r="A666" s="44">
        <f>ROW()-2</f>
        <v>664</v>
      </c>
      <c r="B666" s="44">
        <v>582</v>
      </c>
      <c r="C666" s="40">
        <v>1</v>
      </c>
      <c r="D666" s="40">
        <v>0</v>
      </c>
      <c r="E666" s="45" t="s">
        <v>699</v>
      </c>
      <c r="F666" s="45" t="str">
        <f>VLOOKUP(C666,职业!B:C,2,0)</f>
        <v>大将军</v>
      </c>
      <c r="G666" s="45" t="str">
        <f>VLOOKUP(D666,绝技!B:C,2,0)</f>
        <v>无</v>
      </c>
      <c r="H666" s="48">
        <v>1</v>
      </c>
      <c r="I666" s="48">
        <v>20</v>
      </c>
      <c r="J666" s="44">
        <f>H666+I666</f>
        <v>21</v>
      </c>
      <c r="K666" s="40">
        <v>1</v>
      </c>
      <c r="L666" s="41">
        <v>1</v>
      </c>
      <c r="M666" s="46">
        <f>(K666*S666*5)*(10+L666)</f>
        <v>220</v>
      </c>
      <c r="N666" s="70">
        <f>(K666*T666)*(10+L666)</f>
        <v>33</v>
      </c>
      <c r="O666" s="70">
        <f>K666*U666</f>
        <v>2</v>
      </c>
      <c r="P666" s="70">
        <f>K666*V666</f>
        <v>2</v>
      </c>
      <c r="Q666" s="70">
        <f>K666*W666*2</f>
        <v>4</v>
      </c>
      <c r="R666" s="70">
        <f>K666*X666*2</f>
        <v>4</v>
      </c>
      <c r="S666" s="102">
        <f>VLOOKUP(C666,职业!B:H,4,0)</f>
        <v>4</v>
      </c>
      <c r="T666" s="102">
        <f>VLOOKUP(C666,职业!B:J,5,0)</f>
        <v>3</v>
      </c>
      <c r="U666" s="102">
        <f>VLOOKUP(C666,职业!B:J,6,0)</f>
        <v>2</v>
      </c>
      <c r="V666" s="102">
        <f>VLOOKUP(C666,职业!B:J,7,0)</f>
        <v>2</v>
      </c>
      <c r="W666" s="102">
        <f>VLOOKUP(C666,职业!B:J,8,0)</f>
        <v>2</v>
      </c>
      <c r="X666" s="102">
        <f>VLOOKUP(C666,职业!B:J,9,0)</f>
        <v>2</v>
      </c>
    </row>
    <row r="667" spans="1:24">
      <c r="A667" s="44">
        <f>ROW()-2</f>
        <v>665</v>
      </c>
      <c r="B667" s="44">
        <v>584</v>
      </c>
      <c r="C667" s="40">
        <v>1</v>
      </c>
      <c r="D667" s="40">
        <v>0</v>
      </c>
      <c r="E667" s="45" t="s">
        <v>701</v>
      </c>
      <c r="F667" s="45" t="str">
        <f>VLOOKUP(C667,职业!B:C,2,0)</f>
        <v>大将军</v>
      </c>
      <c r="G667" s="45" t="str">
        <f>VLOOKUP(D667,绝技!B:C,2,0)</f>
        <v>无</v>
      </c>
      <c r="H667" s="48">
        <v>1</v>
      </c>
      <c r="I667" s="48">
        <v>7</v>
      </c>
      <c r="J667" s="44">
        <f>H667+I667</f>
        <v>8</v>
      </c>
      <c r="K667" s="40">
        <v>1</v>
      </c>
      <c r="L667" s="41">
        <v>1</v>
      </c>
      <c r="M667" s="46">
        <f>(K667*S667*5)*(10+L667)</f>
        <v>220</v>
      </c>
      <c r="N667" s="70">
        <f>(K667*T667)*(10+L667)</f>
        <v>33</v>
      </c>
      <c r="O667" s="70">
        <f>K667*U667</f>
        <v>2</v>
      </c>
      <c r="P667" s="70">
        <f>K667*V667</f>
        <v>2</v>
      </c>
      <c r="Q667" s="70">
        <f>K667*W667*2</f>
        <v>4</v>
      </c>
      <c r="R667" s="70">
        <f>K667*X667*2</f>
        <v>4</v>
      </c>
      <c r="S667" s="102">
        <f>VLOOKUP(C667,职业!B:H,4,0)</f>
        <v>4</v>
      </c>
      <c r="T667" s="102">
        <f>VLOOKUP(C667,职业!B:J,5,0)</f>
        <v>3</v>
      </c>
      <c r="U667" s="102">
        <f>VLOOKUP(C667,职业!B:J,6,0)</f>
        <v>2</v>
      </c>
      <c r="V667" s="102">
        <f>VLOOKUP(C667,职业!B:J,7,0)</f>
        <v>2</v>
      </c>
      <c r="W667" s="102">
        <f>VLOOKUP(C667,职业!B:J,8,0)</f>
        <v>2</v>
      </c>
      <c r="X667" s="102">
        <f>VLOOKUP(C667,职业!B:J,9,0)</f>
        <v>2</v>
      </c>
    </row>
    <row r="668" spans="1:24">
      <c r="A668" s="44">
        <f>ROW()-2</f>
        <v>666</v>
      </c>
      <c r="B668" s="44">
        <v>601</v>
      </c>
      <c r="C668" s="40">
        <v>1</v>
      </c>
      <c r="D668" s="40">
        <v>0</v>
      </c>
      <c r="E668" s="45" t="s">
        <v>718</v>
      </c>
      <c r="F668" s="45" t="str">
        <f>VLOOKUP(C668,职业!B:C,2,0)</f>
        <v>大将军</v>
      </c>
      <c r="G668" s="45" t="str">
        <f>VLOOKUP(D668,绝技!B:C,2,0)</f>
        <v>无</v>
      </c>
      <c r="H668" s="48">
        <v>1</v>
      </c>
      <c r="I668" s="48">
        <v>17</v>
      </c>
      <c r="J668" s="44">
        <f>H668+I668</f>
        <v>18</v>
      </c>
      <c r="K668" s="40">
        <v>1</v>
      </c>
      <c r="L668" s="41">
        <v>1</v>
      </c>
      <c r="M668" s="46">
        <f>(K668*S668*5)*(10+L668)</f>
        <v>220</v>
      </c>
      <c r="N668" s="70">
        <f>(K668*T668)*(10+L668)</f>
        <v>33</v>
      </c>
      <c r="O668" s="70">
        <f>K668*U668</f>
        <v>2</v>
      </c>
      <c r="P668" s="70">
        <f>K668*V668</f>
        <v>2</v>
      </c>
      <c r="Q668" s="70">
        <f>K668*W668*2</f>
        <v>4</v>
      </c>
      <c r="R668" s="70">
        <f>K668*X668*2</f>
        <v>4</v>
      </c>
      <c r="S668" s="102">
        <f>VLOOKUP(C668,职业!B:H,4,0)</f>
        <v>4</v>
      </c>
      <c r="T668" s="102">
        <f>VLOOKUP(C668,职业!B:J,5,0)</f>
        <v>3</v>
      </c>
      <c r="U668" s="102">
        <f>VLOOKUP(C668,职业!B:J,6,0)</f>
        <v>2</v>
      </c>
      <c r="V668" s="102">
        <f>VLOOKUP(C668,职业!B:J,7,0)</f>
        <v>2</v>
      </c>
      <c r="W668" s="102">
        <f>VLOOKUP(C668,职业!B:J,8,0)</f>
        <v>2</v>
      </c>
      <c r="X668" s="102">
        <f>VLOOKUP(C668,职业!B:J,9,0)</f>
        <v>2</v>
      </c>
    </row>
    <row r="669" spans="1:24">
      <c r="A669" s="44">
        <f>ROW()-2</f>
        <v>667</v>
      </c>
      <c r="B669" s="44">
        <v>624</v>
      </c>
      <c r="C669" s="40">
        <v>1</v>
      </c>
      <c r="D669" s="40">
        <v>0</v>
      </c>
      <c r="E669" s="45" t="s">
        <v>740</v>
      </c>
      <c r="F669" s="45" t="str">
        <f>VLOOKUP(C669,职业!B:C,2,0)</f>
        <v>大将军</v>
      </c>
      <c r="G669" s="45" t="str">
        <f>VLOOKUP(D669,绝技!B:C,2,0)</f>
        <v>无</v>
      </c>
      <c r="H669" s="48">
        <v>1</v>
      </c>
      <c r="I669" s="48">
        <v>2</v>
      </c>
      <c r="J669" s="44">
        <f>H669+I669</f>
        <v>3</v>
      </c>
      <c r="K669" s="40">
        <v>1</v>
      </c>
      <c r="L669" s="41">
        <v>1</v>
      </c>
      <c r="M669" s="46">
        <f>(K669*S669*5)*(10+L669)</f>
        <v>220</v>
      </c>
      <c r="N669" s="70">
        <f>(K669*T669)*(10+L669)</f>
        <v>33</v>
      </c>
      <c r="O669" s="70">
        <f>K669*U669</f>
        <v>2</v>
      </c>
      <c r="P669" s="70">
        <f>K669*V669</f>
        <v>2</v>
      </c>
      <c r="Q669" s="70">
        <f>K669*W669*2</f>
        <v>4</v>
      </c>
      <c r="R669" s="70">
        <f>K669*X669*2</f>
        <v>4</v>
      </c>
      <c r="S669" s="102">
        <f>VLOOKUP(C669,职业!B:H,4,0)</f>
        <v>4</v>
      </c>
      <c r="T669" s="102">
        <f>VLOOKUP(C669,职业!B:J,5,0)</f>
        <v>3</v>
      </c>
      <c r="U669" s="102">
        <f>VLOOKUP(C669,职业!B:J,6,0)</f>
        <v>2</v>
      </c>
      <c r="V669" s="102">
        <f>VLOOKUP(C669,职业!B:J,7,0)</f>
        <v>2</v>
      </c>
      <c r="W669" s="102">
        <f>VLOOKUP(C669,职业!B:J,8,0)</f>
        <v>2</v>
      </c>
      <c r="X669" s="102">
        <f>VLOOKUP(C669,职业!B:J,9,0)</f>
        <v>2</v>
      </c>
    </row>
    <row r="670" spans="1:24">
      <c r="A670" s="44">
        <f>ROW()-2</f>
        <v>668</v>
      </c>
      <c r="B670" s="44">
        <v>629</v>
      </c>
      <c r="C670" s="40">
        <v>1</v>
      </c>
      <c r="D670" s="40">
        <v>0</v>
      </c>
      <c r="E670" s="45" t="s">
        <v>745</v>
      </c>
      <c r="F670" s="45" t="str">
        <f>VLOOKUP(C670,职业!B:C,2,0)</f>
        <v>大将军</v>
      </c>
      <c r="G670" s="45" t="str">
        <f>VLOOKUP(D670,绝技!B:C,2,0)</f>
        <v>无</v>
      </c>
      <c r="H670" s="48">
        <v>1</v>
      </c>
      <c r="I670" s="48">
        <v>2</v>
      </c>
      <c r="J670" s="44">
        <f>H670+I670</f>
        <v>3</v>
      </c>
      <c r="K670" s="40">
        <v>1</v>
      </c>
      <c r="L670" s="41">
        <v>1</v>
      </c>
      <c r="M670" s="46">
        <f>(K670*S670*5)*(10+L670)</f>
        <v>220</v>
      </c>
      <c r="N670" s="70">
        <f>(K670*T670)*(10+L670)</f>
        <v>33</v>
      </c>
      <c r="O670" s="70">
        <f>K670*U670</f>
        <v>2</v>
      </c>
      <c r="P670" s="70">
        <f>K670*V670</f>
        <v>2</v>
      </c>
      <c r="Q670" s="70">
        <f>K670*W670*2</f>
        <v>4</v>
      </c>
      <c r="R670" s="70">
        <f>K670*X670*2</f>
        <v>4</v>
      </c>
      <c r="S670" s="102">
        <f>VLOOKUP(C670,职业!B:H,4,0)</f>
        <v>4</v>
      </c>
      <c r="T670" s="102">
        <f>VLOOKUP(C670,职业!B:J,5,0)</f>
        <v>3</v>
      </c>
      <c r="U670" s="102">
        <f>VLOOKUP(C670,职业!B:J,6,0)</f>
        <v>2</v>
      </c>
      <c r="V670" s="102">
        <f>VLOOKUP(C670,职业!B:J,7,0)</f>
        <v>2</v>
      </c>
      <c r="W670" s="102">
        <f>VLOOKUP(C670,职业!B:J,8,0)</f>
        <v>2</v>
      </c>
      <c r="X670" s="102">
        <f>VLOOKUP(C670,职业!B:J,9,0)</f>
        <v>2</v>
      </c>
    </row>
    <row r="671" spans="1:24">
      <c r="A671" s="44">
        <f>ROW()-2</f>
        <v>669</v>
      </c>
      <c r="B671" s="44">
        <v>671</v>
      </c>
      <c r="C671" s="40">
        <v>1</v>
      </c>
      <c r="D671" s="40">
        <v>0</v>
      </c>
      <c r="E671" s="45" t="s">
        <v>786</v>
      </c>
      <c r="F671" s="45" t="str">
        <f>VLOOKUP(C671,职业!B:C,2,0)</f>
        <v>大将军</v>
      </c>
      <c r="G671" s="45" t="str">
        <f>VLOOKUP(D671,绝技!B:C,2,0)</f>
        <v>无</v>
      </c>
      <c r="H671" s="48">
        <v>1</v>
      </c>
      <c r="I671" s="48">
        <v>3</v>
      </c>
      <c r="J671" s="44">
        <f>H671+I671</f>
        <v>4</v>
      </c>
      <c r="K671" s="40">
        <v>1</v>
      </c>
      <c r="L671" s="41">
        <v>1</v>
      </c>
      <c r="M671" s="46">
        <f>(K671*S671*5)*(10+L671)</f>
        <v>220</v>
      </c>
      <c r="N671" s="70">
        <f>(K671*T671)*(10+L671)</f>
        <v>33</v>
      </c>
      <c r="O671" s="70">
        <f>K671*U671</f>
        <v>2</v>
      </c>
      <c r="P671" s="70">
        <f>K671*V671</f>
        <v>2</v>
      </c>
      <c r="Q671" s="70">
        <f>K671*W671*2</f>
        <v>4</v>
      </c>
      <c r="R671" s="70">
        <f>K671*X671*2</f>
        <v>4</v>
      </c>
      <c r="S671" s="102">
        <f>VLOOKUP(C671,职业!B:H,4,0)</f>
        <v>4</v>
      </c>
      <c r="T671" s="102">
        <f>VLOOKUP(C671,职业!B:J,5,0)</f>
        <v>3</v>
      </c>
      <c r="U671" s="102">
        <f>VLOOKUP(C671,职业!B:J,6,0)</f>
        <v>2</v>
      </c>
      <c r="V671" s="102">
        <f>VLOOKUP(C671,职业!B:J,7,0)</f>
        <v>2</v>
      </c>
      <c r="W671" s="102">
        <f>VLOOKUP(C671,职业!B:J,8,0)</f>
        <v>2</v>
      </c>
      <c r="X671" s="102">
        <f>VLOOKUP(C671,职业!B:J,9,0)</f>
        <v>2</v>
      </c>
    </row>
    <row r="672" spans="1:24">
      <c r="A672" s="44">
        <f>ROW()-2</f>
        <v>670</v>
      </c>
      <c r="B672" s="44">
        <v>672</v>
      </c>
      <c r="C672" s="40">
        <v>1</v>
      </c>
      <c r="D672" s="40">
        <v>0</v>
      </c>
      <c r="E672" s="45" t="s">
        <v>787</v>
      </c>
      <c r="F672" s="45" t="str">
        <f>VLOOKUP(C672,职业!B:C,2,0)</f>
        <v>大将军</v>
      </c>
      <c r="G672" s="45" t="str">
        <f>VLOOKUP(D672,绝技!B:C,2,0)</f>
        <v>无</v>
      </c>
      <c r="H672" s="48">
        <v>1</v>
      </c>
      <c r="I672" s="48">
        <v>2</v>
      </c>
      <c r="J672" s="44">
        <f>H672+I672</f>
        <v>3</v>
      </c>
      <c r="K672" s="40">
        <v>1</v>
      </c>
      <c r="L672" s="41">
        <v>1</v>
      </c>
      <c r="M672" s="46">
        <f>(K672*S672*5)*(10+L672)</f>
        <v>220</v>
      </c>
      <c r="N672" s="70">
        <f>(K672*T672)*(10+L672)</f>
        <v>33</v>
      </c>
      <c r="O672" s="70">
        <f>K672*U672</f>
        <v>2</v>
      </c>
      <c r="P672" s="70">
        <f>K672*V672</f>
        <v>2</v>
      </c>
      <c r="Q672" s="70">
        <f>K672*W672*2</f>
        <v>4</v>
      </c>
      <c r="R672" s="70">
        <f>K672*X672*2</f>
        <v>4</v>
      </c>
      <c r="S672" s="102">
        <f>VLOOKUP(C672,职业!B:H,4,0)</f>
        <v>4</v>
      </c>
      <c r="T672" s="102">
        <f>VLOOKUP(C672,职业!B:J,5,0)</f>
        <v>3</v>
      </c>
      <c r="U672" s="102">
        <f>VLOOKUP(C672,职业!B:J,6,0)</f>
        <v>2</v>
      </c>
      <c r="V672" s="102">
        <f>VLOOKUP(C672,职业!B:J,7,0)</f>
        <v>2</v>
      </c>
      <c r="W672" s="102">
        <f>VLOOKUP(C672,职业!B:J,8,0)</f>
        <v>2</v>
      </c>
      <c r="X672" s="102">
        <f>VLOOKUP(C672,职业!B:J,9,0)</f>
        <v>2</v>
      </c>
    </row>
    <row r="673" spans="1:24">
      <c r="A673" s="44">
        <f>ROW()-2</f>
        <v>671</v>
      </c>
      <c r="B673" s="44">
        <v>674</v>
      </c>
      <c r="C673" s="40">
        <v>1</v>
      </c>
      <c r="D673" s="40">
        <v>0</v>
      </c>
      <c r="E673" s="45" t="s">
        <v>789</v>
      </c>
      <c r="F673" s="45" t="str">
        <f>VLOOKUP(C673,职业!B:C,2,0)</f>
        <v>大将军</v>
      </c>
      <c r="G673" s="45" t="str">
        <f>VLOOKUP(D673,绝技!B:C,2,0)</f>
        <v>无</v>
      </c>
      <c r="H673" s="48">
        <v>1</v>
      </c>
      <c r="I673" s="48">
        <v>16</v>
      </c>
      <c r="J673" s="44">
        <f>H673+I673</f>
        <v>17</v>
      </c>
      <c r="K673" s="40">
        <v>1</v>
      </c>
      <c r="L673" s="41">
        <v>1</v>
      </c>
      <c r="M673" s="46">
        <f>(K673*S673*5)*(10+L673)</f>
        <v>220</v>
      </c>
      <c r="N673" s="70">
        <f>(K673*T673)*(10+L673)</f>
        <v>33</v>
      </c>
      <c r="O673" s="70">
        <f>K673*U673</f>
        <v>2</v>
      </c>
      <c r="P673" s="70">
        <f>K673*V673</f>
        <v>2</v>
      </c>
      <c r="Q673" s="70">
        <f>K673*W673*2</f>
        <v>4</v>
      </c>
      <c r="R673" s="70">
        <f>K673*X673*2</f>
        <v>4</v>
      </c>
      <c r="S673" s="102">
        <f>VLOOKUP(C673,职业!B:H,4,0)</f>
        <v>4</v>
      </c>
      <c r="T673" s="102">
        <f>VLOOKUP(C673,职业!B:J,5,0)</f>
        <v>3</v>
      </c>
      <c r="U673" s="102">
        <f>VLOOKUP(C673,职业!B:J,6,0)</f>
        <v>2</v>
      </c>
      <c r="V673" s="102">
        <f>VLOOKUP(C673,职业!B:J,7,0)</f>
        <v>2</v>
      </c>
      <c r="W673" s="102">
        <f>VLOOKUP(C673,职业!B:J,8,0)</f>
        <v>2</v>
      </c>
      <c r="X673" s="102">
        <f>VLOOKUP(C673,职业!B:J,9,0)</f>
        <v>2</v>
      </c>
    </row>
    <row r="674" spans="1:24">
      <c r="A674" s="44">
        <f>ROW()-2</f>
        <v>672</v>
      </c>
      <c r="B674" s="44">
        <v>675</v>
      </c>
      <c r="C674" s="40">
        <v>1</v>
      </c>
      <c r="D674" s="40">
        <v>0</v>
      </c>
      <c r="E674" s="45" t="s">
        <v>790</v>
      </c>
      <c r="F674" s="45" t="str">
        <f>VLOOKUP(C674,职业!B:C,2,0)</f>
        <v>大将军</v>
      </c>
      <c r="G674" s="45" t="str">
        <f>VLOOKUP(D674,绝技!B:C,2,0)</f>
        <v>无</v>
      </c>
      <c r="H674" s="48">
        <v>1</v>
      </c>
      <c r="I674" s="48">
        <v>17</v>
      </c>
      <c r="J674" s="44">
        <f>H674+I674</f>
        <v>18</v>
      </c>
      <c r="K674" s="40">
        <v>1</v>
      </c>
      <c r="L674" s="41">
        <v>1</v>
      </c>
      <c r="M674" s="46">
        <f>(K674*S674*5)*(10+L674)</f>
        <v>220</v>
      </c>
      <c r="N674" s="70">
        <f>(K674*T674)*(10+L674)</f>
        <v>33</v>
      </c>
      <c r="O674" s="70">
        <f>K674*U674</f>
        <v>2</v>
      </c>
      <c r="P674" s="70">
        <f>K674*V674</f>
        <v>2</v>
      </c>
      <c r="Q674" s="70">
        <f>K674*W674*2</f>
        <v>4</v>
      </c>
      <c r="R674" s="70">
        <f>K674*X674*2</f>
        <v>4</v>
      </c>
      <c r="S674" s="102">
        <f>VLOOKUP(C674,职业!B:H,4,0)</f>
        <v>4</v>
      </c>
      <c r="T674" s="102">
        <f>VLOOKUP(C674,职业!B:J,5,0)</f>
        <v>3</v>
      </c>
      <c r="U674" s="102">
        <f>VLOOKUP(C674,职业!B:J,6,0)</f>
        <v>2</v>
      </c>
      <c r="V674" s="102">
        <f>VLOOKUP(C674,职业!B:J,7,0)</f>
        <v>2</v>
      </c>
      <c r="W674" s="102">
        <f>VLOOKUP(C674,职业!B:J,8,0)</f>
        <v>2</v>
      </c>
      <c r="X674" s="102">
        <f>VLOOKUP(C674,职业!B:J,9,0)</f>
        <v>2</v>
      </c>
    </row>
    <row r="675" spans="1:24">
      <c r="A675" s="44">
        <f>ROW()-2</f>
        <v>673</v>
      </c>
      <c r="B675" s="44">
        <v>680</v>
      </c>
      <c r="C675" s="40">
        <v>1</v>
      </c>
      <c r="D675" s="40">
        <v>0</v>
      </c>
      <c r="E675" s="45" t="s">
        <v>795</v>
      </c>
      <c r="F675" s="45" t="str">
        <f>VLOOKUP(C675,职业!B:C,2,0)</f>
        <v>大将军</v>
      </c>
      <c r="G675" s="45" t="str">
        <f>VLOOKUP(D675,绝技!B:C,2,0)</f>
        <v>无</v>
      </c>
      <c r="H675" s="48">
        <v>1</v>
      </c>
      <c r="I675" s="48">
        <v>20</v>
      </c>
      <c r="J675" s="44">
        <f>H675+I675</f>
        <v>21</v>
      </c>
      <c r="K675" s="40">
        <v>1</v>
      </c>
      <c r="L675" s="41">
        <v>1</v>
      </c>
      <c r="M675" s="46">
        <f>(K675*S675*5)*(10+L675)</f>
        <v>220</v>
      </c>
      <c r="N675" s="70">
        <f>(K675*T675)*(10+L675)</f>
        <v>33</v>
      </c>
      <c r="O675" s="70">
        <f>K675*U675</f>
        <v>2</v>
      </c>
      <c r="P675" s="70">
        <f>K675*V675</f>
        <v>2</v>
      </c>
      <c r="Q675" s="70">
        <f>K675*W675*2</f>
        <v>4</v>
      </c>
      <c r="R675" s="70">
        <f>K675*X675*2</f>
        <v>4</v>
      </c>
      <c r="S675" s="102">
        <f>VLOOKUP(C675,职业!B:H,4,0)</f>
        <v>4</v>
      </c>
      <c r="T675" s="102">
        <f>VLOOKUP(C675,职业!B:J,5,0)</f>
        <v>3</v>
      </c>
      <c r="U675" s="102">
        <f>VLOOKUP(C675,职业!B:J,6,0)</f>
        <v>2</v>
      </c>
      <c r="V675" s="102">
        <f>VLOOKUP(C675,职业!B:J,7,0)</f>
        <v>2</v>
      </c>
      <c r="W675" s="102">
        <f>VLOOKUP(C675,职业!B:J,8,0)</f>
        <v>2</v>
      </c>
      <c r="X675" s="102">
        <f>VLOOKUP(C675,职业!B:J,9,0)</f>
        <v>2</v>
      </c>
    </row>
    <row r="676" spans="1:24">
      <c r="A676" s="44">
        <f>ROW()-2</f>
        <v>674</v>
      </c>
      <c r="B676" s="44">
        <v>682</v>
      </c>
      <c r="C676" s="40">
        <v>1</v>
      </c>
      <c r="D676" s="40">
        <v>0</v>
      </c>
      <c r="E676" s="45" t="s">
        <v>797</v>
      </c>
      <c r="F676" s="45" t="str">
        <f>VLOOKUP(C676,职业!B:C,2,0)</f>
        <v>大将军</v>
      </c>
      <c r="G676" s="45" t="str">
        <f>VLOOKUP(D676,绝技!B:C,2,0)</f>
        <v>无</v>
      </c>
      <c r="H676" s="48">
        <v>1</v>
      </c>
      <c r="I676" s="48">
        <v>16</v>
      </c>
      <c r="J676" s="44">
        <f>H676+I676</f>
        <v>17</v>
      </c>
      <c r="K676" s="40">
        <v>1</v>
      </c>
      <c r="L676" s="41">
        <v>1</v>
      </c>
      <c r="M676" s="46">
        <f>(K676*S676*5)*(10+L676)</f>
        <v>220</v>
      </c>
      <c r="N676" s="70">
        <f>(K676*T676)*(10+L676)</f>
        <v>33</v>
      </c>
      <c r="O676" s="70">
        <f>K676*U676</f>
        <v>2</v>
      </c>
      <c r="P676" s="70">
        <f>K676*V676</f>
        <v>2</v>
      </c>
      <c r="Q676" s="70">
        <f>K676*W676*2</f>
        <v>4</v>
      </c>
      <c r="R676" s="70">
        <f>K676*X676*2</f>
        <v>4</v>
      </c>
      <c r="S676" s="102">
        <f>VLOOKUP(C676,职业!B:H,4,0)</f>
        <v>4</v>
      </c>
      <c r="T676" s="102">
        <f>VLOOKUP(C676,职业!B:J,5,0)</f>
        <v>3</v>
      </c>
      <c r="U676" s="102">
        <f>VLOOKUP(C676,职业!B:J,6,0)</f>
        <v>2</v>
      </c>
      <c r="V676" s="102">
        <f>VLOOKUP(C676,职业!B:J,7,0)</f>
        <v>2</v>
      </c>
      <c r="W676" s="102">
        <f>VLOOKUP(C676,职业!B:J,8,0)</f>
        <v>2</v>
      </c>
      <c r="X676" s="102">
        <f>VLOOKUP(C676,职业!B:J,9,0)</f>
        <v>2</v>
      </c>
    </row>
    <row r="677" spans="1:24">
      <c r="A677" s="44">
        <f>ROW()-2</f>
        <v>675</v>
      </c>
      <c r="B677" s="44">
        <v>33</v>
      </c>
      <c r="C677" s="40">
        <v>1</v>
      </c>
      <c r="D677" s="40">
        <v>0</v>
      </c>
      <c r="E677" s="45" t="s">
        <v>156</v>
      </c>
      <c r="F677" s="45" t="str">
        <f>VLOOKUP(C677,职业!B:C,2,0)</f>
        <v>大将军</v>
      </c>
      <c r="G677" s="45" t="str">
        <f>VLOOKUP(D677,绝技!B:C,2,0)</f>
        <v>无</v>
      </c>
      <c r="H677" s="48">
        <v>0</v>
      </c>
      <c r="I677" s="48">
        <v>19</v>
      </c>
      <c r="J677" s="44">
        <f>H677+I677</f>
        <v>19</v>
      </c>
      <c r="K677" s="40">
        <v>1</v>
      </c>
      <c r="L677" s="41">
        <v>1</v>
      </c>
      <c r="M677" s="46">
        <f>(K677*S677*5)*(10+L677)</f>
        <v>220</v>
      </c>
      <c r="N677" s="70">
        <f>(K677*T677)*(10+L677)</f>
        <v>33</v>
      </c>
      <c r="O677" s="70">
        <f>K677*U677</f>
        <v>2</v>
      </c>
      <c r="P677" s="70">
        <f>K677*V677</f>
        <v>2</v>
      </c>
      <c r="Q677" s="70">
        <f>K677*W677*2</f>
        <v>4</v>
      </c>
      <c r="R677" s="70">
        <f>K677*X677*2</f>
        <v>4</v>
      </c>
      <c r="S677" s="102">
        <f>VLOOKUP(C677,职业!B:H,4,0)</f>
        <v>4</v>
      </c>
      <c r="T677" s="102">
        <f>VLOOKUP(C677,职业!B:J,5,0)</f>
        <v>3</v>
      </c>
      <c r="U677" s="102">
        <f>VLOOKUP(C677,职业!B:J,6,0)</f>
        <v>2</v>
      </c>
      <c r="V677" s="102">
        <f>VLOOKUP(C677,职业!B:J,7,0)</f>
        <v>2</v>
      </c>
      <c r="W677" s="102">
        <f>VLOOKUP(C677,职业!B:J,8,0)</f>
        <v>2</v>
      </c>
      <c r="X677" s="102">
        <f>VLOOKUP(C677,职业!B:J,9,0)</f>
        <v>2</v>
      </c>
    </row>
    <row r="678" spans="1:24">
      <c r="A678" s="44">
        <f>ROW()-2</f>
        <v>676</v>
      </c>
      <c r="B678" s="44">
        <v>120</v>
      </c>
      <c r="C678" s="40">
        <v>1</v>
      </c>
      <c r="D678" s="40">
        <v>0</v>
      </c>
      <c r="E678" s="45" t="s">
        <v>243</v>
      </c>
      <c r="F678" s="45" t="str">
        <f>VLOOKUP(C678,职业!B:C,2,0)</f>
        <v>大将军</v>
      </c>
      <c r="G678" s="45" t="str">
        <f>VLOOKUP(D678,绝技!B:C,2,0)</f>
        <v>无</v>
      </c>
      <c r="H678" s="48">
        <v>0</v>
      </c>
      <c r="I678" s="48">
        <v>6</v>
      </c>
      <c r="J678" s="44">
        <f>H678+I678</f>
        <v>6</v>
      </c>
      <c r="K678" s="40">
        <v>1</v>
      </c>
      <c r="L678" s="41">
        <v>1</v>
      </c>
      <c r="M678" s="46">
        <f>(K678*S678*5)*(10+L678)</f>
        <v>220</v>
      </c>
      <c r="N678" s="70">
        <f>(K678*T678)*(10+L678)</f>
        <v>33</v>
      </c>
      <c r="O678" s="70">
        <f>K678*U678</f>
        <v>2</v>
      </c>
      <c r="P678" s="70">
        <f>K678*V678</f>
        <v>2</v>
      </c>
      <c r="Q678" s="70">
        <f>K678*W678*2</f>
        <v>4</v>
      </c>
      <c r="R678" s="70">
        <f>K678*X678*2</f>
        <v>4</v>
      </c>
      <c r="S678" s="102">
        <f>VLOOKUP(C678,职业!B:H,4,0)</f>
        <v>4</v>
      </c>
      <c r="T678" s="102">
        <f>VLOOKUP(C678,职业!B:J,5,0)</f>
        <v>3</v>
      </c>
      <c r="U678" s="102">
        <f>VLOOKUP(C678,职业!B:J,6,0)</f>
        <v>2</v>
      </c>
      <c r="V678" s="102">
        <f>VLOOKUP(C678,职业!B:J,7,0)</f>
        <v>2</v>
      </c>
      <c r="W678" s="102">
        <f>VLOOKUP(C678,职业!B:J,8,0)</f>
        <v>2</v>
      </c>
      <c r="X678" s="102">
        <f>VLOOKUP(C678,职业!B:J,9,0)</f>
        <v>2</v>
      </c>
    </row>
    <row r="679" spans="1:24">
      <c r="A679" s="44">
        <f>ROW()-2</f>
        <v>677</v>
      </c>
      <c r="B679" s="44">
        <v>157</v>
      </c>
      <c r="C679" s="40">
        <v>1</v>
      </c>
      <c r="D679" s="40">
        <v>0</v>
      </c>
      <c r="E679" s="45" t="s">
        <v>280</v>
      </c>
      <c r="F679" s="45" t="str">
        <f>VLOOKUP(C679,职业!B:C,2,0)</f>
        <v>大将军</v>
      </c>
      <c r="G679" s="45" t="str">
        <f>VLOOKUP(D679,绝技!B:C,2,0)</f>
        <v>无</v>
      </c>
      <c r="H679" s="48">
        <v>0</v>
      </c>
      <c r="I679" s="48">
        <v>17</v>
      </c>
      <c r="J679" s="44">
        <f>H679+I679</f>
        <v>17</v>
      </c>
      <c r="K679" s="40">
        <v>1</v>
      </c>
      <c r="L679" s="41">
        <v>1</v>
      </c>
      <c r="M679" s="46">
        <f>(K679*S679*5)*(10+L679)</f>
        <v>220</v>
      </c>
      <c r="N679" s="70">
        <f>(K679*T679)*(10+L679)</f>
        <v>33</v>
      </c>
      <c r="O679" s="70">
        <f>K679*U679</f>
        <v>2</v>
      </c>
      <c r="P679" s="70">
        <f>K679*V679</f>
        <v>2</v>
      </c>
      <c r="Q679" s="70">
        <f>K679*W679*2</f>
        <v>4</v>
      </c>
      <c r="R679" s="70">
        <f>K679*X679*2</f>
        <v>4</v>
      </c>
      <c r="S679" s="102">
        <f>VLOOKUP(C679,职业!B:H,4,0)</f>
        <v>4</v>
      </c>
      <c r="T679" s="102">
        <f>VLOOKUP(C679,职业!B:J,5,0)</f>
        <v>3</v>
      </c>
      <c r="U679" s="102">
        <f>VLOOKUP(C679,职业!B:J,6,0)</f>
        <v>2</v>
      </c>
      <c r="V679" s="102">
        <f>VLOOKUP(C679,职业!B:J,7,0)</f>
        <v>2</v>
      </c>
      <c r="W679" s="102">
        <f>VLOOKUP(C679,职业!B:J,8,0)</f>
        <v>2</v>
      </c>
      <c r="X679" s="102">
        <f>VLOOKUP(C679,职业!B:J,9,0)</f>
        <v>2</v>
      </c>
    </row>
    <row r="680" spans="1:24">
      <c r="A680" s="44">
        <f>ROW()-2</f>
        <v>678</v>
      </c>
      <c r="B680" s="44">
        <v>167</v>
      </c>
      <c r="C680" s="40">
        <v>1</v>
      </c>
      <c r="D680" s="40">
        <v>0</v>
      </c>
      <c r="E680" s="45" t="s">
        <v>290</v>
      </c>
      <c r="F680" s="45" t="str">
        <f>VLOOKUP(C680,职业!B:C,2,0)</f>
        <v>大将军</v>
      </c>
      <c r="G680" s="45" t="str">
        <f>VLOOKUP(D680,绝技!B:C,2,0)</f>
        <v>无</v>
      </c>
      <c r="H680" s="48">
        <v>0</v>
      </c>
      <c r="I680" s="48">
        <v>7</v>
      </c>
      <c r="J680" s="44">
        <f>H680+I680</f>
        <v>7</v>
      </c>
      <c r="K680" s="40">
        <v>1</v>
      </c>
      <c r="L680" s="41">
        <v>1</v>
      </c>
      <c r="M680" s="46">
        <f>(K680*S680*5)*(10+L680)</f>
        <v>220</v>
      </c>
      <c r="N680" s="70">
        <f>(K680*T680)*(10+L680)</f>
        <v>33</v>
      </c>
      <c r="O680" s="70">
        <f>K680*U680</f>
        <v>2</v>
      </c>
      <c r="P680" s="70">
        <f>K680*V680</f>
        <v>2</v>
      </c>
      <c r="Q680" s="70">
        <f>K680*W680*2</f>
        <v>4</v>
      </c>
      <c r="R680" s="70">
        <f>K680*X680*2</f>
        <v>4</v>
      </c>
      <c r="S680" s="102">
        <f>VLOOKUP(C680,职业!B:H,4,0)</f>
        <v>4</v>
      </c>
      <c r="T680" s="102">
        <f>VLOOKUP(C680,职业!B:J,5,0)</f>
        <v>3</v>
      </c>
      <c r="U680" s="102">
        <f>VLOOKUP(C680,职业!B:J,6,0)</f>
        <v>2</v>
      </c>
      <c r="V680" s="102">
        <f>VLOOKUP(C680,职业!B:J,7,0)</f>
        <v>2</v>
      </c>
      <c r="W680" s="102">
        <f>VLOOKUP(C680,职业!B:J,8,0)</f>
        <v>2</v>
      </c>
      <c r="X680" s="102">
        <f>VLOOKUP(C680,职业!B:J,9,0)</f>
        <v>2</v>
      </c>
    </row>
    <row r="681" spans="1:24">
      <c r="A681" s="44">
        <f>ROW()-2</f>
        <v>679</v>
      </c>
      <c r="B681" s="44">
        <v>269</v>
      </c>
      <c r="C681" s="40">
        <v>1</v>
      </c>
      <c r="D681" s="40">
        <v>0</v>
      </c>
      <c r="E681" s="45" t="s">
        <v>392</v>
      </c>
      <c r="F681" s="45" t="str">
        <f>VLOOKUP(C681,职业!B:C,2,0)</f>
        <v>大将军</v>
      </c>
      <c r="G681" s="45" t="str">
        <f>VLOOKUP(D681,绝技!B:C,2,0)</f>
        <v>无</v>
      </c>
      <c r="H681" s="48">
        <v>0</v>
      </c>
      <c r="I681" s="48">
        <v>16</v>
      </c>
      <c r="J681" s="44">
        <f>H681+I681</f>
        <v>16</v>
      </c>
      <c r="K681" s="40">
        <v>1</v>
      </c>
      <c r="L681" s="41">
        <v>1</v>
      </c>
      <c r="M681" s="46">
        <f>(K681*S681*5)*(10+L681)</f>
        <v>220</v>
      </c>
      <c r="N681" s="70">
        <f>(K681*T681)*(10+L681)</f>
        <v>33</v>
      </c>
      <c r="O681" s="70">
        <f>K681*U681</f>
        <v>2</v>
      </c>
      <c r="P681" s="70">
        <f>K681*V681</f>
        <v>2</v>
      </c>
      <c r="Q681" s="70">
        <f>K681*W681*2</f>
        <v>4</v>
      </c>
      <c r="R681" s="70">
        <f>K681*X681*2</f>
        <v>4</v>
      </c>
      <c r="S681" s="102">
        <f>VLOOKUP(C681,职业!B:H,4,0)</f>
        <v>4</v>
      </c>
      <c r="T681" s="102">
        <f>VLOOKUP(C681,职业!B:J,5,0)</f>
        <v>3</v>
      </c>
      <c r="U681" s="102">
        <f>VLOOKUP(C681,职业!B:J,6,0)</f>
        <v>2</v>
      </c>
      <c r="V681" s="102">
        <f>VLOOKUP(C681,职业!B:J,7,0)</f>
        <v>2</v>
      </c>
      <c r="W681" s="102">
        <f>VLOOKUP(C681,职业!B:J,8,0)</f>
        <v>2</v>
      </c>
      <c r="X681" s="102">
        <f>VLOOKUP(C681,职业!B:J,9,0)</f>
        <v>2</v>
      </c>
    </row>
    <row r="682" spans="1:24">
      <c r="A682" s="44">
        <f>ROW()-2</f>
        <v>680</v>
      </c>
      <c r="B682" s="44">
        <v>299</v>
      </c>
      <c r="C682" s="40">
        <v>1</v>
      </c>
      <c r="D682" s="40">
        <v>0</v>
      </c>
      <c r="E682" s="45" t="s">
        <v>422</v>
      </c>
      <c r="F682" s="45" t="str">
        <f>VLOOKUP(C682,职业!B:C,2,0)</f>
        <v>大将军</v>
      </c>
      <c r="G682" s="45" t="str">
        <f>VLOOKUP(D682,绝技!B:C,2,0)</f>
        <v>无</v>
      </c>
      <c r="H682" s="48">
        <v>0</v>
      </c>
      <c r="I682" s="48">
        <v>8</v>
      </c>
      <c r="J682" s="44">
        <f>H682+I682</f>
        <v>8</v>
      </c>
      <c r="K682" s="40">
        <v>1</v>
      </c>
      <c r="L682" s="41">
        <v>1</v>
      </c>
      <c r="M682" s="46">
        <f>(K682*S682*5)*(10+L682)</f>
        <v>220</v>
      </c>
      <c r="N682" s="70">
        <f>(K682*T682)*(10+L682)</f>
        <v>33</v>
      </c>
      <c r="O682" s="70">
        <f>K682*U682</f>
        <v>2</v>
      </c>
      <c r="P682" s="70">
        <f>K682*V682</f>
        <v>2</v>
      </c>
      <c r="Q682" s="70">
        <f>K682*W682*2</f>
        <v>4</v>
      </c>
      <c r="R682" s="70">
        <f>K682*X682*2</f>
        <v>4</v>
      </c>
      <c r="S682" s="102">
        <f>VLOOKUP(C682,职业!B:H,4,0)</f>
        <v>4</v>
      </c>
      <c r="T682" s="102">
        <f>VLOOKUP(C682,职业!B:J,5,0)</f>
        <v>3</v>
      </c>
      <c r="U682" s="102">
        <f>VLOOKUP(C682,职业!B:J,6,0)</f>
        <v>2</v>
      </c>
      <c r="V682" s="102">
        <f>VLOOKUP(C682,职业!B:J,7,0)</f>
        <v>2</v>
      </c>
      <c r="W682" s="102">
        <f>VLOOKUP(C682,职业!B:J,8,0)</f>
        <v>2</v>
      </c>
      <c r="X682" s="102">
        <f>VLOOKUP(C682,职业!B:J,9,0)</f>
        <v>2</v>
      </c>
    </row>
    <row r="683" spans="1:24">
      <c r="A683" s="44">
        <f>ROW()-2</f>
        <v>681</v>
      </c>
      <c r="B683" s="44">
        <v>349</v>
      </c>
      <c r="C683" s="40">
        <v>1</v>
      </c>
      <c r="D683" s="40">
        <v>0</v>
      </c>
      <c r="E683" s="45" t="s">
        <v>471</v>
      </c>
      <c r="F683" s="45" t="str">
        <f>VLOOKUP(C683,职业!B:C,2,0)</f>
        <v>大将军</v>
      </c>
      <c r="G683" s="45" t="str">
        <f>VLOOKUP(D683,绝技!B:C,2,0)</f>
        <v>无</v>
      </c>
      <c r="H683" s="48">
        <v>0</v>
      </c>
      <c r="I683" s="48">
        <v>6</v>
      </c>
      <c r="J683" s="44">
        <f>H683+I683</f>
        <v>6</v>
      </c>
      <c r="K683" s="40">
        <v>1</v>
      </c>
      <c r="L683" s="41">
        <v>1</v>
      </c>
      <c r="M683" s="46">
        <f>(K683*S683*5)*(10+L683)</f>
        <v>220</v>
      </c>
      <c r="N683" s="70">
        <f>(K683*T683)*(10+L683)</f>
        <v>33</v>
      </c>
      <c r="O683" s="70">
        <f>K683*U683</f>
        <v>2</v>
      </c>
      <c r="P683" s="70">
        <f>K683*V683</f>
        <v>2</v>
      </c>
      <c r="Q683" s="70">
        <f>K683*W683*2</f>
        <v>4</v>
      </c>
      <c r="R683" s="70">
        <f>K683*X683*2</f>
        <v>4</v>
      </c>
      <c r="S683" s="102">
        <f>VLOOKUP(C683,职业!B:H,4,0)</f>
        <v>4</v>
      </c>
      <c r="T683" s="102">
        <f>VLOOKUP(C683,职业!B:J,5,0)</f>
        <v>3</v>
      </c>
      <c r="U683" s="102">
        <f>VLOOKUP(C683,职业!B:J,6,0)</f>
        <v>2</v>
      </c>
      <c r="V683" s="102">
        <f>VLOOKUP(C683,职业!B:J,7,0)</f>
        <v>2</v>
      </c>
      <c r="W683" s="102">
        <f>VLOOKUP(C683,职业!B:J,8,0)</f>
        <v>2</v>
      </c>
      <c r="X683" s="102">
        <f>VLOOKUP(C683,职业!B:J,9,0)</f>
        <v>2</v>
      </c>
    </row>
    <row r="684" spans="1:24">
      <c r="A684" s="44">
        <f>ROW()-2</f>
        <v>682</v>
      </c>
      <c r="B684" s="44">
        <v>419</v>
      </c>
      <c r="C684" s="40">
        <v>1</v>
      </c>
      <c r="D684" s="40">
        <v>0</v>
      </c>
      <c r="E684" s="45" t="s">
        <v>541</v>
      </c>
      <c r="F684" s="45" t="str">
        <f>VLOOKUP(C684,职业!B:C,2,0)</f>
        <v>大将军</v>
      </c>
      <c r="G684" s="45" t="str">
        <f>VLOOKUP(D684,绝技!B:C,2,0)</f>
        <v>无</v>
      </c>
      <c r="H684" s="48">
        <v>0</v>
      </c>
      <c r="I684" s="48">
        <v>21</v>
      </c>
      <c r="J684" s="44">
        <f>H684+I684</f>
        <v>21</v>
      </c>
      <c r="K684" s="40">
        <v>1</v>
      </c>
      <c r="L684" s="41">
        <v>1</v>
      </c>
      <c r="M684" s="46">
        <f>(K684*S684*5)*(10+L684)</f>
        <v>220</v>
      </c>
      <c r="N684" s="70">
        <f>(K684*T684)*(10+L684)</f>
        <v>33</v>
      </c>
      <c r="O684" s="70">
        <f>K684*U684</f>
        <v>2</v>
      </c>
      <c r="P684" s="70">
        <f>K684*V684</f>
        <v>2</v>
      </c>
      <c r="Q684" s="70">
        <f>K684*W684*2</f>
        <v>4</v>
      </c>
      <c r="R684" s="70">
        <f>K684*X684*2</f>
        <v>4</v>
      </c>
      <c r="S684" s="102">
        <f>VLOOKUP(C684,职业!B:H,4,0)</f>
        <v>4</v>
      </c>
      <c r="T684" s="102">
        <f>VLOOKUP(C684,职业!B:J,5,0)</f>
        <v>3</v>
      </c>
      <c r="U684" s="102">
        <f>VLOOKUP(C684,职业!B:J,6,0)</f>
        <v>2</v>
      </c>
      <c r="V684" s="102">
        <f>VLOOKUP(C684,职业!B:J,7,0)</f>
        <v>2</v>
      </c>
      <c r="W684" s="102">
        <f>VLOOKUP(C684,职业!B:J,8,0)</f>
        <v>2</v>
      </c>
      <c r="X684" s="102">
        <f>VLOOKUP(C684,职业!B:J,9,0)</f>
        <v>2</v>
      </c>
    </row>
    <row r="685" spans="1:24">
      <c r="A685" s="44">
        <f>ROW()-2</f>
        <v>683</v>
      </c>
      <c r="B685" s="44">
        <v>683</v>
      </c>
      <c r="C685" s="40">
        <v>1</v>
      </c>
      <c r="D685" s="40">
        <v>0</v>
      </c>
      <c r="E685" s="45" t="s">
        <v>798</v>
      </c>
      <c r="F685" s="45" t="str">
        <f>VLOOKUP(C685,职业!B:C,2,0)</f>
        <v>大将军</v>
      </c>
      <c r="G685" s="45" t="str">
        <f>VLOOKUP(D685,绝技!B:C,2,0)</f>
        <v>无</v>
      </c>
      <c r="H685" s="48">
        <v>0</v>
      </c>
      <c r="I685" s="48">
        <v>21</v>
      </c>
      <c r="J685" s="44">
        <f>H685+I685</f>
        <v>21</v>
      </c>
      <c r="K685" s="40">
        <v>1</v>
      </c>
      <c r="L685" s="41">
        <v>1</v>
      </c>
      <c r="M685" s="46">
        <f>(K685*S685*5)*(10+L685)</f>
        <v>220</v>
      </c>
      <c r="N685" s="70">
        <f>(K685*T685)*(10+L685)</f>
        <v>33</v>
      </c>
      <c r="O685" s="70">
        <f>K685*U685</f>
        <v>2</v>
      </c>
      <c r="P685" s="70">
        <f>K685*V685</f>
        <v>2</v>
      </c>
      <c r="Q685" s="70">
        <f>K685*W685*2</f>
        <v>4</v>
      </c>
      <c r="R685" s="70">
        <f>K685*X685*2</f>
        <v>4</v>
      </c>
      <c r="S685" s="102">
        <f>VLOOKUP(C685,职业!B:H,4,0)</f>
        <v>4</v>
      </c>
      <c r="T685" s="102">
        <f>VLOOKUP(C685,职业!B:J,5,0)</f>
        <v>3</v>
      </c>
      <c r="U685" s="102">
        <f>VLOOKUP(C685,职业!B:J,6,0)</f>
        <v>2</v>
      </c>
      <c r="V685" s="102">
        <f>VLOOKUP(C685,职业!B:J,7,0)</f>
        <v>2</v>
      </c>
      <c r="W685" s="102">
        <f>VLOOKUP(C685,职业!B:J,8,0)</f>
        <v>2</v>
      </c>
      <c r="X685" s="102">
        <f>VLOOKUP(C685,职业!B:J,9,0)</f>
        <v>2</v>
      </c>
    </row>
  </sheetData>
  <sheetProtection selectLockedCells="1" sort="0" autoFilter="0" pivotTables="0"/>
  <autoFilter ref="A2:X685">
    <sortState ref="A3:X685">
      <sortCondition descending="1" ref="H2:H685"/>
    </sortState>
  </autoFilter>
  <phoneticPr fontId="1" type="noConversion"/>
  <dataValidations count="4">
    <dataValidation type="whole" allowBlank="1" showInputMessage="1" showErrorMessage="1" sqref="L3:L685">
      <formula1>1</formula1>
      <formula2>100</formula2>
    </dataValidation>
    <dataValidation showInputMessage="1" showErrorMessage="1" sqref="F3:G685"/>
    <dataValidation type="whole" showInputMessage="1" showErrorMessage="1" sqref="C3:C685">
      <formula1>0</formula1>
      <formula2>20</formula2>
    </dataValidation>
    <dataValidation type="whole" showInputMessage="1" showErrorMessage="1" sqref="D3:D685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114"/>
  <sheetViews>
    <sheetView workbookViewId="0">
      <selection activeCell="B2" sqref="B2:F9"/>
    </sheetView>
  </sheetViews>
  <sheetFormatPr defaultRowHeight="13.5"/>
  <cols>
    <col min="1" max="1" width="13.125" bestFit="1" customWidth="1"/>
    <col min="11" max="11" width="11" bestFit="1" customWidth="1"/>
    <col min="13" max="13" width="11" bestFit="1" customWidth="1"/>
  </cols>
  <sheetData>
    <row r="2" spans="1:16">
      <c r="A2" s="55" t="s">
        <v>799</v>
      </c>
      <c r="B2" s="53">
        <v>5</v>
      </c>
      <c r="C2" s="54">
        <v>4</v>
      </c>
      <c r="D2" s="52">
        <v>3</v>
      </c>
      <c r="E2" s="51">
        <v>2</v>
      </c>
      <c r="F2" s="50">
        <v>1</v>
      </c>
    </row>
    <row r="3" spans="1:16">
      <c r="A3" s="55" t="s">
        <v>800</v>
      </c>
      <c r="B3" s="60">
        <v>20</v>
      </c>
      <c r="C3" s="61">
        <v>50</v>
      </c>
      <c r="D3" s="62">
        <v>80</v>
      </c>
      <c r="E3" s="63">
        <v>150</v>
      </c>
      <c r="F3" s="64">
        <f>683-SUM(B3:E3)</f>
        <v>383</v>
      </c>
      <c r="G3">
        <f>SUM(B3:F3)</f>
        <v>683</v>
      </c>
    </row>
    <row r="4" spans="1:16">
      <c r="A4" s="8">
        <v>1</v>
      </c>
      <c r="B4" s="66" t="s">
        <v>801</v>
      </c>
      <c r="C4" s="66" t="s">
        <v>828</v>
      </c>
      <c r="D4" s="67"/>
      <c r="E4" s="67"/>
      <c r="F4" s="67"/>
      <c r="H4" s="76">
        <f>SUM(H5:H8)+50</f>
        <v>220</v>
      </c>
      <c r="I4" s="76"/>
      <c r="J4" s="77" t="s">
        <v>893</v>
      </c>
      <c r="K4" s="76" t="s">
        <v>884</v>
      </c>
      <c r="L4" s="76"/>
      <c r="M4" s="76"/>
      <c r="N4" s="76"/>
      <c r="O4" s="76"/>
      <c r="P4" s="76"/>
    </row>
    <row r="5" spans="1:16">
      <c r="A5" s="8">
        <v>2</v>
      </c>
      <c r="B5" s="66" t="s">
        <v>804</v>
      </c>
      <c r="C5" s="66" t="s">
        <v>851</v>
      </c>
      <c r="D5" s="67"/>
      <c r="E5" s="67"/>
      <c r="F5" s="67"/>
      <c r="H5" s="76">
        <v>0</v>
      </c>
      <c r="I5" s="76">
        <v>50</v>
      </c>
      <c r="J5" s="77" t="s">
        <v>911</v>
      </c>
      <c r="K5" s="76"/>
      <c r="L5" s="76"/>
      <c r="M5" s="76"/>
      <c r="N5" s="76"/>
      <c r="O5" s="76"/>
      <c r="P5" s="76"/>
    </row>
    <row r="6" spans="1:16">
      <c r="A6" s="8">
        <v>3</v>
      </c>
      <c r="B6" s="66" t="s">
        <v>805</v>
      </c>
      <c r="C6" s="66" t="s">
        <v>852</v>
      </c>
      <c r="D6" s="67"/>
      <c r="E6" s="67"/>
      <c r="F6" s="67"/>
      <c r="H6" s="76">
        <v>50</v>
      </c>
      <c r="I6" s="76">
        <v>25</v>
      </c>
      <c r="J6" s="77" t="s">
        <v>912</v>
      </c>
      <c r="K6" s="76" t="s">
        <v>885</v>
      </c>
      <c r="L6" s="76" t="s">
        <v>886</v>
      </c>
      <c r="M6" s="76"/>
      <c r="N6" s="76"/>
      <c r="O6" s="76"/>
      <c r="P6" s="76"/>
    </row>
    <row r="7" spans="1:16">
      <c r="A7" s="8">
        <v>4</v>
      </c>
      <c r="B7" s="66" t="s">
        <v>806</v>
      </c>
      <c r="C7" s="66" t="s">
        <v>871</v>
      </c>
      <c r="D7" s="67"/>
      <c r="E7" s="67"/>
      <c r="F7" s="67"/>
      <c r="H7" s="76">
        <v>60</v>
      </c>
      <c r="I7" s="76">
        <v>20</v>
      </c>
      <c r="J7" s="77" t="s">
        <v>913</v>
      </c>
      <c r="K7" s="76" t="s">
        <v>890</v>
      </c>
      <c r="L7" s="76" t="s">
        <v>891</v>
      </c>
      <c r="M7" s="76" t="s">
        <v>892</v>
      </c>
      <c r="N7" s="76"/>
      <c r="O7" s="78"/>
      <c r="P7" s="78"/>
    </row>
    <row r="8" spans="1:16">
      <c r="A8" s="8">
        <v>5</v>
      </c>
      <c r="B8" s="66" t="s">
        <v>807</v>
      </c>
      <c r="C8" s="66" t="s">
        <v>853</v>
      </c>
      <c r="D8" s="67"/>
      <c r="E8" s="67"/>
      <c r="F8" s="67"/>
      <c r="H8" s="76">
        <v>60</v>
      </c>
      <c r="I8" s="76">
        <v>15</v>
      </c>
      <c r="J8" s="77" t="s">
        <v>914</v>
      </c>
      <c r="K8" s="76" t="s">
        <v>886</v>
      </c>
      <c r="L8" s="76" t="s">
        <v>887</v>
      </c>
      <c r="M8" s="76" t="s">
        <v>888</v>
      </c>
      <c r="N8" s="76" t="s">
        <v>889</v>
      </c>
      <c r="O8" s="78"/>
      <c r="P8" s="78"/>
    </row>
    <row r="9" spans="1:16">
      <c r="A9" s="8">
        <v>6</v>
      </c>
      <c r="B9" s="66" t="s">
        <v>814</v>
      </c>
      <c r="C9" s="66" t="s">
        <v>870</v>
      </c>
      <c r="D9" s="67"/>
      <c r="E9" s="67"/>
      <c r="F9" s="67"/>
    </row>
    <row r="10" spans="1:16">
      <c r="A10" s="8">
        <v>7</v>
      </c>
      <c r="B10" s="65" t="s">
        <v>802</v>
      </c>
      <c r="C10" s="66" t="s">
        <v>872</v>
      </c>
      <c r="D10" s="67"/>
      <c r="E10" s="67"/>
      <c r="F10" s="67"/>
      <c r="H10" s="76">
        <f>SUM(H11:H14)+50</f>
        <v>230</v>
      </c>
      <c r="I10" s="76"/>
      <c r="J10" s="77" t="s">
        <v>893</v>
      </c>
      <c r="K10" s="78" t="s">
        <v>886</v>
      </c>
      <c r="L10" s="76"/>
      <c r="M10" s="76"/>
      <c r="N10" s="76"/>
      <c r="O10" s="76"/>
      <c r="P10" s="76"/>
    </row>
    <row r="11" spans="1:16">
      <c r="A11" s="8">
        <v>8</v>
      </c>
      <c r="B11" s="65" t="s">
        <v>808</v>
      </c>
      <c r="C11" s="66" t="s">
        <v>854</v>
      </c>
      <c r="D11" s="67"/>
      <c r="E11" s="67"/>
      <c r="F11" s="67"/>
      <c r="H11" s="76">
        <v>50</v>
      </c>
      <c r="I11" s="76">
        <v>50</v>
      </c>
      <c r="J11" s="77" t="s">
        <v>911</v>
      </c>
      <c r="K11" s="78" t="s">
        <v>894</v>
      </c>
      <c r="L11" s="76"/>
      <c r="M11" s="76"/>
      <c r="N11" s="76"/>
      <c r="O11" s="76"/>
      <c r="P11" s="76"/>
    </row>
    <row r="12" spans="1:16">
      <c r="A12" s="8">
        <v>9</v>
      </c>
      <c r="B12" s="65" t="s">
        <v>821</v>
      </c>
      <c r="C12" s="66" t="s">
        <v>875</v>
      </c>
      <c r="D12" s="67"/>
      <c r="E12" s="67"/>
      <c r="F12" s="67"/>
      <c r="H12" s="76">
        <v>50</v>
      </c>
      <c r="I12" s="76">
        <v>25</v>
      </c>
      <c r="J12" s="77" t="s">
        <v>912</v>
      </c>
      <c r="K12" s="76" t="s">
        <v>885</v>
      </c>
      <c r="L12" s="78" t="s">
        <v>884</v>
      </c>
      <c r="M12" s="76"/>
      <c r="N12" s="76"/>
      <c r="O12" s="76"/>
      <c r="P12" s="76"/>
    </row>
    <row r="13" spans="1:16">
      <c r="A13" s="8">
        <v>10</v>
      </c>
      <c r="B13" s="65" t="s">
        <v>809</v>
      </c>
      <c r="C13" s="66" t="s">
        <v>855</v>
      </c>
      <c r="D13" s="67"/>
      <c r="E13" s="67"/>
      <c r="F13" s="67"/>
      <c r="H13" s="76">
        <v>20</v>
      </c>
      <c r="I13" s="76">
        <v>20</v>
      </c>
      <c r="J13" s="77" t="s">
        <v>913</v>
      </c>
      <c r="K13" s="78" t="s">
        <v>895</v>
      </c>
      <c r="L13" s="76"/>
      <c r="M13" s="76"/>
      <c r="N13" s="76"/>
      <c r="O13" s="78"/>
      <c r="P13" s="78"/>
    </row>
    <row r="14" spans="1:16">
      <c r="A14" s="8">
        <v>11</v>
      </c>
      <c r="B14" s="65" t="s">
        <v>810</v>
      </c>
      <c r="C14" s="66" t="s">
        <v>856</v>
      </c>
      <c r="D14" s="67"/>
      <c r="E14" s="67"/>
      <c r="F14" s="67"/>
      <c r="H14" s="76">
        <v>60</v>
      </c>
      <c r="I14" s="76">
        <v>15</v>
      </c>
      <c r="J14" s="77" t="s">
        <v>914</v>
      </c>
      <c r="K14" s="78" t="s">
        <v>884</v>
      </c>
      <c r="L14" s="76" t="s">
        <v>887</v>
      </c>
      <c r="M14" s="76" t="s">
        <v>888</v>
      </c>
      <c r="N14" s="76" t="s">
        <v>889</v>
      </c>
      <c r="O14" s="78"/>
      <c r="P14" s="78"/>
    </row>
    <row r="15" spans="1:16">
      <c r="A15" s="8">
        <v>12</v>
      </c>
      <c r="B15" s="65" t="s">
        <v>811</v>
      </c>
      <c r="C15" s="66" t="s">
        <v>533</v>
      </c>
      <c r="D15" s="67"/>
      <c r="E15" s="67"/>
      <c r="F15" s="67"/>
    </row>
    <row r="16" spans="1:16">
      <c r="A16" s="8">
        <v>13</v>
      </c>
      <c r="B16" s="68" t="s">
        <v>803</v>
      </c>
      <c r="C16" s="66" t="s">
        <v>857</v>
      </c>
      <c r="D16" s="67"/>
      <c r="E16" s="67"/>
      <c r="F16" s="67"/>
      <c r="H16" s="76">
        <f>SUM(H17:H20)+50</f>
        <v>180</v>
      </c>
      <c r="I16" s="76"/>
      <c r="J16" s="77" t="s">
        <v>893</v>
      </c>
      <c r="K16" s="78" t="s">
        <v>887</v>
      </c>
      <c r="L16" s="76"/>
      <c r="M16" s="76"/>
      <c r="N16" s="76"/>
      <c r="O16" s="76"/>
      <c r="P16" s="76"/>
    </row>
    <row r="17" spans="1:16">
      <c r="A17" s="8">
        <v>14</v>
      </c>
      <c r="B17" s="68" t="s">
        <v>818</v>
      </c>
      <c r="C17" s="66" t="s">
        <v>858</v>
      </c>
      <c r="D17" s="67"/>
      <c r="E17" s="67"/>
      <c r="F17" s="67"/>
      <c r="H17" s="76">
        <v>50</v>
      </c>
      <c r="I17" s="76">
        <v>50</v>
      </c>
      <c r="J17" s="77" t="s">
        <v>911</v>
      </c>
      <c r="K17" s="78" t="s">
        <v>896</v>
      </c>
      <c r="L17" s="76"/>
      <c r="M17" s="76"/>
      <c r="N17" s="76"/>
      <c r="O17" s="76"/>
      <c r="P17" s="76"/>
    </row>
    <row r="18" spans="1:16">
      <c r="A18" s="8">
        <v>15</v>
      </c>
      <c r="B18" s="68" t="s">
        <v>813</v>
      </c>
      <c r="C18" s="66" t="s">
        <v>859</v>
      </c>
      <c r="D18" s="67"/>
      <c r="E18" s="67"/>
      <c r="F18" s="67"/>
      <c r="H18" s="76">
        <v>0</v>
      </c>
      <c r="I18" s="76">
        <v>25</v>
      </c>
      <c r="J18" s="77" t="s">
        <v>912</v>
      </c>
      <c r="K18" s="76"/>
      <c r="L18" s="78"/>
      <c r="M18" s="76"/>
      <c r="N18" s="76"/>
      <c r="O18" s="76"/>
      <c r="P18" s="76"/>
    </row>
    <row r="19" spans="1:16">
      <c r="A19" s="8">
        <v>16</v>
      </c>
      <c r="B19" s="68" t="s">
        <v>812</v>
      </c>
      <c r="C19" s="66" t="s">
        <v>956</v>
      </c>
      <c r="D19" s="67"/>
      <c r="E19" s="67"/>
      <c r="F19" s="67"/>
      <c r="H19" s="76">
        <v>20</v>
      </c>
      <c r="I19" s="76">
        <v>20</v>
      </c>
      <c r="J19" s="77" t="s">
        <v>913</v>
      </c>
      <c r="K19" s="78" t="s">
        <v>897</v>
      </c>
      <c r="L19" s="78" t="s">
        <v>898</v>
      </c>
      <c r="M19" s="76"/>
      <c r="N19" s="76"/>
      <c r="O19" s="78"/>
      <c r="P19" s="78"/>
    </row>
    <row r="20" spans="1:16">
      <c r="A20" s="8">
        <v>17</v>
      </c>
      <c r="B20" s="68" t="s">
        <v>815</v>
      </c>
      <c r="C20" s="66" t="s">
        <v>860</v>
      </c>
      <c r="D20" s="67"/>
      <c r="E20" s="67"/>
      <c r="F20" s="67"/>
      <c r="H20" s="76">
        <v>60</v>
      </c>
      <c r="I20" s="76">
        <v>15</v>
      </c>
      <c r="J20" s="77" t="s">
        <v>914</v>
      </c>
      <c r="K20" s="78" t="s">
        <v>884</v>
      </c>
      <c r="L20" s="78" t="s">
        <v>886</v>
      </c>
      <c r="M20" s="76" t="s">
        <v>888</v>
      </c>
      <c r="N20" s="76" t="s">
        <v>889</v>
      </c>
      <c r="O20" s="78"/>
      <c r="P20" s="78"/>
    </row>
    <row r="21" spans="1:16">
      <c r="A21" s="8">
        <v>18</v>
      </c>
      <c r="B21" s="68" t="s">
        <v>816</v>
      </c>
      <c r="C21" s="66" t="s">
        <v>694</v>
      </c>
      <c r="D21" s="67"/>
      <c r="E21" s="67"/>
      <c r="F21" s="67"/>
    </row>
    <row r="22" spans="1:16">
      <c r="A22" s="8">
        <v>19</v>
      </c>
      <c r="B22" s="69" t="s">
        <v>835</v>
      </c>
      <c r="C22" s="65" t="s">
        <v>829</v>
      </c>
      <c r="D22" s="67"/>
      <c r="E22" s="67"/>
      <c r="F22" s="67"/>
      <c r="H22" s="76">
        <f>SUM(H23:H26)+50</f>
        <v>150</v>
      </c>
      <c r="I22" s="76"/>
      <c r="J22" s="77" t="s">
        <v>893</v>
      </c>
      <c r="K22" s="78" t="s">
        <v>888</v>
      </c>
      <c r="L22" s="76"/>
      <c r="M22" s="76"/>
      <c r="N22" s="76"/>
      <c r="O22" s="76"/>
      <c r="P22" s="76"/>
    </row>
    <row r="23" spans="1:16">
      <c r="A23" s="8">
        <v>20</v>
      </c>
      <c r="B23" s="69" t="s">
        <v>837</v>
      </c>
      <c r="C23" s="65" t="s">
        <v>830</v>
      </c>
      <c r="D23" s="67"/>
      <c r="E23" s="67"/>
      <c r="F23" s="67"/>
      <c r="H23" s="76">
        <v>0</v>
      </c>
      <c r="I23" s="76">
        <v>50</v>
      </c>
      <c r="J23" s="77" t="s">
        <v>911</v>
      </c>
      <c r="K23" s="78"/>
      <c r="L23" s="76"/>
      <c r="M23" s="76"/>
      <c r="N23" s="76"/>
      <c r="O23" s="76"/>
      <c r="P23" s="76"/>
    </row>
    <row r="24" spans="1:16">
      <c r="A24" s="8">
        <v>21</v>
      </c>
      <c r="B24" s="67"/>
      <c r="C24" s="65" t="s">
        <v>831</v>
      </c>
      <c r="D24" s="67"/>
      <c r="E24" s="67"/>
      <c r="F24" s="67"/>
      <c r="H24" s="76">
        <v>0</v>
      </c>
      <c r="I24" s="76">
        <v>25</v>
      </c>
      <c r="J24" s="77" t="s">
        <v>912</v>
      </c>
      <c r="K24" s="76"/>
      <c r="L24" s="78"/>
      <c r="M24" s="76"/>
      <c r="N24" s="76"/>
      <c r="O24" s="76"/>
      <c r="P24" s="76"/>
    </row>
    <row r="25" spans="1:16">
      <c r="A25" s="8">
        <v>22</v>
      </c>
      <c r="B25" s="67"/>
      <c r="C25" s="65" t="s">
        <v>832</v>
      </c>
      <c r="D25" s="67"/>
      <c r="E25" s="67"/>
      <c r="F25" s="67"/>
      <c r="H25" s="76">
        <v>40</v>
      </c>
      <c r="I25" s="76">
        <v>20</v>
      </c>
      <c r="J25" s="77" t="s">
        <v>913</v>
      </c>
      <c r="K25" s="78" t="s">
        <v>899</v>
      </c>
      <c r="L25" s="78" t="s">
        <v>900</v>
      </c>
      <c r="M25" s="76"/>
      <c r="N25" s="76"/>
      <c r="O25" s="78"/>
      <c r="P25" s="78"/>
    </row>
    <row r="26" spans="1:16">
      <c r="A26" s="8">
        <v>23</v>
      </c>
      <c r="B26" s="67"/>
      <c r="C26" s="65" t="s">
        <v>833</v>
      </c>
      <c r="D26" s="67"/>
      <c r="E26" s="67"/>
      <c r="F26" s="67"/>
      <c r="H26" s="76">
        <v>60</v>
      </c>
      <c r="I26" s="76">
        <v>15</v>
      </c>
      <c r="J26" s="77" t="s">
        <v>914</v>
      </c>
      <c r="K26" s="78" t="s">
        <v>884</v>
      </c>
      <c r="L26" s="78" t="s">
        <v>886</v>
      </c>
      <c r="M26" s="78" t="s">
        <v>887</v>
      </c>
      <c r="N26" s="76" t="s">
        <v>889</v>
      </c>
      <c r="O26" s="78"/>
      <c r="P26" s="78"/>
    </row>
    <row r="27" spans="1:16">
      <c r="A27" s="8">
        <v>24</v>
      </c>
      <c r="B27" s="67"/>
      <c r="C27" s="65" t="s">
        <v>834</v>
      </c>
      <c r="D27" s="67"/>
      <c r="E27" s="67"/>
      <c r="F27" s="67"/>
    </row>
    <row r="28" spans="1:16">
      <c r="A28" s="8">
        <v>25</v>
      </c>
      <c r="B28" s="67"/>
      <c r="C28" s="65" t="s">
        <v>836</v>
      </c>
      <c r="D28" s="67"/>
      <c r="E28" s="67"/>
      <c r="F28" s="67"/>
      <c r="H28" s="76">
        <f>SUM(H29:H32)+50</f>
        <v>130</v>
      </c>
      <c r="I28" s="76"/>
      <c r="J28" s="77" t="s">
        <v>893</v>
      </c>
      <c r="K28" s="78" t="s">
        <v>889</v>
      </c>
      <c r="L28" s="76"/>
      <c r="M28" s="76"/>
      <c r="N28" s="76"/>
      <c r="O28" s="76"/>
      <c r="P28" s="76"/>
    </row>
    <row r="29" spans="1:16">
      <c r="A29" s="8">
        <v>26</v>
      </c>
      <c r="B29" s="67"/>
      <c r="C29" s="65" t="s">
        <v>838</v>
      </c>
      <c r="D29" s="67"/>
      <c r="E29" s="67"/>
      <c r="F29" s="67"/>
      <c r="H29" s="76">
        <v>0</v>
      </c>
      <c r="I29" s="76">
        <v>50</v>
      </c>
      <c r="J29" s="77" t="s">
        <v>911</v>
      </c>
      <c r="K29" s="78"/>
      <c r="L29" s="76"/>
      <c r="M29" s="76"/>
      <c r="N29" s="76"/>
      <c r="O29" s="76"/>
      <c r="P29" s="76"/>
    </row>
    <row r="30" spans="1:16">
      <c r="A30" s="8">
        <v>27</v>
      </c>
      <c r="B30" s="67"/>
      <c r="C30" s="65" t="s">
        <v>839</v>
      </c>
      <c r="D30" s="67"/>
      <c r="E30" s="67"/>
      <c r="F30" s="67"/>
      <c r="H30" s="76">
        <v>0</v>
      </c>
      <c r="I30" s="76">
        <v>25</v>
      </c>
      <c r="J30" s="77" t="s">
        <v>912</v>
      </c>
      <c r="K30" s="76"/>
      <c r="L30" s="78"/>
      <c r="M30" s="76"/>
      <c r="N30" s="76"/>
      <c r="O30" s="76"/>
      <c r="P30" s="76"/>
    </row>
    <row r="31" spans="1:16">
      <c r="A31" s="8">
        <v>28</v>
      </c>
      <c r="B31" s="67"/>
      <c r="C31" s="65" t="s">
        <v>864</v>
      </c>
      <c r="D31" s="67"/>
      <c r="E31" s="67"/>
      <c r="F31" s="67"/>
      <c r="H31" s="76">
        <v>20</v>
      </c>
      <c r="I31" s="76">
        <v>20</v>
      </c>
      <c r="J31" s="77" t="s">
        <v>913</v>
      </c>
      <c r="K31" s="78" t="s">
        <v>901</v>
      </c>
      <c r="L31" s="78"/>
      <c r="M31" s="76"/>
      <c r="N31" s="76"/>
      <c r="O31" s="78"/>
      <c r="P31" s="78"/>
    </row>
    <row r="32" spans="1:16">
      <c r="A32" s="8">
        <v>29</v>
      </c>
      <c r="B32" s="67"/>
      <c r="C32" s="68" t="s">
        <v>840</v>
      </c>
      <c r="D32" s="67"/>
      <c r="E32" s="67"/>
      <c r="F32" s="67"/>
      <c r="H32" s="76">
        <v>60</v>
      </c>
      <c r="I32" s="76">
        <v>15</v>
      </c>
      <c r="J32" s="77" t="s">
        <v>914</v>
      </c>
      <c r="K32" s="78" t="s">
        <v>884</v>
      </c>
      <c r="L32" s="78" t="s">
        <v>886</v>
      </c>
      <c r="M32" s="78" t="s">
        <v>887</v>
      </c>
      <c r="N32" s="78" t="s">
        <v>888</v>
      </c>
      <c r="O32" s="78"/>
      <c r="P32" s="78"/>
    </row>
    <row r="33" spans="1:16">
      <c r="A33" s="8">
        <v>30</v>
      </c>
      <c r="B33" s="67"/>
      <c r="C33" s="68" t="s">
        <v>841</v>
      </c>
      <c r="D33" s="67"/>
      <c r="E33" s="67"/>
      <c r="F33" s="67"/>
    </row>
    <row r="34" spans="1:16">
      <c r="A34" s="8">
        <v>31</v>
      </c>
      <c r="B34" s="67"/>
      <c r="C34" s="68" t="s">
        <v>873</v>
      </c>
      <c r="D34" s="67"/>
      <c r="E34" s="67"/>
      <c r="F34" s="67"/>
      <c r="H34" s="76">
        <f>SUM(H35:H38)+50</f>
        <v>255</v>
      </c>
      <c r="I34" s="76"/>
      <c r="J34" s="77" t="s">
        <v>893</v>
      </c>
      <c r="K34" s="78" t="s">
        <v>902</v>
      </c>
      <c r="L34" s="76"/>
      <c r="M34" s="76"/>
      <c r="N34" s="76"/>
      <c r="O34" s="76"/>
      <c r="P34" s="76"/>
    </row>
    <row r="35" spans="1:16">
      <c r="A35" s="8">
        <v>32</v>
      </c>
      <c r="B35" s="67"/>
      <c r="C35" s="68" t="s">
        <v>863</v>
      </c>
      <c r="D35" s="67"/>
      <c r="E35" s="67"/>
      <c r="F35" s="67"/>
      <c r="H35" s="76">
        <v>50</v>
      </c>
      <c r="I35" s="76">
        <v>50</v>
      </c>
      <c r="J35" s="77" t="s">
        <v>911</v>
      </c>
      <c r="K35" s="78" t="s">
        <v>903</v>
      </c>
      <c r="L35" s="76"/>
      <c r="M35" s="76"/>
      <c r="N35" s="76"/>
      <c r="O35" s="76"/>
      <c r="P35" s="76"/>
    </row>
    <row r="36" spans="1:16">
      <c r="A36" s="8">
        <v>33</v>
      </c>
      <c r="B36" s="67"/>
      <c r="C36" s="68" t="s">
        <v>842</v>
      </c>
      <c r="D36" s="67"/>
      <c r="E36" s="67"/>
      <c r="F36" s="67"/>
      <c r="H36" s="76">
        <v>50</v>
      </c>
      <c r="I36" s="76">
        <v>25</v>
      </c>
      <c r="J36" s="77" t="s">
        <v>912</v>
      </c>
      <c r="K36" s="78" t="s">
        <v>909</v>
      </c>
      <c r="L36" s="78" t="s">
        <v>910</v>
      </c>
      <c r="M36" s="76"/>
      <c r="N36" s="76"/>
      <c r="O36" s="76"/>
      <c r="P36" s="76"/>
    </row>
    <row r="37" spans="1:16">
      <c r="A37" s="8">
        <v>34</v>
      </c>
      <c r="B37" s="67"/>
      <c r="C37" s="68" t="s">
        <v>845</v>
      </c>
      <c r="D37" s="67"/>
      <c r="E37" s="67"/>
      <c r="F37" s="67"/>
      <c r="H37" s="76">
        <v>60</v>
      </c>
      <c r="I37" s="76">
        <v>20</v>
      </c>
      <c r="J37" s="77" t="s">
        <v>913</v>
      </c>
      <c r="K37" s="78" t="s">
        <v>904</v>
      </c>
      <c r="L37" s="78" t="s">
        <v>891</v>
      </c>
      <c r="M37" s="78" t="s">
        <v>905</v>
      </c>
      <c r="N37" s="76"/>
      <c r="O37" s="78"/>
      <c r="P37" s="78"/>
    </row>
    <row r="38" spans="1:16">
      <c r="A38" s="8">
        <v>35</v>
      </c>
      <c r="B38" s="67"/>
      <c r="C38" s="68" t="s">
        <v>869</v>
      </c>
      <c r="D38" s="67"/>
      <c r="E38" s="67"/>
      <c r="F38" s="67"/>
      <c r="H38" s="76">
        <v>45</v>
      </c>
      <c r="I38" s="76">
        <v>15</v>
      </c>
      <c r="J38" s="77" t="s">
        <v>914</v>
      </c>
      <c r="K38" s="78" t="s">
        <v>906</v>
      </c>
      <c r="L38" s="78" t="s">
        <v>907</v>
      </c>
      <c r="M38" s="78" t="s">
        <v>908</v>
      </c>
      <c r="N38" s="78"/>
      <c r="O38" s="78"/>
      <c r="P38" s="78"/>
    </row>
    <row r="39" spans="1:16">
      <c r="A39" s="8">
        <v>36</v>
      </c>
      <c r="B39" s="67"/>
      <c r="C39" s="68" t="s">
        <v>865</v>
      </c>
      <c r="D39" s="67"/>
      <c r="E39" s="67"/>
      <c r="F39" s="67"/>
    </row>
    <row r="40" spans="1:16">
      <c r="A40" s="8">
        <v>37</v>
      </c>
      <c r="B40" s="67"/>
      <c r="C40" s="68" t="s">
        <v>877</v>
      </c>
      <c r="D40" s="67"/>
      <c r="E40" s="67"/>
      <c r="F40" s="67"/>
      <c r="H40" s="76">
        <f>SUM(H41:H44)+50</f>
        <v>225</v>
      </c>
      <c r="I40" s="76"/>
      <c r="J40" s="77" t="s">
        <v>893</v>
      </c>
      <c r="K40" s="78" t="s">
        <v>915</v>
      </c>
      <c r="L40" s="76"/>
      <c r="M40" s="76"/>
      <c r="N40" s="76"/>
      <c r="O40" s="76"/>
      <c r="P40" s="76"/>
    </row>
    <row r="41" spans="1:16">
      <c r="A41" s="8">
        <v>38</v>
      </c>
      <c r="B41" s="67"/>
      <c r="C41" s="68" t="s">
        <v>878</v>
      </c>
      <c r="D41" s="67"/>
      <c r="E41" s="67"/>
      <c r="F41" s="67"/>
      <c r="H41" s="76">
        <v>50</v>
      </c>
      <c r="I41" s="76">
        <v>50</v>
      </c>
      <c r="J41" s="77" t="s">
        <v>911</v>
      </c>
      <c r="K41" s="78" t="s">
        <v>916</v>
      </c>
      <c r="L41" s="76"/>
      <c r="M41" s="76"/>
      <c r="N41" s="76"/>
      <c r="O41" s="76"/>
      <c r="P41" s="76"/>
    </row>
    <row r="42" spans="1:16">
      <c r="A42" s="8">
        <v>39</v>
      </c>
      <c r="B42" s="67"/>
      <c r="C42" s="69" t="s">
        <v>843</v>
      </c>
      <c r="D42" s="67"/>
      <c r="E42" s="67"/>
      <c r="F42" s="67"/>
      <c r="H42" s="76">
        <v>0</v>
      </c>
      <c r="I42" s="76">
        <v>25</v>
      </c>
      <c r="J42" s="77" t="s">
        <v>912</v>
      </c>
      <c r="K42" s="78"/>
      <c r="L42" s="78"/>
      <c r="M42" s="76"/>
      <c r="N42" s="76"/>
      <c r="O42" s="76"/>
      <c r="P42" s="76"/>
    </row>
    <row r="43" spans="1:16">
      <c r="A43" s="8">
        <v>40</v>
      </c>
      <c r="B43" s="67"/>
      <c r="C43" s="69" t="s">
        <v>844</v>
      </c>
      <c r="D43" s="67"/>
      <c r="E43" s="67"/>
      <c r="F43" s="67"/>
      <c r="H43" s="76">
        <v>80</v>
      </c>
      <c r="I43" s="76">
        <v>20</v>
      </c>
      <c r="J43" s="77" t="s">
        <v>913</v>
      </c>
      <c r="K43" s="78" t="s">
        <v>917</v>
      </c>
      <c r="L43" s="78" t="s">
        <v>898</v>
      </c>
      <c r="M43" s="78" t="s">
        <v>918</v>
      </c>
      <c r="N43" s="78" t="s">
        <v>919</v>
      </c>
      <c r="O43" s="78" t="s">
        <v>921</v>
      </c>
      <c r="P43" s="78" t="s">
        <v>920</v>
      </c>
    </row>
    <row r="44" spans="1:16">
      <c r="A44" s="8">
        <v>41</v>
      </c>
      <c r="B44" s="67"/>
      <c r="C44" s="69" t="s">
        <v>846</v>
      </c>
      <c r="D44" s="67"/>
      <c r="E44" s="67"/>
      <c r="F44" s="67"/>
      <c r="H44" s="76">
        <v>45</v>
      </c>
      <c r="I44" s="76">
        <v>15</v>
      </c>
      <c r="J44" s="77" t="s">
        <v>914</v>
      </c>
      <c r="K44" s="78" t="s">
        <v>928</v>
      </c>
      <c r="L44" s="78" t="s">
        <v>929</v>
      </c>
      <c r="M44" s="78" t="s">
        <v>884</v>
      </c>
      <c r="N44" s="78"/>
      <c r="O44" s="78"/>
      <c r="P44" s="78"/>
    </row>
    <row r="45" spans="1:16">
      <c r="A45" s="8">
        <v>42</v>
      </c>
      <c r="B45" s="67"/>
      <c r="C45" s="69" t="s">
        <v>874</v>
      </c>
      <c r="D45" s="67"/>
      <c r="E45" s="67"/>
      <c r="F45" s="67"/>
    </row>
    <row r="46" spans="1:16">
      <c r="A46" s="8">
        <v>43</v>
      </c>
      <c r="B46" s="67"/>
      <c r="C46" s="69" t="s">
        <v>876</v>
      </c>
      <c r="D46" s="67"/>
      <c r="E46" s="67"/>
      <c r="F46" s="67"/>
      <c r="H46" s="76">
        <f>SUM(H47:H50)+50</f>
        <v>240</v>
      </c>
      <c r="I46" s="76"/>
      <c r="J46" s="77" t="s">
        <v>893</v>
      </c>
      <c r="K46" s="78" t="s">
        <v>885</v>
      </c>
      <c r="L46" s="76"/>
      <c r="M46" s="76"/>
      <c r="N46" s="76"/>
      <c r="O46" s="76"/>
      <c r="P46" s="76"/>
    </row>
    <row r="47" spans="1:16">
      <c r="A47" s="8">
        <v>44</v>
      </c>
      <c r="B47" s="67"/>
      <c r="C47" s="69" t="s">
        <v>847</v>
      </c>
      <c r="D47" s="67"/>
      <c r="E47" s="67"/>
      <c r="F47" s="67"/>
      <c r="H47" s="76">
        <v>50</v>
      </c>
      <c r="I47" s="76">
        <v>50</v>
      </c>
      <c r="J47" s="77" t="s">
        <v>911</v>
      </c>
      <c r="K47" s="78" t="s">
        <v>922</v>
      </c>
      <c r="L47" s="76"/>
      <c r="M47" s="76"/>
      <c r="N47" s="76"/>
      <c r="O47" s="76"/>
      <c r="P47" s="76"/>
    </row>
    <row r="48" spans="1:16">
      <c r="A48" s="8">
        <v>45</v>
      </c>
      <c r="B48" s="67"/>
      <c r="C48" s="69" t="s">
        <v>848</v>
      </c>
      <c r="D48" s="67"/>
      <c r="E48" s="67"/>
      <c r="F48" s="67"/>
      <c r="H48" s="76">
        <v>50</v>
      </c>
      <c r="I48" s="76">
        <v>25</v>
      </c>
      <c r="J48" s="77" t="s">
        <v>912</v>
      </c>
      <c r="K48" s="78" t="s">
        <v>884</v>
      </c>
      <c r="L48" s="78" t="s">
        <v>886</v>
      </c>
      <c r="M48" s="76"/>
      <c r="N48" s="76"/>
      <c r="O48" s="76"/>
      <c r="P48" s="76"/>
    </row>
    <row r="49" spans="1:16">
      <c r="A49" s="8">
        <v>46</v>
      </c>
      <c r="B49" s="67"/>
      <c r="C49" s="69" t="s">
        <v>849</v>
      </c>
      <c r="D49" s="67"/>
      <c r="E49" s="67"/>
      <c r="F49" s="67"/>
      <c r="H49" s="76">
        <v>60</v>
      </c>
      <c r="I49" s="76">
        <v>20</v>
      </c>
      <c r="J49" s="77" t="s">
        <v>913</v>
      </c>
      <c r="K49" s="78" t="s">
        <v>923</v>
      </c>
      <c r="L49" s="78" t="s">
        <v>924</v>
      </c>
      <c r="M49" s="78" t="s">
        <v>925</v>
      </c>
      <c r="N49" s="78"/>
      <c r="O49" s="78"/>
      <c r="P49" s="78"/>
    </row>
    <row r="50" spans="1:16">
      <c r="A50" s="8">
        <v>47</v>
      </c>
      <c r="B50" s="67"/>
      <c r="C50" s="69" t="s">
        <v>862</v>
      </c>
      <c r="D50" s="67"/>
      <c r="E50" s="67"/>
      <c r="F50" s="67"/>
      <c r="H50" s="76">
        <v>30</v>
      </c>
      <c r="I50" s="76">
        <v>15</v>
      </c>
      <c r="J50" s="77" t="s">
        <v>914</v>
      </c>
      <c r="K50" s="78" t="s">
        <v>926</v>
      </c>
      <c r="L50" s="78" t="s">
        <v>927</v>
      </c>
      <c r="M50" s="78"/>
      <c r="N50" s="78"/>
      <c r="O50" s="78"/>
      <c r="P50" s="78"/>
    </row>
    <row r="51" spans="1:16">
      <c r="A51" s="8">
        <v>48</v>
      </c>
      <c r="B51" s="67"/>
      <c r="C51" s="69" t="s">
        <v>850</v>
      </c>
      <c r="D51" s="67"/>
      <c r="E51" s="67"/>
      <c r="F51" s="67"/>
    </row>
    <row r="52" spans="1:16">
      <c r="A52" s="8">
        <v>49</v>
      </c>
      <c r="B52" s="67"/>
      <c r="C52" s="69" t="s">
        <v>820</v>
      </c>
      <c r="D52" s="67"/>
      <c r="E52" s="67"/>
      <c r="F52" s="67"/>
      <c r="H52" s="76">
        <f>SUM(H53:H56)+50</f>
        <v>220</v>
      </c>
      <c r="I52" s="76"/>
      <c r="J52" s="77" t="s">
        <v>893</v>
      </c>
      <c r="K52" s="78" t="s">
        <v>930</v>
      </c>
      <c r="L52" s="76"/>
      <c r="M52" s="76"/>
      <c r="N52" s="76"/>
      <c r="O52" s="76"/>
      <c r="P52" s="76"/>
    </row>
    <row r="53" spans="1:16">
      <c r="A53" s="8">
        <v>50</v>
      </c>
      <c r="B53" s="67"/>
      <c r="C53" s="69" t="s">
        <v>866</v>
      </c>
      <c r="D53" s="67"/>
      <c r="E53" s="67"/>
      <c r="F53" s="67"/>
      <c r="H53" s="76">
        <v>0</v>
      </c>
      <c r="I53" s="76">
        <v>50</v>
      </c>
      <c r="J53" s="77" t="s">
        <v>911</v>
      </c>
      <c r="K53" s="78"/>
      <c r="L53" s="76"/>
      <c r="M53" s="76"/>
      <c r="N53" s="76"/>
      <c r="O53" s="76"/>
      <c r="P53" s="76"/>
    </row>
    <row r="54" spans="1:16">
      <c r="A54" s="8">
        <v>51</v>
      </c>
      <c r="B54" s="67"/>
      <c r="C54" s="67"/>
      <c r="D54" s="67"/>
      <c r="E54" s="67"/>
      <c r="F54" s="67"/>
      <c r="H54" s="76">
        <v>0</v>
      </c>
      <c r="I54" s="76">
        <v>25</v>
      </c>
      <c r="J54" s="77" t="s">
        <v>912</v>
      </c>
      <c r="K54" s="78"/>
      <c r="L54" s="78"/>
      <c r="M54" s="76"/>
      <c r="N54" s="76"/>
      <c r="O54" s="76"/>
      <c r="P54" s="76"/>
    </row>
    <row r="55" spans="1:16">
      <c r="A55" s="8">
        <v>52</v>
      </c>
      <c r="B55" s="67"/>
      <c r="C55" s="67"/>
      <c r="D55" s="67"/>
      <c r="E55" s="67"/>
      <c r="F55" s="67"/>
      <c r="H55" s="76">
        <v>80</v>
      </c>
      <c r="I55" s="76">
        <v>20</v>
      </c>
      <c r="J55" s="77" t="s">
        <v>913</v>
      </c>
      <c r="K55" s="78" t="s">
        <v>931</v>
      </c>
      <c r="L55" s="78" t="s">
        <v>937</v>
      </c>
      <c r="M55" s="78" t="s">
        <v>938</v>
      </c>
      <c r="N55" s="78" t="s">
        <v>932</v>
      </c>
      <c r="O55" s="78"/>
      <c r="P55" s="78"/>
    </row>
    <row r="56" spans="1:16">
      <c r="A56" s="8">
        <v>53</v>
      </c>
      <c r="B56" s="67"/>
      <c r="C56" s="67"/>
      <c r="D56" s="67"/>
      <c r="E56" s="67"/>
      <c r="F56" s="67"/>
      <c r="H56" s="76">
        <v>90</v>
      </c>
      <c r="I56" s="76">
        <v>15</v>
      </c>
      <c r="J56" s="77" t="s">
        <v>914</v>
      </c>
      <c r="K56" s="78" t="s">
        <v>933</v>
      </c>
      <c r="L56" s="78" t="s">
        <v>934</v>
      </c>
      <c r="M56" s="78" t="s">
        <v>935</v>
      </c>
      <c r="N56" s="78" t="s">
        <v>936</v>
      </c>
      <c r="O56" s="78" t="s">
        <v>939</v>
      </c>
      <c r="P56" s="78" t="s">
        <v>940</v>
      </c>
    </row>
    <row r="57" spans="1:16">
      <c r="A57" s="8">
        <v>54</v>
      </c>
      <c r="B57" s="67"/>
      <c r="C57" s="67"/>
      <c r="D57" s="67"/>
      <c r="E57" s="67"/>
      <c r="F57" s="67"/>
    </row>
    <row r="58" spans="1:16">
      <c r="A58" s="8">
        <v>55</v>
      </c>
      <c r="B58" s="67"/>
      <c r="C58" s="67"/>
      <c r="D58" s="67"/>
      <c r="E58" s="67"/>
      <c r="F58" s="67"/>
      <c r="H58" s="76">
        <f>SUM(H59:H62)+50</f>
        <v>180</v>
      </c>
      <c r="I58" s="76"/>
      <c r="J58" s="77" t="s">
        <v>893</v>
      </c>
      <c r="K58" s="78" t="s">
        <v>941</v>
      </c>
      <c r="L58" s="76"/>
      <c r="M58" s="76"/>
      <c r="N58" s="76"/>
      <c r="O58" s="76"/>
      <c r="P58" s="76"/>
    </row>
    <row r="59" spans="1:16">
      <c r="A59" s="8">
        <v>56</v>
      </c>
      <c r="B59" s="67"/>
      <c r="C59" s="67"/>
      <c r="D59" s="67"/>
      <c r="E59" s="67"/>
      <c r="F59" s="67"/>
      <c r="H59" s="76">
        <v>50</v>
      </c>
      <c r="I59" s="76">
        <v>50</v>
      </c>
      <c r="J59" s="77" t="s">
        <v>911</v>
      </c>
      <c r="K59" s="78" t="s">
        <v>942</v>
      </c>
      <c r="L59" s="76"/>
      <c r="M59" s="76"/>
      <c r="N59" s="76"/>
      <c r="O59" s="76"/>
      <c r="P59" s="76"/>
    </row>
    <row r="60" spans="1:16">
      <c r="A60" s="8">
        <v>57</v>
      </c>
      <c r="B60" s="67"/>
      <c r="C60" s="67"/>
      <c r="D60" s="67"/>
      <c r="E60" s="67"/>
      <c r="F60" s="67"/>
      <c r="H60" s="76">
        <v>0</v>
      </c>
      <c r="I60" s="76">
        <v>25</v>
      </c>
      <c r="J60" s="77" t="s">
        <v>912</v>
      </c>
      <c r="K60" s="78"/>
      <c r="L60" s="78"/>
      <c r="M60" s="76"/>
      <c r="N60" s="76"/>
      <c r="O60" s="76"/>
      <c r="P60" s="76"/>
    </row>
    <row r="61" spans="1:16">
      <c r="A61" s="8">
        <v>58</v>
      </c>
      <c r="B61" s="67"/>
      <c r="C61" s="67"/>
      <c r="D61" s="67"/>
      <c r="E61" s="67"/>
      <c r="F61" s="67"/>
      <c r="H61" s="76">
        <v>20</v>
      </c>
      <c r="I61" s="76">
        <v>20</v>
      </c>
      <c r="J61" s="77" t="s">
        <v>913</v>
      </c>
      <c r="K61" s="78" t="s">
        <v>931</v>
      </c>
      <c r="L61" s="78" t="s">
        <v>932</v>
      </c>
      <c r="M61" s="78"/>
      <c r="N61" s="78"/>
      <c r="O61" s="78"/>
      <c r="P61" s="78"/>
    </row>
    <row r="62" spans="1:16">
      <c r="A62" s="8">
        <v>59</v>
      </c>
      <c r="B62" s="67"/>
      <c r="C62" s="67"/>
      <c r="D62" s="67"/>
      <c r="E62" s="67"/>
      <c r="F62" s="67"/>
      <c r="H62" s="76">
        <v>60</v>
      </c>
      <c r="I62" s="76">
        <v>15</v>
      </c>
      <c r="J62" s="77" t="s">
        <v>914</v>
      </c>
      <c r="K62" s="78" t="s">
        <v>943</v>
      </c>
      <c r="L62" s="78" t="s">
        <v>944</v>
      </c>
      <c r="M62" s="78" t="s">
        <v>945</v>
      </c>
      <c r="N62" s="78" t="s">
        <v>946</v>
      </c>
      <c r="O62" s="78"/>
      <c r="P62" s="78"/>
    </row>
    <row r="63" spans="1:16">
      <c r="A63" s="8">
        <v>60</v>
      </c>
      <c r="B63" s="67"/>
      <c r="C63" s="67"/>
      <c r="D63" s="67"/>
      <c r="E63" s="67"/>
      <c r="F63" s="67"/>
    </row>
    <row r="64" spans="1:16">
      <c r="A64" s="8">
        <v>61</v>
      </c>
      <c r="B64" s="67"/>
      <c r="C64" s="67"/>
      <c r="D64" s="67"/>
      <c r="E64" s="67"/>
      <c r="F64" s="67"/>
      <c r="H64" s="76">
        <f>SUM(H65:H68)+50</f>
        <v>230</v>
      </c>
      <c r="I64" s="76"/>
      <c r="J64" s="77" t="s">
        <v>893</v>
      </c>
      <c r="K64" s="78" t="s">
        <v>947</v>
      </c>
      <c r="L64" s="76"/>
      <c r="M64" s="76"/>
      <c r="N64" s="76"/>
      <c r="O64" s="76"/>
      <c r="P64" s="76"/>
    </row>
    <row r="65" spans="1:16">
      <c r="A65" s="8">
        <v>62</v>
      </c>
      <c r="B65" s="67"/>
      <c r="C65" s="67"/>
      <c r="D65" s="67"/>
      <c r="E65" s="67"/>
      <c r="F65" s="67"/>
      <c r="H65" s="76">
        <v>50</v>
      </c>
      <c r="I65" s="76">
        <v>50</v>
      </c>
      <c r="J65" s="77" t="s">
        <v>911</v>
      </c>
      <c r="K65" s="78" t="s">
        <v>948</v>
      </c>
      <c r="L65" s="76"/>
      <c r="M65" s="76"/>
      <c r="N65" s="76"/>
      <c r="O65" s="76"/>
      <c r="P65" s="76"/>
    </row>
    <row r="66" spans="1:16">
      <c r="A66" s="8">
        <v>63</v>
      </c>
      <c r="B66" s="67"/>
      <c r="C66" s="67"/>
      <c r="D66" s="67"/>
      <c r="E66" s="67"/>
      <c r="F66" s="67"/>
      <c r="H66" s="76">
        <v>25</v>
      </c>
      <c r="I66" s="76">
        <v>25</v>
      </c>
      <c r="J66" s="77" t="s">
        <v>912</v>
      </c>
      <c r="K66" s="78" t="s">
        <v>933</v>
      </c>
      <c r="L66" s="78"/>
      <c r="M66" s="76"/>
      <c r="N66" s="76"/>
      <c r="O66" s="76"/>
      <c r="P66" s="76"/>
    </row>
    <row r="67" spans="1:16">
      <c r="A67" s="8">
        <v>64</v>
      </c>
      <c r="B67" s="67"/>
      <c r="C67" s="67"/>
      <c r="D67" s="67"/>
      <c r="E67" s="67"/>
      <c r="F67" s="67"/>
      <c r="H67" s="76">
        <v>60</v>
      </c>
      <c r="I67" s="76">
        <v>20</v>
      </c>
      <c r="J67" s="77" t="s">
        <v>913</v>
      </c>
      <c r="K67" s="78" t="s">
        <v>931</v>
      </c>
      <c r="L67" s="78" t="s">
        <v>949</v>
      </c>
      <c r="M67" s="78" t="s">
        <v>950</v>
      </c>
      <c r="N67" s="78" t="s">
        <v>932</v>
      </c>
      <c r="O67" s="78"/>
      <c r="P67" s="78"/>
    </row>
    <row r="68" spans="1:16">
      <c r="A68" s="8">
        <v>65</v>
      </c>
      <c r="B68" s="67"/>
      <c r="C68" s="67"/>
      <c r="D68" s="67"/>
      <c r="E68" s="67"/>
      <c r="F68" s="67"/>
      <c r="H68" s="76">
        <v>45</v>
      </c>
      <c r="I68" s="76">
        <v>15</v>
      </c>
      <c r="J68" s="77" t="s">
        <v>914</v>
      </c>
      <c r="K68" s="78" t="s">
        <v>933</v>
      </c>
      <c r="L68" s="78" t="s">
        <v>951</v>
      </c>
      <c r="M68" s="78" t="s">
        <v>952</v>
      </c>
      <c r="N68" s="78"/>
      <c r="O68" s="78"/>
      <c r="P68" s="78"/>
    </row>
    <row r="69" spans="1:16">
      <c r="A69" s="8">
        <v>66</v>
      </c>
      <c r="B69" s="67"/>
      <c r="C69" s="67"/>
      <c r="D69" s="67"/>
      <c r="E69" s="67"/>
      <c r="F69" s="67"/>
    </row>
    <row r="70" spans="1:16">
      <c r="A70" s="8">
        <v>67</v>
      </c>
      <c r="B70" s="67"/>
      <c r="C70" s="67"/>
      <c r="D70" s="67"/>
      <c r="E70" s="67"/>
      <c r="F70" s="67"/>
      <c r="H70" s="76">
        <f>SUM(H71:H74)+50</f>
        <v>170</v>
      </c>
      <c r="I70" s="76"/>
      <c r="J70" s="77" t="s">
        <v>893</v>
      </c>
      <c r="K70" s="78" t="s">
        <v>933</v>
      </c>
      <c r="L70" s="76"/>
      <c r="M70" s="76"/>
      <c r="N70" s="76"/>
      <c r="O70" s="76"/>
      <c r="P70" s="76"/>
    </row>
    <row r="71" spans="1:16">
      <c r="A71" s="8">
        <v>68</v>
      </c>
      <c r="B71" s="67"/>
      <c r="C71" s="67"/>
      <c r="D71" s="67"/>
      <c r="E71" s="67"/>
      <c r="F71" s="67"/>
      <c r="H71" s="76">
        <v>50</v>
      </c>
      <c r="I71" s="76">
        <v>50</v>
      </c>
      <c r="J71" s="77" t="s">
        <v>911</v>
      </c>
      <c r="K71" s="78" t="s">
        <v>953</v>
      </c>
      <c r="L71" s="76"/>
      <c r="M71" s="76"/>
      <c r="N71" s="76"/>
      <c r="O71" s="76"/>
      <c r="P71" s="76"/>
    </row>
    <row r="72" spans="1:16">
      <c r="A72" s="8">
        <v>69</v>
      </c>
      <c r="B72" s="67"/>
      <c r="C72" s="67"/>
      <c r="D72" s="67"/>
      <c r="E72" s="67"/>
      <c r="F72" s="67"/>
      <c r="H72" s="76">
        <v>25</v>
      </c>
      <c r="I72" s="76">
        <v>25</v>
      </c>
      <c r="J72" s="77" t="s">
        <v>912</v>
      </c>
      <c r="K72" s="78" t="s">
        <v>947</v>
      </c>
      <c r="L72" s="78"/>
      <c r="M72" s="76"/>
      <c r="N72" s="76"/>
      <c r="O72" s="76"/>
      <c r="P72" s="76"/>
    </row>
    <row r="73" spans="1:16">
      <c r="A73" s="8">
        <v>70</v>
      </c>
      <c r="B73" s="67"/>
      <c r="C73" s="67"/>
      <c r="D73" s="67"/>
      <c r="E73" s="67"/>
      <c r="F73" s="67"/>
      <c r="H73" s="76">
        <v>0</v>
      </c>
      <c r="I73" s="76">
        <v>20</v>
      </c>
      <c r="J73" s="77" t="s">
        <v>913</v>
      </c>
      <c r="K73" s="78"/>
      <c r="L73" s="78"/>
      <c r="M73" s="78"/>
      <c r="N73" s="78"/>
      <c r="O73" s="78"/>
      <c r="P73" s="78"/>
    </row>
    <row r="74" spans="1:16">
      <c r="A74" s="8">
        <v>71</v>
      </c>
      <c r="B74" s="67"/>
      <c r="C74" s="67"/>
      <c r="D74" s="67"/>
      <c r="E74" s="67"/>
      <c r="F74" s="67"/>
      <c r="H74" s="76">
        <v>45</v>
      </c>
      <c r="I74" s="76">
        <v>15</v>
      </c>
      <c r="J74" s="77" t="s">
        <v>914</v>
      </c>
      <c r="K74" s="78" t="s">
        <v>947</v>
      </c>
      <c r="L74" s="78" t="s">
        <v>934</v>
      </c>
      <c r="M74" s="78" t="s">
        <v>943</v>
      </c>
      <c r="N74" s="78"/>
      <c r="O74" s="78"/>
      <c r="P74" s="78"/>
    </row>
    <row r="75" spans="1:16">
      <c r="A75" s="8">
        <v>72</v>
      </c>
      <c r="B75" s="67"/>
      <c r="C75" s="67"/>
      <c r="D75" s="67"/>
      <c r="E75" s="67"/>
      <c r="F75" s="67"/>
    </row>
    <row r="76" spans="1:16">
      <c r="A76" s="8">
        <v>73</v>
      </c>
      <c r="B76" s="67"/>
      <c r="C76" s="67"/>
      <c r="D76" s="67"/>
      <c r="E76" s="67"/>
      <c r="F76" s="67"/>
    </row>
    <row r="77" spans="1:16">
      <c r="A77" s="8">
        <v>74</v>
      </c>
      <c r="B77" s="67"/>
      <c r="C77" s="67"/>
      <c r="D77" s="67"/>
      <c r="E77" s="67"/>
      <c r="F77" s="67"/>
      <c r="H77" s="76">
        <v>20</v>
      </c>
      <c r="I77" s="79" t="s">
        <v>972</v>
      </c>
      <c r="J77" s="79" t="s">
        <v>975</v>
      </c>
      <c r="K77" s="79" t="s">
        <v>976</v>
      </c>
    </row>
    <row r="78" spans="1:16">
      <c r="A78" s="8">
        <v>75</v>
      </c>
      <c r="B78" s="67"/>
      <c r="C78" s="67"/>
      <c r="D78" s="67"/>
      <c r="E78" s="67"/>
      <c r="F78" s="67"/>
      <c r="H78" s="76">
        <v>40</v>
      </c>
      <c r="I78" s="79" t="s">
        <v>973</v>
      </c>
      <c r="J78" s="79" t="s">
        <v>974</v>
      </c>
      <c r="K78" s="79" t="s">
        <v>970</v>
      </c>
    </row>
    <row r="79" spans="1:16">
      <c r="A79" s="8">
        <v>76</v>
      </c>
      <c r="B79" s="67"/>
      <c r="C79" s="67"/>
      <c r="D79" s="67"/>
      <c r="E79" s="67"/>
      <c r="F79" s="67"/>
      <c r="H79" s="76">
        <v>70</v>
      </c>
      <c r="I79" s="79" t="s">
        <v>969</v>
      </c>
      <c r="J79" s="79" t="s">
        <v>966</v>
      </c>
      <c r="K79" s="79" t="s">
        <v>971</v>
      </c>
    </row>
    <row r="80" spans="1:16">
      <c r="A80" s="8">
        <v>77</v>
      </c>
      <c r="B80" s="67"/>
      <c r="C80" s="67"/>
      <c r="D80" s="67"/>
      <c r="E80" s="67"/>
      <c r="F80" s="67"/>
      <c r="H80" s="76">
        <v>100</v>
      </c>
      <c r="I80" s="79" t="s">
        <v>965</v>
      </c>
      <c r="J80" s="79" t="s">
        <v>967</v>
      </c>
      <c r="K80" s="79" t="s">
        <v>968</v>
      </c>
    </row>
    <row r="81" spans="1:11">
      <c r="A81" s="8">
        <v>78</v>
      </c>
      <c r="B81" s="67"/>
      <c r="C81" s="67"/>
      <c r="D81" s="67"/>
      <c r="E81" s="67"/>
      <c r="F81" s="67"/>
      <c r="H81" s="76">
        <v>150</v>
      </c>
      <c r="I81" s="79" t="s">
        <v>963</v>
      </c>
      <c r="J81" s="79" t="s">
        <v>964</v>
      </c>
      <c r="K81" s="79"/>
    </row>
    <row r="82" spans="1:11">
      <c r="A82" s="8">
        <v>79</v>
      </c>
      <c r="B82" s="67"/>
      <c r="C82" s="67"/>
      <c r="D82" s="67"/>
      <c r="E82" s="67"/>
      <c r="F82" s="67"/>
      <c r="H82" s="76">
        <v>200</v>
      </c>
      <c r="I82" s="79" t="s">
        <v>960</v>
      </c>
      <c r="J82" s="79" t="s">
        <v>961</v>
      </c>
      <c r="K82" s="79" t="s">
        <v>962</v>
      </c>
    </row>
    <row r="83" spans="1:11">
      <c r="A83" s="8">
        <v>80</v>
      </c>
      <c r="B83" s="67"/>
      <c r="C83" s="67"/>
      <c r="D83" s="67"/>
      <c r="E83" s="67"/>
      <c r="F83" s="67"/>
      <c r="H83" s="76">
        <v>300</v>
      </c>
      <c r="I83" s="79" t="s">
        <v>957</v>
      </c>
      <c r="J83" s="79" t="s">
        <v>958</v>
      </c>
      <c r="K83" s="79" t="s">
        <v>959</v>
      </c>
    </row>
    <row r="84" spans="1:11">
      <c r="A84" s="8">
        <v>81</v>
      </c>
      <c r="B84" s="67"/>
      <c r="C84" s="67"/>
      <c r="D84" s="67"/>
      <c r="E84" s="67"/>
      <c r="F84" s="67"/>
    </row>
    <row r="85" spans="1:11">
      <c r="A85" s="8">
        <v>82</v>
      </c>
      <c r="B85" s="67"/>
      <c r="C85" s="67"/>
      <c r="D85" s="67"/>
      <c r="E85" s="67"/>
      <c r="F85" s="67"/>
    </row>
    <row r="86" spans="1:11">
      <c r="A86" s="8">
        <v>83</v>
      </c>
      <c r="B86" s="67"/>
      <c r="C86" s="67"/>
      <c r="D86" s="67"/>
      <c r="E86" s="67"/>
      <c r="F86" s="67"/>
    </row>
    <row r="87" spans="1:11">
      <c r="A87" s="8">
        <v>84</v>
      </c>
      <c r="B87" s="67"/>
      <c r="C87" s="67"/>
      <c r="D87" s="67"/>
      <c r="E87" s="67"/>
      <c r="F87" s="67"/>
    </row>
    <row r="88" spans="1:11">
      <c r="A88" s="8">
        <v>85</v>
      </c>
      <c r="B88" s="67"/>
      <c r="C88" s="67"/>
      <c r="D88" s="67"/>
      <c r="E88" s="67"/>
      <c r="F88" s="67"/>
    </row>
    <row r="89" spans="1:11">
      <c r="A89" s="8">
        <v>86</v>
      </c>
      <c r="B89" s="67"/>
      <c r="C89" s="67"/>
      <c r="D89" s="67"/>
      <c r="E89" s="67"/>
      <c r="F89" s="67"/>
    </row>
    <row r="90" spans="1:11">
      <c r="A90" s="8">
        <v>87</v>
      </c>
      <c r="B90" s="67"/>
      <c r="C90" s="67"/>
      <c r="D90" s="67"/>
      <c r="E90" s="67"/>
      <c r="F90" s="67"/>
    </row>
    <row r="91" spans="1:11">
      <c r="A91" s="8">
        <v>88</v>
      </c>
      <c r="B91" s="67"/>
      <c r="C91" s="67"/>
      <c r="D91" s="67"/>
      <c r="E91" s="67"/>
      <c r="F91" s="67"/>
    </row>
    <row r="92" spans="1:11">
      <c r="A92" s="8">
        <v>89</v>
      </c>
      <c r="B92" s="67"/>
      <c r="C92" s="67"/>
      <c r="D92" s="67"/>
      <c r="E92" s="67"/>
      <c r="F92" s="67"/>
    </row>
    <row r="93" spans="1:11">
      <c r="A93" s="8">
        <v>90</v>
      </c>
      <c r="B93" s="67"/>
      <c r="C93" s="67"/>
      <c r="D93" s="67"/>
      <c r="E93" s="67"/>
      <c r="F93" s="67"/>
    </row>
    <row r="94" spans="1:11">
      <c r="A94" s="8">
        <v>91</v>
      </c>
      <c r="B94" s="67"/>
      <c r="C94" s="67"/>
      <c r="D94" s="67"/>
      <c r="E94" s="67"/>
      <c r="F94" s="67"/>
    </row>
    <row r="95" spans="1:11">
      <c r="A95" s="8">
        <v>92</v>
      </c>
      <c r="B95" s="67"/>
      <c r="C95" s="67"/>
      <c r="D95" s="67"/>
      <c r="E95" s="67"/>
      <c r="F95" s="67"/>
    </row>
    <row r="96" spans="1:11">
      <c r="A96" s="8">
        <v>93</v>
      </c>
      <c r="B96" s="67"/>
      <c r="C96" s="67"/>
      <c r="D96" s="67"/>
      <c r="E96" s="67"/>
      <c r="F96" s="67"/>
    </row>
    <row r="97" spans="1:6">
      <c r="A97" s="8">
        <v>94</v>
      </c>
      <c r="B97" s="67"/>
      <c r="C97" s="67"/>
      <c r="D97" s="67"/>
      <c r="E97" s="67"/>
      <c r="F97" s="67"/>
    </row>
    <row r="98" spans="1:6">
      <c r="A98" s="8">
        <v>95</v>
      </c>
      <c r="B98" s="67"/>
      <c r="C98" s="67"/>
      <c r="D98" s="67"/>
      <c r="E98" s="67"/>
      <c r="F98" s="67"/>
    </row>
    <row r="99" spans="1:6">
      <c r="A99" s="8">
        <v>96</v>
      </c>
      <c r="B99" s="67"/>
      <c r="C99" s="67"/>
      <c r="D99" s="67"/>
      <c r="E99" s="67"/>
      <c r="F99" s="67"/>
    </row>
    <row r="100" spans="1:6">
      <c r="A100" s="8">
        <v>97</v>
      </c>
      <c r="B100" s="67"/>
      <c r="C100" s="67"/>
      <c r="D100" s="67"/>
      <c r="E100" s="67"/>
      <c r="F100" s="67"/>
    </row>
    <row r="101" spans="1:6">
      <c r="A101" s="8">
        <v>98</v>
      </c>
      <c r="B101" s="67"/>
      <c r="C101" s="67"/>
      <c r="D101" s="67"/>
      <c r="E101" s="67"/>
      <c r="F101" s="67"/>
    </row>
    <row r="102" spans="1:6">
      <c r="A102" s="8">
        <v>99</v>
      </c>
      <c r="B102" s="67"/>
      <c r="C102" s="67"/>
      <c r="D102" s="67"/>
      <c r="E102" s="67"/>
      <c r="F102" s="67"/>
    </row>
    <row r="103" spans="1:6">
      <c r="A103" s="8">
        <v>100</v>
      </c>
      <c r="B103" s="67"/>
      <c r="C103" s="67"/>
      <c r="D103" s="67"/>
      <c r="E103" s="67"/>
      <c r="F103" s="67"/>
    </row>
    <row r="104" spans="1:6">
      <c r="A104" s="8">
        <v>101</v>
      </c>
      <c r="B104" s="67"/>
      <c r="C104" s="67"/>
      <c r="D104" s="67"/>
      <c r="E104" s="67"/>
      <c r="F104" s="67"/>
    </row>
    <row r="105" spans="1:6">
      <c r="A105" s="8">
        <v>102</v>
      </c>
      <c r="B105" s="67"/>
      <c r="C105" s="67"/>
      <c r="D105" s="67"/>
      <c r="E105" s="67"/>
      <c r="F105" s="67"/>
    </row>
    <row r="106" spans="1:6">
      <c r="A106" s="8">
        <v>103</v>
      </c>
      <c r="B106" s="67"/>
      <c r="C106" s="67"/>
      <c r="D106" s="67"/>
      <c r="E106" s="67"/>
      <c r="F106" s="67"/>
    </row>
    <row r="107" spans="1:6">
      <c r="A107" s="8">
        <v>104</v>
      </c>
      <c r="B107" s="67"/>
      <c r="C107" s="67"/>
      <c r="D107" s="67"/>
      <c r="E107" s="67"/>
      <c r="F107" s="67"/>
    </row>
    <row r="108" spans="1:6">
      <c r="A108" s="8">
        <v>105</v>
      </c>
      <c r="B108" s="67"/>
      <c r="C108" s="67"/>
      <c r="D108" s="67"/>
      <c r="E108" s="67"/>
      <c r="F108" s="67"/>
    </row>
    <row r="109" spans="1:6">
      <c r="A109" s="8">
        <v>106</v>
      </c>
      <c r="B109" s="67"/>
      <c r="C109" s="67"/>
      <c r="D109" s="67"/>
      <c r="E109" s="67"/>
      <c r="F109" s="67"/>
    </row>
    <row r="110" spans="1:6">
      <c r="A110" s="8">
        <v>107</v>
      </c>
      <c r="B110" s="67"/>
      <c r="C110" s="67"/>
      <c r="D110" s="67"/>
      <c r="E110" s="67"/>
      <c r="F110" s="67"/>
    </row>
    <row r="111" spans="1:6">
      <c r="A111" s="8">
        <v>108</v>
      </c>
      <c r="B111" s="67"/>
      <c r="C111" s="67"/>
      <c r="D111" s="67"/>
      <c r="E111" s="67"/>
      <c r="F111" s="67"/>
    </row>
    <row r="112" spans="1:6">
      <c r="A112" s="8">
        <v>109</v>
      </c>
      <c r="B112" s="67"/>
      <c r="C112" s="67"/>
      <c r="D112" s="67"/>
      <c r="E112" s="67"/>
      <c r="F112" s="67"/>
    </row>
    <row r="113" spans="1:6">
      <c r="A113" s="8">
        <v>110</v>
      </c>
      <c r="B113" s="67"/>
      <c r="C113" s="67"/>
      <c r="D113" s="67"/>
      <c r="E113" s="67"/>
      <c r="F113" s="67"/>
    </row>
    <row r="114" spans="1:6">
      <c r="A114" s="8">
        <v>111</v>
      </c>
      <c r="B114" s="67"/>
      <c r="C114" s="67"/>
      <c r="D114" s="67"/>
      <c r="E114" s="67"/>
      <c r="F114" s="67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408"/>
  <sheetViews>
    <sheetView topLeftCell="A148" workbookViewId="0">
      <selection activeCell="C8" sqref="C8"/>
    </sheetView>
  </sheetViews>
  <sheetFormatPr defaultRowHeight="13.5"/>
  <cols>
    <col min="2" max="2" width="9.75" style="100" bestFit="1" customWidth="1"/>
    <col min="3" max="3" width="47" customWidth="1"/>
  </cols>
  <sheetData>
    <row r="2" spans="2:3">
      <c r="B2" s="101" t="s">
        <v>1278</v>
      </c>
      <c r="C2" s="101" t="s">
        <v>1277</v>
      </c>
    </row>
    <row r="3" spans="2:3">
      <c r="B3" s="99">
        <v>1</v>
      </c>
      <c r="C3" s="98" t="s">
        <v>1279</v>
      </c>
    </row>
    <row r="4" spans="2:3">
      <c r="B4" s="99">
        <v>2</v>
      </c>
      <c r="C4" s="97"/>
    </row>
    <row r="5" spans="2:3">
      <c r="B5" s="99">
        <v>3</v>
      </c>
      <c r="C5" s="97"/>
    </row>
    <row r="6" spans="2:3">
      <c r="B6" s="99">
        <v>4</v>
      </c>
      <c r="C6" s="97"/>
    </row>
    <row r="7" spans="2:3">
      <c r="B7" s="99">
        <v>5</v>
      </c>
      <c r="C7" s="97"/>
    </row>
    <row r="8" spans="2:3">
      <c r="B8" s="99">
        <v>6</v>
      </c>
      <c r="C8" s="97"/>
    </row>
    <row r="9" spans="2:3">
      <c r="B9" s="99">
        <v>7</v>
      </c>
      <c r="C9" s="97"/>
    </row>
    <row r="10" spans="2:3">
      <c r="B10" s="99">
        <v>8</v>
      </c>
      <c r="C10" s="97"/>
    </row>
    <row r="11" spans="2:3">
      <c r="B11" s="99">
        <v>9</v>
      </c>
      <c r="C11" s="97"/>
    </row>
    <row r="12" spans="2:3">
      <c r="B12" s="99">
        <v>10</v>
      </c>
      <c r="C12" s="97"/>
    </row>
    <row r="13" spans="2:3">
      <c r="B13" s="99">
        <v>11</v>
      </c>
      <c r="C13" s="97"/>
    </row>
    <row r="14" spans="2:3">
      <c r="B14" s="99">
        <v>12</v>
      </c>
      <c r="C14" s="97"/>
    </row>
    <row r="15" spans="2:3">
      <c r="B15" s="99">
        <v>13</v>
      </c>
      <c r="C15" s="97"/>
    </row>
    <row r="16" spans="2:3">
      <c r="B16" s="99">
        <v>14</v>
      </c>
      <c r="C16" s="97"/>
    </row>
    <row r="17" spans="2:3">
      <c r="B17" s="99">
        <v>15</v>
      </c>
      <c r="C17" s="97"/>
    </row>
    <row r="18" spans="2:3">
      <c r="B18" s="99">
        <v>16</v>
      </c>
      <c r="C18" s="97"/>
    </row>
    <row r="19" spans="2:3">
      <c r="B19" s="99">
        <v>17</v>
      </c>
      <c r="C19" s="97"/>
    </row>
    <row r="20" spans="2:3">
      <c r="B20" s="99">
        <v>18</v>
      </c>
      <c r="C20" s="97"/>
    </row>
    <row r="21" spans="2:3">
      <c r="B21" s="99">
        <v>19</v>
      </c>
      <c r="C21" s="97"/>
    </row>
    <row r="22" spans="2:3">
      <c r="B22" s="99">
        <v>20</v>
      </c>
      <c r="C22" s="97"/>
    </row>
    <row r="23" spans="2:3">
      <c r="B23" s="99">
        <v>21</v>
      </c>
      <c r="C23" s="97"/>
    </row>
    <row r="24" spans="2:3">
      <c r="B24" s="99">
        <v>22</v>
      </c>
      <c r="C24" s="97"/>
    </row>
    <row r="25" spans="2:3">
      <c r="B25" s="99">
        <v>23</v>
      </c>
      <c r="C25" s="97"/>
    </row>
    <row r="26" spans="2:3">
      <c r="B26" s="99">
        <v>24</v>
      </c>
      <c r="C26" s="97"/>
    </row>
    <row r="27" spans="2:3">
      <c r="B27" s="99">
        <v>25</v>
      </c>
      <c r="C27" s="97"/>
    </row>
    <row r="28" spans="2:3">
      <c r="B28" s="99">
        <v>26</v>
      </c>
      <c r="C28" s="97"/>
    </row>
    <row r="29" spans="2:3">
      <c r="B29" s="99">
        <v>27</v>
      </c>
      <c r="C29" s="97"/>
    </row>
    <row r="30" spans="2:3">
      <c r="B30" s="99">
        <v>28</v>
      </c>
      <c r="C30" s="97"/>
    </row>
    <row r="31" spans="2:3">
      <c r="B31" s="99">
        <v>29</v>
      </c>
      <c r="C31" s="97"/>
    </row>
    <row r="32" spans="2:3">
      <c r="B32" s="99">
        <v>30</v>
      </c>
      <c r="C32" s="97"/>
    </row>
    <row r="33" spans="2:3">
      <c r="B33" s="99">
        <v>31</v>
      </c>
      <c r="C33" s="97"/>
    </row>
    <row r="34" spans="2:3">
      <c r="B34" s="99">
        <v>32</v>
      </c>
      <c r="C34" s="97"/>
    </row>
    <row r="35" spans="2:3">
      <c r="B35" s="99">
        <v>33</v>
      </c>
      <c r="C35" s="97"/>
    </row>
    <row r="36" spans="2:3">
      <c r="B36" s="99">
        <v>34</v>
      </c>
      <c r="C36" s="97"/>
    </row>
    <row r="37" spans="2:3">
      <c r="B37" s="99">
        <v>35</v>
      </c>
      <c r="C37" s="97"/>
    </row>
    <row r="38" spans="2:3">
      <c r="B38" s="99">
        <v>36</v>
      </c>
      <c r="C38" s="97"/>
    </row>
    <row r="39" spans="2:3">
      <c r="B39" s="99">
        <v>37</v>
      </c>
      <c r="C39" s="97"/>
    </row>
    <row r="40" spans="2:3">
      <c r="B40" s="99">
        <v>38</v>
      </c>
      <c r="C40" s="97"/>
    </row>
    <row r="41" spans="2:3">
      <c r="B41" s="99">
        <v>39</v>
      </c>
      <c r="C41" s="97"/>
    </row>
    <row r="42" spans="2:3">
      <c r="B42" s="99">
        <v>40</v>
      </c>
      <c r="C42" s="97"/>
    </row>
    <row r="43" spans="2:3">
      <c r="B43" s="99">
        <v>41</v>
      </c>
      <c r="C43" s="97"/>
    </row>
    <row r="44" spans="2:3">
      <c r="B44" s="99">
        <v>42</v>
      </c>
      <c r="C44" s="97"/>
    </row>
    <row r="45" spans="2:3">
      <c r="B45" s="99">
        <v>43</v>
      </c>
      <c r="C45" s="97"/>
    </row>
    <row r="46" spans="2:3">
      <c r="B46" s="99">
        <v>44</v>
      </c>
      <c r="C46" s="97"/>
    </row>
    <row r="47" spans="2:3">
      <c r="B47" s="99">
        <v>45</v>
      </c>
      <c r="C47" s="97"/>
    </row>
    <row r="48" spans="2:3">
      <c r="B48" s="99">
        <v>46</v>
      </c>
      <c r="C48" s="97"/>
    </row>
    <row r="49" spans="2:3">
      <c r="B49" s="99">
        <v>47</v>
      </c>
      <c r="C49" s="97"/>
    </row>
    <row r="50" spans="2:3">
      <c r="B50" s="99">
        <v>48</v>
      </c>
      <c r="C50" s="97"/>
    </row>
    <row r="51" spans="2:3">
      <c r="B51" s="99">
        <v>49</v>
      </c>
      <c r="C51" s="97"/>
    </row>
    <row r="52" spans="2:3">
      <c r="B52" s="99">
        <v>50</v>
      </c>
      <c r="C52" s="97"/>
    </row>
    <row r="53" spans="2:3">
      <c r="B53" s="99">
        <v>51</v>
      </c>
      <c r="C53" s="97"/>
    </row>
    <row r="54" spans="2:3">
      <c r="B54" s="99">
        <v>52</v>
      </c>
      <c r="C54" s="97"/>
    </row>
    <row r="55" spans="2:3">
      <c r="B55" s="99">
        <v>53</v>
      </c>
      <c r="C55" s="97"/>
    </row>
    <row r="56" spans="2:3">
      <c r="B56" s="99">
        <v>54</v>
      </c>
      <c r="C56" s="97"/>
    </row>
    <row r="57" spans="2:3">
      <c r="B57" s="99">
        <v>55</v>
      </c>
      <c r="C57" s="97"/>
    </row>
    <row r="58" spans="2:3">
      <c r="B58" s="99">
        <v>56</v>
      </c>
      <c r="C58" s="97"/>
    </row>
    <row r="59" spans="2:3">
      <c r="B59" s="99">
        <v>57</v>
      </c>
      <c r="C59" s="97"/>
    </row>
    <row r="60" spans="2:3">
      <c r="B60" s="99">
        <v>58</v>
      </c>
      <c r="C60" s="97"/>
    </row>
    <row r="61" spans="2:3">
      <c r="B61" s="99">
        <v>59</v>
      </c>
      <c r="C61" s="97"/>
    </row>
    <row r="62" spans="2:3">
      <c r="B62" s="99">
        <v>60</v>
      </c>
      <c r="C62" s="97"/>
    </row>
    <row r="63" spans="2:3">
      <c r="B63" s="99">
        <v>61</v>
      </c>
      <c r="C63" s="97"/>
    </row>
    <row r="64" spans="2:3">
      <c r="B64" s="99">
        <v>62</v>
      </c>
      <c r="C64" s="97"/>
    </row>
    <row r="65" spans="2:3">
      <c r="B65" s="99">
        <v>63</v>
      </c>
      <c r="C65" s="97"/>
    </row>
    <row r="66" spans="2:3">
      <c r="B66" s="99">
        <v>64</v>
      </c>
      <c r="C66" s="97"/>
    </row>
    <row r="67" spans="2:3">
      <c r="B67" s="99">
        <v>65</v>
      </c>
      <c r="C67" s="97"/>
    </row>
    <row r="68" spans="2:3">
      <c r="B68" s="99">
        <v>66</v>
      </c>
      <c r="C68" s="97"/>
    </row>
    <row r="69" spans="2:3">
      <c r="B69" s="99">
        <v>67</v>
      </c>
      <c r="C69" s="97"/>
    </row>
    <row r="70" spans="2:3">
      <c r="B70" s="99">
        <v>68</v>
      </c>
      <c r="C70" s="97"/>
    </row>
    <row r="71" spans="2:3">
      <c r="B71" s="99">
        <v>69</v>
      </c>
      <c r="C71" s="97"/>
    </row>
    <row r="72" spans="2:3">
      <c r="B72" s="99">
        <v>70</v>
      </c>
      <c r="C72" s="97"/>
    </row>
    <row r="73" spans="2:3">
      <c r="B73" s="99">
        <v>71</v>
      </c>
      <c r="C73" s="97"/>
    </row>
    <row r="74" spans="2:3">
      <c r="B74" s="99">
        <v>72</v>
      </c>
      <c r="C74" s="97"/>
    </row>
    <row r="75" spans="2:3">
      <c r="B75" s="99">
        <v>73</v>
      </c>
      <c r="C75" s="97"/>
    </row>
    <row r="76" spans="2:3">
      <c r="B76" s="99">
        <v>74</v>
      </c>
      <c r="C76" s="97"/>
    </row>
    <row r="77" spans="2:3">
      <c r="B77" s="99">
        <v>75</v>
      </c>
      <c r="C77" s="97"/>
    </row>
    <row r="78" spans="2:3">
      <c r="B78" s="99">
        <v>76</v>
      </c>
      <c r="C78" s="97"/>
    </row>
    <row r="79" spans="2:3">
      <c r="B79" s="99">
        <v>77</v>
      </c>
      <c r="C79" s="97"/>
    </row>
    <row r="80" spans="2:3">
      <c r="B80" s="99">
        <v>78</v>
      </c>
      <c r="C80" s="97"/>
    </row>
    <row r="81" spans="2:3">
      <c r="B81" s="99">
        <v>79</v>
      </c>
      <c r="C81" s="97"/>
    </row>
    <row r="82" spans="2:3">
      <c r="B82" s="99">
        <v>80</v>
      </c>
      <c r="C82" s="97"/>
    </row>
    <row r="83" spans="2:3">
      <c r="B83" s="99">
        <v>81</v>
      </c>
      <c r="C83" s="97"/>
    </row>
    <row r="84" spans="2:3">
      <c r="B84" s="99">
        <v>82</v>
      </c>
      <c r="C84" s="97"/>
    </row>
    <row r="85" spans="2:3">
      <c r="B85" s="99">
        <v>83</v>
      </c>
      <c r="C85" s="97"/>
    </row>
    <row r="86" spans="2:3">
      <c r="B86" s="99">
        <v>84</v>
      </c>
      <c r="C86" s="97"/>
    </row>
    <row r="87" spans="2:3">
      <c r="B87" s="99">
        <v>85</v>
      </c>
      <c r="C87" s="97"/>
    </row>
    <row r="88" spans="2:3">
      <c r="B88" s="99">
        <v>86</v>
      </c>
      <c r="C88" s="97"/>
    </row>
    <row r="89" spans="2:3">
      <c r="B89" s="99">
        <v>87</v>
      </c>
      <c r="C89" s="97"/>
    </row>
    <row r="90" spans="2:3">
      <c r="B90" s="99">
        <v>88</v>
      </c>
      <c r="C90" s="97"/>
    </row>
    <row r="91" spans="2:3">
      <c r="B91" s="99">
        <v>89</v>
      </c>
      <c r="C91" s="97"/>
    </row>
    <row r="92" spans="2:3">
      <c r="B92" s="99">
        <v>90</v>
      </c>
      <c r="C92" s="97"/>
    </row>
    <row r="93" spans="2:3">
      <c r="B93" s="99">
        <v>91</v>
      </c>
      <c r="C93" s="97"/>
    </row>
    <row r="94" spans="2:3">
      <c r="B94" s="99">
        <v>92</v>
      </c>
      <c r="C94" s="97"/>
    </row>
    <row r="95" spans="2:3">
      <c r="B95" s="99">
        <v>93</v>
      </c>
      <c r="C95" s="97"/>
    </row>
    <row r="96" spans="2:3">
      <c r="B96" s="99">
        <v>94</v>
      </c>
      <c r="C96" s="97"/>
    </row>
    <row r="97" spans="2:3">
      <c r="B97" s="99">
        <v>95</v>
      </c>
      <c r="C97" s="97"/>
    </row>
    <row r="98" spans="2:3">
      <c r="B98" s="99">
        <v>96</v>
      </c>
      <c r="C98" s="97"/>
    </row>
    <row r="99" spans="2:3">
      <c r="B99" s="99">
        <v>97</v>
      </c>
      <c r="C99" s="97"/>
    </row>
    <row r="100" spans="2:3">
      <c r="B100" s="99">
        <v>98</v>
      </c>
      <c r="C100" s="97"/>
    </row>
    <row r="101" spans="2:3">
      <c r="B101" s="99">
        <v>99</v>
      </c>
      <c r="C101" s="97"/>
    </row>
    <row r="102" spans="2:3">
      <c r="B102" s="99">
        <v>100</v>
      </c>
      <c r="C102" s="97"/>
    </row>
    <row r="103" spans="2:3">
      <c r="B103" s="99">
        <v>101</v>
      </c>
      <c r="C103" s="97"/>
    </row>
    <row r="104" spans="2:3">
      <c r="B104" s="99">
        <v>102</v>
      </c>
      <c r="C104" s="97"/>
    </row>
    <row r="105" spans="2:3">
      <c r="B105" s="99">
        <v>103</v>
      </c>
      <c r="C105" s="97"/>
    </row>
    <row r="106" spans="2:3">
      <c r="B106" s="99">
        <v>104</v>
      </c>
      <c r="C106" s="97"/>
    </row>
    <row r="107" spans="2:3">
      <c r="B107" s="99">
        <v>105</v>
      </c>
      <c r="C107" s="97"/>
    </row>
    <row r="108" spans="2:3">
      <c r="B108" s="99">
        <v>106</v>
      </c>
      <c r="C108" s="97"/>
    </row>
    <row r="109" spans="2:3">
      <c r="B109" s="99">
        <v>107</v>
      </c>
      <c r="C109" s="97"/>
    </row>
    <row r="110" spans="2:3">
      <c r="B110" s="99">
        <v>108</v>
      </c>
      <c r="C110" s="97"/>
    </row>
    <row r="111" spans="2:3">
      <c r="B111" s="99">
        <v>109</v>
      </c>
      <c r="C111" s="97"/>
    </row>
    <row r="112" spans="2:3">
      <c r="B112" s="99">
        <v>110</v>
      </c>
      <c r="C112" s="97"/>
    </row>
    <row r="113" spans="2:3">
      <c r="B113" s="99">
        <v>111</v>
      </c>
      <c r="C113" s="97"/>
    </row>
    <row r="114" spans="2:3">
      <c r="B114" s="99">
        <v>112</v>
      </c>
      <c r="C114" s="97"/>
    </row>
    <row r="115" spans="2:3">
      <c r="B115" s="99">
        <v>113</v>
      </c>
      <c r="C115" s="97"/>
    </row>
    <row r="116" spans="2:3">
      <c r="B116" s="99">
        <v>114</v>
      </c>
      <c r="C116" s="97"/>
    </row>
    <row r="117" spans="2:3">
      <c r="B117" s="99">
        <v>115</v>
      </c>
      <c r="C117" s="97"/>
    </row>
    <row r="118" spans="2:3">
      <c r="B118" s="99">
        <v>116</v>
      </c>
      <c r="C118" s="97"/>
    </row>
    <row r="119" spans="2:3">
      <c r="B119" s="99">
        <v>117</v>
      </c>
      <c r="C119" s="97"/>
    </row>
    <row r="120" spans="2:3">
      <c r="B120" s="99">
        <v>118</v>
      </c>
      <c r="C120" s="97"/>
    </row>
    <row r="121" spans="2:3">
      <c r="B121" s="99">
        <v>119</v>
      </c>
      <c r="C121" s="97"/>
    </row>
    <row r="122" spans="2:3">
      <c r="B122" s="99">
        <v>120</v>
      </c>
      <c r="C122" s="97"/>
    </row>
    <row r="123" spans="2:3">
      <c r="B123" s="99">
        <v>121</v>
      </c>
      <c r="C123" s="97"/>
    </row>
    <row r="124" spans="2:3">
      <c r="B124" s="99">
        <v>122</v>
      </c>
      <c r="C124" s="97"/>
    </row>
    <row r="125" spans="2:3">
      <c r="B125" s="99">
        <v>123</v>
      </c>
      <c r="C125" s="97"/>
    </row>
    <row r="126" spans="2:3">
      <c r="B126" s="99">
        <v>124</v>
      </c>
      <c r="C126" s="97"/>
    </row>
    <row r="127" spans="2:3">
      <c r="B127" s="99">
        <v>125</v>
      </c>
      <c r="C127" s="97"/>
    </row>
    <row r="128" spans="2:3">
      <c r="B128" s="99">
        <v>126</v>
      </c>
      <c r="C128" s="97"/>
    </row>
    <row r="129" spans="2:3">
      <c r="B129" s="99">
        <v>127</v>
      </c>
      <c r="C129" s="97"/>
    </row>
    <row r="130" spans="2:3">
      <c r="B130" s="99">
        <v>128</v>
      </c>
      <c r="C130" s="97"/>
    </row>
    <row r="131" spans="2:3">
      <c r="B131" s="99">
        <v>129</v>
      </c>
      <c r="C131" s="97"/>
    </row>
    <row r="132" spans="2:3">
      <c r="B132" s="99">
        <v>130</v>
      </c>
      <c r="C132" s="97"/>
    </row>
    <row r="133" spans="2:3">
      <c r="B133" s="99">
        <v>131</v>
      </c>
      <c r="C133" s="97"/>
    </row>
    <row r="134" spans="2:3">
      <c r="B134" s="99">
        <v>132</v>
      </c>
      <c r="C134" s="97"/>
    </row>
    <row r="135" spans="2:3">
      <c r="B135" s="99">
        <v>133</v>
      </c>
      <c r="C135" s="97"/>
    </row>
    <row r="136" spans="2:3">
      <c r="B136" s="99">
        <v>134</v>
      </c>
      <c r="C136" s="97"/>
    </row>
    <row r="137" spans="2:3">
      <c r="B137" s="99">
        <v>135</v>
      </c>
      <c r="C137" s="97"/>
    </row>
    <row r="138" spans="2:3">
      <c r="B138" s="99">
        <v>136</v>
      </c>
      <c r="C138" s="97"/>
    </row>
    <row r="139" spans="2:3">
      <c r="B139" s="99">
        <v>137</v>
      </c>
      <c r="C139" s="97"/>
    </row>
    <row r="140" spans="2:3">
      <c r="B140" s="99">
        <v>138</v>
      </c>
      <c r="C140" s="97"/>
    </row>
    <row r="141" spans="2:3">
      <c r="B141" s="99">
        <v>139</v>
      </c>
      <c r="C141" s="97"/>
    </row>
    <row r="142" spans="2:3">
      <c r="B142" s="99">
        <v>140</v>
      </c>
      <c r="C142" s="97"/>
    </row>
    <row r="143" spans="2:3">
      <c r="B143" s="99">
        <v>141</v>
      </c>
      <c r="C143" s="97"/>
    </row>
    <row r="144" spans="2:3">
      <c r="B144" s="99">
        <v>142</v>
      </c>
      <c r="C144" s="97"/>
    </row>
    <row r="145" spans="2:3">
      <c r="B145" s="99">
        <v>143</v>
      </c>
      <c r="C145" s="97"/>
    </row>
    <row r="146" spans="2:3">
      <c r="B146" s="99">
        <v>144</v>
      </c>
      <c r="C146" s="97"/>
    </row>
    <row r="147" spans="2:3">
      <c r="B147" s="99">
        <v>145</v>
      </c>
      <c r="C147" s="97"/>
    </row>
    <row r="148" spans="2:3">
      <c r="B148" s="99">
        <v>146</v>
      </c>
      <c r="C148" s="97"/>
    </row>
    <row r="149" spans="2:3">
      <c r="B149" s="99">
        <v>147</v>
      </c>
      <c r="C149" s="97"/>
    </row>
    <row r="150" spans="2:3">
      <c r="B150" s="99">
        <v>148</v>
      </c>
      <c r="C150" s="97"/>
    </row>
    <row r="151" spans="2:3">
      <c r="B151" s="99">
        <v>149</v>
      </c>
      <c r="C151" s="97"/>
    </row>
    <row r="152" spans="2:3">
      <c r="B152" s="99">
        <v>150</v>
      </c>
      <c r="C152" s="97"/>
    </row>
    <row r="153" spans="2:3">
      <c r="B153" s="99">
        <v>151</v>
      </c>
      <c r="C153" s="97"/>
    </row>
    <row r="154" spans="2:3">
      <c r="B154" s="99">
        <v>152</v>
      </c>
      <c r="C154" s="97"/>
    </row>
    <row r="155" spans="2:3">
      <c r="B155" s="99">
        <v>153</v>
      </c>
      <c r="C155" s="97"/>
    </row>
    <row r="156" spans="2:3">
      <c r="B156" s="99">
        <v>154</v>
      </c>
      <c r="C156" s="97"/>
    </row>
    <row r="157" spans="2:3">
      <c r="B157" s="99">
        <v>155</v>
      </c>
      <c r="C157" s="97"/>
    </row>
    <row r="158" spans="2:3">
      <c r="B158" s="99">
        <v>156</v>
      </c>
      <c r="C158" s="97"/>
    </row>
    <row r="159" spans="2:3">
      <c r="B159" s="99">
        <v>157</v>
      </c>
      <c r="C159" s="97"/>
    </row>
    <row r="160" spans="2:3">
      <c r="B160" s="99">
        <v>158</v>
      </c>
      <c r="C160" s="97"/>
    </row>
    <row r="161" spans="2:3">
      <c r="B161" s="99">
        <v>159</v>
      </c>
      <c r="C161" s="97"/>
    </row>
    <row r="162" spans="2:3">
      <c r="B162" s="99">
        <v>160</v>
      </c>
      <c r="C162" s="97"/>
    </row>
    <row r="163" spans="2:3">
      <c r="B163" s="99">
        <v>161</v>
      </c>
      <c r="C163" s="97"/>
    </row>
    <row r="164" spans="2:3">
      <c r="B164" s="99">
        <v>162</v>
      </c>
      <c r="C164" s="97"/>
    </row>
    <row r="165" spans="2:3">
      <c r="B165" s="99">
        <v>163</v>
      </c>
      <c r="C165" s="97"/>
    </row>
    <row r="166" spans="2:3">
      <c r="B166" s="99">
        <v>164</v>
      </c>
      <c r="C166" s="97"/>
    </row>
    <row r="167" spans="2:3">
      <c r="B167" s="99">
        <v>165</v>
      </c>
      <c r="C167" s="97"/>
    </row>
    <row r="168" spans="2:3">
      <c r="B168" s="99">
        <v>166</v>
      </c>
      <c r="C168" s="97"/>
    </row>
    <row r="169" spans="2:3">
      <c r="B169" s="99">
        <v>167</v>
      </c>
      <c r="C169" s="97"/>
    </row>
    <row r="170" spans="2:3">
      <c r="B170" s="99">
        <v>168</v>
      </c>
      <c r="C170" s="97"/>
    </row>
    <row r="171" spans="2:3">
      <c r="B171" s="99">
        <v>169</v>
      </c>
      <c r="C171" s="97"/>
    </row>
    <row r="172" spans="2:3">
      <c r="B172" s="99">
        <v>170</v>
      </c>
      <c r="C172" s="97"/>
    </row>
    <row r="173" spans="2:3">
      <c r="B173" s="99">
        <v>171</v>
      </c>
      <c r="C173" s="97"/>
    </row>
    <row r="174" spans="2:3">
      <c r="B174" s="99">
        <v>172</v>
      </c>
      <c r="C174" s="97"/>
    </row>
    <row r="175" spans="2:3">
      <c r="B175" s="99">
        <v>173</v>
      </c>
      <c r="C175" s="97"/>
    </row>
    <row r="176" spans="2:3">
      <c r="B176" s="99">
        <v>174</v>
      </c>
      <c r="C176" s="97"/>
    </row>
    <row r="177" spans="2:3">
      <c r="B177" s="99">
        <v>175</v>
      </c>
      <c r="C177" s="97"/>
    </row>
    <row r="178" spans="2:3">
      <c r="B178" s="99">
        <v>176</v>
      </c>
      <c r="C178" s="97"/>
    </row>
    <row r="179" spans="2:3">
      <c r="B179" s="99">
        <v>177</v>
      </c>
      <c r="C179" s="97"/>
    </row>
    <row r="180" spans="2:3">
      <c r="B180" s="99">
        <v>178</v>
      </c>
      <c r="C180" s="97"/>
    </row>
    <row r="181" spans="2:3">
      <c r="B181" s="99">
        <v>179</v>
      </c>
      <c r="C181" s="97"/>
    </row>
    <row r="182" spans="2:3">
      <c r="B182" s="99">
        <v>180</v>
      </c>
      <c r="C182" s="97"/>
    </row>
    <row r="183" spans="2:3">
      <c r="B183" s="99">
        <v>181</v>
      </c>
      <c r="C183" s="97"/>
    </row>
    <row r="184" spans="2:3">
      <c r="B184" s="99">
        <v>182</v>
      </c>
      <c r="C184" s="97"/>
    </row>
    <row r="185" spans="2:3">
      <c r="B185" s="99">
        <v>183</v>
      </c>
      <c r="C185" s="97"/>
    </row>
    <row r="186" spans="2:3">
      <c r="B186" s="99">
        <v>184</v>
      </c>
      <c r="C186" s="97"/>
    </row>
    <row r="187" spans="2:3">
      <c r="B187" s="99">
        <v>185</v>
      </c>
      <c r="C187" s="97"/>
    </row>
    <row r="188" spans="2:3">
      <c r="B188" s="99">
        <v>186</v>
      </c>
      <c r="C188" s="97"/>
    </row>
    <row r="189" spans="2:3">
      <c r="B189" s="99">
        <v>187</v>
      </c>
      <c r="C189" s="97"/>
    </row>
    <row r="190" spans="2:3">
      <c r="B190" s="99">
        <v>188</v>
      </c>
      <c r="C190" s="97"/>
    </row>
    <row r="191" spans="2:3">
      <c r="B191" s="99">
        <v>189</v>
      </c>
      <c r="C191" s="97"/>
    </row>
    <row r="192" spans="2:3">
      <c r="B192" s="99">
        <v>190</v>
      </c>
      <c r="C192" s="97"/>
    </row>
    <row r="193" spans="2:3">
      <c r="B193" s="99">
        <v>191</v>
      </c>
      <c r="C193" s="97"/>
    </row>
    <row r="194" spans="2:3">
      <c r="B194" s="99">
        <v>192</v>
      </c>
      <c r="C194" s="97"/>
    </row>
    <row r="195" spans="2:3">
      <c r="B195" s="99">
        <v>193</v>
      </c>
      <c r="C195" s="97"/>
    </row>
    <row r="196" spans="2:3">
      <c r="B196" s="99">
        <v>194</v>
      </c>
      <c r="C196" s="97"/>
    </row>
    <row r="197" spans="2:3">
      <c r="B197" s="99">
        <v>195</v>
      </c>
      <c r="C197" s="97"/>
    </row>
    <row r="198" spans="2:3">
      <c r="B198" s="99">
        <v>196</v>
      </c>
      <c r="C198" s="97"/>
    </row>
    <row r="199" spans="2:3">
      <c r="B199" s="99">
        <v>197</v>
      </c>
      <c r="C199" s="97"/>
    </row>
    <row r="200" spans="2:3">
      <c r="B200" s="99">
        <v>198</v>
      </c>
      <c r="C200" s="97"/>
    </row>
    <row r="201" spans="2:3">
      <c r="B201" s="99">
        <v>199</v>
      </c>
      <c r="C201" s="97"/>
    </row>
    <row r="202" spans="2:3">
      <c r="B202" s="99">
        <v>200</v>
      </c>
      <c r="C202" s="97"/>
    </row>
    <row r="203" spans="2:3">
      <c r="B203" s="99">
        <v>201</v>
      </c>
      <c r="C203" s="97"/>
    </row>
    <row r="204" spans="2:3">
      <c r="B204" s="99">
        <v>202</v>
      </c>
      <c r="C204" s="97"/>
    </row>
    <row r="205" spans="2:3">
      <c r="B205" s="99">
        <v>203</v>
      </c>
      <c r="C205" s="97"/>
    </row>
    <row r="206" spans="2:3">
      <c r="B206" s="99">
        <v>204</v>
      </c>
      <c r="C206" s="97"/>
    </row>
    <row r="207" spans="2:3">
      <c r="B207" s="99">
        <v>205</v>
      </c>
      <c r="C207" s="97"/>
    </row>
    <row r="208" spans="2:3">
      <c r="B208" s="99">
        <v>206</v>
      </c>
      <c r="C208" s="97"/>
    </row>
    <row r="209" spans="2:3">
      <c r="B209" s="99">
        <v>207</v>
      </c>
      <c r="C209" s="97"/>
    </row>
    <row r="210" spans="2:3">
      <c r="B210" s="99">
        <v>208</v>
      </c>
      <c r="C210" s="97"/>
    </row>
    <row r="211" spans="2:3">
      <c r="B211" s="99">
        <v>209</v>
      </c>
      <c r="C211" s="97"/>
    </row>
    <row r="212" spans="2:3">
      <c r="B212" s="99">
        <v>210</v>
      </c>
      <c r="C212" s="97"/>
    </row>
    <row r="213" spans="2:3">
      <c r="B213" s="99">
        <v>211</v>
      </c>
      <c r="C213" s="97"/>
    </row>
    <row r="214" spans="2:3">
      <c r="B214" s="99">
        <v>212</v>
      </c>
      <c r="C214" s="97"/>
    </row>
    <row r="215" spans="2:3">
      <c r="B215" s="99">
        <v>213</v>
      </c>
      <c r="C215" s="97"/>
    </row>
    <row r="216" spans="2:3">
      <c r="B216" s="99">
        <v>214</v>
      </c>
      <c r="C216" s="97"/>
    </row>
    <row r="217" spans="2:3">
      <c r="B217" s="99">
        <v>215</v>
      </c>
      <c r="C217" s="97"/>
    </row>
    <row r="218" spans="2:3">
      <c r="B218" s="99">
        <v>216</v>
      </c>
      <c r="C218" s="97"/>
    </row>
    <row r="219" spans="2:3">
      <c r="B219" s="99">
        <v>217</v>
      </c>
      <c r="C219" s="97"/>
    </row>
    <row r="220" spans="2:3">
      <c r="B220" s="99">
        <v>218</v>
      </c>
      <c r="C220" s="97"/>
    </row>
    <row r="221" spans="2:3">
      <c r="B221" s="99">
        <v>219</v>
      </c>
      <c r="C221" s="97"/>
    </row>
    <row r="222" spans="2:3">
      <c r="B222" s="99">
        <v>220</v>
      </c>
      <c r="C222" s="97"/>
    </row>
    <row r="223" spans="2:3">
      <c r="B223" s="99">
        <v>221</v>
      </c>
      <c r="C223" s="97"/>
    </row>
    <row r="224" spans="2:3">
      <c r="B224" s="99">
        <v>222</v>
      </c>
      <c r="C224" s="97"/>
    </row>
    <row r="225" spans="2:3">
      <c r="B225" s="99">
        <v>223</v>
      </c>
      <c r="C225" s="97"/>
    </row>
    <row r="226" spans="2:3">
      <c r="B226" s="99">
        <v>224</v>
      </c>
      <c r="C226" s="97"/>
    </row>
    <row r="227" spans="2:3">
      <c r="B227" s="99">
        <v>225</v>
      </c>
      <c r="C227" s="97"/>
    </row>
    <row r="228" spans="2:3">
      <c r="B228" s="99">
        <v>226</v>
      </c>
      <c r="C228" s="97"/>
    </row>
    <row r="229" spans="2:3">
      <c r="B229" s="99">
        <v>227</v>
      </c>
      <c r="C229" s="97"/>
    </row>
    <row r="230" spans="2:3">
      <c r="B230" s="99">
        <v>228</v>
      </c>
      <c r="C230" s="97"/>
    </row>
    <row r="231" spans="2:3">
      <c r="B231" s="99">
        <v>229</v>
      </c>
      <c r="C231" s="97"/>
    </row>
    <row r="232" spans="2:3">
      <c r="B232" s="99">
        <v>230</v>
      </c>
      <c r="C232" s="97"/>
    </row>
    <row r="233" spans="2:3">
      <c r="B233" s="99">
        <v>231</v>
      </c>
      <c r="C233" s="97"/>
    </row>
    <row r="234" spans="2:3">
      <c r="B234" s="99">
        <v>232</v>
      </c>
      <c r="C234" s="97"/>
    </row>
    <row r="235" spans="2:3">
      <c r="B235" s="99">
        <v>233</v>
      </c>
      <c r="C235" s="97"/>
    </row>
    <row r="236" spans="2:3">
      <c r="B236" s="99">
        <v>234</v>
      </c>
      <c r="C236" s="97"/>
    </row>
    <row r="237" spans="2:3">
      <c r="B237" s="99">
        <v>235</v>
      </c>
      <c r="C237" s="97"/>
    </row>
    <row r="238" spans="2:3">
      <c r="B238" s="99">
        <v>236</v>
      </c>
      <c r="C238" s="97"/>
    </row>
    <row r="239" spans="2:3">
      <c r="B239" s="99">
        <v>237</v>
      </c>
      <c r="C239" s="97"/>
    </row>
    <row r="240" spans="2:3">
      <c r="B240" s="99">
        <v>238</v>
      </c>
      <c r="C240" s="97"/>
    </row>
    <row r="241" spans="2:3">
      <c r="B241" s="99">
        <v>239</v>
      </c>
      <c r="C241" s="97"/>
    </row>
    <row r="242" spans="2:3">
      <c r="B242" s="99">
        <v>240</v>
      </c>
      <c r="C242" s="97"/>
    </row>
    <row r="243" spans="2:3">
      <c r="B243" s="99">
        <v>241</v>
      </c>
      <c r="C243" s="97"/>
    </row>
    <row r="244" spans="2:3">
      <c r="B244" s="99">
        <v>242</v>
      </c>
      <c r="C244" s="97"/>
    </row>
    <row r="245" spans="2:3">
      <c r="B245" s="99">
        <v>243</v>
      </c>
      <c r="C245" s="97"/>
    </row>
    <row r="246" spans="2:3">
      <c r="B246" s="99">
        <v>244</v>
      </c>
      <c r="C246" s="97"/>
    </row>
    <row r="247" spans="2:3">
      <c r="B247" s="99">
        <v>245</v>
      </c>
      <c r="C247" s="97"/>
    </row>
    <row r="248" spans="2:3">
      <c r="B248" s="99">
        <v>246</v>
      </c>
      <c r="C248" s="97"/>
    </row>
    <row r="249" spans="2:3">
      <c r="B249" s="99">
        <v>247</v>
      </c>
      <c r="C249" s="97"/>
    </row>
    <row r="250" spans="2:3">
      <c r="B250" s="99">
        <v>248</v>
      </c>
      <c r="C250" s="97"/>
    </row>
    <row r="251" spans="2:3">
      <c r="B251" s="99">
        <v>249</v>
      </c>
      <c r="C251" s="97"/>
    </row>
    <row r="252" spans="2:3">
      <c r="B252" s="99">
        <v>250</v>
      </c>
      <c r="C252" s="97"/>
    </row>
    <row r="253" spans="2:3">
      <c r="B253" s="99">
        <v>251</v>
      </c>
      <c r="C253" s="97"/>
    </row>
    <row r="254" spans="2:3">
      <c r="B254" s="99">
        <v>252</v>
      </c>
      <c r="C254" s="97"/>
    </row>
    <row r="255" spans="2:3">
      <c r="B255" s="99">
        <v>253</v>
      </c>
      <c r="C255" s="97"/>
    </row>
    <row r="256" spans="2:3">
      <c r="B256" s="99">
        <v>254</v>
      </c>
      <c r="C256" s="97"/>
    </row>
    <row r="257" spans="2:3">
      <c r="B257" s="99">
        <v>255</v>
      </c>
      <c r="C257" s="97"/>
    </row>
    <row r="258" spans="2:3">
      <c r="B258" s="99">
        <v>256</v>
      </c>
      <c r="C258" s="97"/>
    </row>
    <row r="259" spans="2:3">
      <c r="B259" s="99">
        <v>257</v>
      </c>
      <c r="C259" s="97"/>
    </row>
    <row r="260" spans="2:3">
      <c r="B260" s="99">
        <v>258</v>
      </c>
      <c r="C260" s="97"/>
    </row>
    <row r="261" spans="2:3">
      <c r="B261" s="99">
        <v>259</v>
      </c>
      <c r="C261" s="97"/>
    </row>
    <row r="262" spans="2:3">
      <c r="B262" s="99">
        <v>260</v>
      </c>
      <c r="C262" s="97"/>
    </row>
    <row r="263" spans="2:3">
      <c r="B263" s="99">
        <v>261</v>
      </c>
      <c r="C263" s="97"/>
    </row>
    <row r="264" spans="2:3">
      <c r="B264" s="99">
        <v>262</v>
      </c>
      <c r="C264" s="97"/>
    </row>
    <row r="265" spans="2:3">
      <c r="B265" s="99">
        <v>263</v>
      </c>
      <c r="C265" s="97"/>
    </row>
    <row r="266" spans="2:3">
      <c r="B266" s="99">
        <v>264</v>
      </c>
      <c r="C266" s="97"/>
    </row>
    <row r="267" spans="2:3">
      <c r="B267" s="99">
        <v>265</v>
      </c>
      <c r="C267" s="97"/>
    </row>
    <row r="268" spans="2:3">
      <c r="B268" s="99">
        <v>266</v>
      </c>
      <c r="C268" s="97"/>
    </row>
    <row r="269" spans="2:3">
      <c r="B269" s="99">
        <v>267</v>
      </c>
      <c r="C269" s="97"/>
    </row>
    <row r="270" spans="2:3">
      <c r="B270" s="99">
        <v>268</v>
      </c>
      <c r="C270" s="97"/>
    </row>
    <row r="271" spans="2:3">
      <c r="B271" s="99">
        <v>269</v>
      </c>
      <c r="C271" s="97"/>
    </row>
    <row r="272" spans="2:3">
      <c r="B272" s="99">
        <v>270</v>
      </c>
      <c r="C272" s="97"/>
    </row>
    <row r="273" spans="2:3">
      <c r="B273" s="99">
        <v>271</v>
      </c>
      <c r="C273" s="97"/>
    </row>
    <row r="274" spans="2:3">
      <c r="B274" s="99">
        <v>272</v>
      </c>
      <c r="C274" s="97"/>
    </row>
    <row r="275" spans="2:3">
      <c r="B275" s="99">
        <v>273</v>
      </c>
      <c r="C275" s="97"/>
    </row>
    <row r="276" spans="2:3">
      <c r="B276" s="99">
        <v>274</v>
      </c>
      <c r="C276" s="97"/>
    </row>
    <row r="277" spans="2:3">
      <c r="B277" s="99">
        <v>275</v>
      </c>
      <c r="C277" s="97"/>
    </row>
    <row r="278" spans="2:3">
      <c r="B278" s="99">
        <v>276</v>
      </c>
      <c r="C278" s="97"/>
    </row>
    <row r="279" spans="2:3">
      <c r="B279" s="99">
        <v>277</v>
      </c>
      <c r="C279" s="97"/>
    </row>
    <row r="280" spans="2:3">
      <c r="B280" s="99">
        <v>278</v>
      </c>
      <c r="C280" s="97"/>
    </row>
    <row r="281" spans="2:3">
      <c r="B281" s="99">
        <v>279</v>
      </c>
      <c r="C281" s="97"/>
    </row>
    <row r="282" spans="2:3">
      <c r="B282" s="99">
        <v>280</v>
      </c>
      <c r="C282" s="97"/>
    </row>
    <row r="283" spans="2:3">
      <c r="B283" s="99">
        <v>281</v>
      </c>
      <c r="C283" s="97"/>
    </row>
    <row r="284" spans="2:3">
      <c r="B284" s="99">
        <v>282</v>
      </c>
      <c r="C284" s="97"/>
    </row>
    <row r="285" spans="2:3">
      <c r="B285" s="99">
        <v>283</v>
      </c>
      <c r="C285" s="97"/>
    </row>
    <row r="286" spans="2:3">
      <c r="B286" s="99">
        <v>284</v>
      </c>
      <c r="C286" s="97"/>
    </row>
    <row r="287" spans="2:3">
      <c r="B287" s="99">
        <v>285</v>
      </c>
      <c r="C287" s="97"/>
    </row>
    <row r="288" spans="2:3">
      <c r="B288" s="99">
        <v>286</v>
      </c>
      <c r="C288" s="97"/>
    </row>
    <row r="289" spans="2:3">
      <c r="B289" s="99">
        <v>287</v>
      </c>
      <c r="C289" s="97"/>
    </row>
    <row r="290" spans="2:3">
      <c r="B290" s="99">
        <v>288</v>
      </c>
      <c r="C290" s="97"/>
    </row>
    <row r="291" spans="2:3">
      <c r="B291" s="99">
        <v>289</v>
      </c>
      <c r="C291" s="97"/>
    </row>
    <row r="292" spans="2:3">
      <c r="B292" s="99">
        <v>290</v>
      </c>
      <c r="C292" s="97"/>
    </row>
    <row r="293" spans="2:3">
      <c r="B293" s="99">
        <v>291</v>
      </c>
      <c r="C293" s="97"/>
    </row>
    <row r="294" spans="2:3">
      <c r="B294" s="99">
        <v>292</v>
      </c>
      <c r="C294" s="97"/>
    </row>
    <row r="295" spans="2:3">
      <c r="B295" s="99">
        <v>293</v>
      </c>
      <c r="C295" s="97"/>
    </row>
    <row r="296" spans="2:3">
      <c r="B296" s="99">
        <v>294</v>
      </c>
      <c r="C296" s="97"/>
    </row>
    <row r="297" spans="2:3">
      <c r="B297" s="99">
        <v>295</v>
      </c>
      <c r="C297" s="97"/>
    </row>
    <row r="298" spans="2:3">
      <c r="B298" s="99">
        <v>296</v>
      </c>
      <c r="C298" s="97"/>
    </row>
    <row r="299" spans="2:3">
      <c r="B299" s="99">
        <v>297</v>
      </c>
      <c r="C299" s="97"/>
    </row>
    <row r="300" spans="2:3">
      <c r="B300" s="99">
        <v>298</v>
      </c>
      <c r="C300" s="97"/>
    </row>
    <row r="301" spans="2:3">
      <c r="B301" s="99">
        <v>299</v>
      </c>
      <c r="C301" s="97"/>
    </row>
    <row r="302" spans="2:3">
      <c r="B302" s="99">
        <v>300</v>
      </c>
      <c r="C302" s="97"/>
    </row>
    <row r="303" spans="2:3">
      <c r="B303" s="99">
        <v>301</v>
      </c>
      <c r="C303" s="97"/>
    </row>
    <row r="304" spans="2:3">
      <c r="B304" s="99">
        <v>302</v>
      </c>
      <c r="C304" s="97"/>
    </row>
    <row r="305" spans="2:3">
      <c r="B305" s="99">
        <v>303</v>
      </c>
      <c r="C305" s="97"/>
    </row>
    <row r="306" spans="2:3">
      <c r="B306" s="99">
        <v>304</v>
      </c>
      <c r="C306" s="97"/>
    </row>
    <row r="307" spans="2:3">
      <c r="B307" s="99">
        <v>305</v>
      </c>
      <c r="C307" s="97"/>
    </row>
    <row r="308" spans="2:3">
      <c r="B308" s="99">
        <v>306</v>
      </c>
      <c r="C308" s="97"/>
    </row>
    <row r="309" spans="2:3">
      <c r="B309" s="99">
        <v>307</v>
      </c>
      <c r="C309" s="97"/>
    </row>
    <row r="310" spans="2:3">
      <c r="B310" s="99">
        <v>308</v>
      </c>
      <c r="C310" s="97"/>
    </row>
    <row r="311" spans="2:3">
      <c r="B311" s="99">
        <v>309</v>
      </c>
      <c r="C311" s="97"/>
    </row>
    <row r="312" spans="2:3">
      <c r="B312" s="99">
        <v>310</v>
      </c>
      <c r="C312" s="97"/>
    </row>
    <row r="313" spans="2:3">
      <c r="B313" s="99">
        <v>311</v>
      </c>
      <c r="C313" s="97"/>
    </row>
    <row r="314" spans="2:3">
      <c r="B314" s="99">
        <v>312</v>
      </c>
      <c r="C314" s="97"/>
    </row>
    <row r="315" spans="2:3">
      <c r="B315" s="99">
        <v>313</v>
      </c>
      <c r="C315" s="97"/>
    </row>
    <row r="316" spans="2:3">
      <c r="B316" s="99">
        <v>314</v>
      </c>
      <c r="C316" s="97"/>
    </row>
    <row r="317" spans="2:3">
      <c r="B317" s="99">
        <v>315</v>
      </c>
      <c r="C317" s="97"/>
    </row>
    <row r="318" spans="2:3">
      <c r="B318" s="99">
        <v>316</v>
      </c>
      <c r="C318" s="97"/>
    </row>
    <row r="319" spans="2:3">
      <c r="B319" s="99">
        <v>317</v>
      </c>
      <c r="C319" s="97"/>
    </row>
    <row r="320" spans="2:3">
      <c r="B320" s="99">
        <v>318</v>
      </c>
      <c r="C320" s="97"/>
    </row>
    <row r="321" spans="2:3">
      <c r="B321" s="99">
        <v>319</v>
      </c>
      <c r="C321" s="97"/>
    </row>
    <row r="322" spans="2:3">
      <c r="B322" s="99">
        <v>320</v>
      </c>
      <c r="C322" s="97"/>
    </row>
    <row r="323" spans="2:3">
      <c r="B323" s="99">
        <v>321</v>
      </c>
      <c r="C323" s="97"/>
    </row>
    <row r="324" spans="2:3">
      <c r="B324" s="99">
        <v>322</v>
      </c>
      <c r="C324" s="97"/>
    </row>
    <row r="325" spans="2:3">
      <c r="B325" s="99">
        <v>323</v>
      </c>
      <c r="C325" s="97"/>
    </row>
    <row r="326" spans="2:3">
      <c r="B326" s="99">
        <v>324</v>
      </c>
      <c r="C326" s="97"/>
    </row>
    <row r="327" spans="2:3">
      <c r="B327" s="99">
        <v>325</v>
      </c>
      <c r="C327" s="97"/>
    </row>
    <row r="328" spans="2:3">
      <c r="B328" s="99">
        <v>326</v>
      </c>
      <c r="C328" s="97"/>
    </row>
    <row r="329" spans="2:3">
      <c r="B329" s="99">
        <v>327</v>
      </c>
      <c r="C329" s="97"/>
    </row>
    <row r="330" spans="2:3">
      <c r="B330" s="99">
        <v>328</v>
      </c>
      <c r="C330" s="97"/>
    </row>
    <row r="331" spans="2:3">
      <c r="B331" s="99">
        <v>329</v>
      </c>
      <c r="C331" s="97"/>
    </row>
    <row r="332" spans="2:3">
      <c r="B332" s="99">
        <v>330</v>
      </c>
      <c r="C332" s="97"/>
    </row>
    <row r="333" spans="2:3">
      <c r="B333" s="99">
        <v>331</v>
      </c>
      <c r="C333" s="97"/>
    </row>
    <row r="334" spans="2:3">
      <c r="B334" s="99">
        <v>332</v>
      </c>
      <c r="C334" s="97"/>
    </row>
    <row r="335" spans="2:3">
      <c r="B335" s="99">
        <v>333</v>
      </c>
      <c r="C335" s="97"/>
    </row>
    <row r="336" spans="2:3">
      <c r="B336" s="99">
        <v>334</v>
      </c>
      <c r="C336" s="97"/>
    </row>
    <row r="337" spans="2:3">
      <c r="B337" s="99">
        <v>335</v>
      </c>
      <c r="C337" s="97"/>
    </row>
    <row r="338" spans="2:3">
      <c r="B338" s="99">
        <v>336</v>
      </c>
      <c r="C338" s="97"/>
    </row>
    <row r="339" spans="2:3">
      <c r="B339" s="99">
        <v>337</v>
      </c>
      <c r="C339" s="97"/>
    </row>
    <row r="340" spans="2:3">
      <c r="B340" s="99">
        <v>338</v>
      </c>
      <c r="C340" s="97"/>
    </row>
    <row r="341" spans="2:3">
      <c r="B341" s="99">
        <v>339</v>
      </c>
      <c r="C341" s="97"/>
    </row>
    <row r="342" spans="2:3">
      <c r="B342" s="99">
        <v>340</v>
      </c>
      <c r="C342" s="97"/>
    </row>
    <row r="343" spans="2:3">
      <c r="B343" s="99">
        <v>341</v>
      </c>
      <c r="C343" s="97"/>
    </row>
    <row r="344" spans="2:3">
      <c r="B344" s="99">
        <v>342</v>
      </c>
      <c r="C344" s="97"/>
    </row>
    <row r="345" spans="2:3">
      <c r="B345" s="99">
        <v>343</v>
      </c>
      <c r="C345" s="97"/>
    </row>
    <row r="346" spans="2:3">
      <c r="B346" s="99">
        <v>344</v>
      </c>
      <c r="C346" s="97"/>
    </row>
    <row r="347" spans="2:3">
      <c r="B347" s="99">
        <v>345</v>
      </c>
      <c r="C347" s="97"/>
    </row>
    <row r="348" spans="2:3">
      <c r="B348" s="99">
        <v>346</v>
      </c>
      <c r="C348" s="97"/>
    </row>
    <row r="349" spans="2:3">
      <c r="B349" s="99">
        <v>347</v>
      </c>
      <c r="C349" s="97"/>
    </row>
    <row r="350" spans="2:3">
      <c r="B350" s="99">
        <v>348</v>
      </c>
      <c r="C350" s="97"/>
    </row>
    <row r="351" spans="2:3">
      <c r="B351" s="99">
        <v>349</v>
      </c>
      <c r="C351" s="97"/>
    </row>
    <row r="352" spans="2:3">
      <c r="B352" s="99">
        <v>350</v>
      </c>
      <c r="C352" s="97"/>
    </row>
    <row r="353" spans="2:3">
      <c r="B353" s="99">
        <v>351</v>
      </c>
      <c r="C353" s="97"/>
    </row>
    <row r="354" spans="2:3">
      <c r="B354" s="99">
        <v>352</v>
      </c>
      <c r="C354" s="97"/>
    </row>
    <row r="355" spans="2:3">
      <c r="B355" s="99">
        <v>353</v>
      </c>
      <c r="C355" s="97"/>
    </row>
    <row r="356" spans="2:3">
      <c r="B356" s="99">
        <v>354</v>
      </c>
      <c r="C356" s="97"/>
    </row>
    <row r="357" spans="2:3">
      <c r="B357" s="99">
        <v>355</v>
      </c>
      <c r="C357" s="97"/>
    </row>
    <row r="358" spans="2:3">
      <c r="B358" s="99">
        <v>356</v>
      </c>
      <c r="C358" s="97"/>
    </row>
    <row r="359" spans="2:3">
      <c r="B359" s="99">
        <v>357</v>
      </c>
      <c r="C359" s="97"/>
    </row>
    <row r="360" spans="2:3">
      <c r="B360" s="99">
        <v>358</v>
      </c>
      <c r="C360" s="97"/>
    </row>
    <row r="361" spans="2:3">
      <c r="B361" s="99">
        <v>359</v>
      </c>
      <c r="C361" s="97"/>
    </row>
    <row r="362" spans="2:3">
      <c r="B362" s="99">
        <v>360</v>
      </c>
      <c r="C362" s="97"/>
    </row>
    <row r="363" spans="2:3">
      <c r="B363" s="99">
        <v>361</v>
      </c>
      <c r="C363" s="97"/>
    </row>
    <row r="364" spans="2:3">
      <c r="B364" s="99">
        <v>362</v>
      </c>
      <c r="C364" s="97"/>
    </row>
    <row r="365" spans="2:3">
      <c r="B365" s="99">
        <v>363</v>
      </c>
      <c r="C365" s="97"/>
    </row>
    <row r="366" spans="2:3">
      <c r="B366" s="99">
        <v>364</v>
      </c>
      <c r="C366" s="97"/>
    </row>
    <row r="367" spans="2:3">
      <c r="B367" s="99">
        <v>365</v>
      </c>
      <c r="C367" s="97"/>
    </row>
    <row r="368" spans="2:3">
      <c r="B368" s="99">
        <v>366</v>
      </c>
      <c r="C368" s="97"/>
    </row>
    <row r="369" spans="2:3">
      <c r="B369" s="99">
        <v>367</v>
      </c>
      <c r="C369" s="97"/>
    </row>
    <row r="370" spans="2:3">
      <c r="B370" s="99">
        <v>368</v>
      </c>
      <c r="C370" s="97"/>
    </row>
    <row r="371" spans="2:3">
      <c r="B371" s="99">
        <v>369</v>
      </c>
      <c r="C371" s="97"/>
    </row>
    <row r="372" spans="2:3">
      <c r="B372" s="99">
        <v>370</v>
      </c>
      <c r="C372" s="97"/>
    </row>
    <row r="373" spans="2:3">
      <c r="B373" s="99">
        <v>371</v>
      </c>
      <c r="C373" s="97"/>
    </row>
    <row r="374" spans="2:3">
      <c r="B374" s="99">
        <v>372</v>
      </c>
      <c r="C374" s="97"/>
    </row>
    <row r="375" spans="2:3">
      <c r="B375" s="99">
        <v>373</v>
      </c>
      <c r="C375" s="97"/>
    </row>
    <row r="376" spans="2:3">
      <c r="B376" s="99">
        <v>374</v>
      </c>
      <c r="C376" s="97"/>
    </row>
    <row r="377" spans="2:3">
      <c r="B377" s="99">
        <v>375</v>
      </c>
      <c r="C377" s="97"/>
    </row>
    <row r="378" spans="2:3">
      <c r="B378" s="99">
        <v>376</v>
      </c>
      <c r="C378" s="97"/>
    </row>
    <row r="379" spans="2:3">
      <c r="B379" s="99">
        <v>377</v>
      </c>
      <c r="C379" s="97"/>
    </row>
    <row r="380" spans="2:3">
      <c r="B380" s="99">
        <v>378</v>
      </c>
      <c r="C380" s="97"/>
    </row>
    <row r="381" spans="2:3">
      <c r="B381" s="99">
        <v>379</v>
      </c>
      <c r="C381" s="97"/>
    </row>
    <row r="382" spans="2:3">
      <c r="B382" s="99">
        <v>380</v>
      </c>
      <c r="C382" s="97"/>
    </row>
    <row r="383" spans="2:3">
      <c r="B383" s="99">
        <v>381</v>
      </c>
      <c r="C383" s="97"/>
    </row>
    <row r="384" spans="2:3">
      <c r="B384" s="99">
        <v>382</v>
      </c>
      <c r="C384" s="97"/>
    </row>
    <row r="385" spans="2:3">
      <c r="B385" s="99">
        <v>383</v>
      </c>
      <c r="C385" s="97"/>
    </row>
    <row r="386" spans="2:3">
      <c r="B386" s="99">
        <v>384</v>
      </c>
      <c r="C386" s="97"/>
    </row>
    <row r="387" spans="2:3">
      <c r="B387" s="99">
        <v>385</v>
      </c>
      <c r="C387" s="97"/>
    </row>
    <row r="388" spans="2:3">
      <c r="B388" s="99">
        <v>386</v>
      </c>
      <c r="C388" s="97"/>
    </row>
    <row r="389" spans="2:3">
      <c r="B389" s="99">
        <v>387</v>
      </c>
      <c r="C389" s="97"/>
    </row>
    <row r="390" spans="2:3">
      <c r="B390" s="99">
        <v>388</v>
      </c>
      <c r="C390" s="97"/>
    </row>
    <row r="391" spans="2:3">
      <c r="B391" s="99">
        <v>389</v>
      </c>
      <c r="C391" s="97"/>
    </row>
    <row r="392" spans="2:3">
      <c r="B392" s="99">
        <v>390</v>
      </c>
      <c r="C392" s="97"/>
    </row>
    <row r="393" spans="2:3">
      <c r="B393" s="99">
        <v>391</v>
      </c>
      <c r="C393" s="97"/>
    </row>
    <row r="394" spans="2:3">
      <c r="B394" s="99">
        <v>392</v>
      </c>
      <c r="C394" s="97"/>
    </row>
    <row r="395" spans="2:3">
      <c r="B395" s="99">
        <v>393</v>
      </c>
      <c r="C395" s="97"/>
    </row>
    <row r="396" spans="2:3">
      <c r="B396" s="99">
        <v>394</v>
      </c>
      <c r="C396" s="97"/>
    </row>
    <row r="397" spans="2:3">
      <c r="B397" s="99">
        <v>395</v>
      </c>
      <c r="C397" s="97"/>
    </row>
    <row r="398" spans="2:3">
      <c r="B398" s="99">
        <v>396</v>
      </c>
      <c r="C398" s="97"/>
    </row>
    <row r="399" spans="2:3">
      <c r="B399" s="99">
        <v>397</v>
      </c>
      <c r="C399" s="97"/>
    </row>
    <row r="400" spans="2:3">
      <c r="B400" s="99">
        <v>398</v>
      </c>
      <c r="C400" s="97"/>
    </row>
    <row r="401" spans="2:3">
      <c r="B401" s="99">
        <v>399</v>
      </c>
      <c r="C401" s="97"/>
    </row>
    <row r="402" spans="2:3">
      <c r="B402" s="99">
        <v>400</v>
      </c>
      <c r="C402" s="97"/>
    </row>
    <row r="403" spans="2:3">
      <c r="B403" s="99">
        <v>401</v>
      </c>
      <c r="C403" s="97"/>
    </row>
    <row r="404" spans="2:3">
      <c r="B404" s="99">
        <v>402</v>
      </c>
      <c r="C404" s="97"/>
    </row>
    <row r="405" spans="2:3">
      <c r="B405" s="99">
        <v>403</v>
      </c>
      <c r="C405" s="97"/>
    </row>
    <row r="406" spans="2:3">
      <c r="B406" s="99">
        <v>404</v>
      </c>
      <c r="C406" s="97"/>
    </row>
    <row r="407" spans="2:3">
      <c r="B407" s="99">
        <v>405</v>
      </c>
      <c r="C407" s="97"/>
    </row>
    <row r="408" spans="2:3">
      <c r="B408" s="99">
        <v>406</v>
      </c>
      <c r="C408" s="9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activeCell="D7" sqref="D7"/>
    </sheetView>
  </sheetViews>
  <sheetFormatPr defaultRowHeight="13.5"/>
  <cols>
    <col min="3" max="3" width="13" customWidth="1"/>
    <col min="4" max="4" width="33.875" customWidth="1"/>
    <col min="6" max="6" width="22.25" customWidth="1"/>
  </cols>
  <sheetData>
    <row r="1" spans="1:6">
      <c r="A1" s="43"/>
      <c r="B1" s="43" t="s">
        <v>0</v>
      </c>
      <c r="C1" s="43" t="s">
        <v>4</v>
      </c>
      <c r="D1" s="43" t="s">
        <v>8</v>
      </c>
      <c r="E1" s="43" t="s">
        <v>16</v>
      </c>
      <c r="F1" s="43"/>
    </row>
    <row r="2" spans="1:6">
      <c r="A2" s="43" t="s">
        <v>119</v>
      </c>
      <c r="B2" s="43"/>
      <c r="C2" s="43"/>
      <c r="D2" s="43"/>
      <c r="E2" s="43"/>
      <c r="F2" s="43" t="s">
        <v>120</v>
      </c>
    </row>
    <row r="3" spans="1:6">
      <c r="A3" s="94"/>
      <c r="B3" s="94">
        <v>0</v>
      </c>
      <c r="C3" s="95" t="s">
        <v>1301</v>
      </c>
      <c r="D3" s="58"/>
      <c r="E3" s="94"/>
      <c r="F3" s="58"/>
    </row>
    <row r="4" spans="1:6" ht="27">
      <c r="A4" s="94"/>
      <c r="B4" s="94">
        <v>101</v>
      </c>
      <c r="C4" s="95" t="s">
        <v>1097</v>
      </c>
      <c r="D4" s="58" t="s">
        <v>1177</v>
      </c>
      <c r="E4" s="94"/>
      <c r="F4" s="58"/>
    </row>
    <row r="5" spans="1:6" ht="27">
      <c r="A5" s="94"/>
      <c r="B5" s="94">
        <v>102</v>
      </c>
      <c r="C5" s="95" t="s">
        <v>1101</v>
      </c>
      <c r="D5" s="58" t="s">
        <v>1178</v>
      </c>
      <c r="E5" s="94"/>
      <c r="F5" s="58"/>
    </row>
    <row r="6" spans="1:6" ht="27">
      <c r="A6" s="94"/>
      <c r="B6" s="94">
        <v>103</v>
      </c>
      <c r="C6" s="95" t="s">
        <v>1098</v>
      </c>
      <c r="D6" s="58" t="s">
        <v>1179</v>
      </c>
      <c r="E6" s="94"/>
      <c r="F6" s="58"/>
    </row>
    <row r="7" spans="1:6" ht="27">
      <c r="A7" s="94"/>
      <c r="B7" s="94">
        <v>104</v>
      </c>
      <c r="C7" s="95" t="s">
        <v>1099</v>
      </c>
      <c r="D7" s="58" t="s">
        <v>1180</v>
      </c>
      <c r="E7" s="94"/>
      <c r="F7" s="58"/>
    </row>
    <row r="8" spans="1:6" ht="27">
      <c r="A8" s="94"/>
      <c r="B8" s="94">
        <v>105</v>
      </c>
      <c r="C8" s="95" t="s">
        <v>1100</v>
      </c>
      <c r="D8" s="58" t="s">
        <v>1187</v>
      </c>
      <c r="E8" s="94"/>
      <c r="F8" s="58"/>
    </row>
    <row r="9" spans="1:6" ht="40.5">
      <c r="A9" s="94"/>
      <c r="B9" s="94">
        <v>201</v>
      </c>
      <c r="C9" s="96" t="s">
        <v>1103</v>
      </c>
      <c r="D9" s="58" t="s">
        <v>1181</v>
      </c>
      <c r="E9" s="94"/>
      <c r="F9" s="58"/>
    </row>
    <row r="10" spans="1:6" ht="40.5">
      <c r="A10" s="94"/>
      <c r="B10" s="94">
        <v>202</v>
      </c>
      <c r="C10" s="96" t="s">
        <v>1104</v>
      </c>
      <c r="D10" s="58" t="s">
        <v>1182</v>
      </c>
      <c r="E10" s="94"/>
      <c r="F10" s="58"/>
    </row>
    <row r="11" spans="1:6" ht="40.5">
      <c r="A11" s="94"/>
      <c r="B11" s="94">
        <v>203</v>
      </c>
      <c r="C11" s="96" t="s">
        <v>1105</v>
      </c>
      <c r="D11" s="58" t="s">
        <v>1183</v>
      </c>
      <c r="E11" s="94"/>
      <c r="F11" s="58"/>
    </row>
    <row r="12" spans="1:6" ht="40.5">
      <c r="A12" s="94"/>
      <c r="B12" s="94">
        <v>204</v>
      </c>
      <c r="C12" s="96" t="s">
        <v>1106</v>
      </c>
      <c r="D12" s="58" t="s">
        <v>1184</v>
      </c>
      <c r="E12" s="94"/>
      <c r="F12" s="58"/>
    </row>
    <row r="13" spans="1:6" ht="40.5">
      <c r="A13" s="94"/>
      <c r="B13" s="94">
        <v>205</v>
      </c>
      <c r="C13" s="96" t="s">
        <v>1107</v>
      </c>
      <c r="D13" s="58" t="s">
        <v>1209</v>
      </c>
      <c r="E13" s="94"/>
      <c r="F13" s="58"/>
    </row>
    <row r="14" spans="1:6" ht="40.5">
      <c r="A14" s="94"/>
      <c r="B14" s="94">
        <v>206</v>
      </c>
      <c r="C14" s="96" t="s">
        <v>1108</v>
      </c>
      <c r="D14" s="58" t="s">
        <v>1185</v>
      </c>
      <c r="E14" s="94"/>
      <c r="F14" s="58"/>
    </row>
    <row r="15" spans="1:6" ht="40.5">
      <c r="A15" s="94"/>
      <c r="B15" s="94">
        <v>207</v>
      </c>
      <c r="C15" s="96" t="s">
        <v>1109</v>
      </c>
      <c r="D15" s="58" t="s">
        <v>1194</v>
      </c>
      <c r="E15" s="94"/>
      <c r="F15" s="58"/>
    </row>
    <row r="16" spans="1:6" ht="27">
      <c r="A16" s="94"/>
      <c r="B16" s="94">
        <v>208</v>
      </c>
      <c r="C16" s="96" t="s">
        <v>1110</v>
      </c>
      <c r="D16" s="58" t="s">
        <v>1186</v>
      </c>
      <c r="E16" s="94"/>
      <c r="F16" s="58"/>
    </row>
    <row r="17" spans="1:6" ht="27">
      <c r="A17" s="94"/>
      <c r="B17" s="94">
        <v>209</v>
      </c>
      <c r="C17" s="96" t="s">
        <v>1102</v>
      </c>
      <c r="D17" s="58" t="s">
        <v>1188</v>
      </c>
      <c r="E17" s="94"/>
      <c r="F17" s="58"/>
    </row>
    <row r="18" spans="1:6" ht="40.5">
      <c r="A18" s="94"/>
      <c r="B18" s="94">
        <v>210</v>
      </c>
      <c r="C18" s="96" t="s">
        <v>1111</v>
      </c>
      <c r="D18" s="58" t="s">
        <v>1189</v>
      </c>
      <c r="E18" s="94"/>
      <c r="F18" s="58"/>
    </row>
    <row r="19" spans="1:6" ht="27">
      <c r="A19" s="94"/>
      <c r="B19" s="94">
        <v>301</v>
      </c>
      <c r="C19" s="80" t="s">
        <v>1112</v>
      </c>
      <c r="D19" s="58" t="s">
        <v>1190</v>
      </c>
      <c r="E19" s="94"/>
      <c r="F19" s="58"/>
    </row>
    <row r="20" spans="1:6" ht="40.5">
      <c r="A20" s="94"/>
      <c r="B20" s="94">
        <v>302</v>
      </c>
      <c r="C20" s="80" t="s">
        <v>1118</v>
      </c>
      <c r="D20" s="58" t="s">
        <v>1191</v>
      </c>
      <c r="E20" s="94"/>
      <c r="F20" s="58"/>
    </row>
    <row r="21" spans="1:6" ht="40.5">
      <c r="A21" s="94"/>
      <c r="B21" s="94">
        <v>303</v>
      </c>
      <c r="C21" s="80" t="s">
        <v>1133</v>
      </c>
      <c r="D21" s="58" t="s">
        <v>1192</v>
      </c>
      <c r="E21" s="94"/>
      <c r="F21" s="58"/>
    </row>
    <row r="22" spans="1:6" ht="40.5">
      <c r="A22" s="94"/>
      <c r="B22" s="94">
        <v>304</v>
      </c>
      <c r="C22" s="80" t="s">
        <v>1113</v>
      </c>
      <c r="D22" s="58" t="s">
        <v>1193</v>
      </c>
      <c r="E22" s="94"/>
      <c r="F22" s="58"/>
    </row>
    <row r="23" spans="1:6" ht="40.5">
      <c r="A23" s="94"/>
      <c r="B23" s="94">
        <v>305</v>
      </c>
      <c r="C23" s="80" t="s">
        <v>1119</v>
      </c>
      <c r="D23" s="58" t="s">
        <v>1195</v>
      </c>
      <c r="E23" s="94"/>
      <c r="F23" s="58"/>
    </row>
    <row r="24" spans="1:6" ht="40.5">
      <c r="A24" s="94"/>
      <c r="B24" s="94">
        <v>306</v>
      </c>
      <c r="C24" s="80" t="s">
        <v>1122</v>
      </c>
      <c r="D24" s="58" t="s">
        <v>1196</v>
      </c>
      <c r="E24" s="94"/>
      <c r="F24" s="58"/>
    </row>
    <row r="25" spans="1:6" ht="40.5">
      <c r="A25" s="94"/>
      <c r="B25" s="94">
        <v>307</v>
      </c>
      <c r="C25" s="80" t="s">
        <v>1114</v>
      </c>
      <c r="D25" s="58" t="s">
        <v>1197</v>
      </c>
      <c r="E25" s="94"/>
      <c r="F25" s="58"/>
    </row>
    <row r="26" spans="1:6" ht="27">
      <c r="A26" s="94"/>
      <c r="B26" s="94">
        <v>308</v>
      </c>
      <c r="C26" s="80" t="s">
        <v>1115</v>
      </c>
      <c r="D26" s="58" t="s">
        <v>1198</v>
      </c>
      <c r="E26" s="94"/>
      <c r="F26" s="58"/>
    </row>
    <row r="27" spans="1:6" ht="27">
      <c r="A27" s="94"/>
      <c r="B27" s="94">
        <v>309</v>
      </c>
      <c r="C27" s="80" t="s">
        <v>1116</v>
      </c>
      <c r="D27" s="58" t="s">
        <v>1199</v>
      </c>
      <c r="E27" s="94"/>
      <c r="F27" s="58"/>
    </row>
    <row r="28" spans="1:6" ht="27">
      <c r="A28" s="94"/>
      <c r="B28" s="94">
        <v>310</v>
      </c>
      <c r="C28" s="80" t="s">
        <v>1117</v>
      </c>
      <c r="D28" s="58" t="s">
        <v>1200</v>
      </c>
      <c r="E28" s="94"/>
      <c r="F28" s="58"/>
    </row>
    <row r="29" spans="1:6" ht="27">
      <c r="A29" s="94"/>
      <c r="B29" s="94">
        <v>311</v>
      </c>
      <c r="C29" s="80" t="s">
        <v>1124</v>
      </c>
      <c r="D29" s="58" t="s">
        <v>1201</v>
      </c>
      <c r="E29" s="94"/>
      <c r="F29" s="58"/>
    </row>
    <row r="30" spans="1:6" ht="27">
      <c r="A30" s="94"/>
      <c r="B30" s="94">
        <v>312</v>
      </c>
      <c r="C30" s="80" t="s">
        <v>1123</v>
      </c>
      <c r="D30" s="58" t="s">
        <v>1202</v>
      </c>
      <c r="E30" s="94"/>
      <c r="F30" s="58"/>
    </row>
    <row r="31" spans="1:6" ht="40.5">
      <c r="A31" s="94"/>
      <c r="B31" s="94">
        <v>313</v>
      </c>
      <c r="C31" s="80" t="s">
        <v>1120</v>
      </c>
      <c r="D31" s="58" t="s">
        <v>1203</v>
      </c>
      <c r="E31" s="94"/>
      <c r="F31" s="58"/>
    </row>
    <row r="32" spans="1:6" ht="27">
      <c r="A32" s="94"/>
      <c r="B32" s="94">
        <v>314</v>
      </c>
      <c r="C32" s="80" t="s">
        <v>1121</v>
      </c>
      <c r="D32" s="58" t="s">
        <v>1204</v>
      </c>
      <c r="E32" s="94"/>
      <c r="F32" s="58"/>
    </row>
    <row r="33" spans="1:6" ht="40.5">
      <c r="A33" s="94"/>
      <c r="B33" s="94">
        <v>315</v>
      </c>
      <c r="C33" s="80" t="s">
        <v>1205</v>
      </c>
      <c r="D33" s="58" t="s">
        <v>1211</v>
      </c>
      <c r="E33" s="94"/>
      <c r="F33" s="58"/>
    </row>
    <row r="34" spans="1:6" ht="40.5">
      <c r="A34" s="94"/>
      <c r="B34" s="94">
        <v>316</v>
      </c>
      <c r="C34" s="80" t="s">
        <v>1206</v>
      </c>
      <c r="D34" s="58" t="s">
        <v>1207</v>
      </c>
      <c r="E34" s="94"/>
      <c r="F34" s="58"/>
    </row>
    <row r="35" spans="1:6" ht="27">
      <c r="A35" s="94"/>
      <c r="B35" s="94">
        <v>317</v>
      </c>
      <c r="C35" s="80" t="s">
        <v>1125</v>
      </c>
      <c r="D35" s="58" t="s">
        <v>1208</v>
      </c>
      <c r="E35" s="94"/>
      <c r="F35" s="58"/>
    </row>
    <row r="36" spans="1:6" ht="40.5">
      <c r="A36" s="94"/>
      <c r="B36" s="94">
        <v>318</v>
      </c>
      <c r="C36" s="80" t="s">
        <v>1210</v>
      </c>
      <c r="D36" s="58" t="s">
        <v>1214</v>
      </c>
      <c r="E36" s="94"/>
      <c r="F36" s="58"/>
    </row>
    <row r="37" spans="1:6" ht="40.5">
      <c r="A37" s="94"/>
      <c r="B37" s="94">
        <v>319</v>
      </c>
      <c r="C37" s="80" t="s">
        <v>1126</v>
      </c>
      <c r="D37" s="58" t="s">
        <v>1213</v>
      </c>
      <c r="E37" s="94"/>
      <c r="F37" s="58"/>
    </row>
    <row r="38" spans="1:6" ht="40.5">
      <c r="A38" s="94"/>
      <c r="B38" s="94">
        <v>320</v>
      </c>
      <c r="C38" s="80" t="s">
        <v>1212</v>
      </c>
      <c r="D38" s="58" t="s">
        <v>1217</v>
      </c>
      <c r="E38" s="94"/>
      <c r="F38" s="58"/>
    </row>
    <row r="39" spans="1:6" ht="40.5">
      <c r="A39" s="94"/>
      <c r="B39" s="94">
        <v>321</v>
      </c>
      <c r="C39" s="80" t="s">
        <v>1131</v>
      </c>
      <c r="D39" s="58" t="s">
        <v>1215</v>
      </c>
      <c r="E39" s="94"/>
      <c r="F39" s="58"/>
    </row>
    <row r="40" spans="1:6" ht="40.5">
      <c r="A40" s="94"/>
      <c r="B40" s="94">
        <v>322</v>
      </c>
      <c r="C40" s="80" t="s">
        <v>1130</v>
      </c>
      <c r="D40" s="58" t="s">
        <v>1216</v>
      </c>
      <c r="E40" s="94"/>
      <c r="F40" s="58"/>
    </row>
    <row r="41" spans="1:6" ht="27">
      <c r="A41" s="94"/>
      <c r="B41" s="94">
        <v>323</v>
      </c>
      <c r="C41" s="80" t="s">
        <v>1127</v>
      </c>
      <c r="D41" s="58" t="s">
        <v>1218</v>
      </c>
      <c r="E41" s="94"/>
      <c r="F41" s="58"/>
    </row>
    <row r="42" spans="1:6" ht="40.5">
      <c r="A42" s="94"/>
      <c r="B42" s="94">
        <v>324</v>
      </c>
      <c r="C42" s="80" t="s">
        <v>1128</v>
      </c>
      <c r="D42" s="58" t="s">
        <v>1219</v>
      </c>
      <c r="E42" s="94"/>
      <c r="F42" s="58"/>
    </row>
    <row r="43" spans="1:6" ht="27">
      <c r="A43" s="94"/>
      <c r="B43" s="94">
        <v>325</v>
      </c>
      <c r="C43" s="80" t="s">
        <v>1129</v>
      </c>
      <c r="D43" s="58" t="s">
        <v>1220</v>
      </c>
      <c r="E43" s="94"/>
      <c r="F43" s="58"/>
    </row>
    <row r="44" spans="1:6" ht="27">
      <c r="A44" s="94"/>
      <c r="B44" s="94">
        <v>401</v>
      </c>
      <c r="C44" s="59" t="s">
        <v>1132</v>
      </c>
      <c r="D44" s="58" t="s">
        <v>1224</v>
      </c>
      <c r="E44" s="94"/>
      <c r="F44" s="58"/>
    </row>
    <row r="45" spans="1:6" ht="40.5">
      <c r="A45" s="94"/>
      <c r="B45" s="94">
        <v>402</v>
      </c>
      <c r="C45" s="59" t="s">
        <v>1135</v>
      </c>
      <c r="D45" s="58" t="s">
        <v>1221</v>
      </c>
      <c r="E45" s="94"/>
      <c r="F45" s="58"/>
    </row>
    <row r="46" spans="1:6" ht="40.5">
      <c r="A46" s="94"/>
      <c r="B46" s="94">
        <v>403</v>
      </c>
      <c r="C46" s="59" t="s">
        <v>1223</v>
      </c>
      <c r="D46" s="58" t="s">
        <v>1222</v>
      </c>
      <c r="E46" s="94"/>
      <c r="F46" s="58"/>
    </row>
    <row r="47" spans="1:6" ht="40.5">
      <c r="A47" s="94"/>
      <c r="B47" s="94">
        <v>404</v>
      </c>
      <c r="C47" s="59" t="s">
        <v>1136</v>
      </c>
      <c r="D47" s="58" t="s">
        <v>1225</v>
      </c>
      <c r="E47" s="94"/>
      <c r="F47" s="58"/>
    </row>
    <row r="48" spans="1:6" ht="40.5">
      <c r="A48" s="94"/>
      <c r="B48" s="94">
        <v>405</v>
      </c>
      <c r="C48" s="59" t="s">
        <v>1137</v>
      </c>
      <c r="D48" s="58" t="s">
        <v>1226</v>
      </c>
      <c r="E48" s="94"/>
      <c r="F48" s="58"/>
    </row>
    <row r="49" spans="1:6" ht="40.5">
      <c r="A49" s="94"/>
      <c r="B49" s="94">
        <v>406</v>
      </c>
      <c r="C49" s="59" t="s">
        <v>1138</v>
      </c>
      <c r="D49" s="58" t="s">
        <v>1227</v>
      </c>
      <c r="E49" s="94"/>
      <c r="F49" s="58"/>
    </row>
    <row r="50" spans="1:6" ht="40.5">
      <c r="A50" s="94"/>
      <c r="B50" s="94">
        <v>407</v>
      </c>
      <c r="C50" s="59" t="s">
        <v>1139</v>
      </c>
      <c r="D50" s="58" t="s">
        <v>1228</v>
      </c>
      <c r="E50" s="94"/>
      <c r="F50" s="58"/>
    </row>
    <row r="51" spans="1:6" ht="40.5">
      <c r="A51" s="94"/>
      <c r="B51" s="94">
        <v>408</v>
      </c>
      <c r="C51" s="59" t="s">
        <v>1140</v>
      </c>
      <c r="D51" s="58" t="s">
        <v>1268</v>
      </c>
      <c r="E51" s="94"/>
      <c r="F51" s="58"/>
    </row>
    <row r="52" spans="1:6" ht="40.5">
      <c r="A52" s="94"/>
      <c r="B52" s="94">
        <v>409</v>
      </c>
      <c r="C52" s="59" t="s">
        <v>1141</v>
      </c>
      <c r="D52" s="58" t="s">
        <v>1232</v>
      </c>
      <c r="E52" s="94"/>
      <c r="F52" s="58"/>
    </row>
    <row r="53" spans="1:6" ht="40.5">
      <c r="A53" s="94"/>
      <c r="B53" s="94">
        <v>410</v>
      </c>
      <c r="C53" s="59" t="s">
        <v>1142</v>
      </c>
      <c r="D53" s="58" t="s">
        <v>1229</v>
      </c>
      <c r="E53" s="94"/>
      <c r="F53" s="58"/>
    </row>
    <row r="54" spans="1:6" ht="40.5">
      <c r="A54" s="94"/>
      <c r="B54" s="94">
        <v>411</v>
      </c>
      <c r="C54" s="59" t="s">
        <v>1143</v>
      </c>
      <c r="D54" s="58" t="s">
        <v>1230</v>
      </c>
      <c r="E54" s="94"/>
      <c r="F54" s="58"/>
    </row>
    <row r="55" spans="1:6" ht="40.5">
      <c r="A55" s="94"/>
      <c r="B55" s="94">
        <v>412</v>
      </c>
      <c r="C55" s="59" t="s">
        <v>1144</v>
      </c>
      <c r="D55" s="58" t="s">
        <v>1231</v>
      </c>
      <c r="E55" s="94"/>
      <c r="F55" s="58"/>
    </row>
    <row r="56" spans="1:6" ht="40.5">
      <c r="A56" s="94"/>
      <c r="B56" s="94">
        <v>413</v>
      </c>
      <c r="C56" s="59" t="s">
        <v>1145</v>
      </c>
      <c r="D56" s="58" t="s">
        <v>1233</v>
      </c>
      <c r="E56" s="94"/>
      <c r="F56" s="58"/>
    </row>
    <row r="57" spans="1:6" ht="27">
      <c r="A57" s="94"/>
      <c r="B57" s="94">
        <v>414</v>
      </c>
      <c r="C57" s="59" t="s">
        <v>1146</v>
      </c>
      <c r="D57" s="58" t="s">
        <v>1234</v>
      </c>
      <c r="E57" s="94"/>
      <c r="F57" s="58"/>
    </row>
    <row r="58" spans="1:6" ht="40.5">
      <c r="A58" s="94"/>
      <c r="B58" s="94">
        <v>415</v>
      </c>
      <c r="C58" s="59" t="s">
        <v>1147</v>
      </c>
      <c r="D58" s="58" t="s">
        <v>1235</v>
      </c>
      <c r="E58" s="94"/>
      <c r="F58" s="58"/>
    </row>
    <row r="59" spans="1:6" ht="40.5">
      <c r="A59" s="94"/>
      <c r="B59" s="94">
        <v>416</v>
      </c>
      <c r="C59" s="59" t="s">
        <v>1148</v>
      </c>
      <c r="D59" s="58" t="s">
        <v>1236</v>
      </c>
      <c r="E59" s="94"/>
      <c r="F59" s="58"/>
    </row>
    <row r="60" spans="1:6" ht="40.5">
      <c r="A60" s="94"/>
      <c r="B60" s="94">
        <v>417</v>
      </c>
      <c r="C60" s="59" t="s">
        <v>1149</v>
      </c>
      <c r="D60" s="58" t="s">
        <v>1237</v>
      </c>
      <c r="E60" s="94"/>
      <c r="F60" s="58"/>
    </row>
    <row r="61" spans="1:6" ht="27">
      <c r="A61" s="94"/>
      <c r="B61" s="94">
        <v>418</v>
      </c>
      <c r="C61" s="59" t="s">
        <v>1160</v>
      </c>
      <c r="D61" s="58" t="s">
        <v>1239</v>
      </c>
      <c r="E61" s="94"/>
      <c r="F61" s="58"/>
    </row>
    <row r="62" spans="1:6" ht="27">
      <c r="A62" s="94"/>
      <c r="B62" s="94">
        <v>419</v>
      </c>
      <c r="C62" s="59" t="s">
        <v>1150</v>
      </c>
      <c r="D62" s="58" t="s">
        <v>1238</v>
      </c>
      <c r="E62" s="94"/>
      <c r="F62" s="58"/>
    </row>
    <row r="63" spans="1:6" ht="40.5">
      <c r="A63" s="94"/>
      <c r="B63" s="94">
        <v>420</v>
      </c>
      <c r="C63" s="59" t="s">
        <v>1151</v>
      </c>
      <c r="D63" s="58" t="s">
        <v>1243</v>
      </c>
      <c r="E63" s="94"/>
      <c r="F63" s="58"/>
    </row>
    <row r="64" spans="1:6" ht="40.5">
      <c r="A64" s="94"/>
      <c r="B64" s="94">
        <v>421</v>
      </c>
      <c r="C64" s="59" t="s">
        <v>1152</v>
      </c>
      <c r="D64" s="58" t="s">
        <v>1242</v>
      </c>
      <c r="E64" s="94"/>
      <c r="F64" s="58"/>
    </row>
    <row r="65" spans="1:6" ht="27">
      <c r="A65" s="94"/>
      <c r="B65" s="94">
        <v>422</v>
      </c>
      <c r="C65" s="59" t="s">
        <v>1153</v>
      </c>
      <c r="D65" s="58" t="s">
        <v>1241</v>
      </c>
      <c r="E65" s="94"/>
      <c r="F65" s="58"/>
    </row>
    <row r="66" spans="1:6" ht="40.5">
      <c r="A66" s="94"/>
      <c r="B66" s="94">
        <v>423</v>
      </c>
      <c r="C66" s="59" t="s">
        <v>1154</v>
      </c>
      <c r="D66" s="58" t="s">
        <v>1244</v>
      </c>
      <c r="E66" s="94"/>
      <c r="F66" s="58"/>
    </row>
    <row r="67" spans="1:6" ht="40.5">
      <c r="A67" s="94"/>
      <c r="B67" s="94">
        <v>424</v>
      </c>
      <c r="C67" s="59" t="s">
        <v>1155</v>
      </c>
      <c r="D67" s="58" t="s">
        <v>1245</v>
      </c>
      <c r="E67" s="94"/>
      <c r="F67" s="58"/>
    </row>
    <row r="68" spans="1:6" ht="40.5">
      <c r="A68" s="94"/>
      <c r="B68" s="94">
        <v>425</v>
      </c>
      <c r="C68" s="59" t="s">
        <v>1156</v>
      </c>
      <c r="D68" s="58" t="s">
        <v>1246</v>
      </c>
      <c r="E68" s="94"/>
      <c r="F68" s="58"/>
    </row>
    <row r="69" spans="1:6" ht="40.5">
      <c r="A69" s="94"/>
      <c r="B69" s="94">
        <v>426</v>
      </c>
      <c r="C69" s="59" t="s">
        <v>1157</v>
      </c>
      <c r="D69" s="58" t="s">
        <v>1247</v>
      </c>
      <c r="E69" s="94"/>
      <c r="F69" s="58"/>
    </row>
    <row r="70" spans="1:6" ht="40.5">
      <c r="A70" s="94"/>
      <c r="B70" s="94">
        <v>427</v>
      </c>
      <c r="C70" s="59" t="s">
        <v>1252</v>
      </c>
      <c r="D70" s="58" t="s">
        <v>1249</v>
      </c>
      <c r="E70" s="94"/>
      <c r="F70" s="58"/>
    </row>
    <row r="71" spans="1:6" ht="40.5">
      <c r="A71" s="94"/>
      <c r="B71" s="94">
        <v>428</v>
      </c>
      <c r="C71" s="59" t="s">
        <v>1251</v>
      </c>
      <c r="D71" s="58" t="s">
        <v>1250</v>
      </c>
      <c r="E71" s="94"/>
      <c r="F71" s="58"/>
    </row>
    <row r="72" spans="1:6" ht="40.5">
      <c r="A72" s="94"/>
      <c r="B72" s="94">
        <v>429</v>
      </c>
      <c r="C72" s="59" t="s">
        <v>1134</v>
      </c>
      <c r="D72" s="58" t="s">
        <v>1253</v>
      </c>
      <c r="E72" s="94"/>
      <c r="F72" s="58"/>
    </row>
    <row r="73" spans="1:6" ht="40.5">
      <c r="A73" s="94"/>
      <c r="B73" s="94">
        <v>430</v>
      </c>
      <c r="C73" s="59" t="s">
        <v>1158</v>
      </c>
      <c r="D73" s="58" t="s">
        <v>1248</v>
      </c>
      <c r="E73" s="94"/>
      <c r="F73" s="58"/>
    </row>
    <row r="74" spans="1:6" ht="40.5">
      <c r="A74" s="94"/>
      <c r="B74" s="94">
        <v>501</v>
      </c>
      <c r="C74" s="57" t="s">
        <v>1161</v>
      </c>
      <c r="D74" s="58" t="s">
        <v>1254</v>
      </c>
      <c r="E74" s="94"/>
      <c r="F74" s="58"/>
    </row>
    <row r="75" spans="1:6" ht="40.5">
      <c r="A75" s="94"/>
      <c r="B75" s="94">
        <v>502</v>
      </c>
      <c r="C75" s="57" t="s">
        <v>1162</v>
      </c>
      <c r="D75" s="58" t="s">
        <v>1256</v>
      </c>
      <c r="E75" s="94"/>
      <c r="F75" s="58"/>
    </row>
    <row r="76" spans="1:6" ht="54">
      <c r="A76" s="94"/>
      <c r="B76" s="94">
        <v>503</v>
      </c>
      <c r="C76" s="57" t="s">
        <v>1255</v>
      </c>
      <c r="D76" s="58" t="s">
        <v>1257</v>
      </c>
      <c r="E76" s="94"/>
      <c r="F76" s="58"/>
    </row>
    <row r="77" spans="1:6" ht="40.5">
      <c r="A77" s="94"/>
      <c r="B77" s="94">
        <v>504</v>
      </c>
      <c r="C77" s="57" t="s">
        <v>1163</v>
      </c>
      <c r="D77" s="58" t="s">
        <v>1240</v>
      </c>
      <c r="E77" s="94"/>
      <c r="F77" s="58"/>
    </row>
    <row r="78" spans="1:6" ht="40.5">
      <c r="A78" s="94"/>
      <c r="B78" s="94">
        <v>505</v>
      </c>
      <c r="C78" s="57" t="s">
        <v>1259</v>
      </c>
      <c r="D78" s="58" t="s">
        <v>1258</v>
      </c>
      <c r="E78" s="94"/>
      <c r="F78" s="58"/>
    </row>
    <row r="79" spans="1:6" ht="54">
      <c r="A79" s="94"/>
      <c r="B79" s="94">
        <v>506</v>
      </c>
      <c r="C79" s="57" t="s">
        <v>1164</v>
      </c>
      <c r="D79" s="58" t="s">
        <v>1267</v>
      </c>
      <c r="E79" s="94"/>
      <c r="F79" s="58"/>
    </row>
    <row r="80" spans="1:6" ht="40.5">
      <c r="A80" s="94"/>
      <c r="B80" s="94">
        <v>507</v>
      </c>
      <c r="C80" s="57" t="s">
        <v>1165</v>
      </c>
      <c r="D80" s="58" t="s">
        <v>1260</v>
      </c>
      <c r="E80" s="94"/>
      <c r="F80" s="58"/>
    </row>
    <row r="81" spans="1:6" ht="40.5">
      <c r="A81" s="94"/>
      <c r="B81" s="94">
        <v>508</v>
      </c>
      <c r="C81" s="57" t="s">
        <v>1166</v>
      </c>
      <c r="D81" s="58" t="s">
        <v>1273</v>
      </c>
      <c r="E81" s="94"/>
      <c r="F81" s="58"/>
    </row>
    <row r="82" spans="1:6" ht="40.5">
      <c r="A82" s="94"/>
      <c r="B82" s="94">
        <v>509</v>
      </c>
      <c r="C82" s="57" t="s">
        <v>1264</v>
      </c>
      <c r="D82" s="58" t="s">
        <v>1274</v>
      </c>
      <c r="E82" s="94"/>
      <c r="F82" s="58"/>
    </row>
    <row r="83" spans="1:6" ht="40.5">
      <c r="A83" s="94"/>
      <c r="B83" s="94">
        <v>510</v>
      </c>
      <c r="C83" s="57" t="s">
        <v>1167</v>
      </c>
      <c r="D83" s="58" t="s">
        <v>1261</v>
      </c>
      <c r="E83" s="94"/>
      <c r="F83" s="58"/>
    </row>
    <row r="84" spans="1:6" ht="54">
      <c r="A84" s="94"/>
      <c r="B84" s="94">
        <v>511</v>
      </c>
      <c r="C84" s="57" t="s">
        <v>1168</v>
      </c>
      <c r="D84" s="58" t="s">
        <v>1262</v>
      </c>
      <c r="E84" s="94"/>
      <c r="F84" s="58"/>
    </row>
    <row r="85" spans="1:6" ht="40.5">
      <c r="A85" s="94"/>
      <c r="B85" s="94">
        <v>512</v>
      </c>
      <c r="C85" s="57" t="s">
        <v>1159</v>
      </c>
      <c r="D85" s="58" t="s">
        <v>1263</v>
      </c>
      <c r="E85" s="94"/>
      <c r="F85" s="58"/>
    </row>
    <row r="86" spans="1:6" ht="27">
      <c r="A86" s="94"/>
      <c r="B86" s="94">
        <v>513</v>
      </c>
      <c r="C86" s="57" t="s">
        <v>1169</v>
      </c>
      <c r="D86" s="58" t="s">
        <v>1270</v>
      </c>
      <c r="E86" s="94"/>
      <c r="F86" s="58"/>
    </row>
    <row r="87" spans="1:6" ht="54">
      <c r="A87" s="94"/>
      <c r="B87" s="94">
        <v>514</v>
      </c>
      <c r="C87" s="57" t="s">
        <v>1170</v>
      </c>
      <c r="D87" s="58" t="s">
        <v>1266</v>
      </c>
      <c r="E87" s="94"/>
      <c r="F87" s="58"/>
    </row>
    <row r="88" spans="1:6" ht="54">
      <c r="A88" s="94"/>
      <c r="B88" s="94">
        <v>515</v>
      </c>
      <c r="C88" s="57" t="s">
        <v>1171</v>
      </c>
      <c r="D88" s="58" t="s">
        <v>1265</v>
      </c>
      <c r="E88" s="94"/>
      <c r="F88" s="58"/>
    </row>
    <row r="89" spans="1:6" ht="40.5">
      <c r="A89" s="94"/>
      <c r="B89" s="94">
        <v>516</v>
      </c>
      <c r="C89" s="57" t="s">
        <v>1172</v>
      </c>
      <c r="D89" s="58" t="s">
        <v>1275</v>
      </c>
      <c r="E89" s="94"/>
      <c r="F89" s="58"/>
    </row>
    <row r="90" spans="1:6" ht="40.5">
      <c r="A90" s="94"/>
      <c r="B90" s="94">
        <v>517</v>
      </c>
      <c r="C90" s="57" t="s">
        <v>1173</v>
      </c>
      <c r="D90" s="58" t="s">
        <v>1276</v>
      </c>
      <c r="E90" s="94"/>
      <c r="F90" s="58"/>
    </row>
    <row r="91" spans="1:6" ht="40.5">
      <c r="A91" s="94"/>
      <c r="B91" s="94">
        <v>518</v>
      </c>
      <c r="C91" s="57" t="s">
        <v>1174</v>
      </c>
      <c r="D91" s="58" t="s">
        <v>1272</v>
      </c>
      <c r="E91" s="94"/>
      <c r="F91" s="58"/>
    </row>
    <row r="92" spans="1:6" ht="54">
      <c r="A92" s="94"/>
      <c r="B92" s="94">
        <v>519</v>
      </c>
      <c r="C92" s="57" t="s">
        <v>1175</v>
      </c>
      <c r="D92" s="58" t="s">
        <v>1269</v>
      </c>
      <c r="E92" s="94"/>
      <c r="F92" s="58"/>
    </row>
    <row r="93" spans="1:6" ht="40.5">
      <c r="A93" s="94"/>
      <c r="B93" s="94">
        <v>520</v>
      </c>
      <c r="C93" s="57" t="s">
        <v>1176</v>
      </c>
      <c r="D93" s="58" t="s">
        <v>1271</v>
      </c>
      <c r="E93" s="94"/>
      <c r="F93" s="58"/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K14"/>
  <sheetViews>
    <sheetView workbookViewId="0">
      <selection activeCell="I7" sqref="I7"/>
    </sheetView>
  </sheetViews>
  <sheetFormatPr defaultRowHeight="13.5"/>
  <cols>
    <col min="3" max="3" width="14.125" customWidth="1"/>
    <col min="4" max="8" width="9.75" bestFit="1" customWidth="1"/>
  </cols>
  <sheetData>
    <row r="2" spans="2:11">
      <c r="B2" s="9" t="s">
        <v>0</v>
      </c>
      <c r="C2" s="9" t="s">
        <v>17</v>
      </c>
      <c r="D2" s="9" t="s">
        <v>1295</v>
      </c>
      <c r="E2" s="9" t="s">
        <v>1300</v>
      </c>
      <c r="F2" s="9" t="s">
        <v>1314</v>
      </c>
      <c r="G2" s="9" t="s">
        <v>6</v>
      </c>
      <c r="H2" s="9" t="s">
        <v>13</v>
      </c>
      <c r="I2" s="9" t="s">
        <v>1293</v>
      </c>
      <c r="J2" s="9" t="s">
        <v>1294</v>
      </c>
      <c r="K2" s="9" t="s">
        <v>9</v>
      </c>
    </row>
    <row r="3" spans="2:11">
      <c r="B3" s="10">
        <v>1</v>
      </c>
      <c r="C3" s="49" t="s">
        <v>1302</v>
      </c>
      <c r="D3" s="49" t="s">
        <v>1296</v>
      </c>
      <c r="E3" s="49">
        <v>4</v>
      </c>
      <c r="F3" s="16">
        <v>3</v>
      </c>
      <c r="G3" s="16">
        <v>2</v>
      </c>
      <c r="H3" s="16">
        <v>2</v>
      </c>
      <c r="I3" s="16">
        <v>2</v>
      </c>
      <c r="J3" s="16">
        <v>2</v>
      </c>
      <c r="K3" s="11">
        <f>SUM(E3:J3)</f>
        <v>15</v>
      </c>
    </row>
    <row r="4" spans="2:11">
      <c r="B4" s="10">
        <v>2</v>
      </c>
      <c r="C4" s="49" t="s">
        <v>1309</v>
      </c>
      <c r="D4" s="49" t="s">
        <v>1310</v>
      </c>
      <c r="E4" s="49">
        <v>4</v>
      </c>
      <c r="F4" s="16">
        <v>3</v>
      </c>
      <c r="G4" s="16">
        <v>2</v>
      </c>
      <c r="H4" s="16">
        <v>2</v>
      </c>
      <c r="I4" s="16">
        <v>2</v>
      </c>
      <c r="J4" s="16">
        <v>2</v>
      </c>
      <c r="K4" s="11">
        <f>SUM(E4:J4)</f>
        <v>15</v>
      </c>
    </row>
    <row r="5" spans="2:11">
      <c r="B5" s="10">
        <v>3</v>
      </c>
      <c r="C5" s="49" t="s">
        <v>1303</v>
      </c>
      <c r="D5" s="49" t="s">
        <v>1296</v>
      </c>
      <c r="E5" s="49">
        <v>3</v>
      </c>
      <c r="F5" s="16">
        <v>4</v>
      </c>
      <c r="G5" s="16">
        <v>1</v>
      </c>
      <c r="H5" s="16">
        <v>2</v>
      </c>
      <c r="I5" s="16">
        <v>4</v>
      </c>
      <c r="J5" s="16">
        <v>1</v>
      </c>
      <c r="K5" s="11">
        <f>SUM(E5:J5)</f>
        <v>15</v>
      </c>
    </row>
    <row r="6" spans="2:11">
      <c r="B6" s="10">
        <v>4</v>
      </c>
      <c r="C6" s="49" t="s">
        <v>1304</v>
      </c>
      <c r="D6" s="49" t="s">
        <v>1296</v>
      </c>
      <c r="E6" s="49">
        <v>3</v>
      </c>
      <c r="F6" s="16">
        <v>4</v>
      </c>
      <c r="G6" s="16">
        <v>1</v>
      </c>
      <c r="H6" s="16">
        <v>4</v>
      </c>
      <c r="I6" s="16">
        <v>2</v>
      </c>
      <c r="J6" s="16">
        <v>1</v>
      </c>
      <c r="K6" s="11">
        <f>SUM(E6:J6)</f>
        <v>15</v>
      </c>
    </row>
    <row r="7" spans="2:11">
      <c r="B7" s="10">
        <v>5</v>
      </c>
      <c r="C7" s="49" t="s">
        <v>1305</v>
      </c>
      <c r="D7" s="49" t="s">
        <v>1296</v>
      </c>
      <c r="E7" s="49">
        <v>2</v>
      </c>
      <c r="F7" s="16">
        <v>5</v>
      </c>
      <c r="G7" s="16">
        <v>3</v>
      </c>
      <c r="H7" s="16">
        <v>1</v>
      </c>
      <c r="I7" s="16">
        <v>3</v>
      </c>
      <c r="J7" s="16">
        <v>1</v>
      </c>
      <c r="K7" s="11">
        <f>SUM(E7:J7)</f>
        <v>15</v>
      </c>
    </row>
    <row r="8" spans="2:11">
      <c r="B8" s="10">
        <v>6</v>
      </c>
      <c r="C8" s="49" t="s">
        <v>1306</v>
      </c>
      <c r="D8" s="49" t="s">
        <v>1296</v>
      </c>
      <c r="E8" s="49">
        <v>2</v>
      </c>
      <c r="F8" s="16">
        <v>5</v>
      </c>
      <c r="G8" s="16">
        <v>4</v>
      </c>
      <c r="H8" s="16">
        <v>1</v>
      </c>
      <c r="I8" s="16">
        <v>1</v>
      </c>
      <c r="J8" s="16">
        <v>2</v>
      </c>
      <c r="K8" s="11">
        <f>SUM(E8:J8)</f>
        <v>15</v>
      </c>
    </row>
    <row r="9" spans="2:11">
      <c r="B9" s="10">
        <v>7</v>
      </c>
      <c r="C9" s="49" t="s">
        <v>1307</v>
      </c>
      <c r="D9" s="49" t="s">
        <v>1296</v>
      </c>
      <c r="E9" s="49">
        <v>5</v>
      </c>
      <c r="F9" s="16">
        <v>2</v>
      </c>
      <c r="G9" s="16">
        <v>1</v>
      </c>
      <c r="H9" s="16">
        <v>2</v>
      </c>
      <c r="I9" s="16">
        <v>1</v>
      </c>
      <c r="J9" s="16">
        <v>4</v>
      </c>
      <c r="K9" s="11">
        <f>SUM(E9:J9)</f>
        <v>15</v>
      </c>
    </row>
    <row r="10" spans="2:11">
      <c r="B10" s="10">
        <v>8</v>
      </c>
      <c r="C10" s="49" t="s">
        <v>1308</v>
      </c>
      <c r="D10" s="49" t="s">
        <v>1296</v>
      </c>
      <c r="E10" s="49">
        <v>5</v>
      </c>
      <c r="F10" s="16">
        <v>2</v>
      </c>
      <c r="G10" s="16">
        <v>1</v>
      </c>
      <c r="H10" s="16">
        <v>3</v>
      </c>
      <c r="I10" s="16">
        <v>1</v>
      </c>
      <c r="J10" s="16">
        <v>3</v>
      </c>
      <c r="K10" s="11">
        <f>SUM(E10:J10)</f>
        <v>15</v>
      </c>
    </row>
    <row r="11" spans="2:11">
      <c r="B11" s="10">
        <v>9</v>
      </c>
      <c r="C11" s="49" t="s">
        <v>1315</v>
      </c>
      <c r="D11" s="49" t="s">
        <v>1310</v>
      </c>
      <c r="E11" s="49">
        <v>5</v>
      </c>
      <c r="F11" s="16">
        <v>2</v>
      </c>
      <c r="G11" s="16">
        <v>3</v>
      </c>
      <c r="H11" s="16">
        <v>1</v>
      </c>
      <c r="I11" s="16">
        <v>1</v>
      </c>
      <c r="J11" s="16">
        <v>3</v>
      </c>
      <c r="K11" s="11">
        <f>SUM(E11:J11)</f>
        <v>15</v>
      </c>
    </row>
    <row r="12" spans="2:11">
      <c r="B12" s="10">
        <v>10</v>
      </c>
      <c r="C12" s="49" t="s">
        <v>1311</v>
      </c>
      <c r="D12" s="49" t="s">
        <v>1310</v>
      </c>
      <c r="E12" s="49">
        <v>4</v>
      </c>
      <c r="F12" s="16">
        <v>3</v>
      </c>
      <c r="G12" s="16">
        <v>2</v>
      </c>
      <c r="H12" s="16">
        <v>1</v>
      </c>
      <c r="I12" s="16">
        <v>2</v>
      </c>
      <c r="J12" s="16">
        <v>3</v>
      </c>
      <c r="K12" s="11">
        <f>SUM(E12:J12)</f>
        <v>15</v>
      </c>
    </row>
    <row r="13" spans="2:11">
      <c r="B13" s="10">
        <v>11</v>
      </c>
      <c r="C13" s="49" t="s">
        <v>1312</v>
      </c>
      <c r="D13" s="49" t="s">
        <v>1310</v>
      </c>
      <c r="E13" s="49">
        <v>3</v>
      </c>
      <c r="F13" s="16">
        <v>4</v>
      </c>
      <c r="G13" s="16">
        <v>1</v>
      </c>
      <c r="H13" s="16">
        <v>3</v>
      </c>
      <c r="I13" s="16">
        <v>3</v>
      </c>
      <c r="J13" s="16">
        <v>1</v>
      </c>
      <c r="K13" s="11">
        <f>SUM(E13:J13)</f>
        <v>15</v>
      </c>
    </row>
    <row r="14" spans="2:11">
      <c r="B14" s="10">
        <v>12</v>
      </c>
      <c r="C14" s="49" t="s">
        <v>1313</v>
      </c>
      <c r="D14" s="49" t="s">
        <v>1310</v>
      </c>
      <c r="E14" s="49">
        <v>2</v>
      </c>
      <c r="F14" s="16">
        <v>5</v>
      </c>
      <c r="G14" s="16">
        <v>1</v>
      </c>
      <c r="H14" s="16">
        <v>4</v>
      </c>
      <c r="I14" s="16">
        <v>1</v>
      </c>
      <c r="J14" s="16">
        <v>2</v>
      </c>
      <c r="K14" s="11">
        <f>SUM(E14:J14)</f>
        <v>15</v>
      </c>
    </row>
  </sheetData>
  <autoFilter ref="B2:K2">
    <sortState ref="B3:K14">
      <sortCondition ref="B2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3" sqref="C3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108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1" t="s">
        <v>111</v>
      </c>
      <c r="I1" s="1" t="s">
        <v>10</v>
      </c>
    </row>
    <row r="2" spans="1:9">
      <c r="A2" s="1" t="s">
        <v>107</v>
      </c>
      <c r="B2" s="1"/>
      <c r="C2" s="1"/>
      <c r="D2" s="1"/>
      <c r="E2" s="1" t="s">
        <v>109</v>
      </c>
      <c r="F2" s="1"/>
      <c r="G2" s="1"/>
      <c r="H2" s="1" t="s">
        <v>112</v>
      </c>
      <c r="I2" s="1" t="s">
        <v>110</v>
      </c>
    </row>
    <row r="3" spans="1:9">
      <c r="A3" s="2">
        <f>B3+61000</f>
        <v>61001</v>
      </c>
      <c r="B3" s="2">
        <v>1</v>
      </c>
      <c r="C3" s="2" t="s">
        <v>88</v>
      </c>
      <c r="D3" s="2" t="e">
        <f>VLOOKUP(I3,BUFF效果!B:E,4,0)</f>
        <v>#N/A</v>
      </c>
      <c r="E3" s="12">
        <v>6</v>
      </c>
      <c r="F3" s="2">
        <v>1</v>
      </c>
      <c r="G3" s="2">
        <f t="shared" ref="G3" si="0">E3*(10+F3)</f>
        <v>66</v>
      </c>
      <c r="H3" s="2">
        <v>2</v>
      </c>
      <c r="I3" s="2">
        <v>3</v>
      </c>
    </row>
    <row r="4" spans="1:9">
      <c r="A4" s="2"/>
      <c r="B4" s="2"/>
      <c r="C4" s="2"/>
      <c r="D4" s="2"/>
      <c r="E4" s="12"/>
      <c r="F4" s="2"/>
      <c r="G4" s="2"/>
      <c r="H4" s="2"/>
      <c r="I4" s="2"/>
    </row>
    <row r="5" spans="1:9">
      <c r="A5" s="2"/>
      <c r="B5" s="2"/>
      <c r="C5" s="2"/>
      <c r="D5" s="2"/>
      <c r="E5" s="12"/>
      <c r="F5" s="2"/>
      <c r="G5" s="2"/>
      <c r="H5" s="2"/>
      <c r="I5" s="2"/>
    </row>
    <row r="6" spans="1:9">
      <c r="A6" s="2"/>
      <c r="B6" s="2"/>
      <c r="C6" s="2"/>
      <c r="D6" s="2"/>
      <c r="E6" s="12"/>
      <c r="F6" s="2"/>
      <c r="G6" s="2"/>
      <c r="H6" s="2"/>
      <c r="I6" s="2"/>
    </row>
    <row r="7" spans="1:9">
      <c r="A7" s="2"/>
      <c r="B7" s="2"/>
      <c r="C7" s="2"/>
      <c r="D7" s="2"/>
      <c r="E7" s="12"/>
      <c r="F7" s="2"/>
      <c r="G7" s="2"/>
      <c r="H7" s="2"/>
      <c r="I7" s="2"/>
    </row>
    <row r="8" spans="1:9">
      <c r="A8" s="2"/>
      <c r="B8" s="2"/>
      <c r="C8" s="2"/>
      <c r="D8" s="2"/>
      <c r="E8" s="12"/>
      <c r="F8" s="2"/>
      <c r="G8" s="2"/>
      <c r="H8" s="2"/>
      <c r="I8" s="2"/>
    </row>
    <row r="9" spans="1:9">
      <c r="A9" s="2"/>
      <c r="B9" s="2"/>
      <c r="C9" s="2"/>
      <c r="D9" s="2"/>
      <c r="E9" s="12"/>
      <c r="F9" s="2"/>
      <c r="G9" s="2"/>
      <c r="H9" s="2"/>
      <c r="I9" s="2"/>
    </row>
    <row r="10" spans="1:9">
      <c r="A10" s="2"/>
      <c r="B10" s="2"/>
      <c r="C10" s="4"/>
      <c r="D10" s="6"/>
      <c r="E10" s="4"/>
      <c r="F10" s="6"/>
      <c r="G10" s="6"/>
      <c r="H10" s="2"/>
      <c r="I10" s="2"/>
    </row>
    <row r="11" spans="1:9">
      <c r="A11" s="2"/>
      <c r="B11" s="2"/>
      <c r="C11" s="4"/>
      <c r="D11" s="6"/>
      <c r="E11" s="4"/>
      <c r="F11" s="6"/>
      <c r="G11" s="6"/>
      <c r="H11" s="2"/>
      <c r="I11" s="2"/>
    </row>
    <row r="12" spans="1:9">
      <c r="A12" s="2"/>
      <c r="B12" s="2"/>
      <c r="C12" s="4"/>
      <c r="D12" s="6"/>
      <c r="E12" s="4"/>
      <c r="F12" s="6"/>
      <c r="G12" s="6"/>
      <c r="H12" s="2"/>
      <c r="I12" s="2"/>
    </row>
    <row r="13" spans="1:9">
      <c r="A13" s="2"/>
      <c r="B13" s="2"/>
      <c r="C13" s="4"/>
      <c r="D13" s="6"/>
      <c r="E13" s="4"/>
      <c r="F13" s="6"/>
      <c r="G13" s="6"/>
      <c r="H13" s="2"/>
      <c r="I13" s="2"/>
    </row>
    <row r="14" spans="1:9">
      <c r="A14" s="2"/>
      <c r="B14" s="2"/>
      <c r="C14" s="4"/>
      <c r="D14" s="6"/>
      <c r="E14" s="4"/>
      <c r="F14" s="6"/>
      <c r="G14" s="6"/>
      <c r="H14" s="2"/>
      <c r="I14" s="2"/>
    </row>
    <row r="15" spans="1:9">
      <c r="A15" s="2"/>
      <c r="B15" s="2"/>
      <c r="C15" s="4"/>
      <c r="D15" s="6"/>
      <c r="E15" s="4"/>
      <c r="F15" s="6"/>
      <c r="G15" s="6"/>
      <c r="H15" s="2"/>
      <c r="I15" s="2"/>
    </row>
    <row r="16" spans="1:9">
      <c r="A16" s="2"/>
      <c r="B16" s="2"/>
      <c r="C16" s="4"/>
      <c r="D16" s="6"/>
      <c r="E16" s="4"/>
      <c r="F16" s="6"/>
      <c r="G16" s="6"/>
      <c r="H16" s="2"/>
      <c r="I16" s="2"/>
    </row>
    <row r="17" spans="1:9">
      <c r="A17" s="2"/>
      <c r="B17" s="2"/>
      <c r="C17" s="13"/>
      <c r="D17" s="17"/>
      <c r="E17" s="13"/>
      <c r="F17" s="5"/>
      <c r="G17" s="5"/>
      <c r="H17" s="2"/>
      <c r="I17" s="2"/>
    </row>
    <row r="18" spans="1:9">
      <c r="A18" s="2"/>
      <c r="B18" s="2"/>
      <c r="C18" s="13"/>
      <c r="D18" s="17"/>
      <c r="E18" s="13"/>
      <c r="F18" s="5"/>
      <c r="G18" s="5"/>
      <c r="H18" s="2"/>
      <c r="I18" s="2"/>
    </row>
    <row r="19" spans="1:9">
      <c r="A19" s="2"/>
      <c r="B19" s="2"/>
      <c r="C19" s="13"/>
      <c r="D19" s="17"/>
      <c r="E19" s="13"/>
      <c r="F19" s="5"/>
      <c r="G19" s="5"/>
      <c r="H19" s="2"/>
      <c r="I19" s="2"/>
    </row>
    <row r="20" spans="1:9">
      <c r="A20" s="2"/>
      <c r="B20" s="2"/>
      <c r="C20" s="13"/>
      <c r="D20" s="17"/>
      <c r="E20" s="13"/>
      <c r="F20" s="5"/>
      <c r="G20" s="5"/>
      <c r="H20" s="2"/>
      <c r="I20" s="2"/>
    </row>
    <row r="21" spans="1:9">
      <c r="A21" s="2"/>
      <c r="B21" s="2"/>
      <c r="C21" s="13"/>
      <c r="D21" s="17"/>
      <c r="E21" s="13"/>
      <c r="F21" s="5"/>
      <c r="G21" s="5"/>
      <c r="H21" s="2"/>
      <c r="I21" s="2"/>
    </row>
    <row r="22" spans="1:9">
      <c r="A22" s="2"/>
      <c r="B22" s="2"/>
      <c r="C22" s="13"/>
      <c r="D22" s="17"/>
      <c r="E22" s="13"/>
      <c r="F22" s="5"/>
      <c r="G22" s="5"/>
      <c r="H22" s="2"/>
      <c r="I22" s="2"/>
    </row>
    <row r="23" spans="1:9">
      <c r="A23" s="2"/>
      <c r="B23" s="2"/>
      <c r="C23" s="13"/>
      <c r="D23" s="17"/>
      <c r="E23" s="13"/>
      <c r="F23" s="5"/>
      <c r="G23" s="5"/>
      <c r="H23" s="2"/>
      <c r="I23" s="2"/>
    </row>
    <row r="24" spans="1:9">
      <c r="A24" s="2"/>
      <c r="B24" s="2"/>
      <c r="C24" s="14"/>
      <c r="D24" s="7"/>
      <c r="E24" s="14"/>
      <c r="F24" s="7"/>
      <c r="G24" s="7"/>
      <c r="H24" s="2"/>
      <c r="I24" s="2"/>
    </row>
    <row r="25" spans="1:9">
      <c r="A25" s="2"/>
      <c r="B25" s="2"/>
      <c r="C25" s="14"/>
      <c r="D25" s="7"/>
      <c r="E25" s="14"/>
      <c r="F25" s="7"/>
      <c r="G25" s="7"/>
      <c r="H25" s="2"/>
      <c r="I25" s="2"/>
    </row>
    <row r="26" spans="1:9">
      <c r="A26" s="2"/>
      <c r="B26" s="2"/>
      <c r="C26" s="14"/>
      <c r="D26" s="7"/>
      <c r="E26" s="14"/>
      <c r="F26" s="7"/>
      <c r="G26" s="7"/>
      <c r="H26" s="2"/>
      <c r="I26" s="2"/>
    </row>
    <row r="27" spans="1:9">
      <c r="A27" s="2"/>
      <c r="B27" s="2"/>
      <c r="C27" s="14"/>
      <c r="D27" s="7"/>
      <c r="E27" s="14"/>
      <c r="F27" s="7"/>
      <c r="G27" s="7"/>
      <c r="H27" s="2"/>
      <c r="I27" s="2"/>
    </row>
    <row r="28" spans="1:9">
      <c r="A28" s="2"/>
      <c r="B28" s="2"/>
      <c r="C28" s="14"/>
      <c r="D28" s="7"/>
      <c r="E28" s="14"/>
      <c r="F28" s="7"/>
      <c r="G28" s="7"/>
      <c r="H28" s="2"/>
      <c r="I28" s="2"/>
    </row>
    <row r="29" spans="1:9">
      <c r="A29" s="2"/>
      <c r="B29" s="2"/>
      <c r="C29" s="14"/>
      <c r="D29" s="7"/>
      <c r="E29" s="14"/>
      <c r="F29" s="7"/>
      <c r="G29" s="7"/>
      <c r="H29" s="2"/>
      <c r="I29" s="2"/>
    </row>
    <row r="30" spans="1:9">
      <c r="A30" s="2"/>
      <c r="B30" s="2"/>
      <c r="C30" s="14"/>
      <c r="D30" s="7"/>
      <c r="E30" s="14"/>
      <c r="F30" s="7"/>
      <c r="G30" s="7"/>
      <c r="H30" s="2"/>
      <c r="I30" s="2"/>
    </row>
    <row r="31" spans="1:9">
      <c r="A31" s="2"/>
      <c r="B31" s="2"/>
      <c r="C31" s="15"/>
      <c r="D31" s="3"/>
      <c r="E31" s="15"/>
      <c r="F31" s="3"/>
      <c r="G31" s="3"/>
      <c r="H31" s="2"/>
      <c r="I31" s="2"/>
    </row>
    <row r="32" spans="1:9">
      <c r="A32" s="2"/>
      <c r="B32" s="2"/>
      <c r="C32" s="15"/>
      <c r="D32" s="3"/>
      <c r="E32" s="15"/>
      <c r="F32" s="3"/>
      <c r="G32" s="3"/>
      <c r="H32" s="2"/>
      <c r="I32" s="2"/>
    </row>
    <row r="33" spans="1:9">
      <c r="A33" s="2"/>
      <c r="B33" s="2"/>
      <c r="C33" s="15"/>
      <c r="D33" s="3"/>
      <c r="E33" s="15"/>
      <c r="F33" s="3"/>
      <c r="G33" s="3"/>
      <c r="H33" s="2"/>
      <c r="I33" s="2"/>
    </row>
    <row r="34" spans="1:9">
      <c r="A34" s="2"/>
      <c r="B34" s="2"/>
      <c r="C34" s="15"/>
      <c r="D34" s="3"/>
      <c r="E34" s="15"/>
      <c r="F34" s="3"/>
      <c r="G34" s="3"/>
      <c r="H34" s="2"/>
      <c r="I34" s="2"/>
    </row>
    <row r="35" spans="1:9">
      <c r="A35" s="2"/>
      <c r="B35" s="2"/>
      <c r="C35" s="15"/>
      <c r="D35" s="3"/>
      <c r="E35" s="15"/>
      <c r="F35" s="3"/>
      <c r="G35" s="3"/>
      <c r="H35" s="2"/>
      <c r="I35" s="2"/>
    </row>
    <row r="36" spans="1:9">
      <c r="A36" s="2"/>
      <c r="B36" s="2"/>
      <c r="C36" s="15"/>
      <c r="D36" s="3"/>
      <c r="E36" s="15"/>
      <c r="F36" s="3"/>
      <c r="G36" s="3"/>
      <c r="H36" s="2"/>
      <c r="I36" s="2"/>
    </row>
    <row r="37" spans="1:9">
      <c r="A37" s="2"/>
      <c r="B37" s="2"/>
      <c r="C37" s="15"/>
      <c r="D37" s="3"/>
      <c r="E37" s="15"/>
      <c r="F37" s="3"/>
      <c r="G37" s="3"/>
      <c r="H37" s="2"/>
      <c r="I37" s="2"/>
    </row>
    <row r="38" spans="1:9">
      <c r="A38" s="42"/>
      <c r="B38" s="42"/>
      <c r="C38" s="42"/>
      <c r="D38" s="42"/>
      <c r="E38" s="42"/>
      <c r="F38" s="42"/>
      <c r="G38" s="42"/>
      <c r="H38" s="42"/>
      <c r="I38" s="42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A4" sqref="A4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20" t="s">
        <v>83</v>
      </c>
      <c r="I1" s="1" t="s">
        <v>10</v>
      </c>
      <c r="J1" s="1" t="s">
        <v>116</v>
      </c>
      <c r="K1" s="1" t="s">
        <v>106</v>
      </c>
    </row>
    <row r="2" spans="1:11">
      <c r="A2" s="1" t="s">
        <v>113</v>
      </c>
      <c r="B2" s="1"/>
      <c r="C2" s="1"/>
      <c r="D2" s="1"/>
      <c r="E2" s="1" t="s">
        <v>114</v>
      </c>
      <c r="F2" s="1"/>
      <c r="G2" s="1"/>
      <c r="H2" s="1"/>
      <c r="I2" s="1" t="s">
        <v>115</v>
      </c>
      <c r="J2" s="1" t="s">
        <v>117</v>
      </c>
      <c r="K2" s="1" t="s">
        <v>118</v>
      </c>
    </row>
    <row r="3" spans="1:11">
      <c r="A3" s="2">
        <f>B3+62000</f>
        <v>62001</v>
      </c>
      <c r="B3" s="2">
        <v>1</v>
      </c>
      <c r="C3" s="6" t="s">
        <v>75</v>
      </c>
      <c r="D3" s="6" t="str">
        <f>VLOOKUP(I3,BUFF效果!B:E,4,0)</f>
        <v>提升生命上限</v>
      </c>
      <c r="E3" s="4">
        <v>100</v>
      </c>
      <c r="F3" s="6">
        <v>1</v>
      </c>
      <c r="G3" s="6">
        <f t="shared" ref="G3:G34" si="0">E3*F3</f>
        <v>100</v>
      </c>
      <c r="H3" s="6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2">
        <f t="shared" ref="A4:A34" si="1">B4+62000</f>
        <v>62002</v>
      </c>
      <c r="B4" s="2">
        <v>2</v>
      </c>
      <c r="C4" s="6" t="s">
        <v>76</v>
      </c>
      <c r="D4" s="6" t="str">
        <f>VLOOKUP(I4,BUFF效果!B:E,4,0)</f>
        <v>提升初始气势</v>
      </c>
      <c r="E4" s="4">
        <v>1</v>
      </c>
      <c r="F4" s="6">
        <v>1</v>
      </c>
      <c r="G4" s="6">
        <f t="shared" si="0"/>
        <v>1</v>
      </c>
      <c r="H4" s="6">
        <f t="shared" ref="H4:H34" si="2">60*POWER(2,F4+K4-2)</f>
        <v>120</v>
      </c>
      <c r="I4" s="2">
        <v>2</v>
      </c>
      <c r="J4" s="2">
        <v>2</v>
      </c>
      <c r="K4" s="2">
        <v>2</v>
      </c>
    </row>
    <row r="5" spans="1:11">
      <c r="A5" s="2">
        <f t="shared" si="1"/>
        <v>62003</v>
      </c>
      <c r="B5" s="2">
        <v>3</v>
      </c>
      <c r="C5" s="6" t="s">
        <v>77</v>
      </c>
      <c r="D5" s="6" t="e">
        <f>VLOOKUP(I5,BUFF效果!B:E,4,0)</f>
        <v>#N/A</v>
      </c>
      <c r="E5" s="4">
        <v>1</v>
      </c>
      <c r="F5" s="6">
        <v>1</v>
      </c>
      <c r="G5" s="6">
        <f t="shared" si="0"/>
        <v>1</v>
      </c>
      <c r="H5" s="6">
        <f t="shared" si="2"/>
        <v>120</v>
      </c>
      <c r="I5" s="2">
        <v>9</v>
      </c>
      <c r="J5" s="2">
        <v>9</v>
      </c>
      <c r="K5" s="2">
        <v>2</v>
      </c>
    </row>
    <row r="6" spans="1:11">
      <c r="A6" s="2">
        <f t="shared" si="1"/>
        <v>62004</v>
      </c>
      <c r="B6" s="2">
        <v>4</v>
      </c>
      <c r="C6" s="6" t="s">
        <v>78</v>
      </c>
      <c r="D6" s="6" t="e">
        <f>VLOOKUP(I6,BUFF效果!B:E,4,0)</f>
        <v>#N/A</v>
      </c>
      <c r="E6" s="4">
        <v>1</v>
      </c>
      <c r="F6" s="6">
        <v>1</v>
      </c>
      <c r="G6" s="6">
        <f t="shared" si="0"/>
        <v>1</v>
      </c>
      <c r="H6" s="6">
        <f t="shared" si="2"/>
        <v>120</v>
      </c>
      <c r="I6" s="2">
        <v>10</v>
      </c>
      <c r="J6" s="2">
        <v>10</v>
      </c>
      <c r="K6" s="2">
        <v>2</v>
      </c>
    </row>
    <row r="7" spans="1:11">
      <c r="A7" s="2">
        <f t="shared" si="1"/>
        <v>62005</v>
      </c>
      <c r="B7" s="2">
        <v>5</v>
      </c>
      <c r="C7" s="6" t="s">
        <v>79</v>
      </c>
      <c r="D7" s="6" t="e">
        <f>VLOOKUP(I7,BUFF效果!B:E,4,0)</f>
        <v>#N/A</v>
      </c>
      <c r="E7" s="4">
        <v>1</v>
      </c>
      <c r="F7" s="6">
        <v>1</v>
      </c>
      <c r="G7" s="6">
        <f t="shared" si="0"/>
        <v>1</v>
      </c>
      <c r="H7" s="6">
        <f t="shared" si="2"/>
        <v>120</v>
      </c>
      <c r="I7" s="2">
        <v>11</v>
      </c>
      <c r="J7" s="2">
        <v>11</v>
      </c>
      <c r="K7" s="2">
        <v>2</v>
      </c>
    </row>
    <row r="8" spans="1:11">
      <c r="A8" s="2">
        <f t="shared" si="1"/>
        <v>62006</v>
      </c>
      <c r="B8" s="2">
        <v>6</v>
      </c>
      <c r="C8" s="6" t="s">
        <v>80</v>
      </c>
      <c r="D8" s="6" t="e">
        <f>VLOOKUP(I8,BUFF效果!B:E,4,0)</f>
        <v>#N/A</v>
      </c>
      <c r="E8" s="4">
        <v>1</v>
      </c>
      <c r="F8" s="6">
        <v>1</v>
      </c>
      <c r="G8" s="6">
        <f t="shared" si="0"/>
        <v>1</v>
      </c>
      <c r="H8" s="6">
        <f t="shared" si="2"/>
        <v>120</v>
      </c>
      <c r="I8" s="2">
        <v>12</v>
      </c>
      <c r="J8" s="2">
        <v>12</v>
      </c>
      <c r="K8" s="2">
        <v>2</v>
      </c>
    </row>
    <row r="9" spans="1:11">
      <c r="A9" s="2">
        <f t="shared" si="1"/>
        <v>62007</v>
      </c>
      <c r="B9" s="2">
        <v>7</v>
      </c>
      <c r="C9" s="6" t="s">
        <v>81</v>
      </c>
      <c r="D9" s="6" t="e">
        <f>VLOOKUP(I9,BUFF效果!B:E,4,0)</f>
        <v>#N/A</v>
      </c>
      <c r="E9" s="4">
        <v>1</v>
      </c>
      <c r="F9" s="6">
        <v>1</v>
      </c>
      <c r="G9" s="6">
        <f t="shared" si="0"/>
        <v>1</v>
      </c>
      <c r="H9" s="6">
        <f t="shared" si="2"/>
        <v>120</v>
      </c>
      <c r="I9" s="2">
        <v>13</v>
      </c>
      <c r="J9" s="2">
        <v>13</v>
      </c>
      <c r="K9" s="2">
        <v>2</v>
      </c>
    </row>
    <row r="10" spans="1:11">
      <c r="A10" s="2">
        <f t="shared" si="1"/>
        <v>62008</v>
      </c>
      <c r="B10" s="2">
        <v>8</v>
      </c>
      <c r="C10" s="6" t="s">
        <v>82</v>
      </c>
      <c r="D10" s="6" t="e">
        <f>VLOOKUP(I10,BUFF效果!B:E,4,0)</f>
        <v>#N/A</v>
      </c>
      <c r="E10" s="4">
        <v>1</v>
      </c>
      <c r="F10" s="6">
        <v>1</v>
      </c>
      <c r="G10" s="6">
        <f t="shared" si="0"/>
        <v>1</v>
      </c>
      <c r="H10" s="6">
        <f t="shared" si="2"/>
        <v>120</v>
      </c>
      <c r="I10" s="2">
        <v>14</v>
      </c>
      <c r="J10" s="2">
        <v>14</v>
      </c>
      <c r="K10" s="2">
        <v>2</v>
      </c>
    </row>
    <row r="11" spans="1:11">
      <c r="A11" s="2">
        <f t="shared" si="1"/>
        <v>62009</v>
      </c>
      <c r="B11" s="2">
        <v>9</v>
      </c>
      <c r="C11" s="5" t="s">
        <v>59</v>
      </c>
      <c r="D11" s="17" t="str">
        <f>VLOOKUP(I11,BUFF效果!B:E,4,0)</f>
        <v>提升生命上限</v>
      </c>
      <c r="E11" s="13">
        <v>200</v>
      </c>
      <c r="F11" s="5">
        <v>1</v>
      </c>
      <c r="G11" s="5">
        <f t="shared" si="0"/>
        <v>200</v>
      </c>
      <c r="H11" s="17">
        <f t="shared" si="2"/>
        <v>240</v>
      </c>
      <c r="I11" s="2">
        <v>1</v>
      </c>
      <c r="J11" s="2">
        <v>1</v>
      </c>
      <c r="K11" s="2">
        <v>3</v>
      </c>
    </row>
    <row r="12" spans="1:11">
      <c r="A12" s="2">
        <f t="shared" si="1"/>
        <v>62010</v>
      </c>
      <c r="B12" s="2">
        <v>10</v>
      </c>
      <c r="C12" s="5" t="s">
        <v>60</v>
      </c>
      <c r="D12" s="17" t="str">
        <f>VLOOKUP(I12,BUFF效果!B:E,4,0)</f>
        <v>提升初始气势</v>
      </c>
      <c r="E12" s="13">
        <v>2</v>
      </c>
      <c r="F12" s="5">
        <v>1</v>
      </c>
      <c r="G12" s="5">
        <f t="shared" si="0"/>
        <v>2</v>
      </c>
      <c r="H12" s="17">
        <f t="shared" si="2"/>
        <v>240</v>
      </c>
      <c r="I12" s="2">
        <v>2</v>
      </c>
      <c r="J12" s="2">
        <v>2</v>
      </c>
      <c r="K12" s="2">
        <v>3</v>
      </c>
    </row>
    <row r="13" spans="1:11">
      <c r="A13" s="2">
        <f t="shared" si="1"/>
        <v>62011</v>
      </c>
      <c r="B13" s="2">
        <v>11</v>
      </c>
      <c r="C13" s="5" t="s">
        <v>61</v>
      </c>
      <c r="D13" s="17" t="e">
        <f>VLOOKUP(I13,BUFF效果!B:E,4,0)</f>
        <v>#N/A</v>
      </c>
      <c r="E13" s="13">
        <v>2</v>
      </c>
      <c r="F13" s="5">
        <v>1</v>
      </c>
      <c r="G13" s="5">
        <f t="shared" si="0"/>
        <v>2</v>
      </c>
      <c r="H13" s="17">
        <f t="shared" si="2"/>
        <v>240</v>
      </c>
      <c r="I13" s="2">
        <v>9</v>
      </c>
      <c r="J13" s="2">
        <v>9</v>
      </c>
      <c r="K13" s="2">
        <v>3</v>
      </c>
    </row>
    <row r="14" spans="1:11">
      <c r="A14" s="2">
        <f t="shared" si="1"/>
        <v>62012</v>
      </c>
      <c r="B14" s="2">
        <v>12</v>
      </c>
      <c r="C14" s="5" t="s">
        <v>62</v>
      </c>
      <c r="D14" s="17" t="e">
        <f>VLOOKUP(I14,BUFF效果!B:E,4,0)</f>
        <v>#N/A</v>
      </c>
      <c r="E14" s="13">
        <v>2</v>
      </c>
      <c r="F14" s="5">
        <v>1</v>
      </c>
      <c r="G14" s="5">
        <f t="shared" si="0"/>
        <v>2</v>
      </c>
      <c r="H14" s="17">
        <f t="shared" si="2"/>
        <v>240</v>
      </c>
      <c r="I14" s="2">
        <v>10</v>
      </c>
      <c r="J14" s="2">
        <v>10</v>
      </c>
      <c r="K14" s="2">
        <v>3</v>
      </c>
    </row>
    <row r="15" spans="1:11">
      <c r="A15" s="2">
        <f t="shared" si="1"/>
        <v>62013</v>
      </c>
      <c r="B15" s="2">
        <v>13</v>
      </c>
      <c r="C15" s="5" t="s">
        <v>63</v>
      </c>
      <c r="D15" s="17" t="e">
        <f>VLOOKUP(I15,BUFF效果!B:E,4,0)</f>
        <v>#N/A</v>
      </c>
      <c r="E15" s="13">
        <v>2</v>
      </c>
      <c r="F15" s="5">
        <v>1</v>
      </c>
      <c r="G15" s="5">
        <f t="shared" si="0"/>
        <v>2</v>
      </c>
      <c r="H15" s="17">
        <f t="shared" si="2"/>
        <v>240</v>
      </c>
      <c r="I15" s="2">
        <v>11</v>
      </c>
      <c r="J15" s="2">
        <v>11</v>
      </c>
      <c r="K15" s="2">
        <v>3</v>
      </c>
    </row>
    <row r="16" spans="1:11">
      <c r="A16" s="2">
        <f t="shared" si="1"/>
        <v>62014</v>
      </c>
      <c r="B16" s="2">
        <v>14</v>
      </c>
      <c r="C16" s="5" t="s">
        <v>64</v>
      </c>
      <c r="D16" s="17" t="e">
        <f>VLOOKUP(I16,BUFF效果!B:E,4,0)</f>
        <v>#N/A</v>
      </c>
      <c r="E16" s="13">
        <v>2</v>
      </c>
      <c r="F16" s="5">
        <v>1</v>
      </c>
      <c r="G16" s="5">
        <f t="shared" si="0"/>
        <v>2</v>
      </c>
      <c r="H16" s="17">
        <f t="shared" si="2"/>
        <v>240</v>
      </c>
      <c r="I16" s="2">
        <v>12</v>
      </c>
      <c r="J16" s="2">
        <v>12</v>
      </c>
      <c r="K16" s="2">
        <v>3</v>
      </c>
    </row>
    <row r="17" spans="1:11">
      <c r="A17" s="2">
        <f t="shared" si="1"/>
        <v>62015</v>
      </c>
      <c r="B17" s="2">
        <v>15</v>
      </c>
      <c r="C17" s="5" t="s">
        <v>65</v>
      </c>
      <c r="D17" s="17" t="e">
        <f>VLOOKUP(I17,BUFF效果!B:E,4,0)</f>
        <v>#N/A</v>
      </c>
      <c r="E17" s="13">
        <v>2</v>
      </c>
      <c r="F17" s="5">
        <v>1</v>
      </c>
      <c r="G17" s="5">
        <f t="shared" si="0"/>
        <v>2</v>
      </c>
      <c r="H17" s="17">
        <f t="shared" si="2"/>
        <v>240</v>
      </c>
      <c r="I17" s="2">
        <v>13</v>
      </c>
      <c r="J17" s="2">
        <v>13</v>
      </c>
      <c r="K17" s="2">
        <v>3</v>
      </c>
    </row>
    <row r="18" spans="1:11">
      <c r="A18" s="2">
        <f t="shared" si="1"/>
        <v>62016</v>
      </c>
      <c r="B18" s="2">
        <v>16</v>
      </c>
      <c r="C18" s="5" t="s">
        <v>66</v>
      </c>
      <c r="D18" s="17" t="e">
        <f>VLOOKUP(I18,BUFF效果!B:E,4,0)</f>
        <v>#N/A</v>
      </c>
      <c r="E18" s="13">
        <v>2</v>
      </c>
      <c r="F18" s="5">
        <v>1</v>
      </c>
      <c r="G18" s="5">
        <f t="shared" si="0"/>
        <v>2</v>
      </c>
      <c r="H18" s="17">
        <f t="shared" si="2"/>
        <v>240</v>
      </c>
      <c r="I18" s="2">
        <v>14</v>
      </c>
      <c r="J18" s="2">
        <v>14</v>
      </c>
      <c r="K18" s="2">
        <v>3</v>
      </c>
    </row>
    <row r="19" spans="1:11">
      <c r="A19" s="2">
        <f t="shared" si="1"/>
        <v>62017</v>
      </c>
      <c r="B19" s="2">
        <v>17</v>
      </c>
      <c r="C19" s="7" t="s">
        <v>51</v>
      </c>
      <c r="D19" s="7" t="str">
        <f>VLOOKUP(I19,BUFF效果!B:E,4,0)</f>
        <v>提升生命上限</v>
      </c>
      <c r="E19" s="14">
        <v>400</v>
      </c>
      <c r="F19" s="7">
        <v>1</v>
      </c>
      <c r="G19" s="7">
        <f t="shared" si="0"/>
        <v>400</v>
      </c>
      <c r="H19" s="7">
        <f t="shared" si="2"/>
        <v>480</v>
      </c>
      <c r="I19" s="2">
        <v>1</v>
      </c>
      <c r="J19" s="2">
        <v>1</v>
      </c>
      <c r="K19" s="2">
        <v>4</v>
      </c>
    </row>
    <row r="20" spans="1:11">
      <c r="A20" s="2">
        <f t="shared" si="1"/>
        <v>62018</v>
      </c>
      <c r="B20" s="2">
        <v>18</v>
      </c>
      <c r="C20" s="7" t="s">
        <v>52</v>
      </c>
      <c r="D20" s="7" t="str">
        <f>VLOOKUP(I20,BUFF效果!B:E,4,0)</f>
        <v>提升初始气势</v>
      </c>
      <c r="E20" s="14">
        <v>3</v>
      </c>
      <c r="F20" s="7">
        <v>1</v>
      </c>
      <c r="G20" s="7">
        <f t="shared" si="0"/>
        <v>3</v>
      </c>
      <c r="H20" s="7">
        <f t="shared" si="2"/>
        <v>480</v>
      </c>
      <c r="I20" s="2">
        <v>2</v>
      </c>
      <c r="J20" s="2">
        <v>2</v>
      </c>
      <c r="K20" s="2">
        <v>4</v>
      </c>
    </row>
    <row r="21" spans="1:11">
      <c r="A21" s="2">
        <f t="shared" si="1"/>
        <v>62019</v>
      </c>
      <c r="B21" s="2">
        <v>19</v>
      </c>
      <c r="C21" s="7" t="s">
        <v>53</v>
      </c>
      <c r="D21" s="7" t="e">
        <f>VLOOKUP(I21,BUFF效果!B:E,4,0)</f>
        <v>#N/A</v>
      </c>
      <c r="E21" s="14">
        <v>3</v>
      </c>
      <c r="F21" s="7">
        <v>1</v>
      </c>
      <c r="G21" s="7">
        <f t="shared" si="0"/>
        <v>3</v>
      </c>
      <c r="H21" s="7">
        <f t="shared" si="2"/>
        <v>480</v>
      </c>
      <c r="I21" s="2">
        <v>9</v>
      </c>
      <c r="J21" s="2">
        <v>9</v>
      </c>
      <c r="K21" s="2">
        <v>4</v>
      </c>
    </row>
    <row r="22" spans="1:11">
      <c r="A22" s="2">
        <f t="shared" si="1"/>
        <v>62020</v>
      </c>
      <c r="B22" s="2">
        <v>20</v>
      </c>
      <c r="C22" s="7" t="s">
        <v>54</v>
      </c>
      <c r="D22" s="7" t="e">
        <f>VLOOKUP(I22,BUFF效果!B:E,4,0)</f>
        <v>#N/A</v>
      </c>
      <c r="E22" s="14">
        <v>3</v>
      </c>
      <c r="F22" s="7">
        <v>1</v>
      </c>
      <c r="G22" s="7">
        <f t="shared" si="0"/>
        <v>3</v>
      </c>
      <c r="H22" s="7">
        <f t="shared" si="2"/>
        <v>480</v>
      </c>
      <c r="I22" s="2">
        <v>10</v>
      </c>
      <c r="J22" s="2">
        <v>10</v>
      </c>
      <c r="K22" s="2">
        <v>4</v>
      </c>
    </row>
    <row r="23" spans="1:11">
      <c r="A23" s="2">
        <f t="shared" si="1"/>
        <v>62021</v>
      </c>
      <c r="B23" s="2">
        <v>21</v>
      </c>
      <c r="C23" s="7" t="s">
        <v>55</v>
      </c>
      <c r="D23" s="7" t="e">
        <f>VLOOKUP(I23,BUFF效果!B:E,4,0)</f>
        <v>#N/A</v>
      </c>
      <c r="E23" s="14">
        <v>3</v>
      </c>
      <c r="F23" s="7">
        <v>1</v>
      </c>
      <c r="G23" s="7">
        <f t="shared" si="0"/>
        <v>3</v>
      </c>
      <c r="H23" s="7">
        <f t="shared" si="2"/>
        <v>480</v>
      </c>
      <c r="I23" s="2">
        <v>11</v>
      </c>
      <c r="J23" s="2">
        <v>11</v>
      </c>
      <c r="K23" s="2">
        <v>4</v>
      </c>
    </row>
    <row r="24" spans="1:11">
      <c r="A24" s="2">
        <f t="shared" si="1"/>
        <v>62022</v>
      </c>
      <c r="B24" s="2">
        <v>22</v>
      </c>
      <c r="C24" s="7" t="s">
        <v>56</v>
      </c>
      <c r="D24" s="7" t="e">
        <f>VLOOKUP(I24,BUFF效果!B:E,4,0)</f>
        <v>#N/A</v>
      </c>
      <c r="E24" s="14">
        <v>3</v>
      </c>
      <c r="F24" s="7">
        <v>1</v>
      </c>
      <c r="G24" s="7">
        <f t="shared" si="0"/>
        <v>3</v>
      </c>
      <c r="H24" s="7">
        <f t="shared" si="2"/>
        <v>480</v>
      </c>
      <c r="I24" s="2">
        <v>12</v>
      </c>
      <c r="J24" s="2">
        <v>12</v>
      </c>
      <c r="K24" s="2">
        <v>4</v>
      </c>
    </row>
    <row r="25" spans="1:11">
      <c r="A25" s="2">
        <f t="shared" si="1"/>
        <v>62023</v>
      </c>
      <c r="B25" s="2">
        <v>23</v>
      </c>
      <c r="C25" s="7" t="s">
        <v>57</v>
      </c>
      <c r="D25" s="7" t="e">
        <f>VLOOKUP(I25,BUFF效果!B:E,4,0)</f>
        <v>#N/A</v>
      </c>
      <c r="E25" s="14">
        <v>3</v>
      </c>
      <c r="F25" s="7">
        <v>1</v>
      </c>
      <c r="G25" s="7">
        <f t="shared" si="0"/>
        <v>3</v>
      </c>
      <c r="H25" s="7">
        <f t="shared" si="2"/>
        <v>480</v>
      </c>
      <c r="I25" s="2">
        <v>13</v>
      </c>
      <c r="J25" s="2">
        <v>13</v>
      </c>
      <c r="K25" s="2">
        <v>4</v>
      </c>
    </row>
    <row r="26" spans="1:11">
      <c r="A26" s="2">
        <f t="shared" si="1"/>
        <v>62024</v>
      </c>
      <c r="B26" s="2">
        <v>24</v>
      </c>
      <c r="C26" s="7" t="s">
        <v>58</v>
      </c>
      <c r="D26" s="7" t="e">
        <f>VLOOKUP(I26,BUFF效果!B:E,4,0)</f>
        <v>#N/A</v>
      </c>
      <c r="E26" s="14">
        <v>3</v>
      </c>
      <c r="F26" s="7">
        <v>1</v>
      </c>
      <c r="G26" s="7">
        <f t="shared" si="0"/>
        <v>3</v>
      </c>
      <c r="H26" s="7">
        <f t="shared" si="2"/>
        <v>480</v>
      </c>
      <c r="I26" s="2">
        <v>14</v>
      </c>
      <c r="J26" s="2">
        <v>14</v>
      </c>
      <c r="K26" s="2">
        <v>4</v>
      </c>
    </row>
    <row r="27" spans="1:11">
      <c r="A27" s="2">
        <f t="shared" si="1"/>
        <v>62025</v>
      </c>
      <c r="B27" s="2">
        <v>25</v>
      </c>
      <c r="C27" s="3" t="s">
        <v>67</v>
      </c>
      <c r="D27" s="3" t="str">
        <f>VLOOKUP(I27,BUFF效果!B:E,4,0)</f>
        <v>提升生命上限</v>
      </c>
      <c r="E27" s="15">
        <v>1000</v>
      </c>
      <c r="F27" s="3">
        <v>1</v>
      </c>
      <c r="G27" s="3">
        <f t="shared" si="0"/>
        <v>1000</v>
      </c>
      <c r="H27" s="3">
        <f t="shared" si="2"/>
        <v>960</v>
      </c>
      <c r="I27" s="2">
        <v>1</v>
      </c>
      <c r="J27" s="2">
        <v>1</v>
      </c>
      <c r="K27" s="2">
        <v>5</v>
      </c>
    </row>
    <row r="28" spans="1:11">
      <c r="A28" s="2">
        <f t="shared" si="1"/>
        <v>62026</v>
      </c>
      <c r="B28" s="2">
        <v>26</v>
      </c>
      <c r="C28" s="3" t="s">
        <v>68</v>
      </c>
      <c r="D28" s="3" t="str">
        <f>VLOOKUP(I28,BUFF效果!B:E,4,0)</f>
        <v>提升初始气势</v>
      </c>
      <c r="E28" s="15">
        <v>5</v>
      </c>
      <c r="F28" s="3">
        <v>1</v>
      </c>
      <c r="G28" s="3">
        <f t="shared" si="0"/>
        <v>5</v>
      </c>
      <c r="H28" s="3">
        <f t="shared" si="2"/>
        <v>960</v>
      </c>
      <c r="I28" s="2">
        <v>2</v>
      </c>
      <c r="J28" s="2">
        <v>2</v>
      </c>
      <c r="K28" s="2">
        <v>5</v>
      </c>
    </row>
    <row r="29" spans="1:11">
      <c r="A29" s="2">
        <f t="shared" si="1"/>
        <v>62027</v>
      </c>
      <c r="B29" s="2">
        <v>27</v>
      </c>
      <c r="C29" s="3" t="s">
        <v>69</v>
      </c>
      <c r="D29" s="3" t="e">
        <f>VLOOKUP(I29,BUFF效果!B:E,4,0)</f>
        <v>#N/A</v>
      </c>
      <c r="E29" s="15">
        <v>5</v>
      </c>
      <c r="F29" s="3">
        <v>1</v>
      </c>
      <c r="G29" s="3">
        <f t="shared" si="0"/>
        <v>5</v>
      </c>
      <c r="H29" s="3">
        <f t="shared" si="2"/>
        <v>960</v>
      </c>
      <c r="I29" s="2">
        <v>9</v>
      </c>
      <c r="J29" s="2">
        <v>9</v>
      </c>
      <c r="K29" s="2">
        <v>5</v>
      </c>
    </row>
    <row r="30" spans="1:11">
      <c r="A30" s="2">
        <f t="shared" si="1"/>
        <v>62028</v>
      </c>
      <c r="B30" s="2">
        <v>28</v>
      </c>
      <c r="C30" s="3" t="s">
        <v>70</v>
      </c>
      <c r="D30" s="3" t="e">
        <f>VLOOKUP(I30,BUFF效果!B:E,4,0)</f>
        <v>#N/A</v>
      </c>
      <c r="E30" s="15">
        <v>5</v>
      </c>
      <c r="F30" s="3">
        <v>1</v>
      </c>
      <c r="G30" s="3">
        <f t="shared" si="0"/>
        <v>5</v>
      </c>
      <c r="H30" s="3">
        <f t="shared" si="2"/>
        <v>960</v>
      </c>
      <c r="I30" s="2">
        <v>10</v>
      </c>
      <c r="J30" s="2">
        <v>10</v>
      </c>
      <c r="K30" s="2">
        <v>5</v>
      </c>
    </row>
    <row r="31" spans="1:11">
      <c r="A31" s="2">
        <f t="shared" si="1"/>
        <v>62029</v>
      </c>
      <c r="B31" s="2">
        <v>29</v>
      </c>
      <c r="C31" s="3" t="s">
        <v>71</v>
      </c>
      <c r="D31" s="3" t="e">
        <f>VLOOKUP(I31,BUFF效果!B:E,4,0)</f>
        <v>#N/A</v>
      </c>
      <c r="E31" s="15">
        <v>5</v>
      </c>
      <c r="F31" s="3">
        <v>1</v>
      </c>
      <c r="G31" s="3">
        <f t="shared" si="0"/>
        <v>5</v>
      </c>
      <c r="H31" s="3">
        <f t="shared" si="2"/>
        <v>960</v>
      </c>
      <c r="I31" s="2">
        <v>11</v>
      </c>
      <c r="J31" s="2">
        <v>11</v>
      </c>
      <c r="K31" s="2">
        <v>5</v>
      </c>
    </row>
    <row r="32" spans="1:11">
      <c r="A32" s="2">
        <f t="shared" si="1"/>
        <v>62030</v>
      </c>
      <c r="B32" s="2">
        <v>30</v>
      </c>
      <c r="C32" s="3" t="s">
        <v>72</v>
      </c>
      <c r="D32" s="3" t="e">
        <f>VLOOKUP(I32,BUFF效果!B:E,4,0)</f>
        <v>#N/A</v>
      </c>
      <c r="E32" s="15">
        <v>5</v>
      </c>
      <c r="F32" s="3">
        <v>1</v>
      </c>
      <c r="G32" s="3">
        <f t="shared" si="0"/>
        <v>5</v>
      </c>
      <c r="H32" s="3">
        <f t="shared" si="2"/>
        <v>960</v>
      </c>
      <c r="I32" s="2">
        <v>12</v>
      </c>
      <c r="J32" s="2">
        <v>12</v>
      </c>
      <c r="K32" s="2">
        <v>5</v>
      </c>
    </row>
    <row r="33" spans="1:11">
      <c r="A33" s="2">
        <f t="shared" si="1"/>
        <v>62031</v>
      </c>
      <c r="B33" s="2">
        <v>31</v>
      </c>
      <c r="C33" s="3" t="s">
        <v>73</v>
      </c>
      <c r="D33" s="3" t="e">
        <f>VLOOKUP(I33,BUFF效果!B:E,4,0)</f>
        <v>#N/A</v>
      </c>
      <c r="E33" s="15">
        <v>5</v>
      </c>
      <c r="F33" s="3">
        <v>1</v>
      </c>
      <c r="G33" s="3">
        <f t="shared" si="0"/>
        <v>5</v>
      </c>
      <c r="H33" s="3">
        <f t="shared" si="2"/>
        <v>960</v>
      </c>
      <c r="I33" s="2">
        <v>13</v>
      </c>
      <c r="J33" s="2">
        <v>13</v>
      </c>
      <c r="K33" s="2">
        <v>5</v>
      </c>
    </row>
    <row r="34" spans="1:11">
      <c r="A34" s="2">
        <f t="shared" si="1"/>
        <v>62032</v>
      </c>
      <c r="B34" s="2">
        <v>32</v>
      </c>
      <c r="C34" s="3" t="s">
        <v>74</v>
      </c>
      <c r="D34" s="3" t="e">
        <f>VLOOKUP(I34,BUFF效果!B:E,4,0)</f>
        <v>#N/A</v>
      </c>
      <c r="E34" s="15">
        <v>5</v>
      </c>
      <c r="F34" s="3">
        <v>1</v>
      </c>
      <c r="G34" s="3">
        <f t="shared" si="0"/>
        <v>5</v>
      </c>
      <c r="H34" s="3">
        <f t="shared" si="2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45"/>
  <sheetViews>
    <sheetView topLeftCell="A22" workbookViewId="0">
      <selection activeCell="E22" sqref="E22"/>
    </sheetView>
  </sheetViews>
  <sheetFormatPr defaultRowHeight="13.5"/>
  <cols>
    <col min="2" max="2" width="4.5" bestFit="1" customWidth="1"/>
    <col min="3" max="3" width="17.5" customWidth="1"/>
    <col min="5" max="5" width="36.875" customWidth="1"/>
  </cols>
  <sheetData>
    <row r="2" spans="2:5">
      <c r="B2" s="81" t="s">
        <v>0</v>
      </c>
      <c r="C2" s="81" t="s">
        <v>980</v>
      </c>
      <c r="D2" s="81" t="s">
        <v>981</v>
      </c>
      <c r="E2" s="81" t="s">
        <v>982</v>
      </c>
    </row>
    <row r="3" spans="2:5">
      <c r="B3" s="82">
        <v>0</v>
      </c>
      <c r="C3" s="83" t="s">
        <v>983</v>
      </c>
      <c r="D3" s="84" t="s">
        <v>984</v>
      </c>
      <c r="E3" s="85" t="s">
        <v>984</v>
      </c>
    </row>
    <row r="4" spans="2:5">
      <c r="B4" s="86">
        <v>100</v>
      </c>
      <c r="C4" s="87" t="s">
        <v>985</v>
      </c>
      <c r="D4" s="88" t="s">
        <v>986</v>
      </c>
      <c r="E4" s="89" t="s">
        <v>987</v>
      </c>
    </row>
    <row r="5" spans="2:5">
      <c r="B5" s="86">
        <v>101</v>
      </c>
      <c r="C5" s="87" t="s">
        <v>988</v>
      </c>
      <c r="D5" s="88" t="s">
        <v>986</v>
      </c>
      <c r="E5" s="89" t="s">
        <v>989</v>
      </c>
    </row>
    <row r="6" spans="2:5">
      <c r="B6" s="86">
        <v>102</v>
      </c>
      <c r="C6" s="87" t="s">
        <v>990</v>
      </c>
      <c r="D6" s="88" t="s">
        <v>986</v>
      </c>
      <c r="E6" s="89" t="s">
        <v>991</v>
      </c>
    </row>
    <row r="7" spans="2:5">
      <c r="B7" s="86">
        <v>103</v>
      </c>
      <c r="C7" s="87" t="s">
        <v>992</v>
      </c>
      <c r="D7" s="88" t="s">
        <v>986</v>
      </c>
      <c r="E7" s="89" t="s">
        <v>993</v>
      </c>
    </row>
    <row r="8" spans="2:5">
      <c r="B8" s="86">
        <v>104</v>
      </c>
      <c r="C8" s="87" t="s">
        <v>994</v>
      </c>
      <c r="D8" s="88" t="s">
        <v>986</v>
      </c>
      <c r="E8" s="89" t="s">
        <v>995</v>
      </c>
    </row>
    <row r="9" spans="2:5">
      <c r="B9" s="86">
        <v>105</v>
      </c>
      <c r="C9" s="87" t="s">
        <v>996</v>
      </c>
      <c r="D9" s="88" t="s">
        <v>986</v>
      </c>
      <c r="E9" s="89" t="s">
        <v>997</v>
      </c>
    </row>
    <row r="10" spans="2:5">
      <c r="B10" s="86">
        <v>106</v>
      </c>
      <c r="C10" s="87" t="s">
        <v>998</v>
      </c>
      <c r="D10" s="88" t="s">
        <v>986</v>
      </c>
      <c r="E10" s="89" t="s">
        <v>999</v>
      </c>
    </row>
    <row r="11" spans="2:5">
      <c r="B11" s="86">
        <v>107</v>
      </c>
      <c r="C11" s="87" t="s">
        <v>1000</v>
      </c>
      <c r="D11" s="88" t="s">
        <v>986</v>
      </c>
      <c r="E11" s="89" t="s">
        <v>1001</v>
      </c>
    </row>
    <row r="12" spans="2:5">
      <c r="B12" s="86">
        <v>108</v>
      </c>
      <c r="C12" s="87" t="s">
        <v>1002</v>
      </c>
      <c r="D12" s="88" t="s">
        <v>986</v>
      </c>
      <c r="E12" s="89" t="s">
        <v>1003</v>
      </c>
    </row>
    <row r="13" spans="2:5">
      <c r="B13" s="86">
        <v>109</v>
      </c>
      <c r="C13" s="87" t="s">
        <v>1004</v>
      </c>
      <c r="D13" s="88" t="s">
        <v>986</v>
      </c>
      <c r="E13" s="89" t="s">
        <v>1005</v>
      </c>
    </row>
    <row r="14" spans="2:5">
      <c r="B14" s="86">
        <v>110</v>
      </c>
      <c r="C14" s="87" t="s">
        <v>1006</v>
      </c>
      <c r="D14" s="88" t="s">
        <v>986</v>
      </c>
      <c r="E14" s="89" t="s">
        <v>1007</v>
      </c>
    </row>
    <row r="15" spans="2:5">
      <c r="B15" s="86">
        <v>111</v>
      </c>
      <c r="C15" s="87" t="s">
        <v>1008</v>
      </c>
      <c r="D15" s="88" t="s">
        <v>986</v>
      </c>
      <c r="E15" s="89" t="s">
        <v>1009</v>
      </c>
    </row>
    <row r="16" spans="2:5">
      <c r="B16" s="86">
        <v>112</v>
      </c>
      <c r="C16" s="87" t="s">
        <v>1010</v>
      </c>
      <c r="D16" s="88" t="s">
        <v>986</v>
      </c>
      <c r="E16" s="89" t="s">
        <v>1011</v>
      </c>
    </row>
    <row r="17" spans="2:5">
      <c r="B17" s="86">
        <v>113</v>
      </c>
      <c r="C17" s="87" t="s">
        <v>1012</v>
      </c>
      <c r="D17" s="88" t="s">
        <v>986</v>
      </c>
      <c r="E17" s="89" t="s">
        <v>1013</v>
      </c>
    </row>
    <row r="18" spans="2:5">
      <c r="B18" s="86">
        <v>114</v>
      </c>
      <c r="C18" s="87" t="s">
        <v>1014</v>
      </c>
      <c r="D18" s="88" t="s">
        <v>986</v>
      </c>
      <c r="E18" s="89" t="s">
        <v>1015</v>
      </c>
    </row>
    <row r="19" spans="2:5">
      <c r="B19" s="86">
        <v>115</v>
      </c>
      <c r="C19" s="87" t="s">
        <v>1016</v>
      </c>
      <c r="D19" s="88" t="s">
        <v>986</v>
      </c>
      <c r="E19" s="89" t="s">
        <v>1017</v>
      </c>
    </row>
    <row r="20" spans="2:5">
      <c r="B20" s="86">
        <v>116</v>
      </c>
      <c r="C20" s="87" t="s">
        <v>1018</v>
      </c>
      <c r="D20" s="88" t="s">
        <v>986</v>
      </c>
      <c r="E20" s="89" t="s">
        <v>1019</v>
      </c>
    </row>
    <row r="21" spans="2:5">
      <c r="B21" s="86">
        <v>117</v>
      </c>
      <c r="C21" s="87" t="s">
        <v>1020</v>
      </c>
      <c r="D21" s="88" t="s">
        <v>986</v>
      </c>
      <c r="E21" s="89" t="s">
        <v>1021</v>
      </c>
    </row>
    <row r="22" spans="2:5">
      <c r="B22" s="86">
        <v>118</v>
      </c>
      <c r="C22" s="87" t="s">
        <v>1022</v>
      </c>
      <c r="D22" s="88" t="s">
        <v>986</v>
      </c>
      <c r="E22" s="89" t="s">
        <v>1023</v>
      </c>
    </row>
    <row r="23" spans="2:5">
      <c r="B23" s="86">
        <v>119</v>
      </c>
      <c r="C23" s="87" t="s">
        <v>1024</v>
      </c>
      <c r="D23" s="88" t="s">
        <v>986</v>
      </c>
      <c r="E23" s="89" t="s">
        <v>1025</v>
      </c>
    </row>
    <row r="24" spans="2:5">
      <c r="B24" s="86">
        <v>120</v>
      </c>
      <c r="C24" s="87" t="s">
        <v>1026</v>
      </c>
      <c r="D24" s="88" t="s">
        <v>986</v>
      </c>
      <c r="E24" s="89" t="s">
        <v>1027</v>
      </c>
    </row>
    <row r="25" spans="2:5">
      <c r="B25" s="90">
        <v>200</v>
      </c>
      <c r="C25" s="91" t="s">
        <v>1028</v>
      </c>
      <c r="D25" s="92" t="s">
        <v>1029</v>
      </c>
      <c r="E25" s="93" t="s">
        <v>987</v>
      </c>
    </row>
    <row r="26" spans="2:5">
      <c r="B26" s="90">
        <v>201</v>
      </c>
      <c r="C26" s="91" t="s">
        <v>1030</v>
      </c>
      <c r="D26" s="92" t="s">
        <v>1029</v>
      </c>
      <c r="E26" s="93" t="s">
        <v>989</v>
      </c>
    </row>
    <row r="27" spans="2:5">
      <c r="B27" s="90">
        <v>202</v>
      </c>
      <c r="C27" s="91" t="s">
        <v>1031</v>
      </c>
      <c r="D27" s="92" t="s">
        <v>1029</v>
      </c>
      <c r="E27" s="93" t="s">
        <v>991</v>
      </c>
    </row>
    <row r="28" spans="2:5">
      <c r="B28" s="90">
        <v>203</v>
      </c>
      <c r="C28" s="91" t="s">
        <v>1032</v>
      </c>
      <c r="D28" s="92" t="s">
        <v>1029</v>
      </c>
      <c r="E28" s="93" t="s">
        <v>993</v>
      </c>
    </row>
    <row r="29" spans="2:5">
      <c r="B29" s="90">
        <v>204</v>
      </c>
      <c r="C29" s="91" t="s">
        <v>1033</v>
      </c>
      <c r="D29" s="92" t="s">
        <v>1029</v>
      </c>
      <c r="E29" s="93" t="s">
        <v>995</v>
      </c>
    </row>
    <row r="30" spans="2:5">
      <c r="B30" s="90">
        <v>205</v>
      </c>
      <c r="C30" s="91" t="s">
        <v>1034</v>
      </c>
      <c r="D30" s="92" t="s">
        <v>1029</v>
      </c>
      <c r="E30" s="93" t="s">
        <v>997</v>
      </c>
    </row>
    <row r="31" spans="2:5">
      <c r="B31" s="90">
        <v>206</v>
      </c>
      <c r="C31" s="91" t="s">
        <v>1035</v>
      </c>
      <c r="D31" s="92" t="s">
        <v>1029</v>
      </c>
      <c r="E31" s="93" t="s">
        <v>999</v>
      </c>
    </row>
    <row r="32" spans="2:5">
      <c r="B32" s="90">
        <v>207</v>
      </c>
      <c r="C32" s="91" t="s">
        <v>1036</v>
      </c>
      <c r="D32" s="92" t="s">
        <v>1029</v>
      </c>
      <c r="E32" s="93" t="s">
        <v>1001</v>
      </c>
    </row>
    <row r="33" spans="2:5">
      <c r="B33" s="90">
        <v>208</v>
      </c>
      <c r="C33" s="91" t="s">
        <v>1037</v>
      </c>
      <c r="D33" s="92" t="s">
        <v>1029</v>
      </c>
      <c r="E33" s="93" t="s">
        <v>1003</v>
      </c>
    </row>
    <row r="34" spans="2:5">
      <c r="B34" s="90">
        <v>209</v>
      </c>
      <c r="C34" s="91" t="s">
        <v>1038</v>
      </c>
      <c r="D34" s="92" t="s">
        <v>1029</v>
      </c>
      <c r="E34" s="93" t="s">
        <v>1005</v>
      </c>
    </row>
    <row r="35" spans="2:5">
      <c r="B35" s="90">
        <v>210</v>
      </c>
      <c r="C35" s="91" t="s">
        <v>1039</v>
      </c>
      <c r="D35" s="92" t="s">
        <v>1029</v>
      </c>
      <c r="E35" s="93" t="s">
        <v>1007</v>
      </c>
    </row>
    <row r="36" spans="2:5">
      <c r="B36" s="90">
        <v>211</v>
      </c>
      <c r="C36" s="91" t="s">
        <v>1040</v>
      </c>
      <c r="D36" s="92" t="s">
        <v>1029</v>
      </c>
      <c r="E36" s="93" t="s">
        <v>1009</v>
      </c>
    </row>
    <row r="37" spans="2:5">
      <c r="B37" s="90">
        <v>212</v>
      </c>
      <c r="C37" s="91" t="s">
        <v>1041</v>
      </c>
      <c r="D37" s="92" t="s">
        <v>1029</v>
      </c>
      <c r="E37" s="93" t="s">
        <v>1011</v>
      </c>
    </row>
    <row r="38" spans="2:5">
      <c r="B38" s="90">
        <v>213</v>
      </c>
      <c r="C38" s="91" t="s">
        <v>1042</v>
      </c>
      <c r="D38" s="92" t="s">
        <v>1029</v>
      </c>
      <c r="E38" s="93" t="s">
        <v>1013</v>
      </c>
    </row>
    <row r="39" spans="2:5">
      <c r="B39" s="90">
        <v>214</v>
      </c>
      <c r="C39" s="91" t="s">
        <v>1043</v>
      </c>
      <c r="D39" s="92" t="s">
        <v>1029</v>
      </c>
      <c r="E39" s="93" t="s">
        <v>1015</v>
      </c>
    </row>
    <row r="40" spans="2:5">
      <c r="B40" s="90">
        <v>215</v>
      </c>
      <c r="C40" s="91" t="s">
        <v>1044</v>
      </c>
      <c r="D40" s="92" t="s">
        <v>1029</v>
      </c>
      <c r="E40" s="93" t="s">
        <v>1017</v>
      </c>
    </row>
    <row r="41" spans="2:5">
      <c r="B41" s="90">
        <v>216</v>
      </c>
      <c r="C41" s="91" t="s">
        <v>1045</v>
      </c>
      <c r="D41" s="92" t="s">
        <v>1029</v>
      </c>
      <c r="E41" s="93" t="s">
        <v>1019</v>
      </c>
    </row>
    <row r="42" spans="2:5">
      <c r="B42" s="90">
        <v>217</v>
      </c>
      <c r="C42" s="91" t="s">
        <v>1046</v>
      </c>
      <c r="D42" s="92" t="s">
        <v>1029</v>
      </c>
      <c r="E42" s="93" t="s">
        <v>1021</v>
      </c>
    </row>
    <row r="43" spans="2:5">
      <c r="B43" s="90">
        <v>218</v>
      </c>
      <c r="C43" s="91" t="s">
        <v>1047</v>
      </c>
      <c r="D43" s="92" t="s">
        <v>1029</v>
      </c>
      <c r="E43" s="93" t="s">
        <v>1023</v>
      </c>
    </row>
    <row r="44" spans="2:5">
      <c r="B44" s="90">
        <v>219</v>
      </c>
      <c r="C44" s="91" t="s">
        <v>1048</v>
      </c>
      <c r="D44" s="92" t="s">
        <v>1029</v>
      </c>
      <c r="E44" s="93" t="s">
        <v>1025</v>
      </c>
    </row>
    <row r="45" spans="2:5">
      <c r="B45" s="90">
        <v>220</v>
      </c>
      <c r="C45" s="91" t="s">
        <v>1049</v>
      </c>
      <c r="D45" s="92" t="s">
        <v>1029</v>
      </c>
      <c r="E45" s="93" t="s">
        <v>1027</v>
      </c>
    </row>
  </sheetData>
  <phoneticPr fontId="23" type="noConversion"/>
  <dataValidations count="1">
    <dataValidation showInputMessage="1" showErrorMessage="1" sqref="C6:C8 C27:C2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J50"/>
  <sheetViews>
    <sheetView topLeftCell="A7" workbookViewId="0">
      <selection activeCell="E22" sqref="E22"/>
    </sheetView>
  </sheetViews>
  <sheetFormatPr defaultRowHeight="13.5"/>
  <cols>
    <col min="3" max="3" width="30.5" customWidth="1"/>
    <col min="5" max="5" width="19.5" style="18" customWidth="1"/>
  </cols>
  <sheetData>
    <row r="2" spans="2:10">
      <c r="B2" s="81" t="s">
        <v>0</v>
      </c>
      <c r="C2" s="81" t="s">
        <v>980</v>
      </c>
      <c r="D2" s="81" t="s">
        <v>1050</v>
      </c>
      <c r="E2" s="81" t="s">
        <v>1051</v>
      </c>
      <c r="F2" s="81" t="s">
        <v>1052</v>
      </c>
      <c r="G2" s="81"/>
      <c r="H2" s="81"/>
      <c r="I2" s="81"/>
      <c r="J2" s="81"/>
    </row>
    <row r="3" spans="2:10">
      <c r="B3" s="82">
        <v>0</v>
      </c>
      <c r="C3" s="83" t="s">
        <v>1053</v>
      </c>
      <c r="D3" s="82" t="s">
        <v>1054</v>
      </c>
      <c r="E3" s="85" t="s">
        <v>1055</v>
      </c>
      <c r="F3" s="82" t="s">
        <v>1054</v>
      </c>
      <c r="G3" s="82"/>
      <c r="H3" s="82"/>
      <c r="I3" s="82"/>
      <c r="J3" s="82"/>
    </row>
    <row r="4" spans="2:10">
      <c r="B4" s="82">
        <v>1</v>
      </c>
      <c r="C4" s="83" t="s">
        <v>21</v>
      </c>
      <c r="D4" s="82" t="s">
        <v>1056</v>
      </c>
      <c r="E4" s="85" t="s">
        <v>1057</v>
      </c>
      <c r="F4" s="82" t="s">
        <v>1058</v>
      </c>
      <c r="G4" s="82"/>
      <c r="H4" s="82"/>
      <c r="I4" s="82"/>
      <c r="J4" s="82"/>
    </row>
    <row r="5" spans="2:10">
      <c r="B5" s="82">
        <v>2</v>
      </c>
      <c r="C5" s="83" t="s">
        <v>22</v>
      </c>
      <c r="D5" s="82" t="s">
        <v>1056</v>
      </c>
      <c r="E5" s="85" t="s">
        <v>1059</v>
      </c>
      <c r="F5" s="82" t="s">
        <v>1058</v>
      </c>
      <c r="G5" s="82"/>
      <c r="H5" s="82"/>
      <c r="I5" s="82"/>
      <c r="J5" s="82"/>
    </row>
    <row r="6" spans="2:10">
      <c r="B6" s="82">
        <v>20</v>
      </c>
      <c r="C6" s="83" t="s">
        <v>1060</v>
      </c>
      <c r="D6" s="82" t="s">
        <v>1056</v>
      </c>
      <c r="E6" s="85" t="s">
        <v>1061</v>
      </c>
      <c r="F6" s="82" t="s">
        <v>1058</v>
      </c>
      <c r="G6" s="82"/>
      <c r="H6" s="82"/>
      <c r="I6" s="82"/>
      <c r="J6" s="82"/>
    </row>
    <row r="7" spans="2:10">
      <c r="B7" s="82">
        <v>21</v>
      </c>
      <c r="C7" s="83" t="s">
        <v>1062</v>
      </c>
      <c r="D7" s="82" t="s">
        <v>1056</v>
      </c>
      <c r="E7" s="85" t="s">
        <v>1063</v>
      </c>
      <c r="F7" s="82" t="s">
        <v>1058</v>
      </c>
      <c r="G7" s="82"/>
      <c r="H7" s="82"/>
      <c r="I7" s="82"/>
      <c r="J7" s="82"/>
    </row>
    <row r="8" spans="2:10">
      <c r="B8" s="82">
        <v>22</v>
      </c>
      <c r="C8" s="83" t="s">
        <v>1064</v>
      </c>
      <c r="D8" s="82" t="s">
        <v>1056</v>
      </c>
      <c r="E8" s="85" t="s">
        <v>1065</v>
      </c>
      <c r="F8" s="82" t="s">
        <v>1058</v>
      </c>
      <c r="G8" s="82"/>
      <c r="H8" s="82"/>
      <c r="I8" s="82"/>
      <c r="J8" s="82"/>
    </row>
    <row r="9" spans="2:10">
      <c r="B9" s="82">
        <v>23</v>
      </c>
      <c r="C9" s="83" t="s">
        <v>1066</v>
      </c>
      <c r="D9" s="82" t="s">
        <v>1056</v>
      </c>
      <c r="E9" s="85" t="s">
        <v>1067</v>
      </c>
      <c r="F9" s="82" t="s">
        <v>1058</v>
      </c>
      <c r="G9" s="82"/>
      <c r="H9" s="82"/>
      <c r="I9" s="82"/>
      <c r="J9" s="82"/>
    </row>
    <row r="10" spans="2:10">
      <c r="B10" s="82">
        <v>24</v>
      </c>
      <c r="C10" s="83" t="s">
        <v>23</v>
      </c>
      <c r="D10" s="82" t="s">
        <v>1056</v>
      </c>
      <c r="E10" s="85" t="s">
        <v>1068</v>
      </c>
      <c r="F10" s="82" t="s">
        <v>1058</v>
      </c>
      <c r="G10" s="82"/>
      <c r="H10" s="82"/>
      <c r="I10" s="82"/>
      <c r="J10" s="82"/>
    </row>
    <row r="11" spans="2:10">
      <c r="B11" s="82">
        <v>40</v>
      </c>
      <c r="C11" s="83" t="s">
        <v>24</v>
      </c>
      <c r="D11" s="82" t="s">
        <v>1056</v>
      </c>
      <c r="E11" s="85" t="s">
        <v>1069</v>
      </c>
      <c r="F11" s="82" t="s">
        <v>1058</v>
      </c>
      <c r="G11" s="82"/>
      <c r="H11" s="82"/>
      <c r="I11" s="82"/>
      <c r="J11" s="82"/>
    </row>
    <row r="12" spans="2:10">
      <c r="B12" s="82">
        <v>41</v>
      </c>
      <c r="C12" s="83" t="s">
        <v>25</v>
      </c>
      <c r="D12" s="82" t="s">
        <v>1056</v>
      </c>
      <c r="E12" s="85" t="s">
        <v>1070</v>
      </c>
      <c r="F12" s="82" t="s">
        <v>1058</v>
      </c>
      <c r="G12" s="82"/>
      <c r="H12" s="82"/>
      <c r="I12" s="82"/>
      <c r="J12" s="82"/>
    </row>
    <row r="13" spans="2:10">
      <c r="B13" s="82">
        <v>42</v>
      </c>
      <c r="C13" s="83" t="s">
        <v>26</v>
      </c>
      <c r="D13" s="82" t="s">
        <v>1056</v>
      </c>
      <c r="E13" s="85" t="s">
        <v>1071</v>
      </c>
      <c r="F13" s="82" t="s">
        <v>1058</v>
      </c>
      <c r="G13" s="82"/>
      <c r="H13" s="82"/>
      <c r="I13" s="82"/>
      <c r="J13" s="82"/>
    </row>
    <row r="14" spans="2:10">
      <c r="B14" s="82">
        <v>43</v>
      </c>
      <c r="C14" s="83" t="s">
        <v>27</v>
      </c>
      <c r="D14" s="82" t="s">
        <v>1056</v>
      </c>
      <c r="E14" s="85" t="s">
        <v>1072</v>
      </c>
      <c r="F14" s="82" t="s">
        <v>1058</v>
      </c>
      <c r="G14" s="82"/>
      <c r="H14" s="82"/>
      <c r="I14" s="82"/>
      <c r="J14" s="82"/>
    </row>
    <row r="15" spans="2:10">
      <c r="B15" s="82">
        <v>44</v>
      </c>
      <c r="C15" s="83" t="s">
        <v>28</v>
      </c>
      <c r="D15" s="82" t="s">
        <v>1056</v>
      </c>
      <c r="E15" s="85" t="s">
        <v>1073</v>
      </c>
      <c r="F15" s="82" t="s">
        <v>1058</v>
      </c>
      <c r="G15" s="82"/>
      <c r="H15" s="82"/>
      <c r="I15" s="82"/>
      <c r="J15" s="82"/>
    </row>
    <row r="16" spans="2:10">
      <c r="B16" s="82">
        <v>45</v>
      </c>
      <c r="C16" s="83" t="s">
        <v>29</v>
      </c>
      <c r="D16" s="82" t="s">
        <v>1056</v>
      </c>
      <c r="E16" s="85" t="s">
        <v>1074</v>
      </c>
      <c r="F16" s="82" t="s">
        <v>1058</v>
      </c>
      <c r="G16" s="82"/>
      <c r="H16" s="82"/>
      <c r="I16" s="82"/>
      <c r="J16" s="82"/>
    </row>
    <row r="17" spans="2:10">
      <c r="B17" s="82">
        <v>100</v>
      </c>
      <c r="C17" s="83" t="s">
        <v>30</v>
      </c>
      <c r="D17" s="82" t="s">
        <v>1075</v>
      </c>
      <c r="E17" s="85" t="s">
        <v>1076</v>
      </c>
      <c r="F17" s="82" t="s">
        <v>1058</v>
      </c>
      <c r="G17" s="82"/>
      <c r="H17" s="82"/>
      <c r="I17" s="82"/>
      <c r="J17" s="82"/>
    </row>
    <row r="18" spans="2:10">
      <c r="B18" s="82">
        <v>101</v>
      </c>
      <c r="C18" s="83" t="s">
        <v>31</v>
      </c>
      <c r="D18" s="82" t="s">
        <v>1075</v>
      </c>
      <c r="E18" s="85" t="s">
        <v>1077</v>
      </c>
      <c r="F18" s="82" t="s">
        <v>1058</v>
      </c>
      <c r="G18" s="82"/>
      <c r="H18" s="82"/>
      <c r="I18" s="82"/>
      <c r="J18" s="82"/>
    </row>
    <row r="19" spans="2:10">
      <c r="B19" s="82">
        <v>102</v>
      </c>
      <c r="C19" s="83" t="s">
        <v>32</v>
      </c>
      <c r="D19" s="82" t="s">
        <v>1075</v>
      </c>
      <c r="E19" s="85" t="s">
        <v>1078</v>
      </c>
      <c r="F19" s="82" t="s">
        <v>1058</v>
      </c>
      <c r="G19" s="82"/>
      <c r="H19" s="82"/>
      <c r="I19" s="82"/>
      <c r="J19" s="82"/>
    </row>
    <row r="20" spans="2:10">
      <c r="B20" s="82">
        <v>103</v>
      </c>
      <c r="C20" s="83" t="s">
        <v>33</v>
      </c>
      <c r="D20" s="82" t="s">
        <v>1075</v>
      </c>
      <c r="E20" s="85" t="s">
        <v>1079</v>
      </c>
      <c r="F20" s="82" t="s">
        <v>1058</v>
      </c>
      <c r="G20" s="82"/>
      <c r="H20" s="82"/>
      <c r="I20" s="82"/>
      <c r="J20" s="82"/>
    </row>
    <row r="21" spans="2:10">
      <c r="B21" s="82">
        <v>104</v>
      </c>
      <c r="C21" s="83" t="s">
        <v>34</v>
      </c>
      <c r="D21" s="82" t="s">
        <v>1075</v>
      </c>
      <c r="E21" s="85" t="s">
        <v>1080</v>
      </c>
      <c r="F21" s="82" t="s">
        <v>1058</v>
      </c>
      <c r="G21" s="82"/>
      <c r="H21" s="82"/>
      <c r="I21" s="82"/>
      <c r="J21" s="82"/>
    </row>
    <row r="22" spans="2:10">
      <c r="B22" s="82">
        <v>105</v>
      </c>
      <c r="C22" s="83" t="s">
        <v>35</v>
      </c>
      <c r="D22" s="82" t="s">
        <v>1075</v>
      </c>
      <c r="E22" s="85" t="s">
        <v>1081</v>
      </c>
      <c r="F22" s="82" t="s">
        <v>1058</v>
      </c>
      <c r="G22" s="82"/>
      <c r="H22" s="82"/>
      <c r="I22" s="82"/>
      <c r="J22" s="82"/>
    </row>
    <row r="23" spans="2:10">
      <c r="B23" s="82">
        <v>140</v>
      </c>
      <c r="C23" s="83" t="s">
        <v>36</v>
      </c>
      <c r="D23" s="82" t="s">
        <v>1075</v>
      </c>
      <c r="E23" s="85" t="s">
        <v>1069</v>
      </c>
      <c r="F23" s="82" t="s">
        <v>1058</v>
      </c>
      <c r="G23" s="82"/>
      <c r="H23" s="82"/>
      <c r="I23" s="82"/>
      <c r="J23" s="82"/>
    </row>
    <row r="24" spans="2:10">
      <c r="B24" s="82">
        <v>141</v>
      </c>
      <c r="C24" s="83" t="s">
        <v>37</v>
      </c>
      <c r="D24" s="82" t="s">
        <v>1075</v>
      </c>
      <c r="E24" s="85" t="s">
        <v>1082</v>
      </c>
      <c r="F24" s="82" t="s">
        <v>1058</v>
      </c>
      <c r="G24" s="82"/>
      <c r="H24" s="82"/>
      <c r="I24" s="82"/>
      <c r="J24" s="82"/>
    </row>
    <row r="25" spans="2:10">
      <c r="B25" s="82">
        <v>142</v>
      </c>
      <c r="C25" s="83" t="s">
        <v>38</v>
      </c>
      <c r="D25" s="82" t="s">
        <v>1075</v>
      </c>
      <c r="E25" s="85" t="s">
        <v>1070</v>
      </c>
      <c r="F25" s="82" t="s">
        <v>1058</v>
      </c>
      <c r="G25" s="82"/>
      <c r="H25" s="82"/>
      <c r="I25" s="82"/>
      <c r="J25" s="82"/>
    </row>
    <row r="26" spans="2:10">
      <c r="B26" s="82">
        <v>143</v>
      </c>
      <c r="C26" s="83" t="s">
        <v>39</v>
      </c>
      <c r="D26" s="82" t="s">
        <v>1075</v>
      </c>
      <c r="E26" s="85" t="s">
        <v>1083</v>
      </c>
      <c r="F26" s="82" t="s">
        <v>1058</v>
      </c>
      <c r="G26" s="82"/>
      <c r="H26" s="82"/>
      <c r="I26" s="82"/>
      <c r="J26" s="82"/>
    </row>
    <row r="27" spans="2:10">
      <c r="B27" s="82">
        <v>144</v>
      </c>
      <c r="C27" s="83" t="s">
        <v>40</v>
      </c>
      <c r="D27" s="82" t="s">
        <v>1075</v>
      </c>
      <c r="E27" s="85" t="s">
        <v>1071</v>
      </c>
      <c r="F27" s="82" t="s">
        <v>1058</v>
      </c>
      <c r="G27" s="82"/>
      <c r="H27" s="82"/>
      <c r="I27" s="82"/>
      <c r="J27" s="82"/>
    </row>
    <row r="28" spans="2:10">
      <c r="B28" s="82">
        <v>145</v>
      </c>
      <c r="C28" s="83" t="s">
        <v>41</v>
      </c>
      <c r="D28" s="82" t="s">
        <v>1075</v>
      </c>
      <c r="E28" s="85" t="s">
        <v>1084</v>
      </c>
      <c r="F28" s="82" t="s">
        <v>1058</v>
      </c>
      <c r="G28" s="82"/>
      <c r="H28" s="82"/>
      <c r="I28" s="82"/>
      <c r="J28" s="82"/>
    </row>
    <row r="29" spans="2:10">
      <c r="B29" s="82">
        <v>146</v>
      </c>
      <c r="C29" s="83" t="s">
        <v>42</v>
      </c>
      <c r="D29" s="82" t="s">
        <v>1075</v>
      </c>
      <c r="E29" s="85" t="s">
        <v>1072</v>
      </c>
      <c r="F29" s="82" t="s">
        <v>1058</v>
      </c>
      <c r="G29" s="82"/>
      <c r="H29" s="82"/>
      <c r="I29" s="82"/>
      <c r="J29" s="82"/>
    </row>
    <row r="30" spans="2:10">
      <c r="B30" s="82">
        <v>147</v>
      </c>
      <c r="C30" s="83" t="s">
        <v>43</v>
      </c>
      <c r="D30" s="82" t="s">
        <v>1075</v>
      </c>
      <c r="E30" s="85" t="s">
        <v>1085</v>
      </c>
      <c r="F30" s="82" t="s">
        <v>1058</v>
      </c>
      <c r="G30" s="82"/>
      <c r="H30" s="82"/>
      <c r="I30" s="82"/>
      <c r="J30" s="82"/>
    </row>
    <row r="31" spans="2:10">
      <c r="B31" s="82">
        <v>148</v>
      </c>
      <c r="C31" s="83" t="s">
        <v>44</v>
      </c>
      <c r="D31" s="82" t="s">
        <v>1075</v>
      </c>
      <c r="E31" s="85" t="s">
        <v>1073</v>
      </c>
      <c r="F31" s="82" t="s">
        <v>1058</v>
      </c>
      <c r="G31" s="82"/>
      <c r="H31" s="82"/>
      <c r="I31" s="82"/>
      <c r="J31" s="82"/>
    </row>
    <row r="32" spans="2:10">
      <c r="B32" s="82">
        <v>149</v>
      </c>
      <c r="C32" s="83" t="s">
        <v>45</v>
      </c>
      <c r="D32" s="82" t="s">
        <v>1075</v>
      </c>
      <c r="E32" s="85" t="s">
        <v>1086</v>
      </c>
      <c r="F32" s="82" t="s">
        <v>1058</v>
      </c>
      <c r="G32" s="82"/>
      <c r="H32" s="82"/>
      <c r="I32" s="82"/>
      <c r="J32" s="82"/>
    </row>
    <row r="33" spans="2:10">
      <c r="B33" s="82">
        <v>150</v>
      </c>
      <c r="C33" s="83" t="s">
        <v>46</v>
      </c>
      <c r="D33" s="82" t="s">
        <v>1075</v>
      </c>
      <c r="E33" s="85" t="s">
        <v>1074</v>
      </c>
      <c r="F33" s="82" t="s">
        <v>1058</v>
      </c>
      <c r="G33" s="82"/>
      <c r="H33" s="82"/>
      <c r="I33" s="82"/>
      <c r="J33" s="82"/>
    </row>
    <row r="34" spans="2:10">
      <c r="B34" s="82">
        <v>151</v>
      </c>
      <c r="C34" s="83" t="s">
        <v>47</v>
      </c>
      <c r="D34" s="82" t="s">
        <v>1075</v>
      </c>
      <c r="E34" s="85" t="s">
        <v>1087</v>
      </c>
      <c r="F34" s="82" t="s">
        <v>1058</v>
      </c>
      <c r="G34" s="82"/>
      <c r="H34" s="82"/>
      <c r="I34" s="82"/>
      <c r="J34" s="82"/>
    </row>
    <row r="35" spans="2:10">
      <c r="B35" s="82">
        <v>160</v>
      </c>
      <c r="C35" s="83" t="s">
        <v>49</v>
      </c>
      <c r="D35" s="82" t="s">
        <v>1075</v>
      </c>
      <c r="E35" s="85" t="s">
        <v>1088</v>
      </c>
      <c r="F35" s="82" t="s">
        <v>1089</v>
      </c>
      <c r="G35" s="82"/>
      <c r="H35" s="82"/>
      <c r="I35" s="82"/>
      <c r="J35" s="82"/>
    </row>
    <row r="36" spans="2:10">
      <c r="B36" s="82">
        <v>180</v>
      </c>
      <c r="C36" s="83" t="s">
        <v>48</v>
      </c>
      <c r="D36" s="82" t="s">
        <v>1075</v>
      </c>
      <c r="E36" s="85" t="s">
        <v>1090</v>
      </c>
      <c r="F36" s="82" t="s">
        <v>1089</v>
      </c>
      <c r="G36" s="82"/>
      <c r="H36" s="82"/>
      <c r="I36" s="82"/>
      <c r="J36" s="82"/>
    </row>
    <row r="37" spans="2:10">
      <c r="B37" s="82">
        <v>181</v>
      </c>
      <c r="C37" s="83" t="s">
        <v>1091</v>
      </c>
      <c r="D37" s="82" t="s">
        <v>1075</v>
      </c>
      <c r="E37" s="85" t="s">
        <v>1092</v>
      </c>
      <c r="F37" s="82" t="s">
        <v>1089</v>
      </c>
      <c r="G37" s="82"/>
      <c r="H37" s="82"/>
      <c r="I37" s="82"/>
      <c r="J37" s="82"/>
    </row>
    <row r="38" spans="2:10">
      <c r="B38" s="82">
        <v>182</v>
      </c>
      <c r="C38" s="83" t="s">
        <v>1093</v>
      </c>
      <c r="D38" s="82" t="s">
        <v>1075</v>
      </c>
      <c r="E38" s="85" t="s">
        <v>1094</v>
      </c>
      <c r="F38" s="82" t="s">
        <v>1089</v>
      </c>
      <c r="G38" s="82"/>
      <c r="H38" s="82"/>
      <c r="I38" s="82"/>
      <c r="J38" s="82"/>
    </row>
    <row r="39" spans="2:10">
      <c r="B39" s="82">
        <v>183</v>
      </c>
      <c r="C39" s="83" t="s">
        <v>1095</v>
      </c>
      <c r="D39" s="82" t="s">
        <v>1075</v>
      </c>
      <c r="E39" s="85" t="s">
        <v>1096</v>
      </c>
      <c r="F39" s="82" t="s">
        <v>1089</v>
      </c>
      <c r="G39" s="82"/>
      <c r="H39" s="82"/>
      <c r="I39" s="82"/>
      <c r="J39" s="82"/>
    </row>
    <row r="40" spans="2:10">
      <c r="B40" s="82"/>
      <c r="C40" s="83"/>
      <c r="D40" s="82"/>
      <c r="E40" s="85"/>
      <c r="F40" s="82"/>
      <c r="G40" s="82"/>
      <c r="H40" s="82"/>
      <c r="I40" s="82"/>
      <c r="J40" s="82"/>
    </row>
    <row r="41" spans="2:10">
      <c r="B41" s="82"/>
      <c r="C41" s="83"/>
      <c r="D41" s="82"/>
      <c r="E41" s="85"/>
      <c r="F41" s="82"/>
      <c r="G41" s="82"/>
      <c r="H41" s="82"/>
      <c r="I41" s="82"/>
      <c r="J41" s="82"/>
    </row>
    <row r="42" spans="2:10">
      <c r="B42" s="82"/>
      <c r="C42" s="83"/>
      <c r="D42" s="82"/>
      <c r="E42" s="85"/>
      <c r="F42" s="82"/>
      <c r="G42" s="82"/>
      <c r="H42" s="82"/>
      <c r="I42" s="82"/>
      <c r="J42" s="82"/>
    </row>
    <row r="43" spans="2:10">
      <c r="B43" s="82"/>
      <c r="C43" s="83"/>
      <c r="D43" s="82"/>
      <c r="E43" s="85"/>
      <c r="F43" s="82"/>
      <c r="G43" s="82"/>
      <c r="H43" s="82"/>
      <c r="I43" s="82"/>
      <c r="J43" s="82"/>
    </row>
    <row r="44" spans="2:10">
      <c r="B44" s="82"/>
      <c r="C44" s="83"/>
      <c r="D44" s="82"/>
      <c r="E44" s="85"/>
      <c r="F44" s="82"/>
      <c r="G44" s="82"/>
      <c r="H44" s="82"/>
      <c r="I44" s="82"/>
      <c r="J44" s="82"/>
    </row>
    <row r="45" spans="2:10">
      <c r="B45" s="82"/>
      <c r="C45" s="83"/>
      <c r="D45" s="82"/>
      <c r="E45" s="85"/>
      <c r="F45" s="82"/>
      <c r="G45" s="82"/>
      <c r="H45" s="82"/>
      <c r="I45" s="82"/>
      <c r="J45" s="82"/>
    </row>
    <row r="46" spans="2:10">
      <c r="B46" s="82"/>
      <c r="C46" s="83"/>
      <c r="D46" s="82"/>
      <c r="E46" s="85"/>
      <c r="F46" s="82"/>
      <c r="G46" s="82"/>
      <c r="H46" s="82"/>
      <c r="I46" s="82"/>
      <c r="J46" s="82"/>
    </row>
    <row r="47" spans="2:10">
      <c r="B47" s="82"/>
      <c r="C47" s="83"/>
      <c r="D47" s="82"/>
      <c r="E47" s="85"/>
      <c r="F47" s="82"/>
      <c r="G47" s="82"/>
      <c r="H47" s="82"/>
      <c r="I47" s="82"/>
      <c r="J47" s="82"/>
    </row>
    <row r="48" spans="2:10">
      <c r="B48" s="82"/>
      <c r="C48" s="83"/>
      <c r="D48" s="82"/>
      <c r="E48" s="85"/>
      <c r="F48" s="82"/>
      <c r="G48" s="82"/>
      <c r="H48" s="82"/>
      <c r="I48" s="82"/>
      <c r="J48" s="82"/>
    </row>
    <row r="49" spans="2:10">
      <c r="B49" s="82"/>
      <c r="C49" s="83"/>
      <c r="D49" s="82"/>
      <c r="E49" s="85"/>
      <c r="F49" s="82"/>
      <c r="G49" s="82"/>
      <c r="H49" s="82"/>
      <c r="I49" s="82"/>
      <c r="J49" s="82"/>
    </row>
    <row r="50" spans="2:10">
      <c r="B50" s="82"/>
      <c r="C50" s="83"/>
      <c r="D50" s="82"/>
      <c r="E50" s="85"/>
      <c r="F50" s="82"/>
      <c r="G50" s="82"/>
      <c r="H50" s="82"/>
      <c r="I50" s="82"/>
      <c r="J50" s="82"/>
    </row>
  </sheetData>
  <phoneticPr fontId="1" type="noConversion"/>
  <dataValidations count="1">
    <dataValidation showInputMessage="1" showErrorMessage="1" sqref="C7:C9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N44"/>
  <sheetViews>
    <sheetView topLeftCell="A16" workbookViewId="0">
      <selection activeCell="P15" sqref="P15"/>
    </sheetView>
  </sheetViews>
  <sheetFormatPr defaultRowHeight="13.5"/>
  <cols>
    <col min="4" max="4" width="9" style="8"/>
  </cols>
  <sheetData>
    <row r="2" spans="2:14">
      <c r="B2" s="105" t="str">
        <f>VLOOKUP(D3,武将!B:E,4,0)</f>
        <v>吕布</v>
      </c>
      <c r="C2" s="106"/>
      <c r="D2" s="106"/>
      <c r="E2" s="106"/>
      <c r="F2" s="106"/>
      <c r="G2" s="107"/>
      <c r="I2" s="105" t="str">
        <f>VLOOKUP(K3,武将!B:E,4,0)</f>
        <v>赵云</v>
      </c>
      <c r="J2" s="106"/>
      <c r="K2" s="106"/>
      <c r="L2" s="106"/>
      <c r="M2" s="106"/>
      <c r="N2" s="107"/>
    </row>
    <row r="3" spans="2:14">
      <c r="B3" s="112" t="s">
        <v>18</v>
      </c>
      <c r="C3" s="31" t="s">
        <v>20</v>
      </c>
      <c r="D3" s="38">
        <v>660</v>
      </c>
      <c r="E3" s="108" t="s">
        <v>98</v>
      </c>
      <c r="F3" s="24" t="s">
        <v>3</v>
      </c>
      <c r="G3" s="25" t="e">
        <f>INT((200+D12+D13)*(1+D4/10))</f>
        <v>#REF!</v>
      </c>
      <c r="I3" s="112" t="s">
        <v>18</v>
      </c>
      <c r="J3" s="31" t="s">
        <v>20</v>
      </c>
      <c r="K3" s="38">
        <v>395</v>
      </c>
      <c r="L3" s="108" t="s">
        <v>98</v>
      </c>
      <c r="M3" s="24" t="s">
        <v>3</v>
      </c>
      <c r="N3" s="25" t="e">
        <f>INT((200+K12+K13)*(1+K4/10))</f>
        <v>#REF!</v>
      </c>
    </row>
    <row r="4" spans="2:14">
      <c r="B4" s="113"/>
      <c r="C4" s="31" t="s">
        <v>1</v>
      </c>
      <c r="D4" s="38">
        <v>1</v>
      </c>
      <c r="E4" s="109"/>
      <c r="F4" s="72" t="s">
        <v>2</v>
      </c>
      <c r="G4" s="25" t="e">
        <f>INT(D12*1*(1+D4/10))+D19</f>
        <v>#N/A</v>
      </c>
      <c r="I4" s="113"/>
      <c r="J4" s="31" t="s">
        <v>1</v>
      </c>
      <c r="K4" s="38">
        <v>1</v>
      </c>
      <c r="L4" s="109"/>
      <c r="M4" s="72" t="s">
        <v>2</v>
      </c>
      <c r="N4" s="25" t="e">
        <f>INT(K12*1*(1+K4/10))+K19</f>
        <v>#N/A</v>
      </c>
    </row>
    <row r="5" spans="2:14">
      <c r="B5" s="113"/>
      <c r="C5" s="31" t="s">
        <v>84</v>
      </c>
      <c r="D5" s="33" t="str">
        <f>VLOOKUP(D3,武将!B:E,4,0)</f>
        <v>吕布</v>
      </c>
      <c r="E5" s="109"/>
      <c r="F5" s="72" t="s">
        <v>879</v>
      </c>
      <c r="G5" s="25" t="e">
        <f>INT(D12*0.7*(1+D4/10))+G24</f>
        <v>#N/A</v>
      </c>
      <c r="I5" s="113"/>
      <c r="J5" s="31" t="s">
        <v>84</v>
      </c>
      <c r="K5" s="33" t="str">
        <f>VLOOKUP(K3,武将!B:E,4,0)</f>
        <v>赵云</v>
      </c>
      <c r="L5" s="109"/>
      <c r="M5" s="72" t="s">
        <v>879</v>
      </c>
      <c r="N5" s="25" t="e">
        <f>INT(K12*0.7*(1+K4/10))+N24</f>
        <v>#N/A</v>
      </c>
    </row>
    <row r="6" spans="2:14">
      <c r="B6" s="113"/>
      <c r="C6" s="31" t="s">
        <v>106</v>
      </c>
      <c r="D6" s="32" t="e">
        <f>VLOOKUP(D3,武将!B:K,13,0)</f>
        <v>#REF!</v>
      </c>
      <c r="E6" s="109"/>
      <c r="F6" s="72" t="s">
        <v>880</v>
      </c>
      <c r="G6" s="25" t="e">
        <f>INT(D13*1.5*(1+D4/10))+D24</f>
        <v>#REF!</v>
      </c>
      <c r="I6" s="113"/>
      <c r="J6" s="31" t="s">
        <v>106</v>
      </c>
      <c r="K6" s="32" t="e">
        <f>VLOOKUP(K3,武将!B:K,13,0)</f>
        <v>#REF!</v>
      </c>
      <c r="L6" s="109"/>
      <c r="M6" s="72" t="s">
        <v>880</v>
      </c>
      <c r="N6" s="25" t="e">
        <f>INT(K13*1.5*(1+K4/10))+K24</f>
        <v>#REF!</v>
      </c>
    </row>
    <row r="7" spans="2:14">
      <c r="B7" s="113"/>
      <c r="C7" s="31" t="s">
        <v>19</v>
      </c>
      <c r="D7" s="32">
        <f>VLOOKUP(D3,武将!B:C,2,0)</f>
        <v>5</v>
      </c>
      <c r="E7" s="109"/>
      <c r="F7" s="72" t="s">
        <v>881</v>
      </c>
      <c r="G7" s="25" t="e">
        <f>INT(D13*1*(1+D4/10))+G19</f>
        <v>#REF!</v>
      </c>
      <c r="I7" s="113"/>
      <c r="J7" s="31" t="s">
        <v>19</v>
      </c>
      <c r="K7" s="32">
        <f>VLOOKUP(K3,武将!B:C,2,0)</f>
        <v>4</v>
      </c>
      <c r="L7" s="109"/>
      <c r="M7" s="72" t="s">
        <v>881</v>
      </c>
      <c r="N7" s="25" t="e">
        <f>INT(K13*1*(1+K4/10))+N19</f>
        <v>#REF!</v>
      </c>
    </row>
    <row r="8" spans="2:14">
      <c r="B8" s="113"/>
      <c r="C8" s="31" t="s">
        <v>85</v>
      </c>
      <c r="D8" s="33" t="str">
        <f>VLOOKUP(D7,职业!B:C,2,0)</f>
        <v>战弓骑</v>
      </c>
      <c r="E8" s="109"/>
      <c r="F8" s="72" t="s">
        <v>882</v>
      </c>
      <c r="G8" s="25" t="e">
        <f>INT(D14*1.2*(1+D4/10))+G14</f>
        <v>#REF!</v>
      </c>
      <c r="I8" s="113"/>
      <c r="J8" s="31" t="s">
        <v>85</v>
      </c>
      <c r="K8" s="33" t="str">
        <f>VLOOKUP(K7,职业!B:C,2,0)</f>
        <v>白龙骑</v>
      </c>
      <c r="L8" s="109"/>
      <c r="M8" s="72" t="s">
        <v>882</v>
      </c>
      <c r="N8" s="25" t="e">
        <f>INT(K14*1.2*(1+K4/10))+N14</f>
        <v>#REF!</v>
      </c>
    </row>
    <row r="9" spans="2:14">
      <c r="B9" s="113"/>
      <c r="C9" s="31" t="s">
        <v>14</v>
      </c>
      <c r="D9" s="32">
        <f>VLOOKUP(D3,武将!B:D,3,0)</f>
        <v>0</v>
      </c>
      <c r="E9" s="110"/>
      <c r="F9" s="72" t="s">
        <v>883</v>
      </c>
      <c r="G9" s="25" t="e">
        <f>INT(D14*0.8*(1+D4/10))+G29</f>
        <v>#REF!</v>
      </c>
      <c r="I9" s="113"/>
      <c r="J9" s="31" t="s">
        <v>14</v>
      </c>
      <c r="K9" s="32">
        <f>VLOOKUP(K3,武将!B:D,3,0)</f>
        <v>0</v>
      </c>
      <c r="L9" s="110"/>
      <c r="M9" s="72" t="s">
        <v>883</v>
      </c>
      <c r="N9" s="25" t="e">
        <f>INT(K14*0.8*(1+K4/10))+N29</f>
        <v>#REF!</v>
      </c>
    </row>
    <row r="10" spans="2:14">
      <c r="B10" s="113"/>
      <c r="C10" s="31" t="s">
        <v>86</v>
      </c>
      <c r="D10" s="33" t="e">
        <f>VLOOKUP(D9,#REF!,2,0)</f>
        <v>#REF!</v>
      </c>
      <c r="E10" s="104" t="s">
        <v>96</v>
      </c>
      <c r="F10" s="22" t="s">
        <v>20</v>
      </c>
      <c r="G10" s="38">
        <v>0</v>
      </c>
      <c r="I10" s="113"/>
      <c r="J10" s="31" t="s">
        <v>86</v>
      </c>
      <c r="K10" s="33" t="e">
        <f>VLOOKUP(K9,#REF!,2,0)</f>
        <v>#REF!</v>
      </c>
      <c r="L10" s="104" t="s">
        <v>96</v>
      </c>
      <c r="M10" s="22" t="s">
        <v>20</v>
      </c>
      <c r="N10" s="38">
        <v>0</v>
      </c>
    </row>
    <row r="11" spans="2:14">
      <c r="B11" s="113"/>
      <c r="C11" s="31" t="s">
        <v>50</v>
      </c>
      <c r="D11" s="32" t="e">
        <f>VLOOKUP(D9,#REF!,3,0)</f>
        <v>#REF!</v>
      </c>
      <c r="E11" s="104"/>
      <c r="F11" s="22" t="s">
        <v>1</v>
      </c>
      <c r="G11" s="38">
        <v>100</v>
      </c>
      <c r="I11" s="113"/>
      <c r="J11" s="31" t="s">
        <v>50</v>
      </c>
      <c r="K11" s="32" t="e">
        <f>VLOOKUP(K9,#REF!,3,0)</f>
        <v>#REF!</v>
      </c>
      <c r="L11" s="104"/>
      <c r="M11" s="22" t="s">
        <v>1</v>
      </c>
      <c r="N11" s="38">
        <v>100</v>
      </c>
    </row>
    <row r="12" spans="2:14">
      <c r="B12" s="113"/>
      <c r="C12" s="71" t="s">
        <v>121</v>
      </c>
      <c r="D12" s="32">
        <f>VLOOKUP(D3,武将!B:I,7,0)</f>
        <v>30</v>
      </c>
      <c r="E12" s="104"/>
      <c r="F12" s="22" t="s">
        <v>4</v>
      </c>
      <c r="G12" s="30" t="e">
        <f>VLOOKUP(G10,装备!B:C,2,0)</f>
        <v>#N/A</v>
      </c>
      <c r="I12" s="113"/>
      <c r="J12" s="71" t="s">
        <v>121</v>
      </c>
      <c r="K12" s="32">
        <f>VLOOKUP(K3,武将!B:I,7,0)</f>
        <v>27</v>
      </c>
      <c r="L12" s="104"/>
      <c r="M12" s="22" t="s">
        <v>4</v>
      </c>
      <c r="N12" s="30" t="e">
        <f>VLOOKUP(N10,装备!B:C,2,0)</f>
        <v>#N/A</v>
      </c>
    </row>
    <row r="13" spans="2:14">
      <c r="B13" s="113"/>
      <c r="C13" s="71" t="s">
        <v>123</v>
      </c>
      <c r="D13" s="32" t="e">
        <f>VLOOKUP(D3,武将!B:H,8,0)</f>
        <v>#REF!</v>
      </c>
      <c r="E13" s="104"/>
      <c r="F13" s="22" t="s">
        <v>90</v>
      </c>
      <c r="G13" s="23" t="e">
        <f>VLOOKUP(G10,装备!B:E,4,0)</f>
        <v>#N/A</v>
      </c>
      <c r="I13" s="113"/>
      <c r="J13" s="71" t="s">
        <v>123</v>
      </c>
      <c r="K13" s="32" t="e">
        <f>VLOOKUP(K3,武将!B:H,8,0)</f>
        <v>#REF!</v>
      </c>
      <c r="L13" s="104"/>
      <c r="M13" s="22" t="s">
        <v>90</v>
      </c>
      <c r="N13" s="23" t="e">
        <f>VLOOKUP(N10,装备!B:E,4,0)</f>
        <v>#N/A</v>
      </c>
    </row>
    <row r="14" spans="2:14">
      <c r="B14" s="114"/>
      <c r="C14" s="71" t="s">
        <v>122</v>
      </c>
      <c r="D14" s="32" t="e">
        <f>VLOOKUP(D3,武将!B:I,9,0)</f>
        <v>#REF!</v>
      </c>
      <c r="E14" s="104"/>
      <c r="F14" s="22" t="s">
        <v>100</v>
      </c>
      <c r="G14" s="23" t="e">
        <f>G13*(G11+10)</f>
        <v>#N/A</v>
      </c>
      <c r="I14" s="114"/>
      <c r="J14" s="71" t="s">
        <v>122</v>
      </c>
      <c r="K14" s="32" t="e">
        <f>VLOOKUP(K3,武将!B:I,9,0)</f>
        <v>#REF!</v>
      </c>
      <c r="L14" s="104"/>
      <c r="M14" s="22" t="s">
        <v>100</v>
      </c>
      <c r="N14" s="23" t="e">
        <f>N13*(N11+10)</f>
        <v>#N/A</v>
      </c>
    </row>
    <row r="15" spans="2:14">
      <c r="B15" s="111" t="s">
        <v>89</v>
      </c>
      <c r="C15" s="26" t="s">
        <v>20</v>
      </c>
      <c r="D15" s="38">
        <v>0</v>
      </c>
      <c r="E15" s="103" t="s">
        <v>94</v>
      </c>
      <c r="F15" s="24" t="s">
        <v>20</v>
      </c>
      <c r="G15" s="38">
        <v>0</v>
      </c>
      <c r="I15" s="111" t="s">
        <v>89</v>
      </c>
      <c r="J15" s="26" t="s">
        <v>20</v>
      </c>
      <c r="K15" s="38">
        <v>0</v>
      </c>
      <c r="L15" s="103" t="s">
        <v>94</v>
      </c>
      <c r="M15" s="24" t="s">
        <v>20</v>
      </c>
      <c r="N15" s="38">
        <v>0</v>
      </c>
    </row>
    <row r="16" spans="2:14">
      <c r="B16" s="111"/>
      <c r="C16" s="26" t="s">
        <v>1</v>
      </c>
      <c r="D16" s="38">
        <v>100</v>
      </c>
      <c r="E16" s="103"/>
      <c r="F16" s="24" t="s">
        <v>1</v>
      </c>
      <c r="G16" s="38">
        <v>100</v>
      </c>
      <c r="I16" s="111"/>
      <c r="J16" s="26" t="s">
        <v>1</v>
      </c>
      <c r="K16" s="38">
        <v>100</v>
      </c>
      <c r="L16" s="103"/>
      <c r="M16" s="24" t="s">
        <v>1</v>
      </c>
      <c r="N16" s="38">
        <v>100</v>
      </c>
    </row>
    <row r="17" spans="2:14">
      <c r="B17" s="111"/>
      <c r="C17" s="26" t="s">
        <v>4</v>
      </c>
      <c r="D17" s="29" t="e">
        <f>VLOOKUP(D15,装备!B:C,2,0)</f>
        <v>#N/A</v>
      </c>
      <c r="E17" s="103"/>
      <c r="F17" s="24" t="s">
        <v>4</v>
      </c>
      <c r="G17" s="28" t="e">
        <f>VLOOKUP(G15,装备!B:C,2,0)</f>
        <v>#N/A</v>
      </c>
      <c r="I17" s="111"/>
      <c r="J17" s="26" t="s">
        <v>4</v>
      </c>
      <c r="K17" s="29" t="e">
        <f>VLOOKUP(K15,装备!B:C,2,0)</f>
        <v>#N/A</v>
      </c>
      <c r="L17" s="103"/>
      <c r="M17" s="24" t="s">
        <v>4</v>
      </c>
      <c r="N17" s="28" t="e">
        <f>VLOOKUP(N15,装备!B:C,2,0)</f>
        <v>#N/A</v>
      </c>
    </row>
    <row r="18" spans="2:14">
      <c r="B18" s="111"/>
      <c r="C18" s="26" t="s">
        <v>90</v>
      </c>
      <c r="D18" s="27" t="e">
        <f>VLOOKUP(D15,装备!B:E,4,0)</f>
        <v>#N/A</v>
      </c>
      <c r="E18" s="103"/>
      <c r="F18" s="24" t="s">
        <v>90</v>
      </c>
      <c r="G18" s="25" t="e">
        <f>VLOOKUP(G15,装备!B:E,4,0)</f>
        <v>#N/A</v>
      </c>
      <c r="I18" s="111"/>
      <c r="J18" s="26" t="s">
        <v>90</v>
      </c>
      <c r="K18" s="27" t="e">
        <f>VLOOKUP(K15,装备!B:E,4,0)</f>
        <v>#N/A</v>
      </c>
      <c r="L18" s="103"/>
      <c r="M18" s="24" t="s">
        <v>90</v>
      </c>
      <c r="N18" s="25" t="e">
        <f>VLOOKUP(N15,装备!B:E,4,0)</f>
        <v>#N/A</v>
      </c>
    </row>
    <row r="19" spans="2:14">
      <c r="B19" s="111"/>
      <c r="C19" s="26" t="s">
        <v>87</v>
      </c>
      <c r="D19" s="27" t="e">
        <f>D18*(D16+10)</f>
        <v>#N/A</v>
      </c>
      <c r="E19" s="103"/>
      <c r="F19" s="24" t="s">
        <v>101</v>
      </c>
      <c r="G19" s="25" t="e">
        <f>G18*(G16+10)</f>
        <v>#N/A</v>
      </c>
      <c r="I19" s="111"/>
      <c r="J19" s="26" t="s">
        <v>87</v>
      </c>
      <c r="K19" s="27" t="e">
        <f>K18*(K16+10)</f>
        <v>#N/A</v>
      </c>
      <c r="L19" s="103"/>
      <c r="M19" s="24" t="s">
        <v>101</v>
      </c>
      <c r="N19" s="25" t="e">
        <f>N18*(N16+10)</f>
        <v>#N/A</v>
      </c>
    </row>
    <row r="20" spans="2:14">
      <c r="B20" s="103" t="s">
        <v>91</v>
      </c>
      <c r="C20" s="24" t="s">
        <v>20</v>
      </c>
      <c r="D20" s="38">
        <v>0</v>
      </c>
      <c r="E20" s="104" t="s">
        <v>93</v>
      </c>
      <c r="F20" s="22" t="s">
        <v>20</v>
      </c>
      <c r="G20" s="38">
        <v>0</v>
      </c>
      <c r="I20" s="103" t="s">
        <v>91</v>
      </c>
      <c r="J20" s="24" t="s">
        <v>20</v>
      </c>
      <c r="K20" s="38">
        <v>0</v>
      </c>
      <c r="L20" s="104" t="s">
        <v>93</v>
      </c>
      <c r="M20" s="22" t="s">
        <v>20</v>
      </c>
      <c r="N20" s="38">
        <v>0</v>
      </c>
    </row>
    <row r="21" spans="2:14">
      <c r="B21" s="103"/>
      <c r="C21" s="24" t="s">
        <v>1</v>
      </c>
      <c r="D21" s="38">
        <v>100</v>
      </c>
      <c r="E21" s="104"/>
      <c r="F21" s="22" t="s">
        <v>1</v>
      </c>
      <c r="G21" s="38">
        <v>100</v>
      </c>
      <c r="I21" s="103"/>
      <c r="J21" s="24" t="s">
        <v>1</v>
      </c>
      <c r="K21" s="38">
        <v>100</v>
      </c>
      <c r="L21" s="104"/>
      <c r="M21" s="22" t="s">
        <v>1</v>
      </c>
      <c r="N21" s="38">
        <v>100</v>
      </c>
    </row>
    <row r="22" spans="2:14">
      <c r="B22" s="103"/>
      <c r="C22" s="24" t="s">
        <v>4</v>
      </c>
      <c r="D22" s="28" t="e">
        <f>VLOOKUP(D20,装备!B:C,2,0)</f>
        <v>#N/A</v>
      </c>
      <c r="E22" s="104"/>
      <c r="F22" s="22" t="s">
        <v>4</v>
      </c>
      <c r="G22" s="30" t="e">
        <f>VLOOKUP(G20,装备!B:C,2,0)</f>
        <v>#N/A</v>
      </c>
      <c r="I22" s="103"/>
      <c r="J22" s="24" t="s">
        <v>4</v>
      </c>
      <c r="K22" s="28" t="e">
        <f>VLOOKUP(K20,装备!B:C,2,0)</f>
        <v>#N/A</v>
      </c>
      <c r="L22" s="104"/>
      <c r="M22" s="22" t="s">
        <v>4</v>
      </c>
      <c r="N22" s="30" t="e">
        <f>VLOOKUP(N20,装备!B:C,2,0)</f>
        <v>#N/A</v>
      </c>
    </row>
    <row r="23" spans="2:14">
      <c r="B23" s="103"/>
      <c r="C23" s="24" t="s">
        <v>90</v>
      </c>
      <c r="D23" s="25" t="e">
        <f>VLOOKUP(D20,装备!B:E,4,0)</f>
        <v>#N/A</v>
      </c>
      <c r="E23" s="104"/>
      <c r="F23" s="22" t="s">
        <v>90</v>
      </c>
      <c r="G23" s="23" t="e">
        <f>VLOOKUP(G20,装备!B:E,4,0)</f>
        <v>#N/A</v>
      </c>
      <c r="I23" s="103"/>
      <c r="J23" s="24" t="s">
        <v>90</v>
      </c>
      <c r="K23" s="25" t="e">
        <f>VLOOKUP(K20,装备!B:E,4,0)</f>
        <v>#N/A</v>
      </c>
      <c r="L23" s="104"/>
      <c r="M23" s="22" t="s">
        <v>90</v>
      </c>
      <c r="N23" s="23" t="e">
        <f>VLOOKUP(N20,装备!B:E,4,0)</f>
        <v>#N/A</v>
      </c>
    </row>
    <row r="24" spans="2:14">
      <c r="B24" s="103"/>
      <c r="C24" s="24" t="s">
        <v>97</v>
      </c>
      <c r="D24" s="25" t="e">
        <f>D23*(D21+10)</f>
        <v>#N/A</v>
      </c>
      <c r="E24" s="104"/>
      <c r="F24" s="22" t="s">
        <v>102</v>
      </c>
      <c r="G24" s="23" t="e">
        <f>G23*(G21+10)</f>
        <v>#N/A</v>
      </c>
      <c r="I24" s="103"/>
      <c r="J24" s="24" t="s">
        <v>97</v>
      </c>
      <c r="K24" s="25" t="e">
        <f>K23*(K21+10)</f>
        <v>#N/A</v>
      </c>
      <c r="L24" s="104"/>
      <c r="M24" s="22" t="s">
        <v>102</v>
      </c>
      <c r="N24" s="23" t="e">
        <f>N23*(N21+10)</f>
        <v>#N/A</v>
      </c>
    </row>
    <row r="25" spans="2:14">
      <c r="B25" s="104" t="s">
        <v>92</v>
      </c>
      <c r="C25" s="22" t="s">
        <v>20</v>
      </c>
      <c r="D25" s="38">
        <v>0</v>
      </c>
      <c r="E25" s="103" t="s">
        <v>95</v>
      </c>
      <c r="F25" s="24" t="s">
        <v>20</v>
      </c>
      <c r="G25" s="38">
        <v>0</v>
      </c>
      <c r="I25" s="104" t="s">
        <v>92</v>
      </c>
      <c r="J25" s="22" t="s">
        <v>20</v>
      </c>
      <c r="K25" s="38">
        <v>0</v>
      </c>
      <c r="L25" s="103" t="s">
        <v>95</v>
      </c>
      <c r="M25" s="24" t="s">
        <v>20</v>
      </c>
      <c r="N25" s="38">
        <v>0</v>
      </c>
    </row>
    <row r="26" spans="2:14">
      <c r="B26" s="104"/>
      <c r="C26" s="22" t="s">
        <v>1</v>
      </c>
      <c r="D26" s="38">
        <v>100</v>
      </c>
      <c r="E26" s="103"/>
      <c r="F26" s="24" t="s">
        <v>1</v>
      </c>
      <c r="G26" s="38">
        <v>100</v>
      </c>
      <c r="I26" s="104"/>
      <c r="J26" s="22" t="s">
        <v>1</v>
      </c>
      <c r="K26" s="38">
        <v>100</v>
      </c>
      <c r="L26" s="103"/>
      <c r="M26" s="24" t="s">
        <v>1</v>
      </c>
      <c r="N26" s="38">
        <v>100</v>
      </c>
    </row>
    <row r="27" spans="2:14">
      <c r="B27" s="104"/>
      <c r="C27" s="22" t="s">
        <v>4</v>
      </c>
      <c r="D27" s="30" t="e">
        <f>VLOOKUP(D25,装备!B:C,2,0)</f>
        <v>#N/A</v>
      </c>
      <c r="E27" s="103"/>
      <c r="F27" s="24" t="s">
        <v>4</v>
      </c>
      <c r="G27" s="28" t="e">
        <f>VLOOKUP(G25,装备!B:C,2,0)</f>
        <v>#N/A</v>
      </c>
      <c r="I27" s="104"/>
      <c r="J27" s="22" t="s">
        <v>4</v>
      </c>
      <c r="K27" s="30" t="e">
        <f>VLOOKUP(K25,装备!B:C,2,0)</f>
        <v>#N/A</v>
      </c>
      <c r="L27" s="103"/>
      <c r="M27" s="24" t="s">
        <v>4</v>
      </c>
      <c r="N27" s="28" t="e">
        <f>VLOOKUP(N25,装备!B:C,2,0)</f>
        <v>#N/A</v>
      </c>
    </row>
    <row r="28" spans="2:14">
      <c r="B28" s="104"/>
      <c r="C28" s="22" t="s">
        <v>90</v>
      </c>
      <c r="D28" s="23" t="e">
        <f>VLOOKUP(D25,装备!B:E,4,0)</f>
        <v>#N/A</v>
      </c>
      <c r="E28" s="103"/>
      <c r="F28" s="24" t="s">
        <v>90</v>
      </c>
      <c r="G28" s="25" t="e">
        <f>VLOOKUP(G25,装备!B:E,4,0)</f>
        <v>#N/A</v>
      </c>
      <c r="I28" s="104"/>
      <c r="J28" s="22" t="s">
        <v>90</v>
      </c>
      <c r="K28" s="23" t="e">
        <f>VLOOKUP(K25,装备!B:E,4,0)</f>
        <v>#N/A</v>
      </c>
      <c r="L28" s="103"/>
      <c r="M28" s="24" t="s">
        <v>90</v>
      </c>
      <c r="N28" s="25" t="e">
        <f>VLOOKUP(N25,装备!B:E,4,0)</f>
        <v>#N/A</v>
      </c>
    </row>
    <row r="29" spans="2:14">
      <c r="B29" s="104"/>
      <c r="C29" s="22" t="s">
        <v>99</v>
      </c>
      <c r="D29" s="23" t="e">
        <f>D28*(D26+10)</f>
        <v>#N/A</v>
      </c>
      <c r="E29" s="103"/>
      <c r="F29" s="24" t="s">
        <v>103</v>
      </c>
      <c r="G29" s="25" t="e">
        <f>G28*(G26+10)</f>
        <v>#N/A</v>
      </c>
      <c r="I29" s="104"/>
      <c r="J29" s="22" t="s">
        <v>99</v>
      </c>
      <c r="K29" s="23" t="e">
        <f>K28*(K26+10)</f>
        <v>#N/A</v>
      </c>
      <c r="L29" s="103"/>
      <c r="M29" s="24" t="s">
        <v>103</v>
      </c>
      <c r="N29" s="25" t="e">
        <f>N28*(N26+10)</f>
        <v>#N/A</v>
      </c>
    </row>
    <row r="31" spans="2:14">
      <c r="C31" s="105" t="str">
        <f>D5&amp;" 攻击 "&amp;K5</f>
        <v>吕布 攻击 赵云</v>
      </c>
      <c r="D31" s="107"/>
      <c r="E31" s="19" t="s">
        <v>104</v>
      </c>
      <c r="F31" s="19" t="s">
        <v>105</v>
      </c>
      <c r="J31" s="105" t="str">
        <f>K5&amp;" 攻击 "&amp;D5</f>
        <v>赵云 攻击 吕布</v>
      </c>
      <c r="K31" s="107"/>
      <c r="L31" s="21" t="s">
        <v>104</v>
      </c>
      <c r="M31" s="21" t="s">
        <v>105</v>
      </c>
    </row>
    <row r="32" spans="2:14">
      <c r="C32" s="103" t="s">
        <v>2</v>
      </c>
      <c r="D32" s="25" t="s">
        <v>6</v>
      </c>
      <c r="E32" s="34" t="e">
        <f>-MAX(G4-N5,0)-(D4+10)</f>
        <v>#N/A</v>
      </c>
      <c r="F32" s="35" t="e">
        <f>N3+E32</f>
        <v>#REF!</v>
      </c>
      <c r="J32" s="103" t="s">
        <v>2</v>
      </c>
      <c r="K32" s="25" t="s">
        <v>6</v>
      </c>
      <c r="L32" s="34" t="e">
        <f>-MAX(N4-G5,0)-(K4+10)</f>
        <v>#N/A</v>
      </c>
      <c r="M32" s="35" t="e">
        <f>G3+L32</f>
        <v>#REF!</v>
      </c>
    </row>
    <row r="33" spans="1:13">
      <c r="C33" s="103"/>
      <c r="D33" s="25" t="s">
        <v>7</v>
      </c>
      <c r="E33" s="34" t="e">
        <f>E32*2</f>
        <v>#N/A</v>
      </c>
      <c r="F33" s="35" t="e">
        <f>N3+E33</f>
        <v>#REF!</v>
      </c>
      <c r="J33" s="103"/>
      <c r="K33" s="25" t="s">
        <v>7</v>
      </c>
      <c r="L33" s="34" t="e">
        <f>L32*2</f>
        <v>#N/A</v>
      </c>
      <c r="M33" s="35" t="e">
        <f>G3+L33</f>
        <v>#REF!</v>
      </c>
    </row>
    <row r="34" spans="1:13">
      <c r="C34" s="115" t="s">
        <v>880</v>
      </c>
      <c r="D34" s="23" t="s">
        <v>6</v>
      </c>
      <c r="E34" s="36" t="e">
        <f>-MAX(INT((G6-N7)*D11),0)-(D4+10)</f>
        <v>#REF!</v>
      </c>
      <c r="F34" s="37" t="e">
        <f>N3+E34</f>
        <v>#REF!</v>
      </c>
      <c r="J34" s="115" t="s">
        <v>880</v>
      </c>
      <c r="K34" s="23" t="s">
        <v>6</v>
      </c>
      <c r="L34" s="36" t="e">
        <f>-MAX(INT((N6-G7)*K11),0)-(K4+10)</f>
        <v>#REF!</v>
      </c>
      <c r="M34" s="37" t="e">
        <f>G3+L34</f>
        <v>#REF!</v>
      </c>
    </row>
    <row r="35" spans="1:13">
      <c r="C35" s="104"/>
      <c r="D35" s="23" t="s">
        <v>7</v>
      </c>
      <c r="E35" s="36" t="e">
        <f>E34*2</f>
        <v>#REF!</v>
      </c>
      <c r="F35" s="37" t="e">
        <f>N3+E35</f>
        <v>#REF!</v>
      </c>
      <c r="J35" s="104"/>
      <c r="K35" s="23" t="s">
        <v>7</v>
      </c>
      <c r="L35" s="36" t="e">
        <f>L34*2</f>
        <v>#REF!</v>
      </c>
      <c r="M35" s="37" t="e">
        <f>G3+L35</f>
        <v>#REF!</v>
      </c>
    </row>
    <row r="36" spans="1:13">
      <c r="C36" s="116" t="s">
        <v>882</v>
      </c>
      <c r="D36" s="75" t="s">
        <v>6</v>
      </c>
      <c r="E36" s="73" t="e">
        <f>-MAX(INT((G8-N9)*D11),0)-(D4+10)</f>
        <v>#REF!</v>
      </c>
      <c r="F36" s="74" t="e">
        <f>N3+E36</f>
        <v>#REF!</v>
      </c>
      <c r="J36" s="116" t="s">
        <v>882</v>
      </c>
      <c r="K36" s="75" t="s">
        <v>6</v>
      </c>
      <c r="L36" s="73" t="e">
        <f>-MAX(INT((N8-G9)*K11),0)-(K4+10)</f>
        <v>#REF!</v>
      </c>
      <c r="M36" s="74" t="e">
        <f>G3+L36</f>
        <v>#REF!</v>
      </c>
    </row>
    <row r="37" spans="1:13">
      <c r="C37" s="117"/>
      <c r="D37" s="75" t="s">
        <v>7</v>
      </c>
      <c r="E37" s="73" t="e">
        <f>E36*2</f>
        <v>#REF!</v>
      </c>
      <c r="F37" s="74" t="e">
        <f>N3+E37</f>
        <v>#REF!</v>
      </c>
      <c r="J37" s="117"/>
      <c r="K37" s="75" t="s">
        <v>7</v>
      </c>
      <c r="L37" s="73" t="e">
        <f>L36*2</f>
        <v>#REF!</v>
      </c>
      <c r="M37" s="74" t="e">
        <f>G3+L37</f>
        <v>#REF!</v>
      </c>
    </row>
    <row r="38" spans="1:13">
      <c r="D38"/>
    </row>
    <row r="39" spans="1:13">
      <c r="A39" s="8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</sheetData>
  <sheetProtection selectLockedCells="1"/>
  <mergeCells count="28">
    <mergeCell ref="C31:D31"/>
    <mergeCell ref="J31:K31"/>
    <mergeCell ref="C32:C33"/>
    <mergeCell ref="C34:C35"/>
    <mergeCell ref="C36:C37"/>
    <mergeCell ref="J32:J33"/>
    <mergeCell ref="J34:J35"/>
    <mergeCell ref="J36:J37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D18" sqref="D18"/>
    </sheetView>
  </sheetViews>
  <sheetFormatPr defaultRowHeight="13.5"/>
  <cols>
    <col min="4" max="4" width="59.875" customWidth="1"/>
  </cols>
  <sheetData>
    <row r="2" spans="2:4">
      <c r="B2" s="39" t="s">
        <v>825</v>
      </c>
      <c r="C2" s="39" t="s">
        <v>826</v>
      </c>
      <c r="D2" s="39" t="s">
        <v>8</v>
      </c>
    </row>
    <row r="3" spans="2:4">
      <c r="B3" s="45">
        <v>1</v>
      </c>
      <c r="C3" s="45" t="s">
        <v>824</v>
      </c>
      <c r="D3" s="56" t="s">
        <v>954</v>
      </c>
    </row>
    <row r="4" spans="2:4">
      <c r="B4" s="45">
        <v>2</v>
      </c>
      <c r="C4" s="56" t="s">
        <v>827</v>
      </c>
      <c r="D4" s="56" t="s">
        <v>955</v>
      </c>
    </row>
    <row r="5" spans="2:4">
      <c r="B5" s="45">
        <v>3</v>
      </c>
      <c r="C5" s="56" t="s">
        <v>1280</v>
      </c>
      <c r="D5" s="56" t="s">
        <v>979</v>
      </c>
    </row>
    <row r="6" spans="2:4">
      <c r="B6" s="45">
        <v>4</v>
      </c>
      <c r="C6" s="56" t="s">
        <v>977</v>
      </c>
      <c r="D6" s="56" t="s">
        <v>978</v>
      </c>
    </row>
    <row r="7" spans="2:4">
      <c r="B7" s="45">
        <v>5</v>
      </c>
      <c r="C7" s="56" t="s">
        <v>1282</v>
      </c>
      <c r="D7" s="56" t="s">
        <v>1292</v>
      </c>
    </row>
    <row r="8" spans="2:4">
      <c r="B8" s="45">
        <v>6</v>
      </c>
      <c r="C8" s="56" t="s">
        <v>1290</v>
      </c>
      <c r="D8" s="56" t="s">
        <v>1291</v>
      </c>
    </row>
    <row r="9" spans="2:4">
      <c r="B9" s="45">
        <v>7</v>
      </c>
      <c r="C9" s="56" t="s">
        <v>1284</v>
      </c>
      <c r="D9" s="56" t="s">
        <v>1287</v>
      </c>
    </row>
    <row r="10" spans="2:4" ht="12.75" customHeight="1">
      <c r="B10" s="45">
        <v>8</v>
      </c>
      <c r="C10" s="56" t="s">
        <v>1285</v>
      </c>
      <c r="D10" s="56" t="s">
        <v>1286</v>
      </c>
    </row>
    <row r="11" spans="2:4">
      <c r="B11" s="45">
        <v>9</v>
      </c>
      <c r="C11" s="56" t="s">
        <v>1283</v>
      </c>
      <c r="D11" s="56" t="s">
        <v>1288</v>
      </c>
    </row>
    <row r="12" spans="2:4">
      <c r="B12" s="45">
        <v>10</v>
      </c>
      <c r="C12" s="56" t="s">
        <v>1281</v>
      </c>
      <c r="D12" s="56" t="s">
        <v>1289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武将</vt:lpstr>
      <vt:lpstr>绝技</vt:lpstr>
      <vt:lpstr>职业</vt:lpstr>
      <vt:lpstr>装备</vt:lpstr>
      <vt:lpstr>战魂</vt:lpstr>
      <vt:lpstr>BUFF范围</vt:lpstr>
      <vt:lpstr>BUFF效果</vt:lpstr>
      <vt:lpstr>伤害模拟</vt:lpstr>
      <vt:lpstr>状态</vt:lpstr>
      <vt:lpstr>TEMP</vt:lpstr>
      <vt:lpstr>武将资源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2014-02-06T04:52:17Z</dcterms:modified>
</cp:coreProperties>
</file>