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qvhagge\OneDrive - The University of Queensland\Documents\NESP\R_working_directory\Fitzroy\"/>
    </mc:Choice>
  </mc:AlternateContent>
  <xr:revisionPtr revIDLastSave="0" documentId="13_ncr:1_{C19F701F-D430-4AE5-ACE6-0666D55089BF}" xr6:coauthVersionLast="47" xr6:coauthVersionMax="47" xr10:uidLastSave="{00000000-0000-0000-0000-000000000000}"/>
  <bookViews>
    <workbookView xWindow="3570" yWindow="3330" windowWidth="21600" windowHeight="12150" activeTab="1" xr2:uid="{ADAA510B-58BB-4230-B596-EA7CBEF4BFE9}"/>
  </bookViews>
  <sheets>
    <sheet name="Metadata" sheetId="2" r:id="rId1"/>
    <sheet name="Sediment" sheetId="1" r:id="rId2"/>
    <sheet name="Phosphorus" sheetId="4" r:id="rId3"/>
    <sheet name="Nitrogen" sheetId="3" r:id="rId4"/>
    <sheet name="DIN_Waters_2014" sheetId="5" r:id="rId5"/>
    <sheet name="DIN_removal" sheetId="7" r:id="rId6"/>
    <sheet name="Kavehei"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2" i="1"/>
  <c r="H3" i="5"/>
  <c r="H4" i="5"/>
  <c r="H5" i="5"/>
  <c r="H6" i="5"/>
  <c r="H7" i="5"/>
  <c r="H2" i="5"/>
  <c r="G2" i="5"/>
  <c r="F7" i="5"/>
  <c r="G7" i="5" s="1"/>
  <c r="F6" i="5"/>
  <c r="G6" i="5" s="1"/>
  <c r="F5" i="5"/>
  <c r="G5" i="5" s="1"/>
  <c r="F4" i="5"/>
  <c r="G4" i="5" s="1"/>
  <c r="F3" i="5"/>
  <c r="G3" i="5" s="1"/>
  <c r="E7" i="5"/>
  <c r="E6" i="5"/>
  <c r="E5" i="5"/>
  <c r="E4" i="5"/>
  <c r="E3" i="5"/>
  <c r="E2" i="5"/>
  <c r="F2" i="5"/>
</calcChain>
</file>

<file path=xl/sharedStrings.xml><?xml version="1.0" encoding="utf-8"?>
<sst xmlns="http://schemas.openxmlformats.org/spreadsheetml/2006/main" count="129" uniqueCount="71">
  <si>
    <t>Styx River</t>
  </si>
  <si>
    <t>MCL</t>
  </si>
  <si>
    <t>Shoalwater Creek</t>
  </si>
  <si>
    <t>Waterpark Creek</t>
  </si>
  <si>
    <t>Fitzroy River</t>
  </si>
  <si>
    <t>E</t>
  </si>
  <si>
    <t>Calliope River</t>
  </si>
  <si>
    <t>&lt;0.1</t>
  </si>
  <si>
    <t>Boyne River</t>
  </si>
  <si>
    <t>Regional Total</t>
  </si>
  <si>
    <t>Catchment</t>
  </si>
  <si>
    <t>Grade</t>
  </si>
  <si>
    <t>Fitzroy catchment fine sediment baseline and 2016-2018 load reductions. (MCL = maintain current load)</t>
  </si>
  <si>
    <t>Fine sediment Regional target: 25% reduction (410 kilotonnes) in anthropogenic end-of-catchment fine sediment loads.</t>
  </si>
  <si>
    <t>Fitzroy catchments particulate phosphorus baseline and 2016-2018 load reductions. (MCL = maintain current load, PP = particulate phosphorus)</t>
  </si>
  <si>
    <t>Particulate phosphorus Regional target: 20% reduction (430 tonnes) in anthropogenic end-of-catchment particulate phosphorus loads.</t>
  </si>
  <si>
    <t>Source: Australian and Queensland Government, 2019. Catchment Loads Modelling Results. Reef Water Quality Report Card 2017 and 2018. State of Queensland, Brisbane.</t>
  </si>
  <si>
    <t>Table 24. Fitzroy catchments particulate nitrogen baseline and 2016-2018 load reductions. (MCL = maintain current load, PP = particulate nitrogen)</t>
  </si>
  <si>
    <t>Particulate nitrogen 2025 Target: 15% reduction (760t) in anthropogenic end-of-catchment particulate nitrogen loads.</t>
  </si>
  <si>
    <t>PN_baseline_load_t</t>
  </si>
  <si>
    <t>PN_2016_2018_load_t</t>
  </si>
  <si>
    <t>Total_PN_load_2016_2018_t</t>
  </si>
  <si>
    <t>2016_2018_reduction_%</t>
  </si>
  <si>
    <t>PP_baseline_load_t</t>
  </si>
  <si>
    <t>PP_2016_2018_load_t</t>
  </si>
  <si>
    <t>Total_PP_load_2016_2018_t</t>
  </si>
  <si>
    <t>Fine_sediment_baseline_load_kt</t>
  </si>
  <si>
    <t>Mean_annual_flow_ML_yr</t>
  </si>
  <si>
    <t>Area_km2</t>
  </si>
  <si>
    <t>DIN_2013_t_yr</t>
  </si>
  <si>
    <t>Styx</t>
  </si>
  <si>
    <t>Shoalwater</t>
  </si>
  <si>
    <t>Waterpark</t>
  </si>
  <si>
    <t>Fitzroy</t>
  </si>
  <si>
    <t>Calliope</t>
  </si>
  <si>
    <t>Boyne</t>
  </si>
  <si>
    <t>Total_fine_sediment_load_2016_2018_kt</t>
  </si>
  <si>
    <t>2016_2018_reduction_perc</t>
  </si>
  <si>
    <t>Change_fine_sediment_load_2016_2018_kt</t>
  </si>
  <si>
    <t>Thresholds for removal in CWs and VDs were 0.2 mg L􀀀1 of DIN, 0.7 mg L􀀀1 of TN, 0.1 mg L􀀀1 of TP and 10 mg L􀀀1 of TSS. For STPWs, thresholds were 0.2 mg L􀀀1 of DIN, 0.8 mg L􀀀1 of TN and 0.2 mg L􀀀1 of TP (Figure 5).</t>
  </si>
  <si>
    <t>metric ton</t>
  </si>
  <si>
    <t>DIN load removal rate for CWs was 115 +/- 54 kg ha-1 yr-1, and for VDs was 67 +/- 11 kg ha-1 yr-1</t>
  </si>
  <si>
    <t>CW1</t>
  </si>
  <si>
    <t>CW3</t>
  </si>
  <si>
    <t>DIN Removed kg ha-1 yr-1</t>
  </si>
  <si>
    <t>CW4</t>
  </si>
  <si>
    <t>CW7</t>
  </si>
  <si>
    <t>CW6</t>
  </si>
  <si>
    <t>na</t>
  </si>
  <si>
    <t>CW2</t>
  </si>
  <si>
    <t>CW8</t>
  </si>
  <si>
    <t>CW5</t>
  </si>
  <si>
    <t>In agricultural settings, the best-performing CWs and VDs were those with high DIN concentrations (&gt;0.2 mg L􀀀1) and extensive vegetation cover. In these conditions, DIN concentrations could be reduced by &gt;78% (CW1, CW8, mean for all CW and VD of 44%).</t>
  </si>
  <si>
    <t xml:space="preserve">Improved performance of the treatment wetlands was also explained by pH, DO, and TSS concentrations. Higher N removal occurred when outflow water was pH neutral (6–7) and when DO concentrations were between 40 and 70%, conditions that favour denitrification [22]. Additionally, sites with high TSS concentrations, which were not managed through sedimentation basins before reaching the treatment wetland, had low DIN removal. This is likely due to sediments smothering and limiting the establishment of macrophytes and nitrifier–denitrifier microbial communities </t>
  </si>
  <si>
    <t>Vegetation cover %</t>
  </si>
  <si>
    <t>&gt;50</t>
  </si>
  <si>
    <t>&lt;25</t>
  </si>
  <si>
    <t>25-50</t>
  </si>
  <si>
    <t>Size (ha)</t>
  </si>
  <si>
    <t>Shape (w:c (%)</t>
  </si>
  <si>
    <t>litres</t>
  </si>
  <si>
    <t>Mean_annual_flow_L_yr</t>
  </si>
  <si>
    <t>DIN_2013_Mg_yr</t>
  </si>
  <si>
    <t>mg (milligram)</t>
  </si>
  <si>
    <t>ML (megalitre)</t>
  </si>
  <si>
    <t>DIN_2013_mg_L</t>
  </si>
  <si>
    <t>DIN inflow mgL</t>
  </si>
  <si>
    <t>The efficiency varied among sites, with the best performing CWs and VDs being those with relatively high inflow concentrations (&gt;0.2 mg L􀀀1 of DIN, &gt;0.7 mg L􀀀1 of TN), low suspended solids, high vegetation cover and high length: width ratio.</t>
  </si>
  <si>
    <t>DIN_kg_ha</t>
  </si>
  <si>
    <t>DIN_2013_t_ML</t>
  </si>
  <si>
    <t>Total_fine_sediment_load_2016_2018_kt_ML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</si>
</sst>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0" fillId="0" borderId="0" xfId="0" applyAlignment="1">
      <alignment wrapText="1"/>
    </xf>
    <xf numFmtId="0" fontId="0" fillId="0" borderId="0" xfId="0" applyAlignmen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18</xdr:col>
      <xdr:colOff>409575</xdr:colOff>
      <xdr:row>60</xdr:row>
      <xdr:rowOff>180975</xdr:rowOff>
    </xdr:to>
    <xdr:pic>
      <xdr:nvPicPr>
        <xdr:cNvPr id="2" name="Picture 1">
          <a:extLst>
            <a:ext uri="{FF2B5EF4-FFF2-40B4-BE49-F238E27FC236}">
              <a16:creationId xmlns:a16="http://schemas.microsoft.com/office/drawing/2014/main" id="{01D55046-EF2A-428E-8984-10AFD0C5CA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11382375" cy="856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2375D-F8EF-46A1-986E-59E1E8E608C7}">
  <dimension ref="A1:A7"/>
  <sheetViews>
    <sheetView workbookViewId="0">
      <selection activeCell="A8" sqref="A8"/>
    </sheetView>
  </sheetViews>
  <sheetFormatPr defaultRowHeight="15" x14ac:dyDescent="0.25"/>
  <sheetData>
    <row r="1" spans="1:1" x14ac:dyDescent="0.25">
      <c r="A1" t="s">
        <v>16</v>
      </c>
    </row>
    <row r="2" spans="1:1" x14ac:dyDescent="0.25">
      <c r="A2" t="s">
        <v>12</v>
      </c>
    </row>
    <row r="3" spans="1:1" x14ac:dyDescent="0.25">
      <c r="A3" t="s">
        <v>13</v>
      </c>
    </row>
    <row r="4" spans="1:1" x14ac:dyDescent="0.25">
      <c r="A4" t="s">
        <v>14</v>
      </c>
    </row>
    <row r="5" spans="1:1" x14ac:dyDescent="0.25">
      <c r="A5" t="s">
        <v>15</v>
      </c>
    </row>
    <row r="6" spans="1:1" x14ac:dyDescent="0.25">
      <c r="A6" t="s">
        <v>17</v>
      </c>
    </row>
    <row r="7" spans="1:1" x14ac:dyDescent="0.25">
      <c r="A7" t="s">
        <v>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D28B6-A298-439E-BE82-5221FBAB08FB}">
  <dimension ref="A1:M9"/>
  <sheetViews>
    <sheetView tabSelected="1" workbookViewId="0">
      <selection activeCell="L7" sqref="L7"/>
    </sheetView>
  </sheetViews>
  <sheetFormatPr defaultRowHeight="15" x14ac:dyDescent="0.25"/>
  <sheetData>
    <row r="1" spans="1:13" x14ac:dyDescent="0.25">
      <c r="A1" t="s">
        <v>10</v>
      </c>
      <c r="B1" t="s">
        <v>28</v>
      </c>
      <c r="C1" t="s">
        <v>27</v>
      </c>
      <c r="D1" t="s">
        <v>26</v>
      </c>
      <c r="E1" t="s">
        <v>36</v>
      </c>
      <c r="F1" t="s">
        <v>38</v>
      </c>
      <c r="G1" t="s">
        <v>37</v>
      </c>
      <c r="H1" t="s">
        <v>11</v>
      </c>
      <c r="I1" t="s">
        <v>70</v>
      </c>
    </row>
    <row r="2" spans="1:13" x14ac:dyDescent="0.25">
      <c r="A2" t="s">
        <v>30</v>
      </c>
      <c r="B2">
        <v>3013</v>
      </c>
      <c r="C2">
        <v>271616</v>
      </c>
      <c r="D2">
        <v>79</v>
      </c>
      <c r="E2">
        <v>79</v>
      </c>
      <c r="F2">
        <v>0</v>
      </c>
      <c r="G2">
        <v>0</v>
      </c>
      <c r="H2" t="s">
        <v>1</v>
      </c>
      <c r="I2">
        <f>E2/C2</f>
        <v>2.9085179076343071E-4</v>
      </c>
      <c r="J2">
        <v>1</v>
      </c>
      <c r="K2" t="s">
        <v>64</v>
      </c>
      <c r="L2">
        <v>1000000</v>
      </c>
      <c r="M2" t="s">
        <v>60</v>
      </c>
    </row>
    <row r="3" spans="1:13" x14ac:dyDescent="0.25">
      <c r="A3" t="s">
        <v>31</v>
      </c>
      <c r="B3">
        <v>3601</v>
      </c>
      <c r="C3">
        <v>387422</v>
      </c>
      <c r="D3">
        <v>69</v>
      </c>
      <c r="E3">
        <v>69</v>
      </c>
      <c r="F3">
        <v>0</v>
      </c>
      <c r="G3">
        <v>0</v>
      </c>
      <c r="H3" t="s">
        <v>1</v>
      </c>
      <c r="I3">
        <f t="shared" ref="I3:I7" si="0">E3/C3</f>
        <v>1.7810036600915798E-4</v>
      </c>
    </row>
    <row r="4" spans="1:13" x14ac:dyDescent="0.25">
      <c r="A4" t="s">
        <v>32</v>
      </c>
      <c r="B4">
        <v>1836</v>
      </c>
      <c r="C4">
        <v>391686</v>
      </c>
      <c r="D4">
        <v>34</v>
      </c>
      <c r="E4">
        <v>34</v>
      </c>
      <c r="F4">
        <v>0</v>
      </c>
      <c r="G4">
        <v>0</v>
      </c>
      <c r="H4" t="s">
        <v>1</v>
      </c>
      <c r="I4">
        <f t="shared" si="0"/>
        <v>8.6804225833958838E-5</v>
      </c>
    </row>
    <row r="5" spans="1:13" x14ac:dyDescent="0.25">
      <c r="A5" t="s">
        <v>33</v>
      </c>
      <c r="B5">
        <v>142552</v>
      </c>
      <c r="C5">
        <v>4659346</v>
      </c>
      <c r="D5">
        <v>1410</v>
      </c>
      <c r="E5">
        <v>1407</v>
      </c>
      <c r="F5">
        <v>3.2</v>
      </c>
      <c r="G5">
        <v>0.3</v>
      </c>
      <c r="H5" t="s">
        <v>5</v>
      </c>
      <c r="I5">
        <f t="shared" si="0"/>
        <v>3.0197371047352997E-4</v>
      </c>
    </row>
    <row r="6" spans="1:13" x14ac:dyDescent="0.25">
      <c r="A6" s="1" t="s">
        <v>34</v>
      </c>
      <c r="B6">
        <v>2241</v>
      </c>
      <c r="C6">
        <v>117034</v>
      </c>
      <c r="D6">
        <v>51</v>
      </c>
      <c r="E6">
        <v>51</v>
      </c>
      <c r="F6" t="s">
        <v>7</v>
      </c>
      <c r="G6">
        <v>0.1</v>
      </c>
      <c r="H6" t="s">
        <v>5</v>
      </c>
      <c r="I6">
        <f t="shared" si="0"/>
        <v>4.3577080164738453E-4</v>
      </c>
    </row>
    <row r="7" spans="1:13" x14ac:dyDescent="0.25">
      <c r="A7" s="1" t="s">
        <v>35</v>
      </c>
      <c r="B7">
        <v>2496</v>
      </c>
      <c r="C7">
        <v>40307</v>
      </c>
      <c r="D7">
        <v>17</v>
      </c>
      <c r="E7">
        <v>17</v>
      </c>
      <c r="F7">
        <v>0</v>
      </c>
      <c r="G7">
        <v>0</v>
      </c>
      <c r="H7" t="s">
        <v>5</v>
      </c>
      <c r="I7">
        <f t="shared" si="0"/>
        <v>4.2176296921130323E-4</v>
      </c>
    </row>
    <row r="8" spans="1:13" x14ac:dyDescent="0.25">
      <c r="A8" s="1"/>
    </row>
    <row r="9" spans="1:13" x14ac:dyDescent="0.25">
      <c r="A9"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804E4-52B1-4D9F-AA29-052BDE47271A}">
  <dimension ref="A1:F10"/>
  <sheetViews>
    <sheetView workbookViewId="0"/>
  </sheetViews>
  <sheetFormatPr defaultRowHeight="15" x14ac:dyDescent="0.25"/>
  <cols>
    <col min="1" max="1" width="11.85546875" customWidth="1"/>
  </cols>
  <sheetData>
    <row r="1" spans="1:6" ht="24.75" customHeight="1" x14ac:dyDescent="0.25">
      <c r="A1" s="2" t="s">
        <v>10</v>
      </c>
      <c r="B1" t="s">
        <v>23</v>
      </c>
      <c r="C1" t="s">
        <v>24</v>
      </c>
      <c r="D1" t="s">
        <v>25</v>
      </c>
      <c r="E1" t="s">
        <v>22</v>
      </c>
      <c r="F1" t="s">
        <v>11</v>
      </c>
    </row>
    <row r="2" spans="1:6" x14ac:dyDescent="0.25">
      <c r="A2" t="s">
        <v>0</v>
      </c>
      <c r="B2">
        <v>200</v>
      </c>
      <c r="C2">
        <v>200</v>
      </c>
      <c r="D2">
        <v>0</v>
      </c>
      <c r="E2">
        <v>0</v>
      </c>
      <c r="F2" t="s">
        <v>1</v>
      </c>
    </row>
    <row r="3" spans="1:6" x14ac:dyDescent="0.25">
      <c r="A3" t="s">
        <v>2</v>
      </c>
      <c r="B3">
        <v>161</v>
      </c>
      <c r="C3">
        <v>161</v>
      </c>
      <c r="D3">
        <v>0</v>
      </c>
      <c r="E3">
        <v>0</v>
      </c>
      <c r="F3" t="s">
        <v>1</v>
      </c>
    </row>
    <row r="4" spans="1:6" x14ac:dyDescent="0.25">
      <c r="A4" t="s">
        <v>3</v>
      </c>
      <c r="B4">
        <v>168</v>
      </c>
      <c r="C4">
        <v>168</v>
      </c>
      <c r="D4">
        <v>0</v>
      </c>
      <c r="E4">
        <v>0</v>
      </c>
      <c r="F4" t="s">
        <v>1</v>
      </c>
    </row>
    <row r="5" spans="1:6" x14ac:dyDescent="0.25">
      <c r="A5" t="s">
        <v>4</v>
      </c>
      <c r="B5">
        <v>1816</v>
      </c>
      <c r="C5">
        <v>1809</v>
      </c>
      <c r="D5">
        <v>7</v>
      </c>
      <c r="E5">
        <v>0.7</v>
      </c>
      <c r="F5" t="s">
        <v>5</v>
      </c>
    </row>
    <row r="6" spans="1:6" x14ac:dyDescent="0.25">
      <c r="A6" s="1" t="s">
        <v>6</v>
      </c>
      <c r="B6">
        <v>145</v>
      </c>
      <c r="C6">
        <v>145</v>
      </c>
      <c r="D6">
        <v>0.1</v>
      </c>
      <c r="E6">
        <v>0.2</v>
      </c>
      <c r="F6" t="s">
        <v>5</v>
      </c>
    </row>
    <row r="7" spans="1:6" x14ac:dyDescent="0.25">
      <c r="A7" s="1" t="s">
        <v>8</v>
      </c>
      <c r="B7">
        <v>39</v>
      </c>
      <c r="C7">
        <v>39</v>
      </c>
      <c r="D7">
        <v>0</v>
      </c>
      <c r="E7">
        <v>0</v>
      </c>
      <c r="F7" t="s">
        <v>5</v>
      </c>
    </row>
    <row r="8" spans="1:6" x14ac:dyDescent="0.25">
      <c r="A8" t="s">
        <v>9</v>
      </c>
      <c r="B8">
        <v>2528</v>
      </c>
      <c r="C8">
        <v>2521</v>
      </c>
      <c r="D8">
        <v>7.1</v>
      </c>
      <c r="E8">
        <v>0.5</v>
      </c>
      <c r="F8" t="s">
        <v>5</v>
      </c>
    </row>
    <row r="9" spans="1:6" x14ac:dyDescent="0.25">
      <c r="A9" s="1"/>
    </row>
    <row r="10" spans="1:6" x14ac:dyDescent="0.25">
      <c r="A10"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3BB4C-FEEC-4CC4-9C7A-422E08F9C536}">
  <dimension ref="A1:F8"/>
  <sheetViews>
    <sheetView workbookViewId="0">
      <selection activeCell="C1" sqref="C1"/>
    </sheetView>
  </sheetViews>
  <sheetFormatPr defaultRowHeight="15" x14ac:dyDescent="0.25"/>
  <sheetData>
    <row r="1" spans="1:6" x14ac:dyDescent="0.25">
      <c r="A1" t="s">
        <v>10</v>
      </c>
      <c r="B1" t="s">
        <v>19</v>
      </c>
      <c r="C1" t="s">
        <v>20</v>
      </c>
      <c r="D1" t="s">
        <v>21</v>
      </c>
      <c r="E1" t="s">
        <v>22</v>
      </c>
      <c r="F1" t="s">
        <v>11</v>
      </c>
    </row>
    <row r="2" spans="1:6" x14ac:dyDescent="0.25">
      <c r="A2" t="s">
        <v>0</v>
      </c>
      <c r="B2">
        <v>361</v>
      </c>
      <c r="C2">
        <v>361</v>
      </c>
      <c r="D2">
        <v>0</v>
      </c>
      <c r="E2">
        <v>0</v>
      </c>
      <c r="F2" t="s">
        <v>1</v>
      </c>
    </row>
    <row r="3" spans="1:6" x14ac:dyDescent="0.25">
      <c r="A3" t="s">
        <v>2</v>
      </c>
      <c r="B3">
        <v>330</v>
      </c>
      <c r="C3">
        <v>330</v>
      </c>
      <c r="D3">
        <v>0</v>
      </c>
      <c r="E3">
        <v>0</v>
      </c>
      <c r="F3" t="s">
        <v>1</v>
      </c>
    </row>
    <row r="4" spans="1:6" x14ac:dyDescent="0.25">
      <c r="A4" t="s">
        <v>3</v>
      </c>
      <c r="B4">
        <v>384</v>
      </c>
      <c r="C4">
        <v>384</v>
      </c>
      <c r="D4">
        <v>0</v>
      </c>
      <c r="E4">
        <v>0</v>
      </c>
      <c r="F4" t="s">
        <v>1</v>
      </c>
    </row>
    <row r="5" spans="1:6" x14ac:dyDescent="0.25">
      <c r="A5" t="s">
        <v>4</v>
      </c>
      <c r="B5">
        <v>3277</v>
      </c>
      <c r="C5">
        <v>3265</v>
      </c>
      <c r="D5">
        <v>11.5</v>
      </c>
      <c r="E5">
        <v>0.6</v>
      </c>
      <c r="F5" t="s">
        <v>5</v>
      </c>
    </row>
    <row r="6" spans="1:6" x14ac:dyDescent="0.25">
      <c r="A6" s="1" t="s">
        <v>6</v>
      </c>
      <c r="B6" s="1">
        <v>286</v>
      </c>
      <c r="C6">
        <v>286</v>
      </c>
      <c r="D6">
        <v>0.3</v>
      </c>
      <c r="E6">
        <v>0.2</v>
      </c>
      <c r="F6" t="s">
        <v>5</v>
      </c>
    </row>
    <row r="7" spans="1:6" x14ac:dyDescent="0.25">
      <c r="A7" t="s">
        <v>8</v>
      </c>
      <c r="B7">
        <v>73</v>
      </c>
      <c r="C7">
        <v>73</v>
      </c>
      <c r="D7">
        <v>0</v>
      </c>
      <c r="E7">
        <v>0</v>
      </c>
      <c r="F7" t="s">
        <v>5</v>
      </c>
    </row>
    <row r="8" spans="1:6" x14ac:dyDescent="0.25">
      <c r="A8" t="s">
        <v>9</v>
      </c>
      <c r="B8" s="1">
        <v>4710</v>
      </c>
      <c r="C8" s="1">
        <v>4698</v>
      </c>
      <c r="D8">
        <v>11.8</v>
      </c>
      <c r="E8">
        <v>0.5</v>
      </c>
      <c r="F8" t="s">
        <v>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3C389-ED7C-457D-969F-EC8B72EBF1CF}">
  <dimension ref="A1:N7"/>
  <sheetViews>
    <sheetView workbookViewId="0">
      <selection activeCell="I3" sqref="I3:L3"/>
    </sheetView>
  </sheetViews>
  <sheetFormatPr defaultRowHeight="15" x14ac:dyDescent="0.25"/>
  <cols>
    <col min="4" max="4" width="15" customWidth="1"/>
    <col min="5" max="6" width="12" bestFit="1" customWidth="1"/>
    <col min="9" max="9" width="11" bestFit="1" customWidth="1"/>
  </cols>
  <sheetData>
    <row r="1" spans="1:14" x14ac:dyDescent="0.25">
      <c r="A1" t="s">
        <v>10</v>
      </c>
      <c r="B1" t="s">
        <v>28</v>
      </c>
      <c r="C1" t="s">
        <v>27</v>
      </c>
      <c r="D1" t="s">
        <v>29</v>
      </c>
      <c r="E1" t="s">
        <v>61</v>
      </c>
      <c r="F1" t="s">
        <v>62</v>
      </c>
      <c r="G1" t="s">
        <v>65</v>
      </c>
      <c r="H1" t="s">
        <v>69</v>
      </c>
    </row>
    <row r="2" spans="1:14" x14ac:dyDescent="0.25">
      <c r="A2" t="s">
        <v>30</v>
      </c>
      <c r="B2">
        <v>3013</v>
      </c>
      <c r="C2">
        <v>271616</v>
      </c>
      <c r="D2">
        <v>38</v>
      </c>
      <c r="E2">
        <f>C2*K3</f>
        <v>271616000000</v>
      </c>
      <c r="F2">
        <f>D2*I2</f>
        <v>38000000000</v>
      </c>
      <c r="G2">
        <f>F2/E2</f>
        <v>0.13990339302544769</v>
      </c>
      <c r="H2">
        <f>D2/C2</f>
        <v>1.399033930254477E-4</v>
      </c>
      <c r="I2">
        <v>1000000000</v>
      </c>
      <c r="J2" t="s">
        <v>63</v>
      </c>
      <c r="K2">
        <v>1</v>
      </c>
      <c r="L2" t="s">
        <v>40</v>
      </c>
      <c r="M2" s="4"/>
      <c r="N2" s="4"/>
    </row>
    <row r="3" spans="1:14" x14ac:dyDescent="0.25">
      <c r="A3" t="s">
        <v>31</v>
      </c>
      <c r="B3">
        <v>3601</v>
      </c>
      <c r="C3">
        <v>387422</v>
      </c>
      <c r="D3">
        <v>45</v>
      </c>
      <c r="E3">
        <f>C3*K3</f>
        <v>387422000000</v>
      </c>
      <c r="F3">
        <f>D3*I2</f>
        <v>45000000000</v>
      </c>
      <c r="G3">
        <f t="shared" ref="G3:G7" si="0">F3/E3</f>
        <v>0.11615241261466824</v>
      </c>
      <c r="H3">
        <f t="shared" ref="H3:H7" si="1">D3/C3</f>
        <v>1.1615241261466824E-4</v>
      </c>
      <c r="I3">
        <v>1</v>
      </c>
      <c r="J3" t="s">
        <v>64</v>
      </c>
      <c r="K3">
        <v>1000000</v>
      </c>
      <c r="L3" t="s">
        <v>60</v>
      </c>
    </row>
    <row r="4" spans="1:14" x14ac:dyDescent="0.25">
      <c r="A4" t="s">
        <v>32</v>
      </c>
      <c r="B4">
        <v>1836</v>
      </c>
      <c r="C4">
        <v>391686</v>
      </c>
      <c r="D4">
        <v>54</v>
      </c>
      <c r="E4">
        <f>C4*K3</f>
        <v>391686000000</v>
      </c>
      <c r="F4">
        <f>D4*I2</f>
        <v>54000000000</v>
      </c>
      <c r="G4">
        <f t="shared" si="0"/>
        <v>0.13786553514805228</v>
      </c>
      <c r="H4">
        <f t="shared" si="1"/>
        <v>1.3786553514805226E-4</v>
      </c>
    </row>
    <row r="5" spans="1:14" x14ac:dyDescent="0.25">
      <c r="A5" t="s">
        <v>33</v>
      </c>
      <c r="B5">
        <v>142552</v>
      </c>
      <c r="C5">
        <v>4659346</v>
      </c>
      <c r="D5">
        <v>1106</v>
      </c>
      <c r="E5">
        <f>C5*K3</f>
        <v>4659346000000</v>
      </c>
      <c r="F5">
        <f>D5*I2</f>
        <v>1106000000000</v>
      </c>
      <c r="G5">
        <f t="shared" si="0"/>
        <v>0.23737236942695392</v>
      </c>
      <c r="H5">
        <f t="shared" si="1"/>
        <v>2.3737236942695392E-4</v>
      </c>
    </row>
    <row r="6" spans="1:14" x14ac:dyDescent="0.25">
      <c r="A6" s="1" t="s">
        <v>34</v>
      </c>
      <c r="B6">
        <v>2241</v>
      </c>
      <c r="C6">
        <v>117034</v>
      </c>
      <c r="D6">
        <v>23</v>
      </c>
      <c r="E6">
        <f>C6*K3</f>
        <v>117034000000</v>
      </c>
      <c r="F6">
        <f>D6*I2</f>
        <v>23000000000</v>
      </c>
      <c r="G6">
        <f t="shared" si="0"/>
        <v>0.19652408701744792</v>
      </c>
      <c r="H6">
        <f t="shared" si="1"/>
        <v>1.9652408701744791E-4</v>
      </c>
    </row>
    <row r="7" spans="1:14" x14ac:dyDescent="0.25">
      <c r="A7" t="s">
        <v>35</v>
      </c>
      <c r="B7">
        <v>2496</v>
      </c>
      <c r="C7">
        <v>40307</v>
      </c>
      <c r="D7">
        <v>6</v>
      </c>
      <c r="E7">
        <f>C7*K3</f>
        <v>40307000000</v>
      </c>
      <c r="F7">
        <f>D7*I2</f>
        <v>6000000000</v>
      </c>
      <c r="G7">
        <f t="shared" si="0"/>
        <v>0.14885751854516585</v>
      </c>
      <c r="H7">
        <f t="shared" si="1"/>
        <v>1.4885751854516586E-4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03812-A465-46AB-8F90-E63178269F06}">
  <dimension ref="A1:D7"/>
  <sheetViews>
    <sheetView workbookViewId="0">
      <selection activeCell="K13" sqref="K13"/>
    </sheetView>
  </sheetViews>
  <sheetFormatPr defaultRowHeight="15" x14ac:dyDescent="0.25"/>
  <sheetData>
    <row r="1" spans="1:4" x14ac:dyDescent="0.25">
      <c r="A1" t="s">
        <v>10</v>
      </c>
      <c r="B1" t="s">
        <v>65</v>
      </c>
      <c r="C1" t="s">
        <v>36</v>
      </c>
      <c r="D1" t="s">
        <v>68</v>
      </c>
    </row>
    <row r="2" spans="1:4" x14ac:dyDescent="0.25">
      <c r="A2" t="s">
        <v>30</v>
      </c>
      <c r="B2">
        <v>0.13990339302544769</v>
      </c>
      <c r="C2">
        <v>79</v>
      </c>
      <c r="D2">
        <v>41</v>
      </c>
    </row>
    <row r="3" spans="1:4" x14ac:dyDescent="0.25">
      <c r="A3" t="s">
        <v>31</v>
      </c>
      <c r="B3">
        <v>0.11615241261466824</v>
      </c>
      <c r="C3">
        <v>69</v>
      </c>
      <c r="D3">
        <v>41</v>
      </c>
    </row>
    <row r="4" spans="1:4" x14ac:dyDescent="0.25">
      <c r="A4" t="s">
        <v>32</v>
      </c>
      <c r="B4">
        <v>0.13786553514805228</v>
      </c>
      <c r="C4">
        <v>34</v>
      </c>
      <c r="D4">
        <v>135</v>
      </c>
    </row>
    <row r="5" spans="1:4" x14ac:dyDescent="0.25">
      <c r="A5" t="s">
        <v>33</v>
      </c>
      <c r="B5">
        <v>0.23737236942695392</v>
      </c>
      <c r="C5">
        <v>1407</v>
      </c>
      <c r="D5">
        <v>41</v>
      </c>
    </row>
    <row r="6" spans="1:4" x14ac:dyDescent="0.25">
      <c r="A6" s="1" t="s">
        <v>34</v>
      </c>
      <c r="B6">
        <v>0.19652408701744792</v>
      </c>
      <c r="C6">
        <v>51</v>
      </c>
      <c r="D6">
        <v>370</v>
      </c>
    </row>
    <row r="7" spans="1:4" x14ac:dyDescent="0.25">
      <c r="A7" t="s">
        <v>35</v>
      </c>
      <c r="B7">
        <v>0.14885751854516585</v>
      </c>
      <c r="C7">
        <v>17</v>
      </c>
      <c r="D7">
        <v>135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BDCC2-C7AE-4C95-BECC-CADC6788BA8D}">
  <dimension ref="A1:G15"/>
  <sheetViews>
    <sheetView topLeftCell="A7" workbookViewId="0">
      <selection activeCell="I8" sqref="I8:K10"/>
    </sheetView>
  </sheetViews>
  <sheetFormatPr defaultRowHeight="15" x14ac:dyDescent="0.25"/>
  <sheetData>
    <row r="1" spans="1:7" x14ac:dyDescent="0.25">
      <c r="A1" s="3" t="s">
        <v>67</v>
      </c>
    </row>
    <row r="2" spans="1:7" x14ac:dyDescent="0.25">
      <c r="A2" t="s">
        <v>39</v>
      </c>
    </row>
    <row r="3" spans="1:7" x14ac:dyDescent="0.25">
      <c r="A3" t="s">
        <v>41</v>
      </c>
    </row>
    <row r="4" spans="1:7" x14ac:dyDescent="0.25">
      <c r="A4" t="s">
        <v>52</v>
      </c>
    </row>
    <row r="5" spans="1:7" x14ac:dyDescent="0.25">
      <c r="A5" s="3" t="s">
        <v>53</v>
      </c>
    </row>
    <row r="6" spans="1:7" x14ac:dyDescent="0.25">
      <c r="A6" s="3"/>
    </row>
    <row r="7" spans="1:7" ht="60" x14ac:dyDescent="0.25">
      <c r="B7" s="2" t="s">
        <v>44</v>
      </c>
      <c r="C7" t="s">
        <v>54</v>
      </c>
      <c r="D7" t="s">
        <v>58</v>
      </c>
      <c r="E7" t="s">
        <v>59</v>
      </c>
      <c r="F7" t="s">
        <v>66</v>
      </c>
    </row>
    <row r="8" spans="1:7" x14ac:dyDescent="0.25">
      <c r="A8" t="s">
        <v>42</v>
      </c>
      <c r="B8">
        <v>370</v>
      </c>
      <c r="C8" t="s">
        <v>55</v>
      </c>
      <c r="D8">
        <v>1.6</v>
      </c>
      <c r="E8">
        <v>11</v>
      </c>
      <c r="F8">
        <v>0.7</v>
      </c>
      <c r="G8">
        <v>10</v>
      </c>
    </row>
    <row r="9" spans="1:7" x14ac:dyDescent="0.25">
      <c r="A9" t="s">
        <v>43</v>
      </c>
      <c r="B9">
        <v>135</v>
      </c>
      <c r="C9" t="s">
        <v>55</v>
      </c>
      <c r="D9">
        <v>8.5</v>
      </c>
      <c r="E9">
        <v>2</v>
      </c>
      <c r="F9">
        <v>0.5</v>
      </c>
      <c r="G9">
        <v>6</v>
      </c>
    </row>
    <row r="10" spans="1:7" x14ac:dyDescent="0.25">
      <c r="A10" t="s">
        <v>45</v>
      </c>
      <c r="B10">
        <v>250</v>
      </c>
      <c r="C10" t="s">
        <v>55</v>
      </c>
      <c r="D10">
        <v>10</v>
      </c>
      <c r="E10" t="s">
        <v>48</v>
      </c>
      <c r="F10" t="s">
        <v>48</v>
      </c>
      <c r="G10" t="s">
        <v>48</v>
      </c>
    </row>
    <row r="11" spans="1:7" x14ac:dyDescent="0.25">
      <c r="A11" t="s">
        <v>46</v>
      </c>
      <c r="B11">
        <v>88</v>
      </c>
      <c r="C11" t="s">
        <v>57</v>
      </c>
      <c r="D11">
        <v>2.1</v>
      </c>
      <c r="E11">
        <v>0.4</v>
      </c>
      <c r="F11">
        <v>1</v>
      </c>
      <c r="G11">
        <v>32</v>
      </c>
    </row>
    <row r="12" spans="1:7" x14ac:dyDescent="0.25">
      <c r="A12" t="s">
        <v>47</v>
      </c>
      <c r="B12">
        <v>41</v>
      </c>
      <c r="C12" t="s">
        <v>55</v>
      </c>
      <c r="D12">
        <v>1.8</v>
      </c>
      <c r="E12">
        <v>0.5</v>
      </c>
      <c r="F12">
        <v>0.2</v>
      </c>
      <c r="G12">
        <v>62</v>
      </c>
    </row>
    <row r="13" spans="1:7" x14ac:dyDescent="0.25">
      <c r="A13" t="s">
        <v>51</v>
      </c>
      <c r="B13">
        <v>11</v>
      </c>
      <c r="C13" t="s">
        <v>56</v>
      </c>
      <c r="D13">
        <v>2.5</v>
      </c>
      <c r="E13">
        <v>9</v>
      </c>
      <c r="F13">
        <v>1.4</v>
      </c>
      <c r="G13">
        <v>47</v>
      </c>
    </row>
    <row r="14" spans="1:7" x14ac:dyDescent="0.25">
      <c r="A14" t="s">
        <v>50</v>
      </c>
      <c r="B14" t="s">
        <v>48</v>
      </c>
      <c r="C14" t="s">
        <v>57</v>
      </c>
      <c r="D14">
        <v>1.3</v>
      </c>
      <c r="E14">
        <v>3</v>
      </c>
      <c r="F14">
        <v>0.9</v>
      </c>
      <c r="G14">
        <v>46</v>
      </c>
    </row>
    <row r="15" spans="1:7" x14ac:dyDescent="0.25">
      <c r="A15" t="s">
        <v>49</v>
      </c>
      <c r="B15">
        <v>53</v>
      </c>
      <c r="C15" t="s">
        <v>56</v>
      </c>
      <c r="D15">
        <v>1.2</v>
      </c>
      <c r="E15">
        <v>3</v>
      </c>
      <c r="F15">
        <v>0.15</v>
      </c>
      <c r="G15">
        <v>27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Sediment</vt:lpstr>
      <vt:lpstr>Phosphorus</vt:lpstr>
      <vt:lpstr>Nitrogen</vt:lpstr>
      <vt:lpstr>DIN_Waters_2014</vt:lpstr>
      <vt:lpstr>DIN_removal</vt:lpstr>
      <vt:lpstr>Kavehei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Valerie Hagger</dc:creator>
  <cp:lastModifiedBy>Valerie Hagger</cp:lastModifiedBy>
  <dcterms:created xsi:type="dcterms:W3CDTF">2021-12-07T02:45:12Z</dcterms:created>
  <dcterms:modified xsi:type="dcterms:W3CDTF">2022-05-16T00:51:12Z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2021-12-07T02:45:12Z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04374242-99b1-4e70-aac2-8fd9f3dd2502</vt:lpwstr>
  </property>
  <property fmtid="{D5CDD505-2E9C-101B-9397-08002B2CF9AE}" pid="8" name="MSIP_Label_0f488380-630a-4f55-a077-a19445e3f360_ContentBits">
    <vt:lpwstr>0</vt:lpwstr>
  </property>
</Properties>
</file>