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00"/>
  </bookViews>
  <sheets>
    <sheet name="Sheet1" sheetId="1" r:id="rId1"/>
    <sheet name="Sheet2" sheetId="2" r:id="rId2"/>
    <sheet name="Sheet3" sheetId="3" r:id="rId3"/>
  </sheets>
  <definedNames>
    <definedName name="r_">POWER(1+Sheet3!$B$2,-1)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<sst xmlns="http://schemas.openxmlformats.org/spreadsheetml/2006/main" count="48" uniqueCount="44">
  <si>
    <r>
      <rPr>
        <sz val="9"/>
        <color theme="1"/>
        <rFont val="宋体"/>
        <charset val="134"/>
      </rPr>
      <t>原值</t>
    </r>
    <r>
      <rPr>
        <sz val="9"/>
        <color theme="1"/>
        <rFont val="Arial Narrow"/>
        <charset val="134"/>
      </rPr>
      <t xml:space="preserve"> </t>
    </r>
  </si>
  <si>
    <r>
      <rPr>
        <sz val="9"/>
        <color theme="1"/>
        <rFont val="宋体"/>
        <charset val="134"/>
      </rPr>
      <t>净值</t>
    </r>
    <r>
      <rPr>
        <sz val="9"/>
        <color theme="1"/>
        <rFont val="Arial Narrow"/>
        <charset val="134"/>
      </rPr>
      <t xml:space="preserve"> </t>
    </r>
  </si>
  <si>
    <t>折旧年限</t>
  </si>
  <si>
    <t>经济寿命</t>
  </si>
  <si>
    <t>月折旧额</t>
  </si>
  <si>
    <t>残值</t>
  </si>
  <si>
    <t>启用日期</t>
  </si>
  <si>
    <t>基准日</t>
  </si>
  <si>
    <t>已使用月</t>
  </si>
  <si>
    <t>已提折旧</t>
  </si>
  <si>
    <r>
      <rPr>
        <sz val="9"/>
        <color theme="1"/>
        <rFont val="Arial Narrow"/>
        <charset val="134"/>
      </rPr>
      <t>2024</t>
    </r>
    <r>
      <rPr>
        <sz val="9"/>
        <color theme="1"/>
        <rFont val="宋体"/>
        <charset val="134"/>
      </rPr>
      <t>年</t>
    </r>
    <r>
      <rPr>
        <sz val="9"/>
        <color theme="1"/>
        <rFont val="Arial Narrow"/>
        <charset val="134"/>
      </rPr>
      <t>1-12</t>
    </r>
    <r>
      <rPr>
        <sz val="9"/>
        <color theme="1"/>
        <rFont val="宋体"/>
        <charset val="134"/>
      </rPr>
      <t>月</t>
    </r>
  </si>
  <si>
    <r>
      <rPr>
        <sz val="9"/>
        <color theme="1"/>
        <rFont val="Arial Narrow"/>
        <charset val="134"/>
      </rPr>
      <t>2025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</si>
  <si>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2026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</si>
  <si>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2027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</si>
  <si>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2028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</si>
  <si>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2029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</si>
  <si>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2030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</si>
  <si>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2031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</si>
  <si>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2032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</si>
  <si>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2033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</si>
  <si>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2034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</si>
  <si>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2035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</si>
  <si>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2036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</si>
  <si>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2037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</si>
  <si>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2038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</si>
  <si>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2039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</si>
  <si>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2040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</si>
  <si>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2041</t>
    </r>
    <r>
      <rPr>
        <sz val="9"/>
        <color theme="1"/>
        <rFont val="宋体"/>
        <charset val="134"/>
      </rPr>
      <t>年度</t>
    </r>
  </si>
  <si>
    <r>
      <rPr>
        <sz val="9"/>
        <color theme="1"/>
        <rFont val="Arial Narrow"/>
        <charset val="134"/>
      </rPr>
      <t>2042</t>
    </r>
    <r>
      <rPr>
        <sz val="9"/>
        <color theme="1"/>
        <rFont val="宋体"/>
        <charset val="134"/>
      </rPr>
      <t>年度</t>
    </r>
  </si>
  <si>
    <t>折现年期</t>
  </si>
  <si>
    <t>折现率</t>
  </si>
  <si>
    <t>折现系数</t>
  </si>
  <si>
    <t>现值</t>
  </si>
  <si>
    <t>S1</t>
  </si>
  <si>
    <t>R=</t>
  </si>
  <si>
    <r>
      <rPr>
        <sz val="9"/>
        <color theme="1"/>
        <rFont val="Arial Narrow"/>
        <charset val="134"/>
      </rPr>
      <t>∑</t>
    </r>
    <r>
      <rPr>
        <sz val="9"/>
        <color theme="1"/>
        <rFont val="宋体"/>
        <charset val="134"/>
      </rPr>
      <t>∞</t>
    </r>
  </si>
  <si>
    <t>∑i=100</t>
  </si>
  <si>
    <t>均值化处理</t>
  </si>
  <si>
    <t>年折旧</t>
  </si>
  <si>
    <t>∑</t>
  </si>
  <si>
    <t>按照折现率不变处理</t>
  </si>
  <si>
    <t>差异</t>
  </si>
  <si>
    <t>折价年限</t>
  </si>
  <si>
    <r>
      <rPr>
        <vertAlign val="subscript"/>
        <sz val="16"/>
        <color theme="1"/>
        <rFont val="宋体"/>
        <charset val="134"/>
        <scheme val="minor"/>
      </rPr>
      <t>经济寿命</t>
    </r>
    <r>
      <rPr>
        <vertAlign val="superscript"/>
        <sz val="16"/>
        <color theme="1"/>
        <rFont val="宋体"/>
        <charset val="134"/>
        <scheme val="minor"/>
      </rPr>
      <t xml:space="preserve">    折旧年限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</si>
</sst>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4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9"/>
      <color theme="1"/>
      <name val="Arial Narrow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1" xfId="0" applyFont="1" applyBorder="1">
      <alignment vertical="center"/>
    </xf>
    <xf numFmtId="10" fontId="0" fillId="0" borderId="0" xfId="3" applyNumberFormat="1">
      <alignment vertical="center"/>
    </xf>
    <xf numFmtId="10" fontId="0" fillId="2" borderId="0" xfId="3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3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8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>
      <alignment vertical="center"/>
    </xf>
    <xf numFmtId="43" fontId="2" fillId="0" borderId="0" xfId="0" applyNumberFormat="1" applyFont="1" applyAlignment="1">
      <alignment vertical="center" wrapText="1"/>
    </xf>
    <xf numFmtId="176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756920</xdr:colOff>
      <xdr:row>7</xdr:row>
      <xdr:rowOff>160020</xdr:rowOff>
    </xdr:from>
    <xdr:to>
      <xdr:col>15</xdr:col>
      <xdr:colOff>642620</xdr:colOff>
      <xdr:row>22</xdr:row>
      <xdr:rowOff>128270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69320" y="1544320"/>
          <a:ext cx="3467100" cy="263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2"/>
  <sheetViews>
    <sheetView tabSelected="1" workbookViewId="0">
      <selection activeCell="L15" sqref="L15"/>
    </sheetView>
  </sheetViews>
  <sheetFormatPr defaultColWidth="9" defaultRowHeight="11.5"/>
  <cols>
    <col min="1" max="1" width="10.5454545454545" style="5" customWidth="1"/>
    <col min="2" max="2" width="9.72727272727273" style="5" customWidth="1"/>
    <col min="3" max="5" width="8.09090909090909" style="5" customWidth="1"/>
    <col min="6" max="6" width="8.63636363636364" style="5" customWidth="1"/>
    <col min="7" max="7" width="8.09090909090909" style="5" customWidth="1"/>
    <col min="8" max="8" width="7.18181818181818" style="5" customWidth="1"/>
    <col min="9" max="9" width="8.09090909090909" style="5" customWidth="1"/>
    <col min="10" max="10" width="9.72727272727273" style="5" customWidth="1"/>
    <col min="11" max="11" width="3.09090909090909" style="5" customWidth="1"/>
    <col min="12" max="12" width="10" style="5" customWidth="1"/>
    <col min="13" max="21" width="9.36363636363636" style="5"/>
    <col min="22" max="25" width="9" style="5"/>
    <col min="26" max="26" width="9.36363636363636" style="5"/>
    <col min="27" max="30" width="9" style="5"/>
    <col min="31" max="31" width="9.36363636363636" style="5"/>
    <col min="32" max="16384" width="9" style="5"/>
  </cols>
  <sheetData>
    <row r="1" spans="12:30">
      <c r="L1" s="8">
        <v>45657</v>
      </c>
      <c r="M1" s="8">
        <v>46022</v>
      </c>
      <c r="N1" s="8">
        <v>46387</v>
      </c>
      <c r="O1" s="8">
        <v>46752</v>
      </c>
      <c r="P1" s="8">
        <v>47118</v>
      </c>
      <c r="Q1" s="8">
        <v>47483</v>
      </c>
      <c r="R1" s="8">
        <v>47848</v>
      </c>
      <c r="S1" s="8">
        <v>48213</v>
      </c>
      <c r="T1" s="8">
        <v>48579</v>
      </c>
      <c r="U1" s="8">
        <v>48944</v>
      </c>
      <c r="V1" s="8">
        <v>49309</v>
      </c>
      <c r="W1" s="8">
        <v>49674</v>
      </c>
      <c r="X1" s="8">
        <v>50040</v>
      </c>
      <c r="Y1" s="8">
        <v>50405</v>
      </c>
      <c r="Z1" s="8">
        <v>50770</v>
      </c>
      <c r="AA1" s="8">
        <v>51135</v>
      </c>
      <c r="AB1" s="8">
        <v>51501</v>
      </c>
      <c r="AC1" s="8">
        <v>51866</v>
      </c>
      <c r="AD1" s="8">
        <v>52231</v>
      </c>
    </row>
    <row r="2" ht="12" spans="1:30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</row>
    <row r="3" spans="1:30">
      <c r="A3" s="7">
        <v>10000000</v>
      </c>
      <c r="B3" s="7">
        <f>A3-E3*I3</f>
        <v>8970833.42</v>
      </c>
      <c r="C3" s="7">
        <v>20</v>
      </c>
      <c r="D3" s="7">
        <v>30</v>
      </c>
      <c r="E3" s="7">
        <f>ROUND((A3-F3)/C3/12,2)</f>
        <v>39583.33</v>
      </c>
      <c r="F3" s="7">
        <f>A3*5%</f>
        <v>500000</v>
      </c>
      <c r="G3" s="8">
        <v>44652</v>
      </c>
      <c r="H3" s="8">
        <v>45473</v>
      </c>
      <c r="I3" s="5">
        <f>ROUND((H3-G3)/30,0)-1</f>
        <v>26</v>
      </c>
      <c r="J3" s="7">
        <f>I3*E3</f>
        <v>1029166.58</v>
      </c>
      <c r="L3" s="5">
        <f>E3*6</f>
        <v>237499.98</v>
      </c>
      <c r="M3" s="5">
        <f>MIN($B3-$F3-SUM($K3:L3),12*$E3)</f>
        <v>474999.96</v>
      </c>
      <c r="N3" s="5">
        <f>MIN($B3-$F3-SUM($K3:M3),12*$E3)</f>
        <v>474999.96</v>
      </c>
      <c r="O3" s="5">
        <f>MIN($B3-$F3-SUM($K3:N3),12*$E3)</f>
        <v>474999.96</v>
      </c>
      <c r="P3" s="5">
        <f>MIN($B3-$F3-SUM($K3:O3),12*$E3)</f>
        <v>474999.96</v>
      </c>
      <c r="Q3" s="5">
        <f>MIN($B3-$F3-SUM($K3:P3),12*$E3)</f>
        <v>474999.96</v>
      </c>
      <c r="R3" s="5">
        <f>MIN($B3-$F3-SUM($K3:Q3),12*$E3)</f>
        <v>474999.96</v>
      </c>
      <c r="S3" s="5">
        <f>MIN($B3-$F3-SUM($K3:R3),12*$E3)</f>
        <v>474999.96</v>
      </c>
      <c r="T3" s="5">
        <f>MIN($B3-$F3-SUM($K3:S3),12*$E3)</f>
        <v>474999.96</v>
      </c>
      <c r="U3" s="5">
        <f>MIN($B3-$F3-SUM($K3:T3),12*$E3)</f>
        <v>474999.96</v>
      </c>
      <c r="V3" s="5">
        <f>MIN($B3-$F3-SUM($K3:U3),12*$E3)</f>
        <v>474999.96</v>
      </c>
      <c r="W3" s="5">
        <f>MIN($B3-$F3-SUM($K3:V3),12*$E3)</f>
        <v>474999.96</v>
      </c>
      <c r="X3" s="5">
        <f>MIN($B3-$F3-SUM($K3:W3),12*$E3)</f>
        <v>474999.96</v>
      </c>
      <c r="Y3" s="5">
        <f>MIN($B3-$F3-SUM($K3:X3),12*$E3)</f>
        <v>474999.96</v>
      </c>
      <c r="Z3" s="5">
        <f>MIN($B3-$F3-SUM($K3:Y3),12*$E3)</f>
        <v>474999.96</v>
      </c>
      <c r="AA3" s="5">
        <f>MIN($B3-$F3-SUM($K3:Z3),12*$E3)</f>
        <v>474999.96</v>
      </c>
      <c r="AB3" s="5">
        <f>MIN($B3-$F3-SUM($K3:AA3),12*$E3)</f>
        <v>474999.96</v>
      </c>
      <c r="AC3" s="5">
        <f>MIN($B3-$F3-SUM($K3:AB3),12*$E3)</f>
        <v>474999.96</v>
      </c>
      <c r="AD3" s="5">
        <f>MIN($B3-$F3-SUM($K3:AC3),12*$E3)</f>
        <v>158334.12</v>
      </c>
    </row>
    <row r="5" spans="1:81">
      <c r="A5" s="7">
        <v>10000</v>
      </c>
      <c r="B5" s="7">
        <f>A5</f>
        <v>10000</v>
      </c>
      <c r="C5" s="5">
        <v>10</v>
      </c>
      <c r="D5" s="5">
        <v>15</v>
      </c>
      <c r="E5" s="7">
        <f>(A5-F5)/C5/12</f>
        <v>83.3333333333333</v>
      </c>
      <c r="F5" s="5">
        <v>0</v>
      </c>
      <c r="G5" s="8">
        <v>45291</v>
      </c>
      <c r="H5" s="8">
        <f>G5</f>
        <v>45291</v>
      </c>
      <c r="I5" s="5">
        <v>0</v>
      </c>
      <c r="J5" s="5">
        <v>0</v>
      </c>
      <c r="L5" s="5">
        <f>E5*12</f>
        <v>1000</v>
      </c>
      <c r="M5" s="5">
        <f>MIN($B5-$F5-SUM($K5:L5),12*$E5)</f>
        <v>1000</v>
      </c>
      <c r="N5" s="5">
        <f>MIN($B5-$F5-SUM($K5:M5),12*$E5)</f>
        <v>1000</v>
      </c>
      <c r="O5" s="5">
        <f>MIN($B5-$F5-SUM($K5:N5),12*$E5)</f>
        <v>1000</v>
      </c>
      <c r="P5" s="5">
        <f>MIN($B5-$F5-SUM($K5:O5),12*$E5)</f>
        <v>1000</v>
      </c>
      <c r="Q5" s="5">
        <f>MIN($B5-$F5-SUM($K5:P5),12*$E5)</f>
        <v>1000</v>
      </c>
      <c r="R5" s="5">
        <f>MIN($B5-$F5-SUM($K5:Q5),12*$E5)</f>
        <v>1000</v>
      </c>
      <c r="S5" s="5">
        <f>MIN($B5-$F5-SUM($K5:R5),12*$E5)</f>
        <v>1000</v>
      </c>
      <c r="T5" s="5">
        <f>MIN($B5-$F5-SUM($K5:S5),12*$E5)</f>
        <v>1000</v>
      </c>
      <c r="U5" s="5">
        <f>MIN($B5-$F5-SUM($K5:T5),12*$E5)</f>
        <v>1000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f>L5</f>
        <v>1000</v>
      </c>
      <c r="AG5" s="5">
        <f t="shared" ref="AG5:BL5" si="0">M5</f>
        <v>1000</v>
      </c>
      <c r="AH5" s="5">
        <f t="shared" si="0"/>
        <v>1000</v>
      </c>
      <c r="AI5" s="5">
        <f t="shared" si="0"/>
        <v>1000</v>
      </c>
      <c r="AJ5" s="5">
        <f t="shared" si="0"/>
        <v>1000</v>
      </c>
      <c r="AK5" s="5">
        <f t="shared" si="0"/>
        <v>1000</v>
      </c>
      <c r="AL5" s="5">
        <f t="shared" si="0"/>
        <v>1000</v>
      </c>
      <c r="AM5" s="5">
        <f t="shared" si="0"/>
        <v>1000</v>
      </c>
      <c r="AN5" s="5">
        <f t="shared" si="0"/>
        <v>1000</v>
      </c>
      <c r="AO5" s="5">
        <f t="shared" si="0"/>
        <v>1000</v>
      </c>
      <c r="AP5" s="5">
        <f t="shared" si="0"/>
        <v>0</v>
      </c>
      <c r="AQ5" s="5">
        <f t="shared" si="0"/>
        <v>0</v>
      </c>
      <c r="AR5" s="5">
        <f t="shared" si="0"/>
        <v>0</v>
      </c>
      <c r="AS5" s="5">
        <f t="shared" si="0"/>
        <v>0</v>
      </c>
      <c r="AT5" s="5">
        <f t="shared" si="0"/>
        <v>0</v>
      </c>
      <c r="AU5" s="5">
        <f t="shared" si="0"/>
        <v>0</v>
      </c>
      <c r="AV5" s="5">
        <f t="shared" si="0"/>
        <v>0</v>
      </c>
      <c r="AW5" s="5">
        <f t="shared" si="0"/>
        <v>0</v>
      </c>
      <c r="AX5" s="5">
        <f t="shared" si="0"/>
        <v>0</v>
      </c>
      <c r="AY5" s="5">
        <f t="shared" si="0"/>
        <v>0</v>
      </c>
      <c r="AZ5" s="5">
        <f t="shared" si="0"/>
        <v>1000</v>
      </c>
      <c r="BA5" s="5">
        <f t="shared" si="0"/>
        <v>1000</v>
      </c>
      <c r="BB5" s="5">
        <f t="shared" si="0"/>
        <v>1000</v>
      </c>
      <c r="BC5" s="5">
        <f t="shared" si="0"/>
        <v>1000</v>
      </c>
      <c r="BD5" s="5">
        <f t="shared" si="0"/>
        <v>1000</v>
      </c>
      <c r="BE5" s="5">
        <f t="shared" si="0"/>
        <v>1000</v>
      </c>
      <c r="BF5" s="5">
        <f t="shared" si="0"/>
        <v>1000</v>
      </c>
      <c r="BG5" s="5">
        <f t="shared" si="0"/>
        <v>1000</v>
      </c>
      <c r="BH5" s="5">
        <f t="shared" si="0"/>
        <v>1000</v>
      </c>
      <c r="BI5" s="5">
        <f t="shared" si="0"/>
        <v>1000</v>
      </c>
      <c r="BJ5" s="5">
        <f t="shared" si="0"/>
        <v>0</v>
      </c>
      <c r="BK5" s="5">
        <f t="shared" si="0"/>
        <v>0</v>
      </c>
      <c r="BL5" s="5">
        <f t="shared" si="0"/>
        <v>0</v>
      </c>
      <c r="BM5" s="5">
        <f t="shared" ref="BM5:CC5" si="1">AS5</f>
        <v>0</v>
      </c>
      <c r="BN5" s="5">
        <f t="shared" si="1"/>
        <v>0</v>
      </c>
      <c r="BO5" s="5">
        <f t="shared" si="1"/>
        <v>0</v>
      </c>
      <c r="BP5" s="5">
        <f t="shared" si="1"/>
        <v>0</v>
      </c>
      <c r="BQ5" s="5">
        <f t="shared" si="1"/>
        <v>0</v>
      </c>
      <c r="BR5" s="5">
        <f t="shared" si="1"/>
        <v>0</v>
      </c>
      <c r="BS5" s="5">
        <f t="shared" si="1"/>
        <v>0</v>
      </c>
      <c r="BT5" s="5">
        <f t="shared" si="1"/>
        <v>1000</v>
      </c>
      <c r="BU5" s="5">
        <f t="shared" si="1"/>
        <v>1000</v>
      </c>
      <c r="BV5" s="5">
        <f t="shared" si="1"/>
        <v>1000</v>
      </c>
      <c r="BW5" s="5">
        <f t="shared" si="1"/>
        <v>1000</v>
      </c>
      <c r="BX5" s="5">
        <f t="shared" si="1"/>
        <v>1000</v>
      </c>
      <c r="BY5" s="5">
        <f t="shared" si="1"/>
        <v>1000</v>
      </c>
      <c r="BZ5" s="5">
        <f t="shared" si="1"/>
        <v>1000</v>
      </c>
      <c r="CA5" s="5">
        <f t="shared" si="1"/>
        <v>1000</v>
      </c>
      <c r="CB5" s="5">
        <f t="shared" si="1"/>
        <v>1000</v>
      </c>
      <c r="CC5" s="5">
        <f t="shared" si="1"/>
        <v>1000</v>
      </c>
    </row>
    <row r="6" ht="12" spans="10:31">
      <c r="J6" s="6" t="s">
        <v>29</v>
      </c>
      <c r="L6" s="11">
        <v>1</v>
      </c>
      <c r="M6" s="11">
        <f>L6+1</f>
        <v>2</v>
      </c>
      <c r="N6" s="11">
        <f t="shared" ref="N6:U6" si="2">M6+1</f>
        <v>3</v>
      </c>
      <c r="O6" s="11">
        <f t="shared" si="2"/>
        <v>4</v>
      </c>
      <c r="P6" s="11">
        <f t="shared" si="2"/>
        <v>5</v>
      </c>
      <c r="Q6" s="11">
        <f t="shared" si="2"/>
        <v>6</v>
      </c>
      <c r="R6" s="11">
        <f t="shared" si="2"/>
        <v>7</v>
      </c>
      <c r="S6" s="11">
        <f t="shared" si="2"/>
        <v>8</v>
      </c>
      <c r="T6" s="11">
        <f t="shared" si="2"/>
        <v>9</v>
      </c>
      <c r="U6" s="11">
        <f t="shared" si="2"/>
        <v>10</v>
      </c>
      <c r="V6" s="11">
        <f t="shared" ref="V6:AE6" si="3">U6+1</f>
        <v>11</v>
      </c>
      <c r="W6" s="11">
        <f t="shared" si="3"/>
        <v>12</v>
      </c>
      <c r="X6" s="11">
        <f t="shared" si="3"/>
        <v>13</v>
      </c>
      <c r="Y6" s="11">
        <f t="shared" si="3"/>
        <v>14</v>
      </c>
      <c r="Z6" s="11">
        <f t="shared" si="3"/>
        <v>15</v>
      </c>
      <c r="AA6" s="11">
        <f t="shared" si="3"/>
        <v>16</v>
      </c>
      <c r="AB6" s="11">
        <f t="shared" si="3"/>
        <v>17</v>
      </c>
      <c r="AC6" s="11">
        <f t="shared" si="3"/>
        <v>18</v>
      </c>
      <c r="AD6" s="11">
        <f t="shared" si="3"/>
        <v>19</v>
      </c>
      <c r="AE6" s="11">
        <f t="shared" si="3"/>
        <v>20</v>
      </c>
    </row>
    <row r="7" ht="12" spans="10:31">
      <c r="J7" s="6" t="s">
        <v>30</v>
      </c>
      <c r="L7" s="12">
        <v>0.09</v>
      </c>
      <c r="M7" s="12">
        <f>L7</f>
        <v>0.09</v>
      </c>
      <c r="N7" s="12">
        <f t="shared" ref="N7:U7" si="4">M7</f>
        <v>0.09</v>
      </c>
      <c r="O7" s="12">
        <f t="shared" si="4"/>
        <v>0.09</v>
      </c>
      <c r="P7" s="12">
        <f t="shared" si="4"/>
        <v>0.09</v>
      </c>
      <c r="Q7" s="12">
        <f t="shared" si="4"/>
        <v>0.09</v>
      </c>
      <c r="R7" s="12">
        <f t="shared" si="4"/>
        <v>0.09</v>
      </c>
      <c r="S7" s="12">
        <f t="shared" si="4"/>
        <v>0.09</v>
      </c>
      <c r="T7" s="12">
        <f t="shared" si="4"/>
        <v>0.09</v>
      </c>
      <c r="U7" s="12">
        <f t="shared" si="4"/>
        <v>0.09</v>
      </c>
      <c r="V7" s="12">
        <f t="shared" ref="V7:AE7" si="5">U7</f>
        <v>0.09</v>
      </c>
      <c r="W7" s="12">
        <f t="shared" si="5"/>
        <v>0.09</v>
      </c>
      <c r="X7" s="12">
        <f t="shared" si="5"/>
        <v>0.09</v>
      </c>
      <c r="Y7" s="12">
        <f t="shared" si="5"/>
        <v>0.09</v>
      </c>
      <c r="Z7" s="12">
        <f t="shared" si="5"/>
        <v>0.09</v>
      </c>
      <c r="AA7" s="12">
        <f t="shared" si="5"/>
        <v>0.09</v>
      </c>
      <c r="AB7" s="12">
        <f t="shared" si="5"/>
        <v>0.09</v>
      </c>
      <c r="AC7" s="12">
        <f t="shared" si="5"/>
        <v>0.09</v>
      </c>
      <c r="AD7" s="12">
        <f t="shared" si="5"/>
        <v>0.09</v>
      </c>
      <c r="AE7" s="12">
        <f t="shared" si="5"/>
        <v>0.09</v>
      </c>
    </row>
    <row r="8" ht="12" spans="10:31">
      <c r="J8" s="6" t="s">
        <v>31</v>
      </c>
      <c r="L8" s="13">
        <f>POWER(1+L7,-L6)</f>
        <v>0.91743119266055</v>
      </c>
      <c r="M8" s="13">
        <f t="shared" ref="M8:U8" si="6">POWER(1+M7,-M6)</f>
        <v>0.84167999326656</v>
      </c>
      <c r="N8" s="13">
        <f t="shared" si="6"/>
        <v>0.772183480061064</v>
      </c>
      <c r="O8" s="13">
        <f t="shared" si="6"/>
        <v>0.708425211065196</v>
      </c>
      <c r="P8" s="13">
        <f t="shared" si="6"/>
        <v>0.649931386298345</v>
      </c>
      <c r="Q8" s="13">
        <f t="shared" si="6"/>
        <v>0.596267326879216</v>
      </c>
      <c r="R8" s="13">
        <f t="shared" si="6"/>
        <v>0.547034244843317</v>
      </c>
      <c r="S8" s="13">
        <f t="shared" si="6"/>
        <v>0.501866279672768</v>
      </c>
      <c r="T8" s="13">
        <f t="shared" si="6"/>
        <v>0.460427779516301</v>
      </c>
      <c r="U8" s="13">
        <f t="shared" si="6"/>
        <v>0.422410806895689</v>
      </c>
      <c r="V8" s="13">
        <f t="shared" ref="V8:AE8" si="7">POWER(1+V7,-V6)</f>
        <v>0.387532850363017</v>
      </c>
      <c r="W8" s="13">
        <f t="shared" si="7"/>
        <v>0.355534725103686</v>
      </c>
      <c r="X8" s="13">
        <f t="shared" si="7"/>
        <v>0.326178646884115</v>
      </c>
      <c r="Y8" s="13">
        <f t="shared" si="7"/>
        <v>0.299246465031298</v>
      </c>
      <c r="Z8" s="13">
        <f t="shared" si="7"/>
        <v>0.274538041313118</v>
      </c>
      <c r="AA8" s="13">
        <f t="shared" si="7"/>
        <v>0.251869762672585</v>
      </c>
      <c r="AB8" s="13">
        <f t="shared" si="7"/>
        <v>0.231073176763839</v>
      </c>
      <c r="AC8" s="13">
        <f t="shared" si="7"/>
        <v>0.211993740150311</v>
      </c>
      <c r="AD8" s="13">
        <f t="shared" si="7"/>
        <v>0.194489669862671</v>
      </c>
      <c r="AE8" s="13">
        <f t="shared" si="7"/>
        <v>0.178430889782267</v>
      </c>
    </row>
    <row r="9" ht="12" spans="10:21">
      <c r="J9" s="6" t="s">
        <v>32</v>
      </c>
      <c r="L9" s="14">
        <f>L8*L5</f>
        <v>917.43119266055</v>
      </c>
      <c r="M9" s="14">
        <f t="shared" ref="M9:U9" si="8">M8*M5</f>
        <v>841.67999326656</v>
      </c>
      <c r="N9" s="14">
        <f t="shared" si="8"/>
        <v>772.183480061064</v>
      </c>
      <c r="O9" s="14">
        <f t="shared" si="8"/>
        <v>708.425211065196</v>
      </c>
      <c r="P9" s="14">
        <f t="shared" si="8"/>
        <v>649.931386298345</v>
      </c>
      <c r="Q9" s="14">
        <f t="shared" si="8"/>
        <v>596.267326879216</v>
      </c>
      <c r="R9" s="14">
        <f t="shared" si="8"/>
        <v>547.034244843317</v>
      </c>
      <c r="S9" s="14">
        <f t="shared" si="8"/>
        <v>501.866279672768</v>
      </c>
      <c r="T9" s="14">
        <f t="shared" si="8"/>
        <v>460.427779516301</v>
      </c>
      <c r="U9" s="14">
        <f t="shared" si="8"/>
        <v>422.410806895689</v>
      </c>
    </row>
    <row r="10" spans="12:12">
      <c r="L10" s="15">
        <f>SUM(L9:U9)</f>
        <v>6417.65770115901</v>
      </c>
    </row>
    <row r="11" spans="26:26">
      <c r="Z11" s="5">
        <f>1/(1+N15)</f>
        <v>0.274538041313118</v>
      </c>
    </row>
    <row r="12" spans="10:12">
      <c r="J12" s="5" t="s">
        <v>33</v>
      </c>
      <c r="L12" s="15">
        <f>PV(L7,10,-L5,,)</f>
        <v>6417.65770115901</v>
      </c>
    </row>
    <row r="13" ht="12" spans="6:31">
      <c r="F13" s="6"/>
      <c r="L13" s="15">
        <f>L5*(1-G14^C5)/(1-G14)*G14</f>
        <v>6417.65770115899</v>
      </c>
      <c r="AE13" s="5">
        <f>POWER(1+AE7,-AE6)</f>
        <v>0.178430889782267</v>
      </c>
    </row>
    <row r="14" spans="6:7">
      <c r="F14" s="5" t="s">
        <v>34</v>
      </c>
      <c r="G14" s="5">
        <f>POWER(1+L7,-1)</f>
        <v>0.91743119266055</v>
      </c>
    </row>
    <row r="15" ht="12" spans="6:14">
      <c r="F15" s="5" t="s">
        <v>35</v>
      </c>
      <c r="G15" s="9">
        <f>L5*G14*(1-G14^C5)/(1-G14)/(1-G14^D5)</f>
        <v>8846.30492931049</v>
      </c>
      <c r="J15" s="5" t="s">
        <v>36</v>
      </c>
      <c r="L15" s="9">
        <f>PV(POWER(1+$L$7,$D$5)-1,100,-L12,,1)</f>
        <v>8846.30492931049</v>
      </c>
      <c r="N15" s="5">
        <f>POWER(1+$L$7,$D$5)-1</f>
        <v>2.64248245968752</v>
      </c>
    </row>
    <row r="16" spans="12:31">
      <c r="L16" s="9">
        <f>L13/(1-G14^D5)</f>
        <v>8846.30492931044</v>
      </c>
      <c r="N16" s="5">
        <f>G14^(-D5)-1</f>
        <v>2.64248245968755</v>
      </c>
      <c r="AE16" s="5">
        <f>1/AE8-1</f>
        <v>4.6044107677783</v>
      </c>
    </row>
    <row r="18" ht="12" spans="10:12">
      <c r="J18" s="5" t="s">
        <v>35</v>
      </c>
      <c r="L18" s="9">
        <f>L12/(1-POWER(1+$L$7,-$D$5))</f>
        <v>8846.30492931049</v>
      </c>
    </row>
    <row r="19" spans="31:31">
      <c r="AE19" s="5">
        <f>POWER(1+AE7,AE6)-1</f>
        <v>4.6044107677783</v>
      </c>
    </row>
    <row r="21" ht="12" spans="10:31">
      <c r="J21" s="6" t="s">
        <v>37</v>
      </c>
      <c r="AE21" s="5">
        <f>POWER(1+AE19,-1)</f>
        <v>0.178430889782267</v>
      </c>
    </row>
    <row r="22" ht="12" spans="10:12">
      <c r="J22" s="6" t="s">
        <v>38</v>
      </c>
      <c r="L22" s="5">
        <f>A5/D5</f>
        <v>666.666666666667</v>
      </c>
    </row>
    <row r="23" spans="10:12">
      <c r="J23" s="5" t="s">
        <v>39</v>
      </c>
      <c r="L23" s="9">
        <f>L22/(1-POWER(1+L7,-1))*POWER(1+L7,-0.5)</f>
        <v>7733.56037697077</v>
      </c>
    </row>
    <row r="24" spans="31:31">
      <c r="AE24" s="5">
        <f>POWER(1+9%,-AE6)</f>
        <v>0.178430889782267</v>
      </c>
    </row>
    <row r="28" spans="12:12">
      <c r="L28" s="9"/>
    </row>
    <row r="30" ht="12" spans="10:10">
      <c r="J30" s="6" t="s">
        <v>40</v>
      </c>
    </row>
    <row r="31" ht="12" spans="10:12">
      <c r="J31" s="6" t="s">
        <v>38</v>
      </c>
      <c r="L31" s="5">
        <f>A5/C5</f>
        <v>1000</v>
      </c>
    </row>
    <row r="32" spans="10:12">
      <c r="J32" s="5" t="s">
        <v>39</v>
      </c>
      <c r="L32" s="5">
        <f>L31/(1-POWER(1+L7,-1))*POWER(1+L7,-0.5)</f>
        <v>11600.3405654562</v>
      </c>
    </row>
    <row r="42" ht="12" spans="10:12">
      <c r="J42" s="6" t="s">
        <v>41</v>
      </c>
      <c r="L42" s="16">
        <f>L32/L18</f>
        <v>1.31132045053305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R4"/>
  <sheetViews>
    <sheetView workbookViewId="0">
      <selection activeCell="B4" sqref="B4"/>
    </sheetView>
  </sheetViews>
  <sheetFormatPr defaultColWidth="9" defaultRowHeight="14" outlineLevelRow="3"/>
  <sheetData>
    <row r="3" spans="2:2">
      <c r="B3" t="s">
        <v>42</v>
      </c>
    </row>
    <row r="4" spans="3:18"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30"/>
  <sheetViews>
    <sheetView workbookViewId="0">
      <selection activeCell="B3" sqref="B3"/>
    </sheetView>
  </sheetViews>
  <sheetFormatPr defaultColWidth="9" defaultRowHeight="14"/>
  <cols>
    <col min="2" max="2" width="12.8181818181818"/>
    <col min="3" max="3" width="22.0909090909091" customWidth="1"/>
    <col min="4" max="4" width="14"/>
    <col min="5" max="29" width="12.8181818181818"/>
  </cols>
  <sheetData>
    <row r="2" spans="1:2">
      <c r="A2" t="s">
        <v>30</v>
      </c>
      <c r="B2" s="1">
        <v>0.07</v>
      </c>
    </row>
    <row r="3" spans="2:2">
      <c r="B3" cm="1">
        <f t="array" ref="B3">r_</f>
        <v>0.934579439252336</v>
      </c>
    </row>
    <row r="4" ht="25" spans="3:29">
      <c r="C4" s="2" t="s">
        <v>43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29</v>
      </c>
      <c r="AC4">
        <v>30</v>
      </c>
    </row>
    <row r="5" spans="3:29">
      <c r="C5">
        <v>5</v>
      </c>
      <c r="D5" s="3" cm="1">
        <f t="array" ref="D5">IF($C5&gt;=D$4,((1-r_^$C5)/(1-r_^D$4)),"")</f>
        <v>1</v>
      </c>
      <c r="E5" s="3" t="str" cm="1">
        <f t="array" ref="E5">IF($C5&gt;=E$4,((1-r_^E$4)/(1-r_^$C5)),"")</f>
        <v/>
      </c>
      <c r="F5" s="3" t="str" cm="1">
        <f t="array" ref="F5">IF($C5&gt;=F$4,((1-r_^F$4)/(1-r_^$C5)),"")</f>
        <v/>
      </c>
      <c r="G5" s="3" t="str" cm="1">
        <f t="array" ref="G5">IF($C5&gt;=G$4,((1-r_^G$4)/(1-r_^$C5)),"")</f>
        <v/>
      </c>
      <c r="H5" s="3" t="str" cm="1">
        <f t="array" ref="H5">IF($C5&gt;=H$4,((1-r_^H$4)/(1-r_^$C5)),"")</f>
        <v/>
      </c>
      <c r="I5" s="3" t="str" cm="1">
        <f t="array" ref="I5">IF($C5&gt;=I$4,((1-r_^I$4)/(1-r_^$C5)),"")</f>
        <v/>
      </c>
      <c r="J5" s="3" t="str" cm="1">
        <f t="array" ref="J5">IF($C5&gt;=J$4,((1-r_^J$4)/(1-r_^$C5)),"")</f>
        <v/>
      </c>
      <c r="K5" s="3" t="str" cm="1">
        <f t="array" ref="K5">IF($C5&gt;=K$4,((1-r_^K$4)/(1-r_^$C5)),"")</f>
        <v/>
      </c>
      <c r="L5" s="3" t="str" cm="1">
        <f t="array" ref="L5">IF($C5&gt;=L$4,((1-r_^L$4)/(1-r_^$C5)),"")</f>
        <v/>
      </c>
      <c r="M5" s="3" t="str" cm="1">
        <f t="array" ref="M5">IF($C5&gt;=M$4,((1-r_^M$4)/(1-r_^$C5)),"")</f>
        <v/>
      </c>
      <c r="N5" s="3" t="str" cm="1">
        <f t="array" ref="N5">IF($C5&gt;=N$4,((1-r_^N$4)/(1-r_^$C5)),"")</f>
        <v/>
      </c>
      <c r="O5" s="3" t="str" cm="1">
        <f t="array" ref="O5">IF($C5&gt;=O$4,((1-r_^O$4)/(1-r_^$C5)),"")</f>
        <v/>
      </c>
      <c r="P5" s="3" t="str" cm="1">
        <f t="array" ref="P5">IF($C5&gt;=P$4,((1-r_^P$4)/(1-r_^$C5)),"")</f>
        <v/>
      </c>
      <c r="Q5" s="3" t="str" cm="1">
        <f t="array" ref="Q5">IF($C5&gt;=Q$4,((1-r_^Q$4)/(1-r_^$C5)),"")</f>
        <v/>
      </c>
      <c r="R5" s="3" t="str" cm="1">
        <f t="array" ref="R5">IF($C5&gt;=R$4,((1-r_^R$4)/(1-r_^$C5)),"")</f>
        <v/>
      </c>
      <c r="S5" s="3" t="str" cm="1">
        <f t="array" ref="S5">IF($C5&gt;=S$4,((1-r_^S$4)/(1-r_^$C5)),"")</f>
        <v/>
      </c>
      <c r="T5" s="3" t="str" cm="1">
        <f t="array" ref="T5">IF($C5&gt;=T$4,((1-r_^T$4)/(1-r_^$C5)),"")</f>
        <v/>
      </c>
      <c r="U5" s="3" t="str" cm="1">
        <f t="array" ref="U5">IF($C5&gt;=U$4,((1-r_^U$4)/(1-r_^$C5)),"")</f>
        <v/>
      </c>
      <c r="V5" s="3" t="str" cm="1">
        <f t="array" ref="V5">IF($C5&gt;=V$4,((1-r_^V$4)/(1-r_^$C5)),"")</f>
        <v/>
      </c>
      <c r="W5" s="3" t="str" cm="1">
        <f t="array" ref="W5">IF($C5&gt;=W$4,((1-r_^W$4)/(1-r_^$C5)),"")</f>
        <v/>
      </c>
      <c r="X5" s="3" t="str" cm="1">
        <f t="array" ref="X5">IF($C5&gt;=X$4,((1-r_^X$4)/(1-r_^$C5)),"")</f>
        <v/>
      </c>
      <c r="Y5" s="3" t="str" cm="1">
        <f t="array" ref="Y5">IF($C5&gt;=Y$4,((1-r_^Y$4)/(1-r_^$C5)),"")</f>
        <v/>
      </c>
      <c r="Z5" s="3" t="str" cm="1">
        <f t="array" ref="Z5">IF($C5&gt;=Z$4,((1-r_^Z$4)/(1-r_^$C5)),"")</f>
        <v/>
      </c>
      <c r="AA5" s="3" t="str" cm="1">
        <f t="array" ref="AA5">IF($C5&gt;=AA$4,((1-r_^AA$4)/(1-r_^$C5)),"")</f>
        <v/>
      </c>
      <c r="AB5" s="3" t="str" cm="1">
        <f t="array" ref="AB5">IF($C5&gt;=AB$4,((1-r_^AB$4)/(1-r_^$C5)),"")</f>
        <v/>
      </c>
      <c r="AC5" s="3" t="str" cm="1">
        <f t="array" ref="AC5">IF($C5&gt;=AC$4,((1-r_^AC$4)/(1-r_^$C5)),"")</f>
        <v/>
      </c>
    </row>
    <row r="6" spans="3:29">
      <c r="C6">
        <v>6</v>
      </c>
      <c r="D6" s="3" cm="1">
        <f t="array" ref="D6">IF($C6&gt;=D$4,((1-r_^$C6)/(1-r_^D$4)),"")</f>
        <v>1.16251466770222</v>
      </c>
      <c r="E6" s="3" cm="1">
        <f t="array" ref="E6">IF($C6&gt;=E$4,((1-r_^$C6)/(1-r_^E$4)),"")</f>
        <v>1</v>
      </c>
      <c r="F6" s="3" t="str" cm="1">
        <f t="array" ref="F6">IF($C6&gt;=F$4,((1-r_^$C6)/(1-r_^F$4)),"")</f>
        <v/>
      </c>
      <c r="G6" s="3" t="str" cm="1">
        <f t="array" ref="G6">IF($C6&gt;=G$4,((1-r_^$C6)/(1-r_^G$4)),"")</f>
        <v/>
      </c>
      <c r="H6" s="3" t="str" cm="1">
        <f t="array" ref="H6">IF($C6&gt;=H$4,((1-r_^$C6)/(1-r_^H$4)),"")</f>
        <v/>
      </c>
      <c r="I6" s="3" t="str" cm="1">
        <f t="array" ref="I6">IF($C6&gt;=I$4,((1-r_^$C6)/(1-r_^I$4)),"")</f>
        <v/>
      </c>
      <c r="J6" s="3" t="str" cm="1">
        <f t="array" ref="J6">IF($C6&gt;=J$4,((1-r_^$C6)/(1-r_^J$4)),"")</f>
        <v/>
      </c>
      <c r="K6" s="3" t="str" cm="1">
        <f t="array" ref="K6">IF($C6&gt;=K$4,((1-r_^$C6)/(1-r_^K$4)),"")</f>
        <v/>
      </c>
      <c r="L6" s="3" t="str" cm="1">
        <f t="array" ref="L6">IF($C6&gt;=L$4,((1-r_^$C6)/(1-r_^L$4)),"")</f>
        <v/>
      </c>
      <c r="M6" s="3" t="str" cm="1">
        <f t="array" ref="M6">IF($C6&gt;=M$4,((1-r_^$C6)/(1-r_^M$4)),"")</f>
        <v/>
      </c>
      <c r="N6" s="3" t="str" cm="1">
        <f t="array" ref="N6">IF($C6&gt;=N$4,((1-r_^$C6)/(1-r_^N$4)),"")</f>
        <v/>
      </c>
      <c r="O6" s="3" t="str" cm="1">
        <f t="array" ref="O6">IF($C6&gt;=O$4,((1-r_^$C6)/(1-r_^O$4)),"")</f>
        <v/>
      </c>
      <c r="P6" s="3" t="str" cm="1">
        <f t="array" ref="P6">IF($C6&gt;=P$4,((1-r_^$C6)/(1-r_^P$4)),"")</f>
        <v/>
      </c>
      <c r="Q6" s="3" t="str" cm="1">
        <f t="array" ref="Q6">IF($C6&gt;=Q$4,((1-r_^$C6)/(1-r_^Q$4)),"")</f>
        <v/>
      </c>
      <c r="R6" s="3" t="str" cm="1">
        <f t="array" ref="R6">IF($C6&gt;=R$4,((1-r_^$C6)/(1-r_^R$4)),"")</f>
        <v/>
      </c>
      <c r="S6" s="3" t="str" cm="1">
        <f t="array" ref="S6">IF($C6&gt;=S$4,((1-r_^$C6)/(1-r_^S$4)),"")</f>
        <v/>
      </c>
      <c r="T6" s="3" t="str" cm="1">
        <f t="array" ref="T6">IF($C6&gt;=T$4,((1-r_^$C6)/(1-r_^T$4)),"")</f>
        <v/>
      </c>
      <c r="U6" s="3" t="str" cm="1">
        <f t="array" ref="U6">IF($C6&gt;=U$4,((1-r_^$C6)/(1-r_^U$4)),"")</f>
        <v/>
      </c>
      <c r="V6" s="3" t="str" cm="1">
        <f t="array" ref="V6">IF($C6&gt;=V$4,((1-r_^$C6)/(1-r_^V$4)),"")</f>
        <v/>
      </c>
      <c r="W6" s="3" t="str" cm="1">
        <f t="array" ref="W6">IF($C6&gt;=W$4,((1-r_^$C6)/(1-r_^W$4)),"")</f>
        <v/>
      </c>
      <c r="X6" s="3" t="str" cm="1">
        <f t="array" ref="X6">IF($C6&gt;=X$4,((1-r_^$C6)/(1-r_^X$4)),"")</f>
        <v/>
      </c>
      <c r="Y6" s="3" t="str" cm="1">
        <f t="array" ref="Y6">IF($C6&gt;=Y$4,((1-r_^$C6)/(1-r_^Y$4)),"")</f>
        <v/>
      </c>
      <c r="Z6" s="3" t="str" cm="1">
        <f t="array" ref="Z6">IF($C6&gt;=Z$4,((1-r_^$C6)/(1-r_^Z$4)),"")</f>
        <v/>
      </c>
      <c r="AA6" s="3" t="str" cm="1">
        <f t="array" ref="AA6">IF($C6&gt;=AA$4,((1-r_^$C6)/(1-r_^AA$4)),"")</f>
        <v/>
      </c>
      <c r="AB6" s="3" t="str" cm="1">
        <f t="array" ref="AB6">IF($C6&gt;=AB$4,((1-r_^$C6)/(1-r_^AB$4)),"")</f>
        <v/>
      </c>
      <c r="AC6" s="3" t="str" cm="1">
        <f t="array" ref="AC6">IF($C6&gt;=AC$4,((1-r_^$C6)/(1-r_^AC$4)),"")</f>
        <v/>
      </c>
    </row>
    <row r="7" spans="3:29">
      <c r="C7">
        <v>7</v>
      </c>
      <c r="D7" s="3" cm="1">
        <f t="array" ref="D7">IF($C7&gt;=D$4,((1-r_^$C7)/(1-r_^D$4)),"")</f>
        <v>1.31439753471364</v>
      </c>
      <c r="E7" s="3" cm="1">
        <f t="array" ref="E7">IF($C7&gt;=E$4,((1-r_^$C7)/(1-r_^E$4)),"")</f>
        <v>1.13065028014797</v>
      </c>
      <c r="F7" s="3" cm="1">
        <f t="array" ref="F7">IF($C7&gt;=F$4,((1-r_^$C7)/(1-r_^F$4)),"")</f>
        <v>1</v>
      </c>
      <c r="G7" s="3" t="str" cm="1">
        <f t="array" ref="G7">IF($C7&gt;=G$4,((1-r_^$C7)/(1-r_^G$4)),"")</f>
        <v/>
      </c>
      <c r="H7" s="3" t="str" cm="1">
        <f t="array" ref="H7">IF($C7&gt;=H$4,((1-r_^$C7)/(1-r_^H$4)),"")</f>
        <v/>
      </c>
      <c r="I7" s="3" t="str" cm="1">
        <f t="array" ref="I7">IF($C7&gt;=I$4,((1-r_^$C7)/(1-r_^I$4)),"")</f>
        <v/>
      </c>
      <c r="J7" s="3" t="str" cm="1">
        <f t="array" ref="J7">IF($C7&gt;=J$4,((1-r_^$C7)/(1-r_^J$4)),"")</f>
        <v/>
      </c>
      <c r="K7" s="3" t="str" cm="1">
        <f t="array" ref="K7">IF($C7&gt;=K$4,((1-r_^$C7)/(1-r_^K$4)),"")</f>
        <v/>
      </c>
      <c r="L7" s="3" t="str" cm="1">
        <f t="array" ref="L7">IF($C7&gt;=L$4,((1-r_^$C7)/(1-r_^L$4)),"")</f>
        <v/>
      </c>
      <c r="M7" s="3" t="str" cm="1">
        <f t="array" ref="M7">IF($C7&gt;=M$4,((1-r_^$C7)/(1-r_^M$4)),"")</f>
        <v/>
      </c>
      <c r="N7" s="3" t="str" cm="1">
        <f t="array" ref="N7">IF($C7&gt;=N$4,((1-r_^$C7)/(1-r_^N$4)),"")</f>
        <v/>
      </c>
      <c r="O7" s="3" t="str" cm="1">
        <f t="array" ref="O7">IF($C7&gt;=O$4,((1-r_^$C7)/(1-r_^O$4)),"")</f>
        <v/>
      </c>
      <c r="P7" s="3" t="str" cm="1">
        <f t="array" ref="P7">IF($C7&gt;=P$4,((1-r_^$C7)/(1-r_^P$4)),"")</f>
        <v/>
      </c>
      <c r="Q7" s="3" t="str" cm="1">
        <f t="array" ref="Q7">IF($C7&gt;=Q$4,((1-r_^$C7)/(1-r_^Q$4)),"")</f>
        <v/>
      </c>
      <c r="R7" s="3" t="str" cm="1">
        <f t="array" ref="R7">IF($C7&gt;=R$4,((1-r_^$C7)/(1-r_^R$4)),"")</f>
        <v/>
      </c>
      <c r="S7" s="3" t="str" cm="1">
        <f t="array" ref="S7">IF($C7&gt;=S$4,((1-r_^$C7)/(1-r_^S$4)),"")</f>
        <v/>
      </c>
      <c r="T7" s="3" t="str" cm="1">
        <f t="array" ref="T7">IF($C7&gt;=T$4,((1-r_^$C7)/(1-r_^T$4)),"")</f>
        <v/>
      </c>
      <c r="U7" s="3" t="str" cm="1">
        <f t="array" ref="U7">IF($C7&gt;=U$4,((1-r_^$C7)/(1-r_^U$4)),"")</f>
        <v/>
      </c>
      <c r="V7" s="3" t="str" cm="1">
        <f t="array" ref="V7">IF($C7&gt;=V$4,((1-r_^$C7)/(1-r_^V$4)),"")</f>
        <v/>
      </c>
      <c r="W7" s="3" t="str" cm="1">
        <f t="array" ref="W7">IF($C7&gt;=W$4,((1-r_^$C7)/(1-r_^W$4)),"")</f>
        <v/>
      </c>
      <c r="X7" s="3" t="str" cm="1">
        <f t="array" ref="X7">IF($C7&gt;=X$4,((1-r_^$C7)/(1-r_^X$4)),"")</f>
        <v/>
      </c>
      <c r="Y7" s="3" t="str" cm="1">
        <f t="array" ref="Y7">IF($C7&gt;=Y$4,((1-r_^$C7)/(1-r_^Y$4)),"")</f>
        <v/>
      </c>
      <c r="Z7" s="3" t="str" cm="1">
        <f t="array" ref="Z7">IF($C7&gt;=Z$4,((1-r_^$C7)/(1-r_^Z$4)),"")</f>
        <v/>
      </c>
      <c r="AA7" s="3" t="str" cm="1">
        <f t="array" ref="AA7">IF($C7&gt;=AA$4,((1-r_^$C7)/(1-r_^AA$4)),"")</f>
        <v/>
      </c>
      <c r="AB7" s="3" t="str" cm="1">
        <f t="array" ref="AB7">IF($C7&gt;=AB$4,((1-r_^$C7)/(1-r_^AB$4)),"")</f>
        <v/>
      </c>
      <c r="AC7" s="3" t="str" cm="1">
        <f t="array" ref="AC7">IF($C7&gt;=AC$4,((1-r_^$C7)/(1-r_^AC$4)),"")</f>
        <v/>
      </c>
    </row>
    <row r="8" spans="3:29">
      <c r="C8">
        <v>8</v>
      </c>
      <c r="D8" s="3" cm="1">
        <f t="array" ref="D8">IF($C8&gt;=D$4,((1-r_^$C8)/(1-r_^D$4)),"")</f>
        <v>1.45634413939721</v>
      </c>
      <c r="E8" s="3" cm="1">
        <f t="array" ref="E8">IF($C8&gt;=E$4,((1-r_^$C8)/(1-r_^E$4)),"")</f>
        <v>1.25275334570682</v>
      </c>
      <c r="F8" s="3" cm="1">
        <f t="array" ref="F8">IF($C8&gt;=F$4,((1-r_^$C8)/(1-r_^F$4)),"")</f>
        <v>1.10799366320669</v>
      </c>
      <c r="G8" s="3" cm="1">
        <f t="array" ref="G8">IF($C8&gt;=G$4,((1-r_^$C8)/(1-r_^G$4)),"")</f>
        <v>1</v>
      </c>
      <c r="H8" s="3" t="str" cm="1">
        <f t="array" ref="H8">IF($C8&gt;=H$4,((1-r_^$C8)/(1-r_^H$4)),"")</f>
        <v/>
      </c>
      <c r="I8" s="3" t="str" cm="1">
        <f t="array" ref="I8">IF($C8&gt;=I$4,((1-r_^$C8)/(1-r_^I$4)),"")</f>
        <v/>
      </c>
      <c r="J8" s="3" t="str" cm="1">
        <f t="array" ref="J8">IF($C8&gt;=J$4,((1-r_^$C8)/(1-r_^J$4)),"")</f>
        <v/>
      </c>
      <c r="K8" s="3" t="str" cm="1">
        <f t="array" ref="K8">IF($C8&gt;=K$4,((1-r_^$C8)/(1-r_^K$4)),"")</f>
        <v/>
      </c>
      <c r="L8" s="3" t="str" cm="1">
        <f t="array" ref="L8">IF($C8&gt;=L$4,((1-r_^$C8)/(1-r_^L$4)),"")</f>
        <v/>
      </c>
      <c r="M8" s="3" t="str" cm="1">
        <f t="array" ref="M8">IF($C8&gt;=M$4,((1-r_^$C8)/(1-r_^M$4)),"")</f>
        <v/>
      </c>
      <c r="N8" s="3" t="str" cm="1">
        <f t="array" ref="N8">IF($C8&gt;=N$4,((1-r_^$C8)/(1-r_^N$4)),"")</f>
        <v/>
      </c>
      <c r="O8" s="3" t="str" cm="1">
        <f t="array" ref="O8">IF($C8&gt;=O$4,((1-r_^$C8)/(1-r_^O$4)),"")</f>
        <v/>
      </c>
      <c r="P8" s="3" t="str" cm="1">
        <f t="array" ref="P8">IF($C8&gt;=P$4,((1-r_^$C8)/(1-r_^P$4)),"")</f>
        <v/>
      </c>
      <c r="Q8" s="3" t="str" cm="1">
        <f t="array" ref="Q8">IF($C8&gt;=Q$4,((1-r_^$C8)/(1-r_^Q$4)),"")</f>
        <v/>
      </c>
      <c r="R8" s="3" t="str" cm="1">
        <f t="array" ref="R8">IF($C8&gt;=R$4,((1-r_^$C8)/(1-r_^R$4)),"")</f>
        <v/>
      </c>
      <c r="S8" s="3" t="str" cm="1">
        <f t="array" ref="S8">IF($C8&gt;=S$4,((1-r_^$C8)/(1-r_^S$4)),"")</f>
        <v/>
      </c>
      <c r="T8" s="3" t="str" cm="1">
        <f t="array" ref="T8">IF($C8&gt;=T$4,((1-r_^$C8)/(1-r_^T$4)),"")</f>
        <v/>
      </c>
      <c r="U8" s="3" t="str" cm="1">
        <f t="array" ref="U8">IF($C8&gt;=U$4,((1-r_^$C8)/(1-r_^U$4)),"")</f>
        <v/>
      </c>
      <c r="V8" s="3" t="str" cm="1">
        <f t="array" ref="V8">IF($C8&gt;=V$4,((1-r_^$C8)/(1-r_^V$4)),"")</f>
        <v/>
      </c>
      <c r="W8" s="3" t="str" cm="1">
        <f t="array" ref="W8">IF($C8&gt;=W$4,((1-r_^$C8)/(1-r_^W$4)),"")</f>
        <v/>
      </c>
      <c r="X8" s="3" t="str" cm="1">
        <f t="array" ref="X8">IF($C8&gt;=X$4,((1-r_^$C8)/(1-r_^X$4)),"")</f>
        <v/>
      </c>
      <c r="Y8" s="3" t="str" cm="1">
        <f t="array" ref="Y8">IF($C8&gt;=Y$4,((1-r_^$C8)/(1-r_^Y$4)),"")</f>
        <v/>
      </c>
      <c r="Z8" s="3" t="str" cm="1">
        <f t="array" ref="Z8">IF($C8&gt;=Z$4,((1-r_^$C8)/(1-r_^Z$4)),"")</f>
        <v/>
      </c>
      <c r="AA8" s="3" t="str" cm="1">
        <f t="array" ref="AA8">IF($C8&gt;=AA$4,((1-r_^$C8)/(1-r_^AA$4)),"")</f>
        <v/>
      </c>
      <c r="AB8" s="3" t="str" cm="1">
        <f t="array" ref="AB8">IF($C8&gt;=AB$4,((1-r_^$C8)/(1-r_^AB$4)),"")</f>
        <v/>
      </c>
      <c r="AC8" s="3" t="str" cm="1">
        <f t="array" ref="AC8">IF($C8&gt;=AC$4,((1-r_^$C8)/(1-r_^AC$4)),"")</f>
        <v/>
      </c>
    </row>
    <row r="9" spans="3:29">
      <c r="C9">
        <v>9</v>
      </c>
      <c r="D9" s="3" cm="1">
        <f t="array" ref="D9">IF($C9&gt;=D$4,((1-r_^$C9)/(1-r_^D$4)),"")</f>
        <v>1.58900451760615</v>
      </c>
      <c r="E9" s="3" cm="1">
        <f t="array" ref="E9">IF($C9&gt;=E$4,((1-r_^$C9)/(1-r_^E$4)),"")</f>
        <v>1.3668683602478</v>
      </c>
      <c r="F9" s="3" cm="1">
        <f t="array" ref="F9">IF($C9&gt;=F$4,((1-r_^$C9)/(1-r_^F$4)),"")</f>
        <v>1.20892232040921</v>
      </c>
      <c r="G9" s="3" cm="1">
        <f t="array" ref="G9">IF($C9&gt;=G$4,((1-r_^$C9)/(1-r_^G$4)),"")</f>
        <v>1.09109136681379</v>
      </c>
      <c r="H9" s="3" cm="1">
        <f t="array" ref="H9">IF($C9&gt;=H$4,((1-r_^$C9)/(1-r_^H$4)),"")</f>
        <v>1</v>
      </c>
      <c r="I9" s="3" t="str" cm="1">
        <f t="array" ref="I9">IF($C9&gt;=I$4,((1-r_^$C9)/(1-r_^I$4)),"")</f>
        <v/>
      </c>
      <c r="J9" s="3" t="str" cm="1">
        <f t="array" ref="J9">IF($C9&gt;=J$4,((1-r_^$C9)/(1-r_^J$4)),"")</f>
        <v/>
      </c>
      <c r="K9" s="3" t="str" cm="1">
        <f t="array" ref="K9">IF($C9&gt;=K$4,((1-r_^$C9)/(1-r_^K$4)),"")</f>
        <v/>
      </c>
      <c r="L9" s="3" t="str" cm="1">
        <f t="array" ref="L9">IF($C9&gt;=L$4,((1-r_^$C9)/(1-r_^L$4)),"")</f>
        <v/>
      </c>
      <c r="M9" s="3" t="str" cm="1">
        <f t="array" ref="M9">IF($C9&gt;=M$4,((1-r_^$C9)/(1-r_^M$4)),"")</f>
        <v/>
      </c>
      <c r="N9" s="3" t="str" cm="1">
        <f t="array" ref="N9">IF($C9&gt;=N$4,((1-r_^$C9)/(1-r_^N$4)),"")</f>
        <v/>
      </c>
      <c r="O9" s="3" t="str" cm="1">
        <f t="array" ref="O9">IF($C9&gt;=O$4,((1-r_^$C9)/(1-r_^O$4)),"")</f>
        <v/>
      </c>
      <c r="P9" s="3" t="str" cm="1">
        <f t="array" ref="P9">IF($C9&gt;=P$4,((1-r_^$C9)/(1-r_^P$4)),"")</f>
        <v/>
      </c>
      <c r="Q9" s="3" t="str" cm="1">
        <f t="array" ref="Q9">IF($C9&gt;=Q$4,((1-r_^$C9)/(1-r_^Q$4)),"")</f>
        <v/>
      </c>
      <c r="R9" s="3" t="str" cm="1">
        <f t="array" ref="R9">IF($C9&gt;=R$4,((1-r_^$C9)/(1-r_^R$4)),"")</f>
        <v/>
      </c>
      <c r="S9" s="3" t="str" cm="1">
        <f t="array" ref="S9">IF($C9&gt;=S$4,((1-r_^$C9)/(1-r_^S$4)),"")</f>
        <v/>
      </c>
      <c r="T9" s="3" t="str" cm="1">
        <f t="array" ref="T9">IF($C9&gt;=T$4,((1-r_^$C9)/(1-r_^T$4)),"")</f>
        <v/>
      </c>
      <c r="U9" s="3" t="str" cm="1">
        <f t="array" ref="U9">IF($C9&gt;=U$4,((1-r_^$C9)/(1-r_^U$4)),"")</f>
        <v/>
      </c>
      <c r="V9" s="3" t="str" cm="1">
        <f t="array" ref="V9">IF($C9&gt;=V$4,((1-r_^$C9)/(1-r_^V$4)),"")</f>
        <v/>
      </c>
      <c r="W9" s="3" t="str" cm="1">
        <f t="array" ref="W9">IF($C9&gt;=W$4,((1-r_^$C9)/(1-r_^W$4)),"")</f>
        <v/>
      </c>
      <c r="X9" s="3" t="str" cm="1">
        <f t="array" ref="X9">IF($C9&gt;=X$4,((1-r_^$C9)/(1-r_^X$4)),"")</f>
        <v/>
      </c>
      <c r="Y9" s="3" t="str" cm="1">
        <f t="array" ref="Y9">IF($C9&gt;=Y$4,((1-r_^$C9)/(1-r_^Y$4)),"")</f>
        <v/>
      </c>
      <c r="Z9" s="3" t="str" cm="1">
        <f t="array" ref="Z9">IF($C9&gt;=Z$4,((1-r_^$C9)/(1-r_^Z$4)),"")</f>
        <v/>
      </c>
      <c r="AA9" s="3" t="str" cm="1">
        <f t="array" ref="AA9">IF($C9&gt;=AA$4,((1-r_^$C9)/(1-r_^AA$4)),"")</f>
        <v/>
      </c>
      <c r="AB9" s="3" t="str" cm="1">
        <f t="array" ref="AB9">IF($C9&gt;=AB$4,((1-r_^$C9)/(1-r_^AB$4)),"")</f>
        <v/>
      </c>
      <c r="AC9" s="3" t="str" cm="1">
        <f t="array" ref="AC9">IF($C9&gt;=AC$4,((1-r_^$C9)/(1-r_^AC$4)),"")</f>
        <v/>
      </c>
    </row>
    <row r="10" spans="3:29">
      <c r="C10">
        <v>10</v>
      </c>
      <c r="D10" s="4" cm="1">
        <f t="array" ref="D10">IF($C10&gt;=D$4,((1-r_^$C10)/(1-r_^D$4)),"")</f>
        <v>1.71298617948367</v>
      </c>
      <c r="E10" s="3" cm="1">
        <f t="array" ref="E10">IF($C10&gt;=E$4,((1-r_^$C10)/(1-r_^E$4)),"")</f>
        <v>1.47351790654779</v>
      </c>
      <c r="F10" s="3" cm="1">
        <f t="array" ref="F10">IF($C10&gt;=F$4,((1-r_^$C10)/(1-r_^F$4)),"")</f>
        <v>1.30324816826202</v>
      </c>
      <c r="G10" s="3" cm="1">
        <f t="array" ref="G10">IF($C10&gt;=G$4,((1-r_^$C10)/(1-r_^G$4)),"")</f>
        <v>1.17622348533135</v>
      </c>
      <c r="H10" s="3" cm="1">
        <f t="array" ref="H10">IF($C10&gt;=H$4,((1-r_^$C10)/(1-r_^H$4)),"")</f>
        <v>1.07802473844712</v>
      </c>
      <c r="I10" s="3" cm="1">
        <f t="array" ref="I10">IF($C10&gt;=I$4,((1-r_^$C10)/(1-r_^I$4)),"")</f>
        <v>1</v>
      </c>
      <c r="J10" s="3" t="str" cm="1">
        <f t="array" ref="J10">IF($C10&gt;=J$4,((1-r_^$C10)/(1-r_^J$4)),"")</f>
        <v/>
      </c>
      <c r="K10" s="3" t="str" cm="1">
        <f t="array" ref="K10">IF($C10&gt;=K$4,((1-r_^$C10)/(1-r_^K$4)),"")</f>
        <v/>
      </c>
      <c r="L10" s="3" t="str" cm="1">
        <f t="array" ref="L10">IF($C10&gt;=L$4,((1-r_^$C10)/(1-r_^L$4)),"")</f>
        <v/>
      </c>
      <c r="M10" s="3" t="str" cm="1">
        <f t="array" ref="M10">IF($C10&gt;=M$4,((1-r_^$C10)/(1-r_^M$4)),"")</f>
        <v/>
      </c>
      <c r="N10" s="3" t="str" cm="1">
        <f t="array" ref="N10">IF($C10&gt;=N$4,((1-r_^$C10)/(1-r_^N$4)),"")</f>
        <v/>
      </c>
      <c r="O10" s="3" t="str" cm="1">
        <f t="array" ref="O10">IF($C10&gt;=O$4,((1-r_^$C10)/(1-r_^O$4)),"")</f>
        <v/>
      </c>
      <c r="P10" s="3" t="str" cm="1">
        <f t="array" ref="P10">IF($C10&gt;=P$4,((1-r_^$C10)/(1-r_^P$4)),"")</f>
        <v/>
      </c>
      <c r="Q10" s="3" t="str" cm="1">
        <f t="array" ref="Q10">IF($C10&gt;=Q$4,((1-r_^$C10)/(1-r_^Q$4)),"")</f>
        <v/>
      </c>
      <c r="R10" s="3" t="str" cm="1">
        <f t="array" ref="R10">IF($C10&gt;=R$4,((1-r_^$C10)/(1-r_^R$4)),"")</f>
        <v/>
      </c>
      <c r="S10" s="3" t="str" cm="1">
        <f t="array" ref="S10">IF($C10&gt;=S$4,((1-r_^$C10)/(1-r_^S$4)),"")</f>
        <v/>
      </c>
      <c r="T10" s="3" t="str" cm="1">
        <f t="array" ref="T10">IF($C10&gt;=T$4,((1-r_^$C10)/(1-r_^T$4)),"")</f>
        <v/>
      </c>
      <c r="U10" s="3" t="str" cm="1">
        <f t="array" ref="U10">IF($C10&gt;=U$4,((1-r_^$C10)/(1-r_^U$4)),"")</f>
        <v/>
      </c>
      <c r="V10" s="3" t="str" cm="1">
        <f t="array" ref="V10">IF($C10&gt;=V$4,((1-r_^$C10)/(1-r_^V$4)),"")</f>
        <v/>
      </c>
      <c r="W10" s="3" t="str" cm="1">
        <f t="array" ref="W10">IF($C10&gt;=W$4,((1-r_^$C10)/(1-r_^W$4)),"")</f>
        <v/>
      </c>
      <c r="X10" s="3" t="str" cm="1">
        <f t="array" ref="X10">IF($C10&gt;=X$4,((1-r_^$C10)/(1-r_^X$4)),"")</f>
        <v/>
      </c>
      <c r="Y10" s="3" t="str" cm="1">
        <f t="array" ref="Y10">IF($C10&gt;=Y$4,((1-r_^$C10)/(1-r_^Y$4)),"")</f>
        <v/>
      </c>
      <c r="Z10" s="3" t="str" cm="1">
        <f t="array" ref="Z10">IF($C10&gt;=Z$4,((1-r_^$C10)/(1-r_^Z$4)),"")</f>
        <v/>
      </c>
      <c r="AA10" s="3" t="str" cm="1">
        <f t="array" ref="AA10">IF($C10&gt;=AA$4,((1-r_^$C10)/(1-r_^AA$4)),"")</f>
        <v/>
      </c>
      <c r="AB10" s="3" t="str" cm="1">
        <f t="array" ref="AB10">IF($C10&gt;=AB$4,((1-r_^$C10)/(1-r_^AB$4)),"")</f>
        <v/>
      </c>
      <c r="AC10" s="3" t="str" cm="1">
        <f t="array" ref="AC10">IF($C10&gt;=AC$4,((1-r_^$C10)/(1-r_^AC$4)),"")</f>
        <v/>
      </c>
    </row>
    <row r="11" spans="3:29">
      <c r="C11">
        <v>11</v>
      </c>
      <c r="D11" s="3" cm="1">
        <f t="array" ref="D11">IF($C11&gt;=D$4,((1-r_^$C11)/(1-r_^D$4)),"")</f>
        <v>1.82885689151873</v>
      </c>
      <c r="E11" s="3" cm="1">
        <f t="array" ref="E11">IF($C11&gt;=E$4,((1-r_^$C11)/(1-r_^E$4)),"")</f>
        <v>1.57319037972534</v>
      </c>
      <c r="F11" s="3" cm="1">
        <f t="array" ref="F11">IF($C11&gt;=F$4,((1-r_^$C11)/(1-r_^F$4)),"")</f>
        <v>1.39140316625531</v>
      </c>
      <c r="G11" s="3" cm="1">
        <f t="array" ref="G11">IF($C11&gt;=G$4,((1-r_^$C11)/(1-r_^G$4)),"")</f>
        <v>1.25578621291785</v>
      </c>
      <c r="H11" s="3" cm="1">
        <f t="array" ref="H11">IF($C11&gt;=H$4,((1-r_^$C11)/(1-r_^H$4)),"")</f>
        <v>1.15094505475285</v>
      </c>
      <c r="I11" s="3" cm="1">
        <f t="array" ref="I11">IF($C11&gt;=I$4,((1-r_^$C11)/(1-r_^I$4)),"")</f>
        <v>1.06764252591343</v>
      </c>
      <c r="J11" s="3" cm="1">
        <f t="array" ref="J11">IF($C11&gt;=J$4,((1-r_^$C11)/(1-r_^J$4)),"")</f>
        <v>1</v>
      </c>
      <c r="K11" s="3" t="str" cm="1">
        <f t="array" ref="K11">IF($C11&gt;=K$4,((1-r_^$C11)/(1-r_^K$4)),"")</f>
        <v/>
      </c>
      <c r="L11" s="3" t="str" cm="1">
        <f t="array" ref="L11">IF($C11&gt;=L$4,((1-r_^$C11)/(1-r_^L$4)),"")</f>
        <v/>
      </c>
      <c r="M11" s="3" t="str" cm="1">
        <f t="array" ref="M11">IF($C11&gt;=M$4,((1-r_^$C11)/(1-r_^M$4)),"")</f>
        <v/>
      </c>
      <c r="N11" s="3" t="str" cm="1">
        <f t="array" ref="N11">IF($C11&gt;=N$4,((1-r_^$C11)/(1-r_^N$4)),"")</f>
        <v/>
      </c>
      <c r="O11" s="3" t="str" cm="1">
        <f t="array" ref="O11">IF($C11&gt;=O$4,((1-r_^$C11)/(1-r_^O$4)),"")</f>
        <v/>
      </c>
      <c r="P11" s="3" t="str" cm="1">
        <f t="array" ref="P11">IF($C11&gt;=P$4,((1-r_^$C11)/(1-r_^P$4)),"")</f>
        <v/>
      </c>
      <c r="Q11" s="3" t="str" cm="1">
        <f t="array" ref="Q11">IF($C11&gt;=Q$4,((1-r_^$C11)/(1-r_^Q$4)),"")</f>
        <v/>
      </c>
      <c r="R11" s="3" t="str" cm="1">
        <f t="array" ref="R11">IF($C11&gt;=R$4,((1-r_^$C11)/(1-r_^R$4)),"")</f>
        <v/>
      </c>
      <c r="S11" s="3" t="str" cm="1">
        <f t="array" ref="S11">IF($C11&gt;=S$4,((1-r_^$C11)/(1-r_^S$4)),"")</f>
        <v/>
      </c>
      <c r="T11" s="3" t="str" cm="1">
        <f t="array" ref="T11">IF($C11&gt;=T$4,((1-r_^$C11)/(1-r_^T$4)),"")</f>
        <v/>
      </c>
      <c r="U11" s="3" t="str" cm="1">
        <f t="array" ref="U11">IF($C11&gt;=U$4,((1-r_^$C11)/(1-r_^U$4)),"")</f>
        <v/>
      </c>
      <c r="V11" s="3" t="str" cm="1">
        <f t="array" ref="V11">IF($C11&gt;=V$4,((1-r_^$C11)/(1-r_^V$4)),"")</f>
        <v/>
      </c>
      <c r="W11" s="3" t="str" cm="1">
        <f t="array" ref="W11">IF($C11&gt;=W$4,((1-r_^$C11)/(1-r_^W$4)),"")</f>
        <v/>
      </c>
      <c r="X11" s="3" t="str" cm="1">
        <f t="array" ref="X11">IF($C11&gt;=X$4,((1-r_^$C11)/(1-r_^X$4)),"")</f>
        <v/>
      </c>
      <c r="Y11" s="3" t="str" cm="1">
        <f t="array" ref="Y11">IF($C11&gt;=Y$4,((1-r_^$C11)/(1-r_^Y$4)),"")</f>
        <v/>
      </c>
      <c r="Z11" s="3" t="str" cm="1">
        <f t="array" ref="Z11">IF($C11&gt;=Z$4,((1-r_^$C11)/(1-r_^Z$4)),"")</f>
        <v/>
      </c>
      <c r="AA11" s="3" t="str" cm="1">
        <f t="array" ref="AA11">IF($C11&gt;=AA$4,((1-r_^$C11)/(1-r_^AA$4)),"")</f>
        <v/>
      </c>
      <c r="AB11" s="3" t="str" cm="1">
        <f t="array" ref="AB11">IF($C11&gt;=AB$4,((1-r_^$C11)/(1-r_^AB$4)),"")</f>
        <v/>
      </c>
      <c r="AC11" s="3" t="str" cm="1">
        <f t="array" ref="AC11">IF($C11&gt;=AC$4,((1-r_^$C11)/(1-r_^AC$4)),"")</f>
        <v/>
      </c>
    </row>
    <row r="12" spans="3:29">
      <c r="C12">
        <v>12</v>
      </c>
      <c r="D12" s="3" cm="1">
        <f t="array" ref="D12">IF($C12&gt;=D$4,((1-r_^$C12)/(1-r_^D$4)),"")</f>
        <v>1.93714727659823</v>
      </c>
      <c r="E12" s="4" cm="1">
        <f t="array" ref="E12">IF($C12&gt;=E$4,((1-r_^$C12)/(1-r_^E$4)),"")</f>
        <v>1.66634222381651</v>
      </c>
      <c r="F12" s="3" cm="1">
        <f t="array" ref="F12">IF($C12&gt;=F$4,((1-r_^$C12)/(1-r_^F$4)),"")</f>
        <v>1.47379101484717</v>
      </c>
      <c r="G12" s="3" cm="1">
        <f t="array" ref="G12">IF($C12&gt;=G$4,((1-r_^$C12)/(1-r_^G$4)),"")</f>
        <v>1.33014390225104</v>
      </c>
      <c r="H12" s="3" cm="1">
        <f t="array" ref="H12">IF($C12&gt;=H$4,((1-r_^$C12)/(1-r_^H$4)),"")</f>
        <v>1.21909488307595</v>
      </c>
      <c r="I12" s="3" cm="1">
        <f t="array" ref="I12">IF($C12&gt;=I$4,((1-r_^$C12)/(1-r_^I$4)),"")</f>
        <v>1.13085983985121</v>
      </c>
      <c r="J12" s="3" cm="1">
        <f t="array" ref="J12">IF($C12&gt;=J$4,((1-r_^$C12)/(1-r_^J$4)),"")</f>
        <v>1.05921206059462</v>
      </c>
      <c r="K12" s="3" cm="1">
        <f t="array" ref="K12">IF($C12&gt;=K$4,((1-r_^$C12)/(1-r_^K$4)),"")</f>
        <v>1</v>
      </c>
      <c r="L12" s="3" t="str" cm="1">
        <f t="array" ref="L12">IF($C12&gt;=L$4,((1-r_^$C12)/(1-r_^L$4)),"")</f>
        <v/>
      </c>
      <c r="M12" s="3" t="str" cm="1">
        <f t="array" ref="M12">IF($C12&gt;=M$4,((1-r_^$C12)/(1-r_^M$4)),"")</f>
        <v/>
      </c>
      <c r="N12" s="3" t="str" cm="1">
        <f t="array" ref="N12">IF($C12&gt;=N$4,((1-r_^$C12)/(1-r_^N$4)),"")</f>
        <v/>
      </c>
      <c r="O12" s="3" t="str" cm="1">
        <f t="array" ref="O12">IF($C12&gt;=O$4,((1-r_^$C12)/(1-r_^O$4)),"")</f>
        <v/>
      </c>
      <c r="P12" s="3" t="str" cm="1">
        <f t="array" ref="P12">IF($C12&gt;=P$4,((1-r_^$C12)/(1-r_^P$4)),"")</f>
        <v/>
      </c>
      <c r="Q12" s="3" t="str" cm="1">
        <f t="array" ref="Q12">IF($C12&gt;=Q$4,((1-r_^$C12)/(1-r_^Q$4)),"")</f>
        <v/>
      </c>
      <c r="R12" s="3" t="str" cm="1">
        <f t="array" ref="R12">IF($C12&gt;=R$4,((1-r_^$C12)/(1-r_^R$4)),"")</f>
        <v/>
      </c>
      <c r="S12" s="3" t="str" cm="1">
        <f t="array" ref="S12">IF($C12&gt;=S$4,((1-r_^$C12)/(1-r_^S$4)),"")</f>
        <v/>
      </c>
      <c r="T12" s="3" t="str" cm="1">
        <f t="array" ref="T12">IF($C12&gt;=T$4,((1-r_^$C12)/(1-r_^T$4)),"")</f>
        <v/>
      </c>
      <c r="U12" s="3" t="str" cm="1">
        <f t="array" ref="U12">IF($C12&gt;=U$4,((1-r_^$C12)/(1-r_^U$4)),"")</f>
        <v/>
      </c>
      <c r="V12" s="3" t="str" cm="1">
        <f t="array" ref="V12">IF($C12&gt;=V$4,((1-r_^$C12)/(1-r_^V$4)),"")</f>
        <v/>
      </c>
      <c r="W12" s="3" t="str" cm="1">
        <f t="array" ref="W12">IF($C12&gt;=W$4,((1-r_^$C12)/(1-r_^W$4)),"")</f>
        <v/>
      </c>
      <c r="X12" s="3" t="str" cm="1">
        <f t="array" ref="X12">IF($C12&gt;=X$4,((1-r_^$C12)/(1-r_^X$4)),"")</f>
        <v/>
      </c>
      <c r="Y12" s="3" t="str" cm="1">
        <f t="array" ref="Y12">IF($C12&gt;=Y$4,((1-r_^$C12)/(1-r_^Y$4)),"")</f>
        <v/>
      </c>
      <c r="Z12" s="3" t="str" cm="1">
        <f t="array" ref="Z12">IF($C12&gt;=Z$4,((1-r_^$C12)/(1-r_^Z$4)),"")</f>
        <v/>
      </c>
      <c r="AA12" s="3" t="str" cm="1">
        <f t="array" ref="AA12">IF($C12&gt;=AA$4,((1-r_^$C12)/(1-r_^AA$4)),"")</f>
        <v/>
      </c>
      <c r="AB12" s="3" t="str" cm="1">
        <f t="array" ref="AB12">IF($C12&gt;=AB$4,((1-r_^$C12)/(1-r_^AB$4)),"")</f>
        <v/>
      </c>
      <c r="AC12" s="3" t="str" cm="1">
        <f t="array" ref="AC12">IF($C12&gt;=AC$4,((1-r_^$C12)/(1-r_^AC$4)),"")</f>
        <v/>
      </c>
    </row>
    <row r="13" spans="3:29">
      <c r="C13">
        <v>13</v>
      </c>
      <c r="D13" s="3" cm="1">
        <f t="array" ref="D13">IF($C13&gt;=D$4,((1-r_^$C13)/(1-r_^D$4)),"")</f>
        <v>2.03835324396225</v>
      </c>
      <c r="E13" s="3" cm="1">
        <f t="array" ref="E13">IF($C13&gt;=E$4,((1-r_^$C13)/(1-r_^E$4)),"")</f>
        <v>1.75340002203256</v>
      </c>
      <c r="F13" s="3" cm="1">
        <f t="array" ref="F13">IF($C13&gt;=F$4,((1-r_^$C13)/(1-r_^F$4)),"")</f>
        <v>1.55078900418535</v>
      </c>
      <c r="G13" s="3" cm="1">
        <f t="array" ref="G13">IF($C13&gt;=G$4,((1-r_^$C13)/(1-r_^G$4)),"")</f>
        <v>1.39963706985214</v>
      </c>
      <c r="H13" s="3" cm="1">
        <f t="array" ref="H13">IF($C13&gt;=H$4,((1-r_^$C13)/(1-r_^H$4)),"")</f>
        <v>1.2827863114153</v>
      </c>
      <c r="I13" s="3" cm="1">
        <f t="array" ref="I13">IF($C13&gt;=I$4,((1-r_^$C13)/(1-r_^I$4)),"")</f>
        <v>1.18994144166221</v>
      </c>
      <c r="J13" s="3" cm="1">
        <f t="array" ref="J13">IF($C13&gt;=J$4,((1-r_^$C13)/(1-r_^J$4)),"")</f>
        <v>1.11455043498212</v>
      </c>
      <c r="K13" s="3" cm="1">
        <f t="array" ref="K13">IF($C13&gt;=K$4,((1-r_^$C13)/(1-r_^K$4)),"")</f>
        <v>1.0522448492103</v>
      </c>
      <c r="L13" s="3" cm="1">
        <f t="array" ref="L13">IF($C13&gt;=L$4,((1-r_^$C13)/(1-r_^L$4)),"")</f>
        <v>1</v>
      </c>
      <c r="M13" s="3" t="str" cm="1">
        <f t="array" ref="M13">IF($C13&gt;=M$4,((1-r_^$C13)/(1-r_^M$4)),"")</f>
        <v/>
      </c>
      <c r="N13" s="3" t="str" cm="1">
        <f t="array" ref="N13">IF($C13&gt;=N$4,((1-r_^$C13)/(1-r_^N$4)),"")</f>
        <v/>
      </c>
      <c r="O13" s="3" t="str" cm="1">
        <f t="array" ref="O13">IF($C13&gt;=O$4,((1-r_^$C13)/(1-r_^O$4)),"")</f>
        <v/>
      </c>
      <c r="P13" s="3" t="str" cm="1">
        <f t="array" ref="P13">IF($C13&gt;=P$4,((1-r_^$C13)/(1-r_^P$4)),"")</f>
        <v/>
      </c>
      <c r="Q13" s="3" t="str" cm="1">
        <f t="array" ref="Q13">IF($C13&gt;=Q$4,((1-r_^$C13)/(1-r_^Q$4)),"")</f>
        <v/>
      </c>
      <c r="R13" s="3" t="str" cm="1">
        <f t="array" ref="R13">IF($C13&gt;=R$4,((1-r_^$C13)/(1-r_^R$4)),"")</f>
        <v/>
      </c>
      <c r="S13" s="3" t="str" cm="1">
        <f t="array" ref="S13">IF($C13&gt;=S$4,((1-r_^$C13)/(1-r_^S$4)),"")</f>
        <v/>
      </c>
      <c r="T13" s="3" t="str" cm="1">
        <f t="array" ref="T13">IF($C13&gt;=T$4,((1-r_^$C13)/(1-r_^T$4)),"")</f>
        <v/>
      </c>
      <c r="U13" s="3" t="str" cm="1">
        <f t="array" ref="U13">IF($C13&gt;=U$4,((1-r_^$C13)/(1-r_^U$4)),"")</f>
        <v/>
      </c>
      <c r="V13" s="3" t="str" cm="1">
        <f t="array" ref="V13">IF($C13&gt;=V$4,((1-r_^$C13)/(1-r_^V$4)),"")</f>
        <v/>
      </c>
      <c r="W13" s="3" t="str" cm="1">
        <f t="array" ref="W13">IF($C13&gt;=W$4,((1-r_^$C13)/(1-r_^W$4)),"")</f>
        <v/>
      </c>
      <c r="X13" s="3" t="str" cm="1">
        <f t="array" ref="X13">IF($C13&gt;=X$4,((1-r_^$C13)/(1-r_^X$4)),"")</f>
        <v/>
      </c>
      <c r="Y13" s="3" t="str" cm="1">
        <f t="array" ref="Y13">IF($C13&gt;=Y$4,((1-r_^$C13)/(1-r_^Y$4)),"")</f>
        <v/>
      </c>
      <c r="Z13" s="3" t="str" cm="1">
        <f t="array" ref="Z13">IF($C13&gt;=Z$4,((1-r_^$C13)/(1-r_^Z$4)),"")</f>
        <v/>
      </c>
      <c r="AA13" s="3" t="str" cm="1">
        <f t="array" ref="AA13">IF($C13&gt;=AA$4,((1-r_^$C13)/(1-r_^AA$4)),"")</f>
        <v/>
      </c>
      <c r="AB13" s="3" t="str" cm="1">
        <f t="array" ref="AB13">IF($C13&gt;=AB$4,((1-r_^$C13)/(1-r_^AB$4)),"")</f>
        <v/>
      </c>
      <c r="AC13" s="3" t="str" cm="1">
        <f t="array" ref="AC13">IF($C13&gt;=AC$4,((1-r_^$C13)/(1-r_^AC$4)),"")</f>
        <v/>
      </c>
    </row>
    <row r="14" spans="3:29">
      <c r="C14">
        <v>14</v>
      </c>
      <c r="D14" s="3" cm="1">
        <f t="array" ref="D14">IF($C14&gt;=D$4,((1-r_^$C14)/(1-r_^D$4)),"")</f>
        <v>2.1329382601903</v>
      </c>
      <c r="E14" s="3" cm="1">
        <f t="array" ref="E14">IF($C14&gt;=E$4,((1-r_^$C14)/(1-r_^E$4)),"")</f>
        <v>1.83476245027186</v>
      </c>
      <c r="F14" s="4" cm="1">
        <f t="array" ref="F14">IF($C14&gt;=F$4,((1-r_^$C14)/(1-r_^F$4)),"")</f>
        <v>1.62274974188459</v>
      </c>
      <c r="G14" s="3" cm="1">
        <f t="array" ref="G14">IF($C14&gt;=G$4,((1-r_^$C14)/(1-r_^G$4)),"")</f>
        <v>1.46458395546065</v>
      </c>
      <c r="H14" s="3" cm="1">
        <f t="array" ref="H14">IF($C14&gt;=H$4,((1-r_^$C14)/(1-r_^H$4)),"")</f>
        <v>1.34231101079787</v>
      </c>
      <c r="I14" s="3" cm="1">
        <f t="array" ref="I14">IF($C14&gt;=I$4,((1-r_^$C14)/(1-r_^I$4)),"")</f>
        <v>1.24515789195288</v>
      </c>
      <c r="J14" s="3" cm="1">
        <f t="array" ref="J14">IF($C14&gt;=J$4,((1-r_^$C14)/(1-r_^J$4)),"")</f>
        <v>1.16626854188632</v>
      </c>
      <c r="K14" s="3" cm="1">
        <f t="array" ref="K14">IF($C14&gt;=K$4,((1-r_^$C14)/(1-r_^K$4)),"")</f>
        <v>1.10107181108908</v>
      </c>
      <c r="L14" s="3" cm="1">
        <f t="array" ref="L14">IF($C14&gt;=L$4,((1-r_^$C14)/(1-r_^L$4)),"")</f>
        <v>1.04640266180959</v>
      </c>
      <c r="M14" s="3" cm="1">
        <f t="array" ref="M14">IF($C14&gt;=M$4,((1-r_^$C14)/(1-r_^M$4)),"")</f>
        <v>1</v>
      </c>
      <c r="N14" s="3" t="str" cm="1">
        <f t="array" ref="N14">IF($C14&gt;=N$4,((1-r_^$C14)/(1-r_^N$4)),"")</f>
        <v/>
      </c>
      <c r="O14" s="3" t="str" cm="1">
        <f t="array" ref="O14">IF($C14&gt;=O$4,((1-r_^$C14)/(1-r_^O$4)),"")</f>
        <v/>
      </c>
      <c r="P14" s="3" t="str" cm="1">
        <f t="array" ref="P14">IF($C14&gt;=P$4,((1-r_^$C14)/(1-r_^P$4)),"")</f>
        <v/>
      </c>
      <c r="Q14" s="3" t="str" cm="1">
        <f t="array" ref="Q14">IF($C14&gt;=Q$4,((1-r_^$C14)/(1-r_^Q$4)),"")</f>
        <v/>
      </c>
      <c r="R14" s="3" t="str" cm="1">
        <f t="array" ref="R14">IF($C14&gt;=R$4,((1-r_^$C14)/(1-r_^R$4)),"")</f>
        <v/>
      </c>
      <c r="S14" s="3" t="str" cm="1">
        <f t="array" ref="S14">IF($C14&gt;=S$4,((1-r_^$C14)/(1-r_^S$4)),"")</f>
        <v/>
      </c>
      <c r="T14" s="3" t="str" cm="1">
        <f t="array" ref="T14">IF($C14&gt;=T$4,((1-r_^$C14)/(1-r_^T$4)),"")</f>
        <v/>
      </c>
      <c r="U14" s="3" t="str" cm="1">
        <f t="array" ref="U14">IF($C14&gt;=U$4,((1-r_^$C14)/(1-r_^U$4)),"")</f>
        <v/>
      </c>
      <c r="V14" s="3" t="str" cm="1">
        <f t="array" ref="V14">IF($C14&gt;=V$4,((1-r_^$C14)/(1-r_^V$4)),"")</f>
        <v/>
      </c>
      <c r="W14" s="3" t="str" cm="1">
        <f t="array" ref="W14">IF($C14&gt;=W$4,((1-r_^$C14)/(1-r_^W$4)),"")</f>
        <v/>
      </c>
      <c r="X14" s="3" t="str" cm="1">
        <f t="array" ref="X14">IF($C14&gt;=X$4,((1-r_^$C14)/(1-r_^X$4)),"")</f>
        <v/>
      </c>
      <c r="Y14" s="3" t="str" cm="1">
        <f t="array" ref="Y14">IF($C14&gt;=Y$4,((1-r_^$C14)/(1-r_^Y$4)),"")</f>
        <v/>
      </c>
      <c r="Z14" s="3" t="str" cm="1">
        <f t="array" ref="Z14">IF($C14&gt;=Z$4,((1-r_^$C14)/(1-r_^Z$4)),"")</f>
        <v/>
      </c>
      <c r="AA14" s="3" t="str" cm="1">
        <f t="array" ref="AA14">IF($C14&gt;=AA$4,((1-r_^$C14)/(1-r_^AA$4)),"")</f>
        <v/>
      </c>
      <c r="AB14" s="3" t="str" cm="1">
        <f t="array" ref="AB14">IF($C14&gt;=AB$4,((1-r_^$C14)/(1-r_^AB$4)),"")</f>
        <v/>
      </c>
      <c r="AC14" s="3" t="str" cm="1">
        <f t="array" ref="AC14">IF($C14&gt;=AC$4,((1-r_^$C14)/(1-r_^AC$4)),"")</f>
        <v/>
      </c>
    </row>
    <row r="15" spans="3:29">
      <c r="C15">
        <v>15</v>
      </c>
      <c r="D15" s="3" cm="1">
        <f t="array" ref="D15">IF($C15&gt;=D$4,((1-r_^$C15)/(1-r_^D$4)),"")</f>
        <v>2.22133547161839</v>
      </c>
      <c r="E15" s="3" cm="1">
        <f t="array" ref="E15">IF($C15&gt;=E$4,((1-r_^$C15)/(1-r_^E$4)),"")</f>
        <v>1.91080210283195</v>
      </c>
      <c r="F15" s="3" cm="1">
        <f t="array" ref="F15">IF($C15&gt;=F$4,((1-r_^$C15)/(1-r_^F$4)),"")</f>
        <v>1.69000276777173</v>
      </c>
      <c r="G15" s="3" cm="1">
        <f t="array" ref="G15">IF($C15&gt;=G$4,((1-r_^$C15)/(1-r_^G$4)),"")</f>
        <v>1.52528197939384</v>
      </c>
      <c r="H15" s="3" cm="1">
        <f t="array" ref="H15">IF($C15&gt;=H$4,((1-r_^$C15)/(1-r_^H$4)),"")</f>
        <v>1.3979415709685</v>
      </c>
      <c r="I15" s="3" cm="1">
        <f t="array" ref="I15">IF($C15&gt;=I$4,((1-r_^$C15)/(1-r_^I$4)),"")</f>
        <v>1.29676205110303</v>
      </c>
      <c r="J15" s="3" cm="1">
        <f t="array" ref="J15">IF($C15&gt;=J$4,((1-r_^$C15)/(1-r_^J$4)),"")</f>
        <v>1.21460322123604</v>
      </c>
      <c r="K15" s="3" cm="1">
        <f t="array" ref="K15">IF($C15&gt;=K$4,((1-r_^$C15)/(1-r_^K$4)),"")</f>
        <v>1.14670448574215</v>
      </c>
      <c r="L15" s="3" cm="1">
        <f t="array" ref="L15">IF($C15&gt;=L$4,((1-r_^$C15)/(1-r_^L$4)),"")</f>
        <v>1.08976963546341</v>
      </c>
      <c r="M15" s="3" cm="1">
        <f t="array" ref="M15">IF($C15&gt;=M$4,((1-r_^$C15)/(1-r_^M$4)),"")</f>
        <v>1.04144386786901</v>
      </c>
      <c r="N15" s="3" cm="1">
        <f t="array" ref="N15">IF($C15&gt;=N$4,((1-r_^$C15)/(1-r_^N$4)),"")</f>
        <v>1</v>
      </c>
      <c r="O15" s="3" t="str" cm="1">
        <f t="array" ref="O15">IF($C15&gt;=O$4,((1-r_^$C15)/(1-r_^O$4)),"")</f>
        <v/>
      </c>
      <c r="P15" s="3" t="str" cm="1">
        <f t="array" ref="P15">IF($C15&gt;=P$4,((1-r_^$C15)/(1-r_^P$4)),"")</f>
        <v/>
      </c>
      <c r="Q15" s="3" t="str" cm="1">
        <f t="array" ref="Q15">IF($C15&gt;=Q$4,((1-r_^$C15)/(1-r_^Q$4)),"")</f>
        <v/>
      </c>
      <c r="R15" s="3" t="str" cm="1">
        <f t="array" ref="R15">IF($C15&gt;=R$4,((1-r_^$C15)/(1-r_^R$4)),"")</f>
        <v/>
      </c>
      <c r="S15" s="3" t="str" cm="1">
        <f t="array" ref="S15">IF($C15&gt;=S$4,((1-r_^$C15)/(1-r_^S$4)),"")</f>
        <v/>
      </c>
      <c r="T15" s="3" t="str" cm="1">
        <f t="array" ref="T15">IF($C15&gt;=T$4,((1-r_^$C15)/(1-r_^T$4)),"")</f>
        <v/>
      </c>
      <c r="U15" s="3" t="str" cm="1">
        <f t="array" ref="U15">IF($C15&gt;=U$4,((1-r_^$C15)/(1-r_^U$4)),"")</f>
        <v/>
      </c>
      <c r="V15" s="3" t="str" cm="1">
        <f t="array" ref="V15">IF($C15&gt;=V$4,((1-r_^$C15)/(1-r_^V$4)),"")</f>
        <v/>
      </c>
      <c r="W15" s="3" t="str" cm="1">
        <f t="array" ref="W15">IF($C15&gt;=W$4,((1-r_^$C15)/(1-r_^W$4)),"")</f>
        <v/>
      </c>
      <c r="X15" s="3" t="str" cm="1">
        <f t="array" ref="X15">IF($C15&gt;=X$4,((1-r_^$C15)/(1-r_^X$4)),"")</f>
        <v/>
      </c>
      <c r="Y15" s="3" t="str" cm="1">
        <f t="array" ref="Y15">IF($C15&gt;=Y$4,((1-r_^$C15)/(1-r_^Y$4)),"")</f>
        <v/>
      </c>
      <c r="Z15" s="3" t="str" cm="1">
        <f t="array" ref="Z15">IF($C15&gt;=Z$4,((1-r_^$C15)/(1-r_^Z$4)),"")</f>
        <v/>
      </c>
      <c r="AA15" s="3" t="str" cm="1">
        <f t="array" ref="AA15">IF($C15&gt;=AA$4,((1-r_^$C15)/(1-r_^AA$4)),"")</f>
        <v/>
      </c>
      <c r="AB15" s="3" t="str" cm="1">
        <f t="array" ref="AB15">IF($C15&gt;=AB$4,((1-r_^$C15)/(1-r_^AB$4)),"")</f>
        <v/>
      </c>
      <c r="AC15" s="3" t="str" cm="1">
        <f t="array" ref="AC15">IF($C15&gt;=AC$4,((1-r_^$C15)/(1-r_^AC$4)),"")</f>
        <v/>
      </c>
    </row>
    <row r="16" spans="3:29">
      <c r="C16">
        <v>16</v>
      </c>
      <c r="D16" s="3" cm="1">
        <f t="array" ref="D16">IF($C16&gt;=D$4,((1-r_^$C16)/(1-r_^D$4)),"")</f>
        <v>2.30394968790632</v>
      </c>
      <c r="E16" s="3" cm="1">
        <f t="array" ref="E16">IF($C16&gt;=E$4,((1-r_^$C16)/(1-r_^E$4)),"")</f>
        <v>1.9818671986825</v>
      </c>
      <c r="F16" s="3" cm="1">
        <f t="array" ref="F16">IF($C16&gt;=F$4,((1-r_^$C16)/(1-r_^F$4)),"")</f>
        <v>1.75285606299335</v>
      </c>
      <c r="G16" s="4" cm="1">
        <f t="array" ref="G16">IF($C16&gt;=G$4,((1-r_^$C16)/(1-r_^G$4)),"")</f>
        <v>1.58200910456504</v>
      </c>
      <c r="H16" s="3" cm="1">
        <f t="array" ref="H16">IF($C16&gt;=H$4,((1-r_^$C16)/(1-r_^H$4)),"")</f>
        <v>1.44993274869806</v>
      </c>
      <c r="I16" s="3" cm="1">
        <f t="array" ref="I16">IF($C16&gt;=I$4,((1-r_^$C16)/(1-r_^I$4)),"")</f>
        <v>1.34499023722467</v>
      </c>
      <c r="J16" s="3" cm="1">
        <f t="array" ref="J16">IF($C16&gt;=J$4,((1-r_^$C16)/(1-r_^J$4)),"")</f>
        <v>1.25977581875915</v>
      </c>
      <c r="K16" s="3" cm="1">
        <f t="array" ref="K16">IF($C16&gt;=K$4,((1-r_^$C16)/(1-r_^K$4)),"")</f>
        <v>1.189351845231</v>
      </c>
      <c r="L16" s="3" cm="1">
        <f t="array" ref="L16">IF($C16&gt;=L$4,((1-r_^$C16)/(1-r_^L$4)),"")</f>
        <v>1.13029951738286</v>
      </c>
      <c r="M16" s="3" cm="1">
        <f t="array" ref="M16">IF($C16&gt;=M$4,((1-r_^$C16)/(1-r_^M$4)),"")</f>
        <v>1.08017645466248</v>
      </c>
      <c r="N16" s="3" cm="1">
        <f t="array" ref="N16">IF($C16&gt;=N$4,((1-r_^$C16)/(1-r_^N$4)),"")</f>
        <v>1.03719123803832</v>
      </c>
      <c r="O16" s="3" cm="1">
        <f t="array" ref="O16">IF($C16&gt;=O$4,((1-r_^$C16)/(1-r_^O$4)),"")</f>
        <v>1</v>
      </c>
      <c r="P16" s="3" t="str" cm="1">
        <f t="array" ref="P16">IF($C16&gt;=P$4,((1-r_^$C16)/(1-r_^P$4)),"")</f>
        <v/>
      </c>
      <c r="Q16" s="3" t="str" cm="1">
        <f t="array" ref="Q16">IF($C16&gt;=Q$4,((1-r_^$C16)/(1-r_^Q$4)),"")</f>
        <v/>
      </c>
      <c r="R16" s="3" t="str" cm="1">
        <f t="array" ref="R16">IF($C16&gt;=R$4,((1-r_^$C16)/(1-r_^R$4)),"")</f>
        <v/>
      </c>
      <c r="S16" s="3" t="str" cm="1">
        <f t="array" ref="S16">IF($C16&gt;=S$4,((1-r_^$C16)/(1-r_^S$4)),"")</f>
        <v/>
      </c>
      <c r="T16" s="3" t="str" cm="1">
        <f t="array" ref="T16">IF($C16&gt;=T$4,((1-r_^$C16)/(1-r_^T$4)),"")</f>
        <v/>
      </c>
      <c r="U16" s="3" t="str" cm="1">
        <f t="array" ref="U16">IF($C16&gt;=U$4,((1-r_^$C16)/(1-r_^U$4)),"")</f>
        <v/>
      </c>
      <c r="V16" s="3" t="str" cm="1">
        <f t="array" ref="V16">IF($C16&gt;=V$4,((1-r_^$C16)/(1-r_^V$4)),"")</f>
        <v/>
      </c>
      <c r="W16" s="3" t="str" cm="1">
        <f t="array" ref="W16">IF($C16&gt;=W$4,((1-r_^$C16)/(1-r_^W$4)),"")</f>
        <v/>
      </c>
      <c r="X16" s="3" t="str" cm="1">
        <f t="array" ref="X16">IF($C16&gt;=X$4,((1-r_^$C16)/(1-r_^X$4)),"")</f>
        <v/>
      </c>
      <c r="Y16" s="3" t="str" cm="1">
        <f t="array" ref="Y16">IF($C16&gt;=Y$4,((1-r_^$C16)/(1-r_^Y$4)),"")</f>
        <v/>
      </c>
      <c r="Z16" s="3" t="str" cm="1">
        <f t="array" ref="Z16">IF($C16&gt;=Z$4,((1-r_^$C16)/(1-r_^Z$4)),"")</f>
        <v/>
      </c>
      <c r="AA16" s="3" t="str" cm="1">
        <f t="array" ref="AA16">IF($C16&gt;=AA$4,((1-r_^$C16)/(1-r_^AA$4)),"")</f>
        <v/>
      </c>
      <c r="AB16" s="3" t="str" cm="1">
        <f t="array" ref="AB16">IF($C16&gt;=AB$4,((1-r_^$C16)/(1-r_^AB$4)),"")</f>
        <v/>
      </c>
      <c r="AC16" s="3" t="str" cm="1">
        <f t="array" ref="AC16">IF($C16&gt;=AC$4,((1-r_^$C16)/(1-r_^AC$4)),"")</f>
        <v/>
      </c>
    </row>
    <row r="17" spans="3:29">
      <c r="C17">
        <v>17</v>
      </c>
      <c r="D17" s="3" cm="1">
        <f t="array" ref="D17">IF($C17&gt;=D$4,((1-r_^$C17)/(1-r_^D$4)),"")</f>
        <v>2.38115923583896</v>
      </c>
      <c r="E17" s="3" cm="1">
        <f t="array" ref="E17">IF($C17&gt;=E$4,((1-r_^$C17)/(1-r_^E$4)),"")</f>
        <v>2.04828317611293</v>
      </c>
      <c r="F17" s="3" cm="1">
        <f t="array" ref="F17">IF($C17&gt;=F$4,((1-r_^$C17)/(1-r_^F$4)),"")</f>
        <v>1.81159746039674</v>
      </c>
      <c r="G17" s="3" cm="1">
        <f t="array" ref="G17">IF($C17&gt;=G$4,((1-r_^$C17)/(1-r_^G$4)),"")</f>
        <v>1.63502510939794</v>
      </c>
      <c r="H17" s="3" cm="1">
        <f t="array" ref="H17">IF($C17&gt;=H$4,((1-r_^$C17)/(1-r_^H$4)),"")</f>
        <v>1.49852263442662</v>
      </c>
      <c r="I17" s="3" cm="1">
        <f t="array" ref="I17">IF($C17&gt;=I$4,((1-r_^$C17)/(1-r_^I$4)),"")</f>
        <v>1.39006330836639</v>
      </c>
      <c r="J17" s="3" cm="1">
        <f t="array" ref="J17">IF($C17&gt;=J$4,((1-r_^$C17)/(1-r_^J$4)),"")</f>
        <v>1.30199319962186</v>
      </c>
      <c r="K17" s="3" cm="1">
        <f t="array" ref="K17">IF($C17&gt;=K$4,((1-r_^$C17)/(1-r_^K$4)),"")</f>
        <v>1.22920919054769</v>
      </c>
      <c r="L17" s="3" cm="1">
        <f t="array" ref="L17">IF($C17&gt;=L$4,((1-r_^$C17)/(1-r_^L$4)),"")</f>
        <v>1.16817791170011</v>
      </c>
      <c r="M17" s="3" cm="1">
        <f t="array" ref="M17">IF($C17&gt;=M$4,((1-r_^$C17)/(1-r_^M$4)),"")</f>
        <v>1.11637513390871</v>
      </c>
      <c r="N17" s="3" cm="1">
        <f t="array" ref="N17">IF($C17&gt;=N$4,((1-r_^$C17)/(1-r_^N$4)),"")</f>
        <v>1.07194940442928</v>
      </c>
      <c r="O17" s="3" cm="1">
        <f t="array" ref="O17">IF($C17&gt;=O$4,((1-r_^$C17)/(1-r_^O$4)),"")</f>
        <v>1.0335118203049</v>
      </c>
      <c r="P17" s="3" cm="1">
        <f t="array" ref="P17">IF($C17&gt;=P$4,((1-r_^$C17)/(1-r_^P$4)),"")</f>
        <v>1</v>
      </c>
      <c r="Q17" s="3" t="str" cm="1">
        <f t="array" ref="Q17">IF($C17&gt;=Q$4,((1-r_^$C17)/(1-r_^Q$4)),"")</f>
        <v/>
      </c>
      <c r="R17" s="3" t="str" cm="1">
        <f t="array" ref="R17">IF($C17&gt;=R$4,((1-r_^$C17)/(1-r_^R$4)),"")</f>
        <v/>
      </c>
      <c r="S17" s="3" t="str" cm="1">
        <f t="array" ref="S17">IF($C17&gt;=S$4,((1-r_^$C17)/(1-r_^S$4)),"")</f>
        <v/>
      </c>
      <c r="T17" s="3" t="str" cm="1">
        <f t="array" ref="T17">IF($C17&gt;=T$4,((1-r_^$C17)/(1-r_^T$4)),"")</f>
        <v/>
      </c>
      <c r="U17" s="3" t="str" cm="1">
        <f t="array" ref="U17">IF($C17&gt;=U$4,((1-r_^$C17)/(1-r_^U$4)),"")</f>
        <v/>
      </c>
      <c r="V17" s="3" t="str" cm="1">
        <f t="array" ref="V17">IF($C17&gt;=V$4,((1-r_^$C17)/(1-r_^V$4)),"")</f>
        <v/>
      </c>
      <c r="W17" s="3" t="str" cm="1">
        <f t="array" ref="W17">IF($C17&gt;=W$4,((1-r_^$C17)/(1-r_^W$4)),"")</f>
        <v/>
      </c>
      <c r="X17" s="3" t="str" cm="1">
        <f t="array" ref="X17">IF($C17&gt;=X$4,((1-r_^$C17)/(1-r_^X$4)),"")</f>
        <v/>
      </c>
      <c r="Y17" s="3" t="str" cm="1">
        <f t="array" ref="Y17">IF($C17&gt;=Y$4,((1-r_^$C17)/(1-r_^Y$4)),"")</f>
        <v/>
      </c>
      <c r="Z17" s="3" t="str" cm="1">
        <f t="array" ref="Z17">IF($C17&gt;=Z$4,((1-r_^$C17)/(1-r_^Z$4)),"")</f>
        <v/>
      </c>
      <c r="AA17" s="3" t="str" cm="1">
        <f t="array" ref="AA17">IF($C17&gt;=AA$4,((1-r_^$C17)/(1-r_^AA$4)),"")</f>
        <v/>
      </c>
      <c r="AB17" s="3" t="str" cm="1">
        <f t="array" ref="AB17">IF($C17&gt;=AB$4,((1-r_^$C17)/(1-r_^AB$4)),"")</f>
        <v/>
      </c>
      <c r="AC17" s="3" t="str" cm="1">
        <f t="array" ref="AC17">IF($C17&gt;=AC$4,((1-r_^$C17)/(1-r_^AC$4)),"")</f>
        <v/>
      </c>
    </row>
    <row r="18" spans="3:29">
      <c r="C18">
        <v>18</v>
      </c>
      <c r="D18" s="3" cm="1">
        <f t="array" ref="D18">IF($C18&gt;=D$4,((1-r_^$C18)/(1-r_^D$4)),"")</f>
        <v>2.45331769185078</v>
      </c>
      <c r="E18" s="3" cm="1">
        <f t="array" ref="E18">IF($C18&gt;=E$4,((1-r_^$C18)/(1-r_^E$4)),"")</f>
        <v>2.11035418305725</v>
      </c>
      <c r="F18" s="3" cm="1">
        <f t="array" ref="F18">IF($C18&gt;=F$4,((1-r_^$C18)/(1-r_^F$4)),"")</f>
        <v>1.8664959626429</v>
      </c>
      <c r="G18" s="3" cm="1">
        <f t="array" ref="G18">IF($C18&gt;=G$4,((1-r_^$C18)/(1-r_^G$4)),"")</f>
        <v>1.68457277746607</v>
      </c>
      <c r="H18" s="3" cm="1">
        <f t="array" ref="H18">IF($C18&gt;=H$4,((1-r_^$C18)/(1-r_^H$4)),"")</f>
        <v>1.54393374258415</v>
      </c>
      <c r="I18" s="3" cm="1">
        <f t="array" ref="I18">IF($C18&gt;=I$4,((1-r_^$C18)/(1-r_^I$4)),"")</f>
        <v>1.43218767391939</v>
      </c>
      <c r="J18" s="3" cm="1">
        <f t="array" ref="J18">IF($C18&gt;=J$4,((1-r_^$C18)/(1-r_^J$4)),"")</f>
        <v>1.34144869575524</v>
      </c>
      <c r="K18" s="3" cm="1">
        <f t="array" ref="K18">IF($C18&gt;=K$4,((1-r_^$C18)/(1-r_^K$4)),"")</f>
        <v>1.26645904598384</v>
      </c>
      <c r="L18" s="3" cm="1">
        <f t="array" ref="L18">IF($C18&gt;=L$4,((1-r_^$C18)/(1-r_^L$4)),"")</f>
        <v>1.20357828022091</v>
      </c>
      <c r="M18" s="3" cm="1">
        <f t="array" ref="M18">IF($C18&gt;=M$4,((1-r_^$C18)/(1-r_^M$4)),"")</f>
        <v>1.15020567526033</v>
      </c>
      <c r="N18" s="3" cm="1">
        <f t="array" ref="N18">IF($C18&gt;=N$4,((1-r_^$C18)/(1-r_^N$4)),"")</f>
        <v>1.10443367208438</v>
      </c>
      <c r="O18" s="3" cm="1">
        <f t="array" ref="O18">IF($C18&gt;=O$4,((1-r_^$C18)/(1-r_^O$4)),"")</f>
        <v>1.06483127853378</v>
      </c>
      <c r="P18" s="3" cm="1">
        <f t="array" ref="P18">IF($C18&gt;=P$4,((1-r_^$C18)/(1-r_^P$4)),"")</f>
        <v>1.03030391874922</v>
      </c>
      <c r="Q18" s="3" cm="1">
        <f t="array" ref="Q18">IF($C18&gt;=Q$4,((1-r_^$C18)/(1-r_^Q$4)),"")</f>
        <v>1</v>
      </c>
      <c r="R18" s="3" t="str" cm="1">
        <f t="array" ref="R18">IF($C18&gt;=R$4,((1-r_^$C18)/(1-r_^R$4)),"")</f>
        <v/>
      </c>
      <c r="S18" s="3" t="str" cm="1">
        <f t="array" ref="S18">IF($C18&gt;=S$4,((1-r_^$C18)/(1-r_^S$4)),"")</f>
        <v/>
      </c>
      <c r="T18" s="3" t="str" cm="1">
        <f t="array" ref="T18">IF($C18&gt;=T$4,((1-r_^$C18)/(1-r_^T$4)),"")</f>
        <v/>
      </c>
      <c r="U18" s="3" t="str" cm="1">
        <f t="array" ref="U18">IF($C18&gt;=U$4,((1-r_^$C18)/(1-r_^U$4)),"")</f>
        <v/>
      </c>
      <c r="V18" s="3" t="str" cm="1">
        <f t="array" ref="V18">IF($C18&gt;=V$4,((1-r_^$C18)/(1-r_^V$4)),"")</f>
        <v/>
      </c>
      <c r="W18" s="3" t="str" cm="1">
        <f t="array" ref="W18">IF($C18&gt;=W$4,((1-r_^$C18)/(1-r_^W$4)),"")</f>
        <v/>
      </c>
      <c r="X18" s="3" t="str" cm="1">
        <f t="array" ref="X18">IF($C18&gt;=X$4,((1-r_^$C18)/(1-r_^X$4)),"")</f>
        <v/>
      </c>
      <c r="Y18" s="3" t="str" cm="1">
        <f t="array" ref="Y18">IF($C18&gt;=Y$4,((1-r_^$C18)/(1-r_^Y$4)),"")</f>
        <v/>
      </c>
      <c r="Z18" s="3" t="str" cm="1">
        <f t="array" ref="Z18">IF($C18&gt;=Z$4,((1-r_^$C18)/(1-r_^Z$4)),"")</f>
        <v/>
      </c>
      <c r="AA18" s="3" t="str" cm="1">
        <f t="array" ref="AA18">IF($C18&gt;=AA$4,((1-r_^$C18)/(1-r_^AA$4)),"")</f>
        <v/>
      </c>
      <c r="AB18" s="3" t="str" cm="1">
        <f t="array" ref="AB18">IF($C18&gt;=AB$4,((1-r_^$C18)/(1-r_^AB$4)),"")</f>
        <v/>
      </c>
      <c r="AC18" s="3" t="str" cm="1">
        <f t="array" ref="AC18">IF($C18&gt;=AC$4,((1-r_^$C18)/(1-r_^AC$4)),"")</f>
        <v/>
      </c>
    </row>
    <row r="19" spans="3:29">
      <c r="C19">
        <v>19</v>
      </c>
      <c r="D19" s="3" cm="1">
        <f t="array" ref="D19">IF($C19&gt;=D$4,((1-r_^$C19)/(1-r_^D$4)),"")</f>
        <v>2.52075550120762</v>
      </c>
      <c r="E19" s="3" cm="1">
        <f t="array" ref="E19">IF($C19&gt;=E$4,((1-r_^$C19)/(1-r_^E$4)),"")</f>
        <v>2.1683644699211</v>
      </c>
      <c r="F19" s="3" cm="1">
        <f t="array" ref="F19">IF($C19&gt;=F$4,((1-r_^$C19)/(1-r_^F$4)),"")</f>
        <v>1.9178029740879</v>
      </c>
      <c r="G19" s="3" cm="1">
        <f t="array" ref="G19">IF($C19&gt;=G$4,((1-r_^$C19)/(1-r_^G$4)),"")</f>
        <v>1.73087900930544</v>
      </c>
      <c r="H19" s="3" cm="1">
        <f t="array" ref="H19">IF($C19&gt;=H$4,((1-r_^$C19)/(1-r_^H$4)),"")</f>
        <v>1.58637403058184</v>
      </c>
      <c r="I19" s="3" cm="1">
        <f t="array" ref="I19">IF($C19&gt;=I$4,((1-r_^$C19)/(1-r_^I$4)),"")</f>
        <v>1.47155623985678</v>
      </c>
      <c r="J19" s="3" cm="1">
        <f t="array" ref="J19">IF($C19&gt;=J$4,((1-r_^$C19)/(1-r_^J$4)),"")</f>
        <v>1.37832299120699</v>
      </c>
      <c r="K19" s="3" cm="1">
        <f t="array" ref="K19">IF($C19&gt;=K$4,((1-r_^$C19)/(1-r_^K$4)),"")</f>
        <v>1.30127199498959</v>
      </c>
      <c r="L19" s="3" cm="1">
        <f t="array" ref="L19">IF($C19&gt;=L$4,((1-r_^$C19)/(1-r_^L$4)),"")</f>
        <v>1.2366627367824</v>
      </c>
      <c r="M19" s="3" cm="1">
        <f t="array" ref="M19">IF($C19&gt;=M$4,((1-r_^$C19)/(1-r_^M$4)),"")</f>
        <v>1.18182300362633</v>
      </c>
      <c r="N19" s="3" cm="1">
        <f t="array" ref="N19">IF($C19&gt;=N$4,((1-r_^$C19)/(1-r_^N$4)),"")</f>
        <v>1.13479280073401</v>
      </c>
      <c r="O19" s="3" cm="1">
        <f t="array" ref="O19">IF($C19&gt;=O$4,((1-r_^$C19)/(1-r_^O$4)),"")</f>
        <v>1.09410180024301</v>
      </c>
      <c r="P19" s="3" cm="1">
        <f t="array" ref="P19">IF($C19&gt;=P$4,((1-r_^$C19)/(1-r_^P$4)),"")</f>
        <v>1.05862533814101</v>
      </c>
      <c r="Q19" s="3" cm="1">
        <f t="array" ref="Q19">IF($C19&gt;=Q$4,((1-r_^$C19)/(1-r_^Q$4)),"")</f>
        <v>1.02748841276482</v>
      </c>
      <c r="R19" s="3" cm="1">
        <f t="array" ref="R19">IF($C19&gt;=R$4,((1-r_^$C19)/(1-r_^R$4)),"")</f>
        <v>1</v>
      </c>
      <c r="S19" s="3" t="str" cm="1">
        <f t="array" ref="S19">IF($C19&gt;=S$4,((1-r_^$C19)/(1-r_^S$4)),"")</f>
        <v/>
      </c>
      <c r="T19" s="3" t="str" cm="1">
        <f t="array" ref="T19">IF($C19&gt;=T$4,((1-r_^$C19)/(1-r_^T$4)),"")</f>
        <v/>
      </c>
      <c r="U19" s="3" t="str" cm="1">
        <f t="array" ref="U19">IF($C19&gt;=U$4,((1-r_^$C19)/(1-r_^U$4)),"")</f>
        <v/>
      </c>
      <c r="V19" s="3" t="str" cm="1">
        <f t="array" ref="V19">IF($C19&gt;=V$4,((1-r_^$C19)/(1-r_^V$4)),"")</f>
        <v/>
      </c>
      <c r="W19" s="3" t="str" cm="1">
        <f t="array" ref="W19">IF($C19&gt;=W$4,((1-r_^$C19)/(1-r_^W$4)),"")</f>
        <v/>
      </c>
      <c r="X19" s="3" t="str" cm="1">
        <f t="array" ref="X19">IF($C19&gt;=X$4,((1-r_^$C19)/(1-r_^X$4)),"")</f>
        <v/>
      </c>
      <c r="Y19" s="3" t="str" cm="1">
        <f t="array" ref="Y19">IF($C19&gt;=Y$4,((1-r_^$C19)/(1-r_^Y$4)),"")</f>
        <v/>
      </c>
      <c r="Z19" s="3" t="str" cm="1">
        <f t="array" ref="Z19">IF($C19&gt;=Z$4,((1-r_^$C19)/(1-r_^Z$4)),"")</f>
        <v/>
      </c>
      <c r="AA19" s="3" t="str" cm="1">
        <f t="array" ref="AA19">IF($C19&gt;=AA$4,((1-r_^$C19)/(1-r_^AA$4)),"")</f>
        <v/>
      </c>
      <c r="AB19" s="3" t="str" cm="1">
        <f t="array" ref="AB19">IF($C19&gt;=AB$4,((1-r_^$C19)/(1-r_^AB$4)),"")</f>
        <v/>
      </c>
      <c r="AC19" s="3" t="str" cm="1">
        <f t="array" ref="AC19">IF($C19&gt;=AC$4,((1-r_^$C19)/(1-r_^AC$4)),"")</f>
        <v/>
      </c>
    </row>
    <row r="20" spans="3:29">
      <c r="C20">
        <v>20</v>
      </c>
      <c r="D20" s="3" cm="1">
        <f t="array" ref="D20">IF($C20&gt;=D$4,((1-r_^$C20)/(1-r_^D$4)),"")</f>
        <v>2.58378149126075</v>
      </c>
      <c r="E20" s="3" cm="1">
        <f t="array" ref="E20">IF($C20&gt;=E$4,((1-r_^$C20)/(1-r_^E$4)),"")</f>
        <v>2.22257969128918</v>
      </c>
      <c r="F20" s="3" cm="1">
        <f t="array" ref="F20">IF($C20&gt;=F$4,((1-r_^$C20)/(1-r_^F$4)),"")</f>
        <v>1.96575345207389</v>
      </c>
      <c r="G20" s="3" cm="1">
        <f t="array" ref="G20">IF($C20&gt;=G$4,((1-r_^$C20)/(1-r_^G$4)),"")</f>
        <v>1.77415586149177</v>
      </c>
      <c r="H20" s="3" cm="1">
        <f t="array" ref="H20">IF($C20&gt;=H$4,((1-r_^$C20)/(1-r_^H$4)),"")</f>
        <v>1.62603785114043</v>
      </c>
      <c r="I20" s="3" cm="1">
        <f t="array" ref="I20">IF($C20&gt;=I$4,((1-r_^$C20)/(1-r_^I$4)),"")</f>
        <v>1.50834929213472</v>
      </c>
      <c r="J20" s="3" cm="1">
        <f t="array" ref="J20">IF($C20&gt;=J$4,((1-r_^$C20)/(1-r_^J$4)),"")</f>
        <v>1.41278494957312</v>
      </c>
      <c r="K20" s="3" cm="1">
        <f t="array" ref="K20">IF($C20&gt;=K$4,((1-r_^$C20)/(1-r_^K$4)),"")</f>
        <v>1.3338074613501</v>
      </c>
      <c r="L20" s="3" cm="1">
        <f t="array" ref="L20">IF($C20&gt;=L$4,((1-r_^$C20)/(1-r_^L$4)),"")</f>
        <v>1.2675827896436</v>
      </c>
      <c r="M20" s="3" cm="1">
        <f t="array" ref="M20">IF($C20&gt;=M$4,((1-r_^$C20)/(1-r_^M$4)),"")</f>
        <v>1.21137190864129</v>
      </c>
      <c r="N20" s="3" cm="1">
        <f t="array" ref="N20">IF($C20&gt;=N$4,((1-r_^$C20)/(1-r_^N$4)),"")</f>
        <v>1.16316581816356</v>
      </c>
      <c r="O20" s="3" cm="1">
        <f t="array" ref="O20">IF($C20&gt;=O$4,((1-r_^$C20)/(1-r_^O$4)),"")</f>
        <v>1.12145742800865</v>
      </c>
      <c r="P20" s="3" cm="1">
        <f t="array" ref="P20">IF($C20&gt;=P$4,((1-r_^$C20)/(1-r_^P$4)),"")</f>
        <v>1.08509395439503</v>
      </c>
      <c r="Q20" s="3" cm="1">
        <f t="array" ref="Q20">IF($C20&gt;=Q$4,((1-r_^$C20)/(1-r_^Q$4)),"")</f>
        <v>1.05317851815251</v>
      </c>
      <c r="R20" s="3" cm="1">
        <f t="array" ref="R20">IF($C20&gt;=R$4,((1-r_^$C20)/(1-r_^R$4)),"")</f>
        <v>1.02500281761675</v>
      </c>
      <c r="S20" s="3" cm="1">
        <f t="array" ref="S20">IF($C20&gt;=S$4,((1-r_^$C20)/(1-r_^S$4)),"")</f>
        <v>1</v>
      </c>
      <c r="T20" s="3" t="str" cm="1">
        <f t="array" ref="T20">IF($C20&gt;=T$4,((1-r_^$C20)/(1-r_^T$4)),"")</f>
        <v/>
      </c>
      <c r="U20" s="3" t="str" cm="1">
        <f t="array" ref="U20">IF($C20&gt;=U$4,((1-r_^$C20)/(1-r_^U$4)),"")</f>
        <v/>
      </c>
      <c r="V20" s="3" t="str" cm="1">
        <f t="array" ref="V20">IF($C20&gt;=V$4,((1-r_^$C20)/(1-r_^V$4)),"")</f>
        <v/>
      </c>
      <c r="W20" s="3" t="str" cm="1">
        <f t="array" ref="W20">IF($C20&gt;=W$4,((1-r_^$C20)/(1-r_^W$4)),"")</f>
        <v/>
      </c>
      <c r="X20" s="3" t="str" cm="1">
        <f t="array" ref="X20">IF($C20&gt;=X$4,((1-r_^$C20)/(1-r_^X$4)),"")</f>
        <v/>
      </c>
      <c r="Y20" s="3" t="str" cm="1">
        <f t="array" ref="Y20">IF($C20&gt;=Y$4,((1-r_^$C20)/(1-r_^Y$4)),"")</f>
        <v/>
      </c>
      <c r="Z20" s="3" t="str" cm="1">
        <f t="array" ref="Z20">IF($C20&gt;=Z$4,((1-r_^$C20)/(1-r_^Z$4)),"")</f>
        <v/>
      </c>
      <c r="AA20" s="3" t="str" cm="1">
        <f t="array" ref="AA20">IF($C20&gt;=AA$4,((1-r_^$C20)/(1-r_^AA$4)),"")</f>
        <v/>
      </c>
      <c r="AB20" s="3" t="str" cm="1">
        <f t="array" ref="AB20">IF($C20&gt;=AB$4,((1-r_^$C20)/(1-r_^AB$4)),"")</f>
        <v/>
      </c>
      <c r="AC20" s="3" t="str" cm="1">
        <f t="array" ref="AC20">IF($C20&gt;=AC$4,((1-r_^$C20)/(1-r_^AC$4)),"")</f>
        <v/>
      </c>
    </row>
    <row r="21" spans="3:29">
      <c r="C21">
        <v>21</v>
      </c>
      <c r="D21" s="3" cm="1">
        <f t="array" ref="D21">IF($C21&gt;=D$4,((1-r_^$C21)/(1-r_^D$4)),"")</f>
        <v>2.64268428570292</v>
      </c>
      <c r="E21" s="3" cm="1">
        <f t="array" ref="E21">IF($C21&gt;=E$4,((1-r_^$C21)/(1-r_^E$4)),"")</f>
        <v>2.27324812247431</v>
      </c>
      <c r="F21" s="3" cm="1">
        <f t="array" ref="F21">IF($C21&gt;=F$4,((1-r_^$C21)/(1-r_^F$4)),"")</f>
        <v>2.01056698290192</v>
      </c>
      <c r="G21" s="3" cm="1">
        <f t="array" ref="G21">IF($C21&gt;=G$4,((1-r_^$C21)/(1-r_^G$4)),"")</f>
        <v>1.81460151774068</v>
      </c>
      <c r="H21" s="3" cm="1">
        <f t="array" ref="H21">IF($C21&gt;=H$4,((1-r_^$C21)/(1-r_^H$4)),"")</f>
        <v>1.66310684231669</v>
      </c>
      <c r="I21" s="3" cm="1">
        <f t="array" ref="I21">IF($C21&gt;=I$4,((1-r_^$C21)/(1-r_^I$4)),"")</f>
        <v>1.54273532230101</v>
      </c>
      <c r="J21" s="3" cm="1">
        <f t="array" ref="J21">IF($C21&gt;=J$4,((1-r_^$C21)/(1-r_^J$4)),"")</f>
        <v>1.44499238729847</v>
      </c>
      <c r="K21" s="3" cm="1">
        <f t="array" ref="K21">IF($C21&gt;=K$4,((1-r_^$C21)/(1-r_^K$4)),"")</f>
        <v>1.36421443925712</v>
      </c>
      <c r="L21" s="3" cm="1">
        <f t="array" ref="L21">IF($C21&gt;=L$4,((1-r_^$C21)/(1-r_^L$4)),"")</f>
        <v>1.29648003530828</v>
      </c>
      <c r="M21" s="3" cm="1">
        <f t="array" ref="M21">IF($C21&gt;=M$4,((1-r_^$C21)/(1-r_^M$4)),"")</f>
        <v>1.23898770772068</v>
      </c>
      <c r="N21" s="3" cm="1">
        <f t="array" ref="N21">IF($C21&gt;=N$4,((1-r_^$C21)/(1-r_^N$4)),"")</f>
        <v>1.18968265688278</v>
      </c>
      <c r="O21" s="3" cm="1">
        <f t="array" ref="O21">IF($C21&gt;=O$4,((1-r_^$C21)/(1-r_^O$4)),"")</f>
        <v>1.14702343526625</v>
      </c>
      <c r="P21" s="3" cm="1">
        <f t="array" ref="P21">IF($C21&gt;=P$4,((1-r_^$C21)/(1-r_^P$4)),"")</f>
        <v>1.10983097893149</v>
      </c>
      <c r="Q21" s="3" cm="1">
        <f t="array" ref="Q21">IF($C21&gt;=Q$4,((1-r_^$C21)/(1-r_^Q$4)),"")</f>
        <v>1.07718796244007</v>
      </c>
      <c r="R21" s="3" cm="1">
        <f t="array" ref="R21">IF($C21&gt;=R$4,((1-r_^$C21)/(1-r_^R$4)),"")</f>
        <v>1.04836993688475</v>
      </c>
      <c r="S21" s="3" cm="1">
        <f t="array" ref="S21">IF($C21&gt;=S$4,((1-r_^$C21)/(1-r_^S$4)),"")</f>
        <v>1.02279712686286</v>
      </c>
      <c r="T21" s="3" cm="1">
        <f t="array" ref="T21">IF($C21&gt;=T$4,((1-r_^$C21)/(1-r_^T$4)),"")</f>
        <v>1</v>
      </c>
      <c r="U21" s="3" t="str" cm="1">
        <f t="array" ref="U21">IF($C21&gt;=U$4,((1-r_^$C21)/(1-r_^U$4)),"")</f>
        <v/>
      </c>
      <c r="V21" s="3" t="str" cm="1">
        <f t="array" ref="V21">IF($C21&gt;=V$4,((1-r_^$C21)/(1-r_^V$4)),"")</f>
        <v/>
      </c>
      <c r="W21" s="3" t="str" cm="1">
        <f t="array" ref="W21">IF($C21&gt;=W$4,((1-r_^$C21)/(1-r_^W$4)),"")</f>
        <v/>
      </c>
      <c r="X21" s="3" t="str" cm="1">
        <f t="array" ref="X21">IF($C21&gt;=X$4,((1-r_^$C21)/(1-r_^X$4)),"")</f>
        <v/>
      </c>
      <c r="Y21" s="3" t="str" cm="1">
        <f t="array" ref="Y21">IF($C21&gt;=Y$4,((1-r_^$C21)/(1-r_^Y$4)),"")</f>
        <v/>
      </c>
      <c r="Z21" s="3" t="str" cm="1">
        <f t="array" ref="Z21">IF($C21&gt;=Z$4,((1-r_^$C21)/(1-r_^Z$4)),"")</f>
        <v/>
      </c>
      <c r="AA21" s="3" t="str" cm="1">
        <f t="array" ref="AA21">IF($C21&gt;=AA$4,((1-r_^$C21)/(1-r_^AA$4)),"")</f>
        <v/>
      </c>
      <c r="AB21" s="3" t="str" cm="1">
        <f t="array" ref="AB21">IF($C21&gt;=AB$4,((1-r_^$C21)/(1-r_^AB$4)),"")</f>
        <v/>
      </c>
      <c r="AC21" s="3" t="str" cm="1">
        <f t="array" ref="AC21">IF($C21&gt;=AC$4,((1-r_^$C21)/(1-r_^AC$4)),"")</f>
        <v/>
      </c>
    </row>
    <row r="22" spans="3:29">
      <c r="C22">
        <v>22</v>
      </c>
      <c r="D22" s="3" cm="1">
        <f t="array" ref="D22">IF($C22&gt;=D$4,((1-r_^$C22)/(1-r_^D$4)),"")</f>
        <v>2.69773362630307</v>
      </c>
      <c r="E22" s="3" cm="1">
        <f t="array" ref="E22">IF($C22&gt;=E$4,((1-r_^$C22)/(1-r_^E$4)),"")</f>
        <v>2.3206017964791</v>
      </c>
      <c r="F22" s="3" cm="1">
        <f t="array" ref="F22">IF($C22&gt;=F$4,((1-r_^$C22)/(1-r_^F$4)),"")</f>
        <v>2.05244878741409</v>
      </c>
      <c r="G22" s="3" cm="1">
        <f t="array" ref="G22">IF($C22&gt;=G$4,((1-r_^$C22)/(1-r_^G$4)),"")</f>
        <v>1.85240119647798</v>
      </c>
      <c r="H22" s="3" cm="1">
        <f t="array" ref="H22">IF($C22&gt;=H$4,((1-r_^$C22)/(1-r_^H$4)),"")</f>
        <v>1.69775075930384</v>
      </c>
      <c r="I22" s="3" cm="1">
        <f t="array" ref="I22">IF($C22&gt;=I$4,((1-r_^$C22)/(1-r_^I$4)),"")</f>
        <v>1.57487179909194</v>
      </c>
      <c r="J22" s="3" cm="1">
        <f t="array" ref="J22">IF($C22&gt;=J$4,((1-r_^$C22)/(1-r_^J$4)),"")</f>
        <v>1.47509279638759</v>
      </c>
      <c r="K22" s="3" cm="1">
        <f t="array" ref="K22">IF($C22&gt;=K$4,((1-r_^$C22)/(1-r_^K$4)),"")</f>
        <v>1.39263217561883</v>
      </c>
      <c r="L22" s="3" cm="1">
        <f t="array" ref="L22">IF($C22&gt;=L$4,((1-r_^$C22)/(1-r_^L$4)),"")</f>
        <v>1.32348680695751</v>
      </c>
      <c r="M22" s="3" cm="1">
        <f t="array" ref="M22">IF($C22&gt;=M$4,((1-r_^$C22)/(1-r_^M$4)),"")</f>
        <v>1.26479686573881</v>
      </c>
      <c r="N22" s="3" cm="1">
        <f t="array" ref="N22">IF($C22&gt;=N$4,((1-r_^$C22)/(1-r_^N$4)),"")</f>
        <v>1.21446474914372</v>
      </c>
      <c r="O22" s="3" cm="1">
        <f t="array" ref="O22">IF($C22&gt;=O$4,((1-r_^$C22)/(1-r_^O$4)),"")</f>
        <v>1.17091689999299</v>
      </c>
      <c r="P22" s="3" cm="1">
        <f t="array" ref="P22">IF($C22&gt;=P$4,((1-r_^$C22)/(1-r_^P$4)),"")</f>
        <v>1.13294969345155</v>
      </c>
      <c r="Q22" s="3" cm="1">
        <f t="array" ref="Q22">IF($C22&gt;=Q$4,((1-r_^$C22)/(1-r_^Q$4)),"")</f>
        <v>1.09962669541909</v>
      </c>
      <c r="R22" s="3" cm="1">
        <f t="array" ref="R22">IF($C22&gt;=R$4,((1-r_^$C22)/(1-r_^R$4)),"")</f>
        <v>1.07020836610717</v>
      </c>
      <c r="S22" s="3" cm="1">
        <f t="array" ref="S22">IF($C22&gt;=S$4,((1-r_^$C22)/(1-r_^S$4)),"")</f>
        <v>1.04410285290291</v>
      </c>
      <c r="T22" s="3" cm="1">
        <f t="array" ref="T22">IF($C22&gt;=T$4,((1-r_^$C22)/(1-r_^T$4)),"")</f>
        <v>1.02083084267689</v>
      </c>
      <c r="U22" s="3" cm="1">
        <f t="array" ref="U22">IF($C22&gt;=U$4,((1-r_^$C22)/(1-r_^U$4)),"")</f>
        <v>1</v>
      </c>
      <c r="V22" s="3" t="str" cm="1">
        <f t="array" ref="V22">IF($C22&gt;=V$4,((1-r_^$C22)/(1-r_^V$4)),"")</f>
        <v/>
      </c>
      <c r="W22" s="3" t="str" cm="1">
        <f t="array" ref="W22">IF($C22&gt;=W$4,((1-r_^$C22)/(1-r_^W$4)),"")</f>
        <v/>
      </c>
      <c r="X22" s="3" t="str" cm="1">
        <f t="array" ref="X22">IF($C22&gt;=X$4,((1-r_^$C22)/(1-r_^X$4)),"")</f>
        <v/>
      </c>
      <c r="Y22" s="3" t="str" cm="1">
        <f t="array" ref="Y22">IF($C22&gt;=Y$4,((1-r_^$C22)/(1-r_^Y$4)),"")</f>
        <v/>
      </c>
      <c r="Z22" s="3" t="str" cm="1">
        <f t="array" ref="Z22">IF($C22&gt;=Z$4,((1-r_^$C22)/(1-r_^Z$4)),"")</f>
        <v/>
      </c>
      <c r="AA22" s="3" t="str" cm="1">
        <f t="array" ref="AA22">IF($C22&gt;=AA$4,((1-r_^$C22)/(1-r_^AA$4)),"")</f>
        <v/>
      </c>
      <c r="AB22" s="3" t="str" cm="1">
        <f t="array" ref="AB22">IF($C22&gt;=AB$4,((1-r_^$C22)/(1-r_^AB$4)),"")</f>
        <v/>
      </c>
      <c r="AC22" s="3" t="str" cm="1">
        <f t="array" ref="AC22">IF($C22&gt;=AC$4,((1-r_^$C22)/(1-r_^AC$4)),"")</f>
        <v/>
      </c>
    </row>
    <row r="23" spans="3:29">
      <c r="C23">
        <v>23</v>
      </c>
      <c r="D23" s="3" cm="1">
        <f t="array" ref="D23">IF($C23&gt;=D$4,((1-r_^$C23)/(1-r_^D$4)),"")</f>
        <v>2.74918160817238</v>
      </c>
      <c r="E23" s="3" cm="1">
        <f t="array" ref="E23">IF($C23&gt;=E$4,((1-r_^$C23)/(1-r_^E$4)),"")</f>
        <v>2.36485756657704</v>
      </c>
      <c r="F23" s="3" cm="1">
        <f t="array" ref="F23">IF($C23&gt;=F$4,((1-r_^$C23)/(1-r_^F$4)),"")</f>
        <v>2.09159066078995</v>
      </c>
      <c r="G23" s="3" cm="1">
        <f t="array" ref="G23">IF($C23&gt;=G$4,((1-r_^$C23)/(1-r_^G$4)),"")</f>
        <v>1.8877279990362</v>
      </c>
      <c r="H23" s="3" cm="1">
        <f t="array" ref="H23">IF($C23&gt;=H$4,((1-r_^$C23)/(1-r_^H$4)),"")</f>
        <v>1.7301282518152</v>
      </c>
      <c r="I23" s="3" cm="1">
        <f t="array" ref="I23">IF($C23&gt;=I$4,((1-r_^$C23)/(1-r_^I$4)),"")</f>
        <v>1.60490588955075</v>
      </c>
      <c r="J23" s="3" cm="1">
        <f t="array" ref="J23">IF($C23&gt;=J$4,((1-r_^$C23)/(1-r_^J$4)),"")</f>
        <v>1.50322401983536</v>
      </c>
      <c r="K23" s="3" cm="1">
        <f t="array" ref="K23">IF($C23&gt;=K$4,((1-r_^$C23)/(1-r_^K$4)),"")</f>
        <v>1.41919080773257</v>
      </c>
      <c r="L23" s="3" cm="1">
        <f t="array" ref="L23">IF($C23&gt;=L$4,((1-r_^$C23)/(1-r_^L$4)),"")</f>
        <v>1.34872678046146</v>
      </c>
      <c r="M23" s="3" cm="1">
        <f t="array" ref="M23">IF($C23&gt;=M$4,((1-r_^$C23)/(1-r_^M$4)),"")</f>
        <v>1.28891757416696</v>
      </c>
      <c r="N23" s="3" cm="1">
        <f t="array" ref="N23">IF($C23&gt;=N$4,((1-r_^$C23)/(1-r_^N$4)),"")</f>
        <v>1.23762558303246</v>
      </c>
      <c r="O23" s="3" cm="1">
        <f t="array" ref="O23">IF($C23&gt;=O$4,((1-r_^$C23)/(1-r_^O$4)),"")</f>
        <v>1.19324724085909</v>
      </c>
      <c r="P23" s="3" cm="1">
        <f t="array" ref="P23">IF($C23&gt;=P$4,((1-r_^$C23)/(1-r_^P$4)),"")</f>
        <v>1.15455596870394</v>
      </c>
      <c r="Q23" s="3" cm="1">
        <f t="array" ref="Q23">IF($C23&gt;=Q$4,((1-r_^$C23)/(1-r_^Q$4)),"")</f>
        <v>1.12059747390416</v>
      </c>
      <c r="R23" s="3" cm="1">
        <f t="array" ref="R23">IF($C23&gt;=R$4,((1-r_^$C23)/(1-r_^R$4)),"")</f>
        <v>1.09061811304402</v>
      </c>
      <c r="S23" s="3" cm="1">
        <f t="array" ref="S23">IF($C23&gt;=S$4,((1-r_^$C23)/(1-r_^S$4)),"")</f>
        <v>1.06401474639828</v>
      </c>
      <c r="T23" s="3" cm="1">
        <f t="array" ref="T23">IF($C23&gt;=T$4,((1-r_^$C23)/(1-r_^T$4)),"")</f>
        <v>1.04029891994501</v>
      </c>
      <c r="U23" s="3" cm="1">
        <f t="array" ref="U23">IF($C23&gt;=U$4,((1-r_^$C23)/(1-r_^U$4)),"")</f>
        <v>1.01907081609826</v>
      </c>
      <c r="V23" s="3" cm="1">
        <f t="array" ref="V23">IF($C23&gt;=V$4,((1-r_^$C23)/(1-r_^V$4)),"")</f>
        <v>1</v>
      </c>
      <c r="W23" s="3" t="str" cm="1">
        <f t="array" ref="W23">IF($C23&gt;=W$4,((1-r_^$C23)/(1-r_^W$4)),"")</f>
        <v/>
      </c>
      <c r="X23" s="3" t="str" cm="1">
        <f t="array" ref="X23">IF($C23&gt;=X$4,((1-r_^$C23)/(1-r_^X$4)),"")</f>
        <v/>
      </c>
      <c r="Y23" s="3" t="str" cm="1">
        <f t="array" ref="Y23">IF($C23&gt;=Y$4,((1-r_^$C23)/(1-r_^Y$4)),"")</f>
        <v/>
      </c>
      <c r="Z23" s="3" t="str" cm="1">
        <f t="array" ref="Z23">IF($C23&gt;=Z$4,((1-r_^$C23)/(1-r_^Z$4)),"")</f>
        <v/>
      </c>
      <c r="AA23" s="3" t="str" cm="1">
        <f t="array" ref="AA23">IF($C23&gt;=AA$4,((1-r_^$C23)/(1-r_^AA$4)),"")</f>
        <v/>
      </c>
      <c r="AB23" s="3" t="str" cm="1">
        <f t="array" ref="AB23">IF($C23&gt;=AB$4,((1-r_^$C23)/(1-r_^AB$4)),"")</f>
        <v/>
      </c>
      <c r="AC23" s="3" t="str" cm="1">
        <f t="array" ref="AC23">IF($C23&gt;=AC$4,((1-r_^$C23)/(1-r_^AC$4)),"")</f>
        <v/>
      </c>
    </row>
    <row r="24" spans="3:29">
      <c r="C24">
        <v>24</v>
      </c>
      <c r="D24" s="3" cm="1">
        <f t="array" ref="D24">IF($C24&gt;=D$4,((1-r_^$C24)/(1-r_^D$4)),"")</f>
        <v>2.79726383421846</v>
      </c>
      <c r="E24" s="3" cm="1">
        <f t="array" ref="E24">IF($C24&gt;=E$4,((1-r_^$C24)/(1-r_^E$4)),"")</f>
        <v>2.40621809937885</v>
      </c>
      <c r="F24" s="3" cm="1">
        <f t="array" ref="F24">IF($C24&gt;=F$4,((1-r_^$C24)/(1-r_^F$4)),"")</f>
        <v>2.12817185086085</v>
      </c>
      <c r="G24" s="3" cm="1">
        <f t="array" ref="G24">IF($C24&gt;=G$4,((1-r_^$C24)/(1-r_^G$4)),"")</f>
        <v>1.92074370236164</v>
      </c>
      <c r="H24" s="3" cm="1">
        <f t="array" ref="H24">IF($C24&gt;=H$4,((1-r_^$C24)/(1-r_^H$4)),"")</f>
        <v>1.76038759061086</v>
      </c>
      <c r="I24" s="3" cm="1">
        <f t="array" ref="I24">IF($C24&gt;=I$4,((1-r_^$C24)/(1-r_^I$4)),"")</f>
        <v>1.6329751329702</v>
      </c>
      <c r="J24" s="3" cm="1">
        <f t="array" ref="J24">IF($C24&gt;=J$4,((1-r_^$C24)/(1-r_^J$4)),"")</f>
        <v>1.52951488287066</v>
      </c>
      <c r="K24" s="3" cm="1">
        <f t="array" ref="K24">IF($C24&gt;=K$4,((1-r_^$C24)/(1-r_^K$4)),"")</f>
        <v>1.44401195924074</v>
      </c>
      <c r="L24" s="3" cm="1">
        <f t="array" ref="L24">IF($C24&gt;=L$4,((1-r_^$C24)/(1-r_^L$4)),"")</f>
        <v>1.37231554074553</v>
      </c>
      <c r="M24" s="3" cm="1">
        <f t="array" ref="M24">IF($C24&gt;=M$4,((1-r_^$C24)/(1-r_^M$4)),"")</f>
        <v>1.31146029232412</v>
      </c>
      <c r="N24" s="3" cm="1">
        <f t="array" ref="N24">IF($C24&gt;=N$4,((1-r_^$C24)/(1-r_^N$4)),"")</f>
        <v>1.25927122218081</v>
      </c>
      <c r="O24" s="3" cm="1">
        <f t="array" ref="O24">IF($C24&gt;=O$4,((1-r_^$C24)/(1-r_^O$4)),"")</f>
        <v>1.21411671830405</v>
      </c>
      <c r="P24" s="3" cm="1">
        <f t="array" ref="P24">IF($C24&gt;=P$4,((1-r_^$C24)/(1-r_^P$4)),"")</f>
        <v>1.17474874931365</v>
      </c>
      <c r="Q24" s="3" cm="1">
        <f t="array" ref="Q24">IF($C24&gt;=Q$4,((1-r_^$C24)/(1-r_^Q$4)),"")</f>
        <v>1.14019633230143</v>
      </c>
      <c r="R24" s="3" cm="1">
        <f t="array" ref="R24">IF($C24&gt;=R$4,((1-r_^$C24)/(1-r_^R$4)),"")</f>
        <v>1.10969264289153</v>
      </c>
      <c r="S24" s="3" cm="1">
        <f t="array" ref="S24">IF($C24&gt;=S$4,((1-r_^$C24)/(1-r_^S$4)),"")</f>
        <v>1.08262399265564</v>
      </c>
      <c r="T24" s="3" cm="1">
        <f t="array" ref="T24">IF($C24&gt;=T$4,((1-r_^$C24)/(1-r_^T$4)),"")</f>
        <v>1.05849338468156</v>
      </c>
      <c r="U24" s="3" cm="1">
        <f t="array" ref="U24">IF($C24&gt;=U$4,((1-r_^$C24)/(1-r_^U$4)),"")</f>
        <v>1.03689400871345</v>
      </c>
      <c r="V24" s="3" cm="1">
        <f t="array" ref="V24">IF($C24&gt;=V$4,((1-r_^$C24)/(1-r_^V$4)),"")</f>
        <v>1.01748965070301</v>
      </c>
      <c r="W24" s="3" cm="1">
        <f t="array" ref="W24">IF($C24&gt;=W$4,((1-r_^$C24)/(1-r_^W$4)),"")</f>
        <v>1</v>
      </c>
      <c r="X24" s="3" t="str" cm="1">
        <f t="array" ref="X24">IF($C24&gt;=X$4,((1-r_^$C24)/(1-r_^X$4)),"")</f>
        <v/>
      </c>
      <c r="Y24" s="3" t="str" cm="1">
        <f t="array" ref="Y24">IF($C24&gt;=Y$4,((1-r_^$C24)/(1-r_^Y$4)),"")</f>
        <v/>
      </c>
      <c r="Z24" s="3" t="str" cm="1">
        <f t="array" ref="Z24">IF($C24&gt;=Z$4,((1-r_^$C24)/(1-r_^Z$4)),"")</f>
        <v/>
      </c>
      <c r="AA24" s="3" t="str" cm="1">
        <f t="array" ref="AA24">IF($C24&gt;=AA$4,((1-r_^$C24)/(1-r_^AA$4)),"")</f>
        <v/>
      </c>
      <c r="AB24" s="3" t="str" cm="1">
        <f t="array" ref="AB24">IF($C24&gt;=AB$4,((1-r_^$C24)/(1-r_^AB$4)),"")</f>
        <v/>
      </c>
      <c r="AC24" s="3" t="str" cm="1">
        <f t="array" ref="AC24">IF($C24&gt;=AC$4,((1-r_^$C24)/(1-r_^AC$4)),"")</f>
        <v/>
      </c>
    </row>
    <row r="25" spans="3:29">
      <c r="C25">
        <v>25</v>
      </c>
      <c r="D25" s="3" cm="1">
        <f t="array" ref="D25">IF($C25&gt;=D$4,((1-r_^$C25)/(1-r_^D$4)),"")</f>
        <v>2.84220049407461</v>
      </c>
      <c r="E25" s="3" cm="1">
        <f t="array" ref="E25">IF($C25&gt;=E$4,((1-r_^$C25)/(1-r_^E$4)),"")</f>
        <v>2.44487280293194</v>
      </c>
      <c r="F25" s="3" cm="1">
        <f t="array" ref="F25">IF($C25&gt;=F$4,((1-r_^$C25)/(1-r_^F$4)),"")</f>
        <v>2.1623598789645</v>
      </c>
      <c r="G25" s="3" cm="1">
        <f t="array" ref="G25">IF($C25&gt;=G$4,((1-r_^$C25)/(1-r_^G$4)),"")</f>
        <v>1.95159949986205</v>
      </c>
      <c r="H25" s="3" cm="1">
        <f t="array" ref="H25">IF($C25&gt;=H$4,((1-r_^$C25)/(1-r_^H$4)),"")</f>
        <v>1.78866734649466</v>
      </c>
      <c r="I25" s="3" cm="1">
        <f t="array" ref="I25">IF($C25&gt;=I$4,((1-r_^$C25)/(1-r_^I$4)),"")</f>
        <v>1.65920807074539</v>
      </c>
      <c r="J25" s="3" cm="1">
        <f t="array" ref="J25">IF($C25&gt;=J$4,((1-r_^$C25)/(1-r_^J$4)),"")</f>
        <v>1.55408578290365</v>
      </c>
      <c r="K25" s="3" cm="1">
        <f t="array" ref="K25">IF($C25&gt;=K$4,((1-r_^$C25)/(1-r_^K$4)),"")</f>
        <v>1.46720929709884</v>
      </c>
      <c r="L25" s="3" cm="1">
        <f t="array" ref="L25">IF($C25&gt;=L$4,((1-r_^$C25)/(1-r_^L$4)),"")</f>
        <v>1.39436111110448</v>
      </c>
      <c r="M25" s="3" cm="1">
        <f t="array" ref="M25">IF($C25&gt;=M$4,((1-r_^$C25)/(1-r_^M$4)),"")</f>
        <v>1.33252825321865</v>
      </c>
      <c r="N25" s="3" cm="1">
        <f t="array" ref="N25">IF($C25&gt;=N$4,((1-r_^$C25)/(1-r_^N$4)),"")</f>
        <v>1.27950079147833</v>
      </c>
      <c r="O25" s="3" cm="1">
        <f t="array" ref="O25">IF($C25&gt;=O$4,((1-r_^$C25)/(1-r_^O$4)),"")</f>
        <v>1.23362090283205</v>
      </c>
      <c r="P25" s="3" cm="1">
        <f t="array" ref="P25">IF($C25&gt;=P$4,((1-r_^$C25)/(1-r_^P$4)),"")</f>
        <v>1.19362050689282</v>
      </c>
      <c r="Q25" s="3" cm="1">
        <f t="array" ref="Q25">IF($C25&gt;=Q$4,((1-r_^$C25)/(1-r_^Q$4)),"")</f>
        <v>1.15851302239233</v>
      </c>
      <c r="R25" s="3" cm="1">
        <f t="array" ref="R25">IF($C25&gt;=R$4,((1-r_^$C25)/(1-r_^R$4)),"")</f>
        <v>1.12751930630043</v>
      </c>
      <c r="S25" s="3" cm="1">
        <f t="array" ref="S25">IF($C25&gt;=S$4,((1-r_^$C25)/(1-r_^S$4)),"")</f>
        <v>1.10001581158776</v>
      </c>
      <c r="T25" s="3" cm="1">
        <f t="array" ref="T25">IF($C25&gt;=T$4,((1-r_^$C25)/(1-r_^T$4)),"")</f>
        <v>1.07549755733256</v>
      </c>
      <c r="U25" s="3" cm="1">
        <f t="array" ref="U25">IF($C25&gt;=U$4,((1-r_^$C25)/(1-r_^U$4)),"")</f>
        <v>1.05355119807344</v>
      </c>
      <c r="V25" s="3" cm="1">
        <f t="array" ref="V25">IF($C25&gt;=V$4,((1-r_^$C25)/(1-r_^V$4)),"")</f>
        <v>1.03383511864975</v>
      </c>
      <c r="W25" s="3" cm="1">
        <f t="array" ref="W25">IF($C25&gt;=W$4,((1-r_^$C25)/(1-r_^W$4)),"")</f>
        <v>1.01606450535929</v>
      </c>
      <c r="X25" s="3" cm="1">
        <f t="array" ref="X25">IF($C25&gt;=X$4,((1-r_^$C25)/(1-r_^X$4)),"")</f>
        <v>1</v>
      </c>
      <c r="Y25" s="3" t="str" cm="1">
        <f t="array" ref="Y25">IF($C25&gt;=Y$4,((1-r_^$C25)/(1-r_^Y$4)),"")</f>
        <v/>
      </c>
      <c r="Z25" s="3" t="str" cm="1">
        <f t="array" ref="Z25">IF($C25&gt;=Z$4,((1-r_^$C25)/(1-r_^Z$4)),"")</f>
        <v/>
      </c>
      <c r="AA25" s="3" t="str" cm="1">
        <f t="array" ref="AA25">IF($C25&gt;=AA$4,((1-r_^$C25)/(1-r_^AA$4)),"")</f>
        <v/>
      </c>
      <c r="AB25" s="3" t="str" cm="1">
        <f t="array" ref="AB25">IF($C25&gt;=AB$4,((1-r_^$C25)/(1-r_^AB$4)),"")</f>
        <v/>
      </c>
      <c r="AC25" s="3" t="str" cm="1">
        <f t="array" ref="AC25">IF($C25&gt;=AC$4,((1-r_^$C25)/(1-r_^AC$4)),"")</f>
        <v/>
      </c>
    </row>
    <row r="26" spans="3:29">
      <c r="C26">
        <v>26</v>
      </c>
      <c r="D26" s="3" cm="1">
        <f t="array" ref="D26">IF($C26&gt;=D$4,((1-r_^$C26)/(1-r_^D$4)),"")</f>
        <v>2.88419737244485</v>
      </c>
      <c r="E26" s="3" cm="1">
        <f t="array" ref="E26">IF($C26&gt;=E$4,((1-r_^$C26)/(1-r_^E$4)),"")</f>
        <v>2.48099869410305</v>
      </c>
      <c r="F26" s="3" cm="1">
        <f t="array" ref="F26">IF($C26&gt;=F$4,((1-r_^$C26)/(1-r_^F$4)),"")</f>
        <v>2.19431130709874</v>
      </c>
      <c r="G26" s="3" cm="1">
        <f t="array" ref="G26">IF($C26&gt;=G$4,((1-r_^$C26)/(1-r_^G$4)),"")</f>
        <v>1.98043669378767</v>
      </c>
      <c r="H26" s="3" cm="1">
        <f t="array" ref="H26">IF($C26&gt;=H$4,((1-r_^$C26)/(1-r_^H$4)),"")</f>
        <v>1.81509702489073</v>
      </c>
      <c r="I26" s="3" cm="1">
        <f t="array" ref="I26">IF($C26&gt;=I$4,((1-r_^$C26)/(1-r_^I$4)),"")</f>
        <v>1.68372483502127</v>
      </c>
      <c r="J26" s="3" cm="1">
        <f t="array" ref="J26">IF($C26&gt;=J$4,((1-r_^$C26)/(1-r_^J$4)),"")</f>
        <v>1.5770492408784</v>
      </c>
      <c r="K26" s="3" cm="1">
        <f t="array" ref="K26">IF($C26&gt;=K$4,((1-r_^$C26)/(1-r_^K$4)),"")</f>
        <v>1.48888905210641</v>
      </c>
      <c r="L26" s="3" cm="1">
        <f t="array" ref="L26">IF($C26&gt;=L$4,((1-r_^$C26)/(1-r_^L$4)),"")</f>
        <v>1.41496444788854</v>
      </c>
      <c r="M26" s="3" cm="1">
        <f t="array" ref="M26">IF($C26&gt;=M$4,((1-r_^$C26)/(1-r_^M$4)),"")</f>
        <v>1.35221793629766</v>
      </c>
      <c r="N26" s="3" cm="1">
        <f t="array" ref="N26">IF($C26&gt;=N$4,((1-r_^$C26)/(1-r_^N$4)),"")</f>
        <v>1.29840693100873</v>
      </c>
      <c r="O26" s="3" cm="1">
        <f t="array" ref="O26">IF($C26&gt;=O$4,((1-r_^$C26)/(1-r_^O$4)),"")</f>
        <v>1.2518491126713</v>
      </c>
      <c r="P26" s="3" cm="1">
        <f t="array" ref="P26">IF($C26&gt;=P$4,((1-r_^$C26)/(1-r_^P$4)),"")</f>
        <v>1.21125766350886</v>
      </c>
      <c r="Q26" s="3" cm="1">
        <f t="array" ref="Q26">IF($C26&gt;=Q$4,((1-r_^$C26)/(1-r_^Q$4)),"")</f>
        <v>1.17563142434644</v>
      </c>
      <c r="R26" s="3" cm="1">
        <f t="array" ref="R26">IF($C26&gt;=R$4,((1-r_^$C26)/(1-r_^R$4)),"")</f>
        <v>1.14417973939286</v>
      </c>
      <c r="S26" s="3" cm="1">
        <f t="array" ref="S26">IF($C26&gt;=S$4,((1-r_^$C26)/(1-r_^S$4)),"")</f>
        <v>1.11626984797291</v>
      </c>
      <c r="T26" s="3" cm="1">
        <f t="array" ref="T26">IF($C26&gt;=T$4,((1-r_^$C26)/(1-r_^T$4)),"")</f>
        <v>1.09138930747367</v>
      </c>
      <c r="U26" s="3" cm="1">
        <f t="array" ref="U26">IF($C26&gt;=U$4,((1-r_^$C26)/(1-r_^U$4)),"")</f>
        <v>1.06911866476502</v>
      </c>
      <c r="V26" s="3" cm="1">
        <f t="array" ref="V26">IF($C26&gt;=V$4,((1-r_^$C26)/(1-r_^V$4)),"")</f>
        <v>1.04911125691774</v>
      </c>
      <c r="W26" s="3" cm="1">
        <f t="array" ref="W26">IF($C26&gt;=W$4,((1-r_^$C26)/(1-r_^W$4)),"")</f>
        <v>1.03107806176984</v>
      </c>
      <c r="X26" s="3" cm="1">
        <f t="array" ref="X26">IF($C26&gt;=X$4,((1-r_^$C26)/(1-r_^X$4)),"")</f>
        <v>1.01477618431838</v>
      </c>
      <c r="Y26" s="3" cm="1">
        <f t="array" ref="Y26">IF($C26&gt;=Y$4,((1-r_^$C26)/(1-r_^Y$4)),"")</f>
        <v>1</v>
      </c>
      <c r="Z26" s="3" t="str" cm="1">
        <f t="array" ref="Z26">IF($C26&gt;=Z$4,((1-r_^$C26)/(1-r_^Z$4)),"")</f>
        <v/>
      </c>
      <c r="AA26" s="3" t="str" cm="1">
        <f t="array" ref="AA26">IF($C26&gt;=AA$4,((1-r_^$C26)/(1-r_^AA$4)),"")</f>
        <v/>
      </c>
      <c r="AB26" s="3" t="str" cm="1">
        <f t="array" ref="AB26">IF($C26&gt;=AB$4,((1-r_^$C26)/(1-r_^AB$4)),"")</f>
        <v/>
      </c>
      <c r="AC26" s="3" t="str" cm="1">
        <f t="array" ref="AC26">IF($C26&gt;=AC$4,((1-r_^$C26)/(1-r_^AC$4)),"")</f>
        <v/>
      </c>
    </row>
    <row r="27" spans="3:29">
      <c r="C27">
        <v>27</v>
      </c>
      <c r="D27" s="3" cm="1">
        <f t="array" ref="D27">IF($C27&gt;=D$4,((1-r_^$C27)/(1-r_^D$4)),"")</f>
        <v>2.92344679148245</v>
      </c>
      <c r="E27" s="3" cm="1">
        <f t="array" ref="E27">IF($C27&gt;=E$4,((1-r_^$C27)/(1-r_^E$4)),"")</f>
        <v>2.51476120921624</v>
      </c>
      <c r="F27" s="3" cm="1">
        <f t="array" ref="F27">IF($C27&gt;=F$4,((1-r_^$C27)/(1-r_^F$4)),"")</f>
        <v>2.22417245488776</v>
      </c>
      <c r="G27" s="3" cm="1">
        <f t="array" ref="G27">IF($C27&gt;=G$4,((1-r_^$C27)/(1-r_^G$4)),"")</f>
        <v>2.00738734231628</v>
      </c>
      <c r="H27" s="3" cm="1">
        <f t="array" ref="H27">IF($C27&gt;=H$4,((1-r_^$C27)/(1-r_^H$4)),"")</f>
        <v>1.83979765890575</v>
      </c>
      <c r="I27" s="3" cm="1">
        <f t="array" ref="I27">IF($C27&gt;=I$4,((1-r_^$C27)/(1-r_^I$4)),"")</f>
        <v>1.7066376988305</v>
      </c>
      <c r="J27" s="3" cm="1">
        <f t="array" ref="J27">IF($C27&gt;=J$4,((1-r_^$C27)/(1-r_^J$4)),"")</f>
        <v>1.59851041655574</v>
      </c>
      <c r="K27" s="3" cm="1">
        <f t="array" ref="K27">IF($C27&gt;=K$4,((1-r_^$C27)/(1-r_^K$4)),"")</f>
        <v>1.50915050538451</v>
      </c>
      <c r="L27" s="3" cm="1">
        <f t="array" ref="L27">IF($C27&gt;=L$4,((1-r_^$C27)/(1-r_^L$4)),"")</f>
        <v>1.43421990282691</v>
      </c>
      <c r="M27" s="3" cm="1">
        <f t="array" ref="M27">IF($C27&gt;=M$4,((1-r_^$C27)/(1-r_^M$4)),"")</f>
        <v>1.37061950926869</v>
      </c>
      <c r="N27" s="3" cm="1">
        <f t="array" ref="N27">IF($C27&gt;=N$4,((1-r_^$C27)/(1-r_^N$4)),"")</f>
        <v>1.31607622028947</v>
      </c>
      <c r="O27" s="3" cm="1">
        <f t="array" ref="O27">IF($C27&gt;=O$4,((1-r_^$C27)/(1-r_^O$4)),"")</f>
        <v>1.26888482280144</v>
      </c>
      <c r="P27" s="3" cm="1">
        <f t="array" ref="P27">IF($C27&gt;=P$4,((1-r_^$C27)/(1-r_^P$4)),"")</f>
        <v>1.22774098744909</v>
      </c>
      <c r="Q27" s="3" cm="1">
        <f t="array" ref="Q27">IF($C27&gt;=Q$4,((1-r_^$C27)/(1-r_^Q$4)),"")</f>
        <v>1.19162993084561</v>
      </c>
      <c r="R27" s="3" cm="1">
        <f t="array" ref="R27">IF($C27&gt;=R$4,((1-r_^$C27)/(1-r_^R$4)),"")</f>
        <v>1.15975023761008</v>
      </c>
      <c r="S27" s="3" cm="1">
        <f t="array" ref="S27">IF($C27&gt;=S$4,((1-r_^$C27)/(1-r_^S$4)),"")</f>
        <v>1.13146053618333</v>
      </c>
      <c r="T27" s="3" cm="1">
        <f t="array" ref="T27">IF($C27&gt;=T$4,((1-r_^$C27)/(1-r_^T$4)),"")</f>
        <v>1.10624141040929</v>
      </c>
      <c r="U27" s="3" cm="1">
        <f t="array" ref="U27">IF($C27&gt;=U$4,((1-r_^$C27)/(1-r_^U$4)),"")</f>
        <v>1.08366769905622</v>
      </c>
      <c r="V27" s="3" cm="1">
        <f t="array" ref="V27">IF($C27&gt;=V$4,((1-r_^$C27)/(1-r_^V$4)),"")</f>
        <v>1.06338802165417</v>
      </c>
      <c r="W27" s="3" cm="1">
        <f t="array" ref="W27">IF($C27&gt;=W$4,((1-r_^$C27)/(1-r_^W$4)),"")</f>
        <v>1.0451094229012</v>
      </c>
      <c r="X27" s="3" cm="1">
        <f t="array" ref="X27">IF($C27&gt;=X$4,((1-r_^$C27)/(1-r_^X$4)),"")</f>
        <v>1.02858570237294</v>
      </c>
      <c r="Y27" s="3" cm="1">
        <f t="array" ref="Y27">IF($C27&gt;=Y$4,((1-r_^$C27)/(1-r_^Y$4)),"")</f>
        <v>1.01360843727707</v>
      </c>
      <c r="Z27" s="3" cm="1">
        <f t="array" ref="Z27">IF($C27&gt;=Z$4,((1-r_^$C27)/(1-r_^Z$4)),"")</f>
        <v>1</v>
      </c>
      <c r="AA27" s="3" t="str" cm="1">
        <f t="array" ref="AA27">IF($C27&gt;=AA$4,((1-r_^$C27)/(1-r_^AA$4)),"")</f>
        <v/>
      </c>
      <c r="AB27" s="3" t="str" cm="1">
        <f t="array" ref="AB27">IF($C27&gt;=AB$4,((1-r_^$C27)/(1-r_^AB$4)),"")</f>
        <v/>
      </c>
      <c r="AC27" s="3" t="str" cm="1">
        <f t="array" ref="AC27">IF($C27&gt;=AC$4,((1-r_^$C27)/(1-r_^AC$4)),"")</f>
        <v/>
      </c>
    </row>
    <row r="28" spans="3:29">
      <c r="C28">
        <v>28</v>
      </c>
      <c r="D28" s="3" cm="1">
        <f t="array" ref="D28">IF($C28&gt;=D$4,((1-r_^$C28)/(1-r_^D$4)),"")</f>
        <v>2.96012849151759</v>
      </c>
      <c r="E28" s="3" cm="1">
        <f t="array" ref="E28">IF($C28&gt;=E$4,((1-r_^$C28)/(1-r_^E$4)),"")</f>
        <v>2.54631496165848</v>
      </c>
      <c r="F28" s="3" cm="1">
        <f t="array" ref="F28">IF($C28&gt;=F$4,((1-r_^$C28)/(1-r_^F$4)),"")</f>
        <v>2.25208006964385</v>
      </c>
      <c r="G28" s="3" cm="1">
        <f t="array" ref="G28">IF($C28&gt;=G$4,((1-r_^$C28)/(1-r_^G$4)),"")</f>
        <v>2.03257486430564</v>
      </c>
      <c r="H28" s="3" cm="1">
        <f t="array" ref="H28">IF($C28&gt;=H$4,((1-r_^$C28)/(1-r_^H$4)),"")</f>
        <v>1.86288236359268</v>
      </c>
      <c r="I28" s="3" cm="1">
        <f t="array" ref="I28">IF($C28&gt;=I$4,((1-r_^$C28)/(1-r_^I$4)),"")</f>
        <v>1.72805159024099</v>
      </c>
      <c r="J28" s="3" cm="1">
        <f t="array" ref="J28">IF($C28&gt;=J$4,((1-r_^$C28)/(1-r_^J$4)),"")</f>
        <v>1.61856759008597</v>
      </c>
      <c r="K28" s="3" cm="1">
        <f t="array" ref="K28">IF($C28&gt;=K$4,((1-r_^$C28)/(1-r_^K$4)),"")</f>
        <v>1.5280864430276</v>
      </c>
      <c r="L28" s="3" cm="1">
        <f t="array" ref="L28">IF($C28&gt;=L$4,((1-r_^$C28)/(1-r_^L$4)),"")</f>
        <v>1.45221565510577</v>
      </c>
      <c r="M28" s="3" cm="1">
        <f t="array" ref="M28">IF($C28&gt;=M$4,((1-r_^$C28)/(1-r_^M$4)),"")</f>
        <v>1.38781724101732</v>
      </c>
      <c r="N28" s="3" cm="1">
        <f t="array" ref="N28">IF($C28&gt;=N$4,((1-r_^$C28)/(1-r_^N$4)),"")</f>
        <v>1.33258957475745</v>
      </c>
      <c r="O28" s="3" cm="1">
        <f t="array" ref="O28">IF($C28&gt;=O$4,((1-r_^$C28)/(1-r_^O$4)),"")</f>
        <v>1.28480604722214</v>
      </c>
      <c r="P28" s="3" cm="1">
        <f t="array" ref="P28">IF($C28&gt;=P$4,((1-r_^$C28)/(1-r_^P$4)),"")</f>
        <v>1.24314596309416</v>
      </c>
      <c r="Q28" s="3" cm="1">
        <f t="array" ref="Q28">IF($C28&gt;=Q$4,((1-r_^$C28)/(1-r_^Q$4)),"")</f>
        <v>1.20658180607847</v>
      </c>
      <c r="R28" s="3" cm="1">
        <f t="array" ref="R28">IF($C28&gt;=R$4,((1-r_^$C28)/(1-r_^R$4)),"")</f>
        <v>1.17430210510281</v>
      </c>
      <c r="S28" s="3" cm="1">
        <f t="array" ref="S28">IF($C28&gt;=S$4,((1-r_^$C28)/(1-r_^S$4)),"")</f>
        <v>1.14565744105289</v>
      </c>
      <c r="T28" s="3" cm="1">
        <f t="array" ref="T28">IF($C28&gt;=T$4,((1-r_^$C28)/(1-r_^T$4)),"")</f>
        <v>1.12012188044258</v>
      </c>
      <c r="U28" s="3" cm="1">
        <f t="array" ref="U28">IF($C28&gt;=U$4,((1-r_^$C28)/(1-r_^U$4)),"")</f>
        <v>1.09726492736575</v>
      </c>
      <c r="V28" s="3" cm="1">
        <f t="array" ref="V28">IF($C28&gt;=V$4,((1-r_^$C28)/(1-r_^V$4)),"")</f>
        <v>1.07673079243588</v>
      </c>
      <c r="W28" s="3" cm="1">
        <f t="array" ref="W28">IF($C28&gt;=W$4,((1-r_^$C28)/(1-r_^W$4)),"")</f>
        <v>1.05822284451929</v>
      </c>
      <c r="X28" s="3" cm="1">
        <f t="array" ref="X28">IF($C28&gt;=X$4,((1-r_^$C28)/(1-r_^X$4)),"")</f>
        <v>1.04149179401271</v>
      </c>
      <c r="Y28" s="3" cm="1">
        <f t="array" ref="Y28">IF($C28&gt;=Y$4,((1-r_^$C28)/(1-r_^Y$4)),"")</f>
        <v>1.02632660295657</v>
      </c>
      <c r="Z28" s="3" cm="1">
        <f t="array" ref="Z28">IF($C28&gt;=Z$4,((1-r_^$C28)/(1-r_^Z$4)),"")</f>
        <v>1.0125474149699</v>
      </c>
      <c r="AA28" s="3" cm="1">
        <f t="array" ref="AA28">IF($C28&gt;=AA$4,((1-r_^$C28)/(1-r_^AA$4)),"")</f>
        <v>1</v>
      </c>
      <c r="AB28" s="3" t="str" cm="1">
        <f t="array" ref="AB28">IF($C28&gt;=AB$4,((1-r_^$C28)/(1-r_^AB$4)),"")</f>
        <v/>
      </c>
      <c r="AC28" s="3" t="str" cm="1">
        <f t="array" ref="AC28">IF($C28&gt;=AC$4,((1-r_^$C28)/(1-r_^AC$4)),"")</f>
        <v/>
      </c>
    </row>
    <row r="29" spans="3:29">
      <c r="C29">
        <v>29</v>
      </c>
      <c r="D29" s="3" cm="1">
        <f t="array" ref="D29">IF($C29&gt;=D$4,((1-r_^$C29)/(1-r_^D$4)),"")</f>
        <v>2.99441045416726</v>
      </c>
      <c r="E29" s="3" cm="1">
        <f t="array" ref="E29">IF($C29&gt;=E$4,((1-r_^$C29)/(1-r_^E$4)),"")</f>
        <v>2.57580444992225</v>
      </c>
      <c r="F29" s="3" cm="1">
        <f t="array" ref="F29">IF($C29&gt;=F$4,((1-r_^$C29)/(1-r_^F$4)),"")</f>
        <v>2.27816195259347</v>
      </c>
      <c r="G29" s="3" cm="1">
        <f t="array" ref="G29">IF($C29&gt;=G$4,((1-r_^$C29)/(1-r_^G$4)),"")</f>
        <v>2.05611460448261</v>
      </c>
      <c r="H29" s="3" cm="1">
        <f t="array" ref="H29">IF($C29&gt;=H$4,((1-r_^$C29)/(1-r_^H$4)),"")</f>
        <v>1.8844568539543</v>
      </c>
      <c r="I29" s="3" cm="1">
        <f t="array" ref="I29">IF($C29&gt;=I$4,((1-r_^$C29)/(1-r_^I$4)),"")</f>
        <v>1.74806457286762</v>
      </c>
      <c r="J29" s="3" cm="1">
        <f t="array" ref="J29">IF($C29&gt;=J$4,((1-r_^$C29)/(1-r_^J$4)),"")</f>
        <v>1.63731261207684</v>
      </c>
      <c r="K29" s="3" cm="1">
        <f t="array" ref="K29">IF($C29&gt;=K$4,((1-r_^$C29)/(1-r_^K$4)),"")</f>
        <v>1.5457835810118</v>
      </c>
      <c r="L29" s="3" cm="1">
        <f t="array" ref="L29">IF($C29&gt;=L$4,((1-r_^$C29)/(1-r_^L$4)),"")</f>
        <v>1.46903411517946</v>
      </c>
      <c r="M29" s="3" cm="1">
        <f t="array" ref="M29">IF($C29&gt;=M$4,((1-r_^$C29)/(1-r_^M$4)),"")</f>
        <v>1.40388988751137</v>
      </c>
      <c r="N29" s="3" cm="1">
        <f t="array" ref="N29">IF($C29&gt;=N$4,((1-r_^$C29)/(1-r_^N$4)),"")</f>
        <v>1.34802261631632</v>
      </c>
      <c r="O29" s="3" cm="1">
        <f t="array" ref="O29">IF($C29&gt;=O$4,((1-r_^$C29)/(1-r_^O$4)),"")</f>
        <v>1.29968569621344</v>
      </c>
      <c r="P29" s="3" cm="1">
        <f t="array" ref="P29">IF($C29&gt;=P$4,((1-r_^$C29)/(1-r_^P$4)),"")</f>
        <v>1.25754313659423</v>
      </c>
      <c r="Q29" s="3" cm="1">
        <f t="array" ref="Q29">IF($C29&gt;=Q$4,((1-r_^$C29)/(1-r_^Q$4)),"")</f>
        <v>1.22055552124938</v>
      </c>
      <c r="R29" s="3" cm="1">
        <f t="array" ref="R29">IF($C29&gt;=R$4,((1-r_^$C29)/(1-r_^R$4)),"")</f>
        <v>1.18790198126424</v>
      </c>
      <c r="S29" s="3" cm="1">
        <f t="array" ref="S29">IF($C29&gt;=S$4,((1-r_^$C29)/(1-r_^S$4)),"")</f>
        <v>1.15892557644499</v>
      </c>
      <c r="T29" s="3" cm="1">
        <f t="array" ref="T29">IF($C29&gt;=T$4,((1-r_^$C29)/(1-r_^T$4)),"")</f>
        <v>1.13309428234285</v>
      </c>
      <c r="U29" s="3" cm="1">
        <f t="array" ref="U29">IF($C29&gt;=U$4,((1-r_^$C29)/(1-r_^U$4)),"")</f>
        <v>1.10997261737466</v>
      </c>
      <c r="V29" s="3" cm="1">
        <f t="array" ref="V29">IF($C29&gt;=V$4,((1-r_^$C29)/(1-r_^V$4)),"")</f>
        <v>1.08920067167112</v>
      </c>
      <c r="W29" s="3" cm="1">
        <f t="array" ref="W29">IF($C29&gt;=W$4,((1-r_^$C29)/(1-r_^W$4)),"")</f>
        <v>1.0704783787418</v>
      </c>
      <c r="X29" s="3" cm="1">
        <f t="array" ref="X29">IF($C29&gt;=X$4,((1-r_^$C29)/(1-r_^X$4)),"")</f>
        <v>1.05355356190036</v>
      </c>
      <c r="Y29" s="3" cm="1">
        <f t="array" ref="Y29">IF($C29&gt;=Y$4,((1-r_^$C29)/(1-r_^Y$4)),"")</f>
        <v>1.03821273910564</v>
      </c>
      <c r="Z29" s="3" cm="1">
        <f t="array" ref="Z29">IF($C29&gt;=Z$4,((1-r_^$C29)/(1-r_^Z$4)),"")</f>
        <v>1.02427397101653</v>
      </c>
      <c r="AA29" s="3" cm="1">
        <f t="array" ref="AA29">IF($C29&gt;=AA$4,((1-r_^$C29)/(1-r_^AA$4)),"")</f>
        <v>1.01158124140486</v>
      </c>
      <c r="AB29" s="3" cm="1">
        <f t="array" ref="AB29">IF($C29&gt;=AB$4,((1-r_^$C29)/(1-r_^AB$4)),"")</f>
        <v>1</v>
      </c>
      <c r="AC29" s="3" t="str" cm="1">
        <f t="array" ref="AC29">IF($C29&gt;=AC$4,((1-r_^$C29)/(1-r_^AC$4)),"")</f>
        <v/>
      </c>
    </row>
    <row r="30" spans="3:29">
      <c r="C30">
        <v>30</v>
      </c>
      <c r="D30" s="3" cm="1">
        <f t="array" ref="D30">IF($C30&gt;=D$4,((1-r_^$C30)/(1-r_^D$4)),"")</f>
        <v>3.02644967159685</v>
      </c>
      <c r="E30" s="3" cm="1">
        <f t="array" ref="E30">IF($C30&gt;=E$4,((1-r_^$C30)/(1-r_^E$4)),"")</f>
        <v>2.60336471932764</v>
      </c>
      <c r="F30" s="3" cm="1">
        <f t="array" ref="F30">IF($C30&gt;=F$4,((1-r_^$C30)/(1-r_^F$4)),"")</f>
        <v>2.30253754413516</v>
      </c>
      <c r="G30" s="3" cm="1">
        <f t="array" ref="G30">IF($C30&gt;=G$4,((1-r_^$C30)/(1-r_^G$4)),"")</f>
        <v>2.07811436165735</v>
      </c>
      <c r="H30" s="3" cm="1">
        <f t="array" ref="H30">IF($C30&gt;=H$4,((1-r_^$C30)/(1-r_^H$4)),"")</f>
        <v>1.90461992905862</v>
      </c>
      <c r="I30" s="3" cm="1">
        <f t="array" ref="I30">IF($C30&gt;=I$4,((1-r_^$C30)/(1-r_^I$4)),"")</f>
        <v>1.76676829494859</v>
      </c>
      <c r="J30" s="3" cm="1">
        <f t="array" ref="J30">IF($C30&gt;=J$4,((1-r_^$C30)/(1-r_^J$4)),"")</f>
        <v>1.65483132421783</v>
      </c>
      <c r="K30" s="3" cm="1">
        <f t="array" ref="K30">IF($C30&gt;=K$4,((1-r_^$C30)/(1-r_^K$4)),"")</f>
        <v>1.56232296230544</v>
      </c>
      <c r="L30" s="3" cm="1">
        <f t="array" ref="L30">IF($C30&gt;=L$4,((1-r_^$C30)/(1-r_^L$4)),"")</f>
        <v>1.48475230216422</v>
      </c>
      <c r="M30" s="3" cm="1">
        <f t="array" ref="M30">IF($C30&gt;=M$4,((1-r_^$C30)/(1-r_^M$4)),"")</f>
        <v>1.41891105245908</v>
      </c>
      <c r="N30" s="3" cm="1">
        <f t="array" ref="N30">IF($C30&gt;=N$4,((1-r_^$C30)/(1-r_^N$4)),"")</f>
        <v>1.36244601964236</v>
      </c>
      <c r="O30" s="3" cm="1">
        <f t="array" ref="O30">IF($C30&gt;=O$4,((1-r_^$C30)/(1-r_^O$4)),"")</f>
        <v>1.313591910224</v>
      </c>
      <c r="P30" s="3" cm="1">
        <f t="array" ref="P30">IF($C30&gt;=P$4,((1-r_^$C30)/(1-r_^P$4)),"")</f>
        <v>1.27099843893075</v>
      </c>
      <c r="Q30" s="3" cm="1">
        <f t="array" ref="Q30">IF($C30&gt;=Q$4,((1-r_^$C30)/(1-r_^Q$4)),"")</f>
        <v>1.23361506813808</v>
      </c>
      <c r="R30" s="3" cm="1">
        <f t="array" ref="R30">IF($C30&gt;=R$4,((1-r_^$C30)/(1-r_^R$4)),"")</f>
        <v>1.20061214590109</v>
      </c>
      <c r="S30" s="3" cm="1">
        <f t="array" ref="S30">IF($C30&gt;=S$4,((1-r_^$C30)/(1-r_^S$4)),"")</f>
        <v>1.17132570297967</v>
      </c>
      <c r="T30" s="3" cm="1">
        <f t="array" ref="T30">IF($C30&gt;=T$4,((1-r_^$C30)/(1-r_^T$4)),"")</f>
        <v>1.14521802243656</v>
      </c>
      <c r="U30" s="3" cm="1">
        <f t="array" ref="U30">IF($C30&gt;=U$4,((1-r_^$C30)/(1-r_^U$4)),"")</f>
        <v>1.12184896317738</v>
      </c>
      <c r="V30" s="3" cm="1">
        <f t="array" ref="V30">IF($C30&gt;=V$4,((1-r_^$C30)/(1-r_^V$4)),"")</f>
        <v>1.10085476441434</v>
      </c>
      <c r="W30" s="3" cm="1">
        <f t="array" ref="W30">IF($C30&gt;=W$4,((1-r_^$C30)/(1-r_^W$4)),"")</f>
        <v>1.08193214904322</v>
      </c>
      <c r="X30" s="3" cm="1">
        <f t="array" ref="X30">IF($C30&gt;=X$4,((1-r_^$C30)/(1-r_^X$4)),"")</f>
        <v>1.06482624216918</v>
      </c>
      <c r="Y30" s="3" cm="1">
        <f t="array" ref="Y30">IF($C30&gt;=Y$4,((1-r_^$C30)/(1-r_^Y$4)),"")</f>
        <v>1.04932127756271</v>
      </c>
      <c r="Z30" s="3" cm="1">
        <f t="array" ref="Z30">IF($C30&gt;=Z$4,((1-r_^$C30)/(1-r_^Z$4)),"")</f>
        <v>1.03523336919095</v>
      </c>
      <c r="AA30" s="3" cm="1">
        <f t="array" ref="AA30">IF($C30&gt;=AA$4,((1-r_^$C30)/(1-r_^AA$4)),"")</f>
        <v>1.02240483150286</v>
      </c>
      <c r="AB30" s="3" cm="1">
        <f t="array" ref="AB30">IF($C30&gt;=AB$4,((1-r_^$C30)/(1-r_^AB$4)),"")</f>
        <v>1.01069967458369</v>
      </c>
      <c r="AC30" s="3" cm="1">
        <f t="array" ref="AC30">IF($C30&gt;=AC$4,((1-r_^$C30)/(1-r_^AC$4)),"")</f>
        <v>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早饭吃煎蛋</cp:lastModifiedBy>
  <dcterms:created xsi:type="dcterms:W3CDTF">2023-05-12T11:15:00Z</dcterms:created>
  <dcterms:modified xsi:type="dcterms:W3CDTF">2024-07-09T08:10:37Z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2052-12.1.0.17142</vt:lpwstr>
  </property>
  <property fmtid="{D5CDD505-2E9C-101B-9397-08002B2CF9AE}" pid="3" name="ICV">
    <vt:lpwstr>AD7666C5FB214675930B592E6BF98529_12</vt:lpwstr>
  </property>
</Properties>
</file>