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hsuser/Dropbox (UGA_EHS)/Adapterama/3_AdapteramaIII_3RAD/For_BioRxiv/Supporting_Information/"/>
    </mc:Choice>
  </mc:AlternateContent>
  <bookViews>
    <workbookView xWindow="0" yWindow="460" windowWidth="25600" windowHeight="14560" tabRatio="741" firstSheet="2" activeTab="11"/>
  </bookViews>
  <sheets>
    <sheet name="Design_1" sheetId="5" r:id="rId1"/>
    <sheet name="Design_2" sheetId="8" r:id="rId2"/>
    <sheet name="Design_3" sheetId="9" r:id="rId3"/>
    <sheet name="Design_4" sheetId="7" r:id="rId4"/>
    <sheet name="internal_tags_for_96wells" sheetId="12" r:id="rId5"/>
    <sheet name="i5_Adapters" sheetId="13" r:id="rId6"/>
    <sheet name="i7_Adapters" sheetId="14" r:id="rId7"/>
    <sheet name="comparison_of_tags" sheetId="15" r:id="rId8"/>
    <sheet name="Concentration_Calcs" sheetId="11" r:id="rId9"/>
    <sheet name="iTru_i5_primers" sheetId="10" r:id="rId10"/>
    <sheet name="iTru_i7_primers" sheetId="4" r:id="rId11"/>
    <sheet name="Library_prep_costs" sheetId="16" r:id="rId12"/>
  </sheets>
  <definedNames>
    <definedName name="indexes" localSheetId="4">internal_tags_for_96wells!$B$1:$D$96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6" l="1"/>
  <c r="E30" i="16"/>
  <c r="E28" i="16"/>
  <c r="E25" i="16"/>
  <c r="E21" i="16"/>
  <c r="E17" i="16"/>
  <c r="E14" i="16"/>
  <c r="E4" i="16"/>
  <c r="E7" i="16"/>
  <c r="E8" i="16"/>
  <c r="E9" i="16"/>
  <c r="E10" i="16"/>
  <c r="E11" i="16"/>
  <c r="E12" i="16"/>
  <c r="E13" i="16"/>
  <c r="E15" i="16"/>
  <c r="E16" i="16"/>
  <c r="E18" i="16"/>
  <c r="E19" i="16"/>
  <c r="E20" i="16"/>
  <c r="E24" i="16"/>
  <c r="E26" i="16"/>
  <c r="E27" i="16"/>
  <c r="E29" i="16"/>
  <c r="E31" i="16"/>
  <c r="E32" i="16"/>
  <c r="E6" i="16"/>
  <c r="E5" i="16"/>
  <c r="E50" i="15"/>
  <c r="E49" i="15"/>
  <c r="E48" i="15"/>
  <c r="E47" i="15"/>
  <c r="E46" i="15"/>
  <c r="E45" i="15"/>
  <c r="E44" i="15"/>
  <c r="E43" i="15"/>
  <c r="E42" i="15"/>
  <c r="E41" i="15"/>
  <c r="E40" i="15"/>
  <c r="E39" i="15"/>
  <c r="E37" i="15"/>
  <c r="E36" i="15"/>
  <c r="E35" i="15"/>
  <c r="E34" i="15"/>
  <c r="E33" i="15"/>
  <c r="E32" i="15"/>
  <c r="E31" i="15"/>
  <c r="E29" i="15"/>
  <c r="E28" i="15"/>
  <c r="E27" i="15"/>
  <c r="E26" i="15"/>
  <c r="E23" i="15"/>
  <c r="E22" i="15"/>
  <c r="E21" i="15"/>
  <c r="E20" i="15"/>
  <c r="E19" i="15"/>
  <c r="E18" i="15"/>
  <c r="E17" i="15"/>
  <c r="E16" i="15"/>
  <c r="E14" i="15"/>
  <c r="E13" i="15"/>
  <c r="E12" i="15"/>
  <c r="E11" i="15"/>
  <c r="E10" i="15"/>
  <c r="E9" i="15"/>
  <c r="E8" i="15"/>
  <c r="E7" i="15"/>
  <c r="E30" i="15"/>
  <c r="F44" i="14"/>
  <c r="F43" i="14"/>
  <c r="F42" i="14"/>
  <c r="F41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3" i="14"/>
  <c r="F12" i="14"/>
  <c r="F11" i="14"/>
  <c r="F10" i="14"/>
  <c r="F9" i="14"/>
  <c r="F8" i="14"/>
  <c r="F7" i="14"/>
  <c r="F6" i="14"/>
  <c r="F5" i="14"/>
  <c r="F4" i="14"/>
  <c r="F3" i="14"/>
  <c r="F2" i="14"/>
  <c r="F61" i="13"/>
  <c r="F60" i="13"/>
  <c r="F59" i="13"/>
  <c r="F58" i="13"/>
  <c r="F56" i="13"/>
  <c r="F55" i="13"/>
  <c r="F54" i="13"/>
  <c r="F53" i="13"/>
  <c r="F51" i="13"/>
  <c r="F50" i="13"/>
  <c r="F49" i="13"/>
  <c r="F48" i="13"/>
  <c r="F46" i="13"/>
  <c r="F45" i="13"/>
  <c r="F44" i="13"/>
  <c r="F43" i="13"/>
  <c r="F41" i="13"/>
  <c r="F40" i="13"/>
  <c r="F39" i="13"/>
  <c r="F38" i="13"/>
  <c r="F36" i="13"/>
  <c r="F35" i="13"/>
  <c r="F34" i="13"/>
  <c r="F33" i="13"/>
  <c r="F32" i="13"/>
  <c r="F31" i="13"/>
  <c r="F30" i="13"/>
  <c r="F29" i="13"/>
  <c r="F27" i="13"/>
  <c r="F26" i="13"/>
  <c r="F25" i="13"/>
  <c r="F24" i="13"/>
  <c r="F23" i="13"/>
  <c r="F22" i="13"/>
  <c r="F21" i="13"/>
  <c r="F20" i="13"/>
  <c r="F18" i="13"/>
  <c r="F17" i="13"/>
  <c r="F16" i="13"/>
  <c r="F15" i="13"/>
  <c r="F14" i="13"/>
  <c r="F13" i="13"/>
  <c r="F12" i="13"/>
  <c r="F11" i="13"/>
  <c r="F9" i="13"/>
  <c r="F8" i="13"/>
  <c r="F7" i="13"/>
  <c r="F6" i="13"/>
  <c r="F5" i="13"/>
  <c r="F4" i="13"/>
  <c r="F3" i="13"/>
  <c r="F2" i="13"/>
  <c r="F8" i="11"/>
  <c r="G8" i="11"/>
  <c r="H8" i="11"/>
  <c r="F7" i="11"/>
  <c r="G7" i="11"/>
  <c r="H7" i="11"/>
  <c r="F11" i="11"/>
  <c r="G11" i="11"/>
  <c r="H11" i="11"/>
  <c r="F10" i="11"/>
  <c r="G10" i="11"/>
  <c r="H10" i="11"/>
  <c r="F5" i="11"/>
  <c r="G5" i="11"/>
  <c r="H5" i="11"/>
  <c r="F4" i="11"/>
  <c r="G4" i="11"/>
  <c r="H4" i="11"/>
  <c r="C22" i="7"/>
  <c r="D22" i="7"/>
  <c r="C21" i="7"/>
  <c r="D21" i="7"/>
  <c r="C20" i="7"/>
  <c r="D20" i="7"/>
  <c r="C19" i="7"/>
  <c r="D19" i="7"/>
  <c r="D16" i="7"/>
  <c r="D15" i="7"/>
  <c r="D14" i="7"/>
  <c r="D13" i="7"/>
  <c r="C22" i="9"/>
  <c r="D22" i="9"/>
  <c r="C21" i="9"/>
  <c r="D21" i="9"/>
  <c r="C20" i="9"/>
  <c r="D20" i="9"/>
  <c r="C19" i="9"/>
  <c r="D19" i="9"/>
  <c r="D16" i="9"/>
  <c r="D15" i="9"/>
  <c r="D14" i="9"/>
  <c r="D13" i="9"/>
  <c r="C22" i="8"/>
  <c r="D22" i="8"/>
  <c r="C21" i="8"/>
  <c r="D21" i="8"/>
  <c r="C20" i="8"/>
  <c r="D20" i="8"/>
  <c r="C19" i="8"/>
  <c r="D19" i="8"/>
  <c r="D16" i="8"/>
  <c r="D15" i="8"/>
  <c r="D14" i="8"/>
  <c r="D13" i="8"/>
  <c r="C22" i="5"/>
  <c r="D22" i="5"/>
  <c r="C21" i="5"/>
  <c r="D21" i="5"/>
  <c r="C20" i="5"/>
  <c r="D20" i="5"/>
  <c r="C19" i="5"/>
  <c r="D19" i="5"/>
  <c r="D73" i="7"/>
  <c r="C72" i="7"/>
  <c r="D72" i="7"/>
  <c r="C25" i="7"/>
  <c r="D25" i="7"/>
  <c r="P25" i="7"/>
  <c r="C26" i="7"/>
  <c r="D26" i="7"/>
  <c r="P26" i="7"/>
  <c r="C27" i="7"/>
  <c r="D27" i="7"/>
  <c r="P27" i="7"/>
  <c r="C28" i="7"/>
  <c r="D28" i="7"/>
  <c r="P28" i="7"/>
  <c r="C29" i="7"/>
  <c r="D29" i="7"/>
  <c r="P29" i="7"/>
  <c r="C30" i="7"/>
  <c r="D30" i="7"/>
  <c r="P30" i="7"/>
  <c r="C31" i="7"/>
  <c r="D31" i="7"/>
  <c r="P31" i="7"/>
  <c r="C32" i="7"/>
  <c r="D32" i="7"/>
  <c r="P32" i="7"/>
  <c r="C34" i="7"/>
  <c r="D34" i="7"/>
  <c r="P34" i="7"/>
  <c r="C35" i="7"/>
  <c r="D35" i="7"/>
  <c r="P35" i="7"/>
  <c r="C36" i="7"/>
  <c r="D36" i="7"/>
  <c r="P36" i="7"/>
  <c r="C37" i="7"/>
  <c r="D37" i="7"/>
  <c r="P37" i="7"/>
  <c r="C38" i="7"/>
  <c r="D38" i="7"/>
  <c r="P38" i="7"/>
  <c r="C39" i="7"/>
  <c r="D39" i="7"/>
  <c r="P39" i="7"/>
  <c r="C40" i="7"/>
  <c r="D40" i="7"/>
  <c r="P40" i="7"/>
  <c r="C41" i="7"/>
  <c r="D41" i="7"/>
  <c r="P41" i="7"/>
  <c r="P42" i="7"/>
  <c r="C44" i="7"/>
  <c r="D44" i="7"/>
  <c r="P44" i="7"/>
  <c r="C45" i="7"/>
  <c r="D45" i="7"/>
  <c r="P45" i="7"/>
  <c r="C46" i="7"/>
  <c r="D46" i="7"/>
  <c r="P46" i="7"/>
  <c r="C47" i="7"/>
  <c r="D47" i="7"/>
  <c r="P47" i="7"/>
  <c r="C48" i="7"/>
  <c r="D48" i="7"/>
  <c r="P48" i="7"/>
  <c r="C49" i="7"/>
  <c r="D49" i="7"/>
  <c r="P49" i="7"/>
  <c r="C50" i="7"/>
  <c r="D50" i="7"/>
  <c r="P50" i="7"/>
  <c r="C51" i="7"/>
  <c r="D51" i="7"/>
  <c r="P51" i="7"/>
  <c r="C52" i="7"/>
  <c r="D52" i="7"/>
  <c r="P52" i="7"/>
  <c r="C53" i="7"/>
  <c r="D53" i="7"/>
  <c r="P53" i="7"/>
  <c r="C54" i="7"/>
  <c r="D54" i="7"/>
  <c r="P54" i="7"/>
  <c r="C55" i="7"/>
  <c r="D55" i="7"/>
  <c r="P55" i="7"/>
  <c r="C57" i="7"/>
  <c r="D57" i="7"/>
  <c r="P57" i="7"/>
  <c r="C58" i="7"/>
  <c r="D58" i="7"/>
  <c r="P58" i="7"/>
  <c r="C59" i="7"/>
  <c r="D59" i="7"/>
  <c r="P59" i="7"/>
  <c r="C60" i="7"/>
  <c r="D60" i="7"/>
  <c r="P60" i="7"/>
  <c r="C61" i="7"/>
  <c r="D61" i="7"/>
  <c r="P61" i="7"/>
  <c r="C62" i="7"/>
  <c r="D62" i="7"/>
  <c r="P62" i="7"/>
  <c r="C63" i="7"/>
  <c r="D63" i="7"/>
  <c r="P63" i="7"/>
  <c r="C64" i="7"/>
  <c r="D64" i="7"/>
  <c r="P64" i="7"/>
  <c r="C65" i="7"/>
  <c r="D65" i="7"/>
  <c r="P65" i="7"/>
  <c r="C66" i="7"/>
  <c r="D66" i="7"/>
  <c r="P66" i="7"/>
  <c r="C67" i="7"/>
  <c r="D67" i="7"/>
  <c r="P67" i="7"/>
  <c r="C68" i="7"/>
  <c r="D68" i="7"/>
  <c r="P68" i="7"/>
  <c r="P69" i="7"/>
  <c r="P71" i="7"/>
  <c r="O25" i="7"/>
  <c r="O26" i="7"/>
  <c r="O27" i="7"/>
  <c r="O28" i="7"/>
  <c r="O29" i="7"/>
  <c r="O30" i="7"/>
  <c r="O31" i="7"/>
  <c r="O32" i="7"/>
  <c r="O34" i="7"/>
  <c r="O35" i="7"/>
  <c r="O36" i="7"/>
  <c r="O37" i="7"/>
  <c r="O38" i="7"/>
  <c r="O39" i="7"/>
  <c r="O40" i="7"/>
  <c r="O41" i="7"/>
  <c r="O42" i="7"/>
  <c r="O44" i="7"/>
  <c r="O45" i="7"/>
  <c r="O46" i="7"/>
  <c r="O47" i="7"/>
  <c r="O48" i="7"/>
  <c r="O49" i="7"/>
  <c r="O50" i="7"/>
  <c r="O51" i="7"/>
  <c r="O52" i="7"/>
  <c r="O53" i="7"/>
  <c r="O54" i="7"/>
  <c r="O55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1" i="7"/>
  <c r="N25" i="7"/>
  <c r="N26" i="7"/>
  <c r="N27" i="7"/>
  <c r="N28" i="7"/>
  <c r="N29" i="7"/>
  <c r="N30" i="7"/>
  <c r="N31" i="7"/>
  <c r="N32" i="7"/>
  <c r="N34" i="7"/>
  <c r="N35" i="7"/>
  <c r="N36" i="7"/>
  <c r="N37" i="7"/>
  <c r="N38" i="7"/>
  <c r="N39" i="7"/>
  <c r="N40" i="7"/>
  <c r="N41" i="7"/>
  <c r="N42" i="7"/>
  <c r="N44" i="7"/>
  <c r="N45" i="7"/>
  <c r="N46" i="7"/>
  <c r="N47" i="7"/>
  <c r="N48" i="7"/>
  <c r="N49" i="7"/>
  <c r="N50" i="7"/>
  <c r="N51" i="7"/>
  <c r="N52" i="7"/>
  <c r="N53" i="7"/>
  <c r="N54" i="7"/>
  <c r="N55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1" i="7"/>
  <c r="M25" i="7"/>
  <c r="M26" i="7"/>
  <c r="M27" i="7"/>
  <c r="M28" i="7"/>
  <c r="M29" i="7"/>
  <c r="M30" i="7"/>
  <c r="M31" i="7"/>
  <c r="M32" i="7"/>
  <c r="M34" i="7"/>
  <c r="M35" i="7"/>
  <c r="M36" i="7"/>
  <c r="M37" i="7"/>
  <c r="M38" i="7"/>
  <c r="M39" i="7"/>
  <c r="M40" i="7"/>
  <c r="M41" i="7"/>
  <c r="M42" i="7"/>
  <c r="M44" i="7"/>
  <c r="M45" i="7"/>
  <c r="M46" i="7"/>
  <c r="M47" i="7"/>
  <c r="M48" i="7"/>
  <c r="M49" i="7"/>
  <c r="M50" i="7"/>
  <c r="M51" i="7"/>
  <c r="M52" i="7"/>
  <c r="M53" i="7"/>
  <c r="M54" i="7"/>
  <c r="M55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1" i="7"/>
  <c r="L25" i="7"/>
  <c r="L26" i="7"/>
  <c r="L27" i="7"/>
  <c r="L28" i="7"/>
  <c r="L29" i="7"/>
  <c r="L30" i="7"/>
  <c r="L31" i="7"/>
  <c r="L32" i="7"/>
  <c r="L34" i="7"/>
  <c r="L35" i="7"/>
  <c r="L36" i="7"/>
  <c r="L37" i="7"/>
  <c r="L38" i="7"/>
  <c r="L39" i="7"/>
  <c r="L40" i="7"/>
  <c r="L41" i="7"/>
  <c r="L42" i="7"/>
  <c r="L44" i="7"/>
  <c r="L45" i="7"/>
  <c r="L46" i="7"/>
  <c r="L47" i="7"/>
  <c r="L48" i="7"/>
  <c r="L49" i="7"/>
  <c r="L50" i="7"/>
  <c r="L51" i="7"/>
  <c r="L52" i="7"/>
  <c r="L53" i="7"/>
  <c r="L54" i="7"/>
  <c r="L55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1" i="7"/>
  <c r="J68" i="7"/>
  <c r="B22" i="7"/>
  <c r="B68" i="7"/>
  <c r="J67" i="7"/>
  <c r="B67" i="7"/>
  <c r="J66" i="7"/>
  <c r="B66" i="7"/>
  <c r="J65" i="7"/>
  <c r="B65" i="7"/>
  <c r="J64" i="7"/>
  <c r="B64" i="7"/>
  <c r="J63" i="7"/>
  <c r="B63" i="7"/>
  <c r="J62" i="7"/>
  <c r="B62" i="7"/>
  <c r="J61" i="7"/>
  <c r="B61" i="7"/>
  <c r="J60" i="7"/>
  <c r="B60" i="7"/>
  <c r="J59" i="7"/>
  <c r="B59" i="7"/>
  <c r="J58" i="7"/>
  <c r="B58" i="7"/>
  <c r="J57" i="7"/>
  <c r="B57" i="7"/>
  <c r="J55" i="7"/>
  <c r="B21" i="7"/>
  <c r="B55" i="7"/>
  <c r="J54" i="7"/>
  <c r="B54" i="7"/>
  <c r="J53" i="7"/>
  <c r="B53" i="7"/>
  <c r="J52" i="7"/>
  <c r="B52" i="7"/>
  <c r="J51" i="7"/>
  <c r="B51" i="7"/>
  <c r="J50" i="7"/>
  <c r="B50" i="7"/>
  <c r="J49" i="7"/>
  <c r="B49" i="7"/>
  <c r="J48" i="7"/>
  <c r="B48" i="7"/>
  <c r="J47" i="7"/>
  <c r="B47" i="7"/>
  <c r="J46" i="7"/>
  <c r="B46" i="7"/>
  <c r="J45" i="7"/>
  <c r="B45" i="7"/>
  <c r="J44" i="7"/>
  <c r="B44" i="7"/>
  <c r="J41" i="7"/>
  <c r="B20" i="7"/>
  <c r="B41" i="7"/>
  <c r="J40" i="7"/>
  <c r="B40" i="7"/>
  <c r="J39" i="7"/>
  <c r="B39" i="7"/>
  <c r="J38" i="7"/>
  <c r="B38" i="7"/>
  <c r="J37" i="7"/>
  <c r="B37" i="7"/>
  <c r="J36" i="7"/>
  <c r="B36" i="7"/>
  <c r="J35" i="7"/>
  <c r="B35" i="7"/>
  <c r="J34" i="7"/>
  <c r="B34" i="7"/>
  <c r="J33" i="7"/>
  <c r="J32" i="7"/>
  <c r="B19" i="7"/>
  <c r="B32" i="7"/>
  <c r="J31" i="7"/>
  <c r="B31" i="7"/>
  <c r="J30" i="7"/>
  <c r="B30" i="7"/>
  <c r="J29" i="7"/>
  <c r="B29" i="7"/>
  <c r="J28" i="7"/>
  <c r="B28" i="7"/>
  <c r="J27" i="7"/>
  <c r="B27" i="7"/>
  <c r="J26" i="7"/>
  <c r="B26" i="7"/>
  <c r="J25" i="7"/>
  <c r="B25" i="7"/>
  <c r="D10" i="7"/>
  <c r="D9" i="7"/>
  <c r="D8" i="7"/>
  <c r="D7" i="7"/>
  <c r="D73" i="9"/>
  <c r="C72" i="9"/>
  <c r="D72" i="9"/>
  <c r="C25" i="9"/>
  <c r="D25" i="9"/>
  <c r="P25" i="9"/>
  <c r="C26" i="9"/>
  <c r="D26" i="9"/>
  <c r="P26" i="9"/>
  <c r="C27" i="9"/>
  <c r="D27" i="9"/>
  <c r="P27" i="9"/>
  <c r="C28" i="9"/>
  <c r="D28" i="9"/>
  <c r="P28" i="9"/>
  <c r="C29" i="9"/>
  <c r="D29" i="9"/>
  <c r="P29" i="9"/>
  <c r="C30" i="9"/>
  <c r="D30" i="9"/>
  <c r="P30" i="9"/>
  <c r="C31" i="9"/>
  <c r="D31" i="9"/>
  <c r="P31" i="9"/>
  <c r="C32" i="9"/>
  <c r="D32" i="9"/>
  <c r="P32" i="9"/>
  <c r="C34" i="9"/>
  <c r="D34" i="9"/>
  <c r="P34" i="9"/>
  <c r="C35" i="9"/>
  <c r="D35" i="9"/>
  <c r="P35" i="9"/>
  <c r="C36" i="9"/>
  <c r="D36" i="9"/>
  <c r="P36" i="9"/>
  <c r="C37" i="9"/>
  <c r="D37" i="9"/>
  <c r="P37" i="9"/>
  <c r="C38" i="9"/>
  <c r="D38" i="9"/>
  <c r="P38" i="9"/>
  <c r="C39" i="9"/>
  <c r="D39" i="9"/>
  <c r="P39" i="9"/>
  <c r="C40" i="9"/>
  <c r="D40" i="9"/>
  <c r="P40" i="9"/>
  <c r="C41" i="9"/>
  <c r="D41" i="9"/>
  <c r="P41" i="9"/>
  <c r="P42" i="9"/>
  <c r="C44" i="9"/>
  <c r="D44" i="9"/>
  <c r="P44" i="9"/>
  <c r="C45" i="9"/>
  <c r="D45" i="9"/>
  <c r="P45" i="9"/>
  <c r="C46" i="9"/>
  <c r="D46" i="9"/>
  <c r="P46" i="9"/>
  <c r="C47" i="9"/>
  <c r="D47" i="9"/>
  <c r="P47" i="9"/>
  <c r="C48" i="9"/>
  <c r="D48" i="9"/>
  <c r="P48" i="9"/>
  <c r="C49" i="9"/>
  <c r="D49" i="9"/>
  <c r="P49" i="9"/>
  <c r="C50" i="9"/>
  <c r="D50" i="9"/>
  <c r="P50" i="9"/>
  <c r="C51" i="9"/>
  <c r="D51" i="9"/>
  <c r="P51" i="9"/>
  <c r="C52" i="9"/>
  <c r="D52" i="9"/>
  <c r="P52" i="9"/>
  <c r="C53" i="9"/>
  <c r="D53" i="9"/>
  <c r="P53" i="9"/>
  <c r="C54" i="9"/>
  <c r="D54" i="9"/>
  <c r="P54" i="9"/>
  <c r="C55" i="9"/>
  <c r="D55" i="9"/>
  <c r="P55" i="9"/>
  <c r="C57" i="9"/>
  <c r="D57" i="9"/>
  <c r="P57" i="9"/>
  <c r="C58" i="9"/>
  <c r="D58" i="9"/>
  <c r="P58" i="9"/>
  <c r="C59" i="9"/>
  <c r="D59" i="9"/>
  <c r="P59" i="9"/>
  <c r="C60" i="9"/>
  <c r="D60" i="9"/>
  <c r="P60" i="9"/>
  <c r="C61" i="9"/>
  <c r="D61" i="9"/>
  <c r="P61" i="9"/>
  <c r="C62" i="9"/>
  <c r="D62" i="9"/>
  <c r="P62" i="9"/>
  <c r="C63" i="9"/>
  <c r="D63" i="9"/>
  <c r="P63" i="9"/>
  <c r="C64" i="9"/>
  <c r="D64" i="9"/>
  <c r="P64" i="9"/>
  <c r="C65" i="9"/>
  <c r="D65" i="9"/>
  <c r="P65" i="9"/>
  <c r="C66" i="9"/>
  <c r="D66" i="9"/>
  <c r="P66" i="9"/>
  <c r="C67" i="9"/>
  <c r="D67" i="9"/>
  <c r="P67" i="9"/>
  <c r="C68" i="9"/>
  <c r="D68" i="9"/>
  <c r="P68" i="9"/>
  <c r="P69" i="9"/>
  <c r="P71" i="9"/>
  <c r="O25" i="9"/>
  <c r="O26" i="9"/>
  <c r="O27" i="9"/>
  <c r="O28" i="9"/>
  <c r="O29" i="9"/>
  <c r="O30" i="9"/>
  <c r="O31" i="9"/>
  <c r="O32" i="9"/>
  <c r="O34" i="9"/>
  <c r="O35" i="9"/>
  <c r="O36" i="9"/>
  <c r="O37" i="9"/>
  <c r="O38" i="9"/>
  <c r="O39" i="9"/>
  <c r="O40" i="9"/>
  <c r="O41" i="9"/>
  <c r="O42" i="9"/>
  <c r="O44" i="9"/>
  <c r="O45" i="9"/>
  <c r="O46" i="9"/>
  <c r="O47" i="9"/>
  <c r="O48" i="9"/>
  <c r="O49" i="9"/>
  <c r="O50" i="9"/>
  <c r="O51" i="9"/>
  <c r="O52" i="9"/>
  <c r="O53" i="9"/>
  <c r="O54" i="9"/>
  <c r="O55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1" i="9"/>
  <c r="N25" i="9"/>
  <c r="N26" i="9"/>
  <c r="N27" i="9"/>
  <c r="N28" i="9"/>
  <c r="N29" i="9"/>
  <c r="N30" i="9"/>
  <c r="N31" i="9"/>
  <c r="N32" i="9"/>
  <c r="N34" i="9"/>
  <c r="N35" i="9"/>
  <c r="N36" i="9"/>
  <c r="N37" i="9"/>
  <c r="N38" i="9"/>
  <c r="N39" i="9"/>
  <c r="N40" i="9"/>
  <c r="N41" i="9"/>
  <c r="N42" i="9"/>
  <c r="N44" i="9"/>
  <c r="N45" i="9"/>
  <c r="N46" i="9"/>
  <c r="N47" i="9"/>
  <c r="N48" i="9"/>
  <c r="N49" i="9"/>
  <c r="N50" i="9"/>
  <c r="N51" i="9"/>
  <c r="N52" i="9"/>
  <c r="N53" i="9"/>
  <c r="N54" i="9"/>
  <c r="N55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1" i="9"/>
  <c r="M25" i="9"/>
  <c r="M26" i="9"/>
  <c r="M27" i="9"/>
  <c r="M28" i="9"/>
  <c r="M29" i="9"/>
  <c r="M30" i="9"/>
  <c r="M31" i="9"/>
  <c r="M32" i="9"/>
  <c r="M34" i="9"/>
  <c r="M35" i="9"/>
  <c r="M36" i="9"/>
  <c r="M37" i="9"/>
  <c r="M38" i="9"/>
  <c r="M39" i="9"/>
  <c r="M40" i="9"/>
  <c r="M41" i="9"/>
  <c r="M42" i="9"/>
  <c r="M44" i="9"/>
  <c r="M45" i="9"/>
  <c r="M46" i="9"/>
  <c r="M47" i="9"/>
  <c r="M48" i="9"/>
  <c r="M49" i="9"/>
  <c r="M50" i="9"/>
  <c r="M51" i="9"/>
  <c r="M52" i="9"/>
  <c r="M53" i="9"/>
  <c r="M54" i="9"/>
  <c r="M55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1" i="9"/>
  <c r="L25" i="9"/>
  <c r="L26" i="9"/>
  <c r="L27" i="9"/>
  <c r="L28" i="9"/>
  <c r="L29" i="9"/>
  <c r="L30" i="9"/>
  <c r="L31" i="9"/>
  <c r="L32" i="9"/>
  <c r="L34" i="9"/>
  <c r="L35" i="9"/>
  <c r="L36" i="9"/>
  <c r="L37" i="9"/>
  <c r="L38" i="9"/>
  <c r="L39" i="9"/>
  <c r="L40" i="9"/>
  <c r="L41" i="9"/>
  <c r="L42" i="9"/>
  <c r="L44" i="9"/>
  <c r="L45" i="9"/>
  <c r="L46" i="9"/>
  <c r="L47" i="9"/>
  <c r="L48" i="9"/>
  <c r="L49" i="9"/>
  <c r="L50" i="9"/>
  <c r="L51" i="9"/>
  <c r="L52" i="9"/>
  <c r="L53" i="9"/>
  <c r="L54" i="9"/>
  <c r="L55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1" i="9"/>
  <c r="J68" i="9"/>
  <c r="B22" i="9"/>
  <c r="B68" i="9"/>
  <c r="J67" i="9"/>
  <c r="B67" i="9"/>
  <c r="J66" i="9"/>
  <c r="B66" i="9"/>
  <c r="J65" i="9"/>
  <c r="B65" i="9"/>
  <c r="J64" i="9"/>
  <c r="B64" i="9"/>
  <c r="J63" i="9"/>
  <c r="B63" i="9"/>
  <c r="J62" i="9"/>
  <c r="B62" i="9"/>
  <c r="J61" i="9"/>
  <c r="B61" i="9"/>
  <c r="J60" i="9"/>
  <c r="B60" i="9"/>
  <c r="J59" i="9"/>
  <c r="B59" i="9"/>
  <c r="J58" i="9"/>
  <c r="B58" i="9"/>
  <c r="J57" i="9"/>
  <c r="B57" i="9"/>
  <c r="J55" i="9"/>
  <c r="B21" i="9"/>
  <c r="B55" i="9"/>
  <c r="J54" i="9"/>
  <c r="B54" i="9"/>
  <c r="J53" i="9"/>
  <c r="B53" i="9"/>
  <c r="J52" i="9"/>
  <c r="B52" i="9"/>
  <c r="J51" i="9"/>
  <c r="B51" i="9"/>
  <c r="J50" i="9"/>
  <c r="B50" i="9"/>
  <c r="J49" i="9"/>
  <c r="B49" i="9"/>
  <c r="J48" i="9"/>
  <c r="B48" i="9"/>
  <c r="J47" i="9"/>
  <c r="B47" i="9"/>
  <c r="J46" i="9"/>
  <c r="B46" i="9"/>
  <c r="J45" i="9"/>
  <c r="B45" i="9"/>
  <c r="J44" i="9"/>
  <c r="B44" i="9"/>
  <c r="J41" i="9"/>
  <c r="B20" i="9"/>
  <c r="B41" i="9"/>
  <c r="J40" i="9"/>
  <c r="B40" i="9"/>
  <c r="J39" i="9"/>
  <c r="B39" i="9"/>
  <c r="J38" i="9"/>
  <c r="B38" i="9"/>
  <c r="J37" i="9"/>
  <c r="B37" i="9"/>
  <c r="J36" i="9"/>
  <c r="B36" i="9"/>
  <c r="J35" i="9"/>
  <c r="B35" i="9"/>
  <c r="J34" i="9"/>
  <c r="B34" i="9"/>
  <c r="J33" i="9"/>
  <c r="J32" i="9"/>
  <c r="B19" i="9"/>
  <c r="B32" i="9"/>
  <c r="J31" i="9"/>
  <c r="B31" i="9"/>
  <c r="J30" i="9"/>
  <c r="B30" i="9"/>
  <c r="J29" i="9"/>
  <c r="B29" i="9"/>
  <c r="J28" i="9"/>
  <c r="B28" i="9"/>
  <c r="J27" i="9"/>
  <c r="B27" i="9"/>
  <c r="J26" i="9"/>
  <c r="B26" i="9"/>
  <c r="J25" i="9"/>
  <c r="B25" i="9"/>
  <c r="D10" i="9"/>
  <c r="D9" i="9"/>
  <c r="D8" i="9"/>
  <c r="D7" i="9"/>
  <c r="D73" i="8"/>
  <c r="C72" i="8"/>
  <c r="D72" i="8"/>
  <c r="C25" i="8"/>
  <c r="D25" i="8"/>
  <c r="P25" i="8"/>
  <c r="C26" i="8"/>
  <c r="D26" i="8"/>
  <c r="P26" i="8"/>
  <c r="C27" i="8"/>
  <c r="D27" i="8"/>
  <c r="P27" i="8"/>
  <c r="C28" i="8"/>
  <c r="D28" i="8"/>
  <c r="P28" i="8"/>
  <c r="C29" i="8"/>
  <c r="D29" i="8"/>
  <c r="P29" i="8"/>
  <c r="C30" i="8"/>
  <c r="D30" i="8"/>
  <c r="P30" i="8"/>
  <c r="C31" i="8"/>
  <c r="D31" i="8"/>
  <c r="P31" i="8"/>
  <c r="C32" i="8"/>
  <c r="D32" i="8"/>
  <c r="P32" i="8"/>
  <c r="C34" i="8"/>
  <c r="D34" i="8"/>
  <c r="P34" i="8"/>
  <c r="C35" i="8"/>
  <c r="D35" i="8"/>
  <c r="P35" i="8"/>
  <c r="C36" i="8"/>
  <c r="D36" i="8"/>
  <c r="P36" i="8"/>
  <c r="C37" i="8"/>
  <c r="D37" i="8"/>
  <c r="P37" i="8"/>
  <c r="C38" i="8"/>
  <c r="D38" i="8"/>
  <c r="P38" i="8"/>
  <c r="C39" i="8"/>
  <c r="D39" i="8"/>
  <c r="P39" i="8"/>
  <c r="C40" i="8"/>
  <c r="D40" i="8"/>
  <c r="P40" i="8"/>
  <c r="C41" i="8"/>
  <c r="D41" i="8"/>
  <c r="P41" i="8"/>
  <c r="P42" i="8"/>
  <c r="C44" i="8"/>
  <c r="D44" i="8"/>
  <c r="P44" i="8"/>
  <c r="C45" i="8"/>
  <c r="D45" i="8"/>
  <c r="P45" i="8"/>
  <c r="C46" i="8"/>
  <c r="D46" i="8"/>
  <c r="P46" i="8"/>
  <c r="C47" i="8"/>
  <c r="D47" i="8"/>
  <c r="P47" i="8"/>
  <c r="C48" i="8"/>
  <c r="D48" i="8"/>
  <c r="P48" i="8"/>
  <c r="C49" i="8"/>
  <c r="D49" i="8"/>
  <c r="P49" i="8"/>
  <c r="C50" i="8"/>
  <c r="D50" i="8"/>
  <c r="P50" i="8"/>
  <c r="C51" i="8"/>
  <c r="D51" i="8"/>
  <c r="P51" i="8"/>
  <c r="C52" i="8"/>
  <c r="D52" i="8"/>
  <c r="P52" i="8"/>
  <c r="C53" i="8"/>
  <c r="D53" i="8"/>
  <c r="P53" i="8"/>
  <c r="C54" i="8"/>
  <c r="D54" i="8"/>
  <c r="P54" i="8"/>
  <c r="C55" i="8"/>
  <c r="D55" i="8"/>
  <c r="P55" i="8"/>
  <c r="C57" i="8"/>
  <c r="D57" i="8"/>
  <c r="P57" i="8"/>
  <c r="C58" i="8"/>
  <c r="D58" i="8"/>
  <c r="P58" i="8"/>
  <c r="C59" i="8"/>
  <c r="D59" i="8"/>
  <c r="P59" i="8"/>
  <c r="C60" i="8"/>
  <c r="D60" i="8"/>
  <c r="P60" i="8"/>
  <c r="C61" i="8"/>
  <c r="D61" i="8"/>
  <c r="P61" i="8"/>
  <c r="C62" i="8"/>
  <c r="D62" i="8"/>
  <c r="P62" i="8"/>
  <c r="C63" i="8"/>
  <c r="D63" i="8"/>
  <c r="P63" i="8"/>
  <c r="C64" i="8"/>
  <c r="D64" i="8"/>
  <c r="P64" i="8"/>
  <c r="C65" i="8"/>
  <c r="D65" i="8"/>
  <c r="P65" i="8"/>
  <c r="C66" i="8"/>
  <c r="D66" i="8"/>
  <c r="P66" i="8"/>
  <c r="C67" i="8"/>
  <c r="D67" i="8"/>
  <c r="P67" i="8"/>
  <c r="C68" i="8"/>
  <c r="D68" i="8"/>
  <c r="P68" i="8"/>
  <c r="P69" i="8"/>
  <c r="P71" i="8"/>
  <c r="O25" i="8"/>
  <c r="O26" i="8"/>
  <c r="O27" i="8"/>
  <c r="O28" i="8"/>
  <c r="O29" i="8"/>
  <c r="O30" i="8"/>
  <c r="O31" i="8"/>
  <c r="O32" i="8"/>
  <c r="O34" i="8"/>
  <c r="O35" i="8"/>
  <c r="O36" i="8"/>
  <c r="O37" i="8"/>
  <c r="O38" i="8"/>
  <c r="O39" i="8"/>
  <c r="O40" i="8"/>
  <c r="O41" i="8"/>
  <c r="O42" i="8"/>
  <c r="O44" i="8"/>
  <c r="O45" i="8"/>
  <c r="O46" i="8"/>
  <c r="O47" i="8"/>
  <c r="O48" i="8"/>
  <c r="O49" i="8"/>
  <c r="O50" i="8"/>
  <c r="O51" i="8"/>
  <c r="O52" i="8"/>
  <c r="O53" i="8"/>
  <c r="O54" i="8"/>
  <c r="O55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1" i="8"/>
  <c r="N25" i="8"/>
  <c r="N26" i="8"/>
  <c r="N27" i="8"/>
  <c r="N28" i="8"/>
  <c r="N29" i="8"/>
  <c r="N30" i="8"/>
  <c r="N31" i="8"/>
  <c r="N32" i="8"/>
  <c r="N34" i="8"/>
  <c r="N35" i="8"/>
  <c r="N36" i="8"/>
  <c r="N37" i="8"/>
  <c r="N38" i="8"/>
  <c r="N39" i="8"/>
  <c r="N40" i="8"/>
  <c r="N41" i="8"/>
  <c r="N42" i="8"/>
  <c r="N44" i="8"/>
  <c r="N45" i="8"/>
  <c r="N46" i="8"/>
  <c r="N47" i="8"/>
  <c r="N48" i="8"/>
  <c r="N49" i="8"/>
  <c r="N50" i="8"/>
  <c r="N51" i="8"/>
  <c r="N52" i="8"/>
  <c r="N53" i="8"/>
  <c r="N54" i="8"/>
  <c r="N55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1" i="8"/>
  <c r="M25" i="8"/>
  <c r="M26" i="8"/>
  <c r="M27" i="8"/>
  <c r="M28" i="8"/>
  <c r="M29" i="8"/>
  <c r="M30" i="8"/>
  <c r="M31" i="8"/>
  <c r="M32" i="8"/>
  <c r="M34" i="8"/>
  <c r="M35" i="8"/>
  <c r="M36" i="8"/>
  <c r="M37" i="8"/>
  <c r="M38" i="8"/>
  <c r="M39" i="8"/>
  <c r="M40" i="8"/>
  <c r="M41" i="8"/>
  <c r="M42" i="8"/>
  <c r="M44" i="8"/>
  <c r="M45" i="8"/>
  <c r="M46" i="8"/>
  <c r="M47" i="8"/>
  <c r="M48" i="8"/>
  <c r="M49" i="8"/>
  <c r="M50" i="8"/>
  <c r="M51" i="8"/>
  <c r="M52" i="8"/>
  <c r="M53" i="8"/>
  <c r="M54" i="8"/>
  <c r="M55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1" i="8"/>
  <c r="L25" i="8"/>
  <c r="L26" i="8"/>
  <c r="L27" i="8"/>
  <c r="L28" i="8"/>
  <c r="L29" i="8"/>
  <c r="L30" i="8"/>
  <c r="L31" i="8"/>
  <c r="L32" i="8"/>
  <c r="L34" i="8"/>
  <c r="L35" i="8"/>
  <c r="L36" i="8"/>
  <c r="L37" i="8"/>
  <c r="L38" i="8"/>
  <c r="L39" i="8"/>
  <c r="L40" i="8"/>
  <c r="L41" i="8"/>
  <c r="L42" i="8"/>
  <c r="L44" i="8"/>
  <c r="L45" i="8"/>
  <c r="L46" i="8"/>
  <c r="L47" i="8"/>
  <c r="L48" i="8"/>
  <c r="L49" i="8"/>
  <c r="L50" i="8"/>
  <c r="L51" i="8"/>
  <c r="L52" i="8"/>
  <c r="L53" i="8"/>
  <c r="L54" i="8"/>
  <c r="L55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1" i="8"/>
  <c r="J68" i="8"/>
  <c r="B22" i="8"/>
  <c r="B68" i="8"/>
  <c r="J67" i="8"/>
  <c r="B67" i="8"/>
  <c r="J66" i="8"/>
  <c r="B66" i="8"/>
  <c r="J65" i="8"/>
  <c r="B65" i="8"/>
  <c r="J64" i="8"/>
  <c r="B64" i="8"/>
  <c r="J63" i="8"/>
  <c r="B63" i="8"/>
  <c r="J62" i="8"/>
  <c r="B62" i="8"/>
  <c r="J61" i="8"/>
  <c r="B61" i="8"/>
  <c r="J60" i="8"/>
  <c r="B60" i="8"/>
  <c r="J59" i="8"/>
  <c r="B59" i="8"/>
  <c r="J58" i="8"/>
  <c r="B58" i="8"/>
  <c r="J57" i="8"/>
  <c r="B57" i="8"/>
  <c r="J55" i="8"/>
  <c r="B21" i="8"/>
  <c r="B55" i="8"/>
  <c r="J54" i="8"/>
  <c r="B54" i="8"/>
  <c r="J53" i="8"/>
  <c r="B53" i="8"/>
  <c r="J52" i="8"/>
  <c r="B52" i="8"/>
  <c r="J51" i="8"/>
  <c r="B51" i="8"/>
  <c r="J50" i="8"/>
  <c r="B50" i="8"/>
  <c r="J49" i="8"/>
  <c r="B49" i="8"/>
  <c r="J48" i="8"/>
  <c r="B48" i="8"/>
  <c r="J47" i="8"/>
  <c r="B47" i="8"/>
  <c r="J46" i="8"/>
  <c r="B46" i="8"/>
  <c r="J45" i="8"/>
  <c r="B45" i="8"/>
  <c r="J44" i="8"/>
  <c r="B44" i="8"/>
  <c r="J41" i="8"/>
  <c r="B20" i="8"/>
  <c r="B41" i="8"/>
  <c r="J40" i="8"/>
  <c r="B40" i="8"/>
  <c r="J39" i="8"/>
  <c r="B39" i="8"/>
  <c r="J38" i="8"/>
  <c r="B38" i="8"/>
  <c r="J37" i="8"/>
  <c r="B37" i="8"/>
  <c r="J36" i="8"/>
  <c r="B36" i="8"/>
  <c r="J35" i="8"/>
  <c r="B35" i="8"/>
  <c r="J34" i="8"/>
  <c r="B34" i="8"/>
  <c r="J33" i="8"/>
  <c r="J32" i="8"/>
  <c r="B19" i="8"/>
  <c r="B32" i="8"/>
  <c r="J31" i="8"/>
  <c r="B31" i="8"/>
  <c r="J30" i="8"/>
  <c r="B30" i="8"/>
  <c r="J29" i="8"/>
  <c r="B29" i="8"/>
  <c r="J28" i="8"/>
  <c r="B28" i="8"/>
  <c r="J27" i="8"/>
  <c r="B27" i="8"/>
  <c r="J26" i="8"/>
  <c r="B26" i="8"/>
  <c r="J25" i="8"/>
  <c r="B25" i="8"/>
  <c r="D10" i="8"/>
  <c r="D9" i="8"/>
  <c r="D8" i="8"/>
  <c r="D7" i="8"/>
  <c r="D73" i="5"/>
  <c r="C72" i="5"/>
  <c r="D72" i="5"/>
  <c r="C68" i="5"/>
  <c r="D68" i="5"/>
  <c r="P68" i="5"/>
  <c r="O68" i="5"/>
  <c r="N68" i="5"/>
  <c r="M68" i="5"/>
  <c r="L68" i="5"/>
  <c r="C67" i="5"/>
  <c r="D67" i="5"/>
  <c r="P67" i="5"/>
  <c r="O67" i="5"/>
  <c r="N67" i="5"/>
  <c r="M67" i="5"/>
  <c r="L67" i="5"/>
  <c r="C66" i="5"/>
  <c r="D66" i="5"/>
  <c r="P66" i="5"/>
  <c r="O66" i="5"/>
  <c r="N66" i="5"/>
  <c r="M66" i="5"/>
  <c r="L66" i="5"/>
  <c r="C65" i="5"/>
  <c r="D65" i="5"/>
  <c r="P65" i="5"/>
  <c r="O65" i="5"/>
  <c r="N65" i="5"/>
  <c r="M65" i="5"/>
  <c r="L65" i="5"/>
  <c r="C64" i="5"/>
  <c r="D64" i="5"/>
  <c r="P64" i="5"/>
  <c r="O64" i="5"/>
  <c r="N64" i="5"/>
  <c r="M64" i="5"/>
  <c r="L64" i="5"/>
  <c r="C63" i="5"/>
  <c r="D63" i="5"/>
  <c r="P63" i="5"/>
  <c r="O63" i="5"/>
  <c r="N63" i="5"/>
  <c r="M63" i="5"/>
  <c r="L63" i="5"/>
  <c r="C62" i="5"/>
  <c r="D62" i="5"/>
  <c r="P62" i="5"/>
  <c r="O62" i="5"/>
  <c r="N62" i="5"/>
  <c r="M62" i="5"/>
  <c r="L62" i="5"/>
  <c r="C61" i="5"/>
  <c r="D61" i="5"/>
  <c r="P61" i="5"/>
  <c r="O61" i="5"/>
  <c r="N61" i="5"/>
  <c r="M61" i="5"/>
  <c r="L61" i="5"/>
  <c r="C60" i="5"/>
  <c r="D60" i="5"/>
  <c r="P60" i="5"/>
  <c r="O60" i="5"/>
  <c r="N60" i="5"/>
  <c r="M60" i="5"/>
  <c r="L60" i="5"/>
  <c r="C59" i="5"/>
  <c r="D59" i="5"/>
  <c r="P59" i="5"/>
  <c r="O59" i="5"/>
  <c r="N59" i="5"/>
  <c r="M59" i="5"/>
  <c r="L59" i="5"/>
  <c r="C58" i="5"/>
  <c r="D58" i="5"/>
  <c r="P58" i="5"/>
  <c r="O58" i="5"/>
  <c r="N58" i="5"/>
  <c r="M58" i="5"/>
  <c r="L58" i="5"/>
  <c r="C57" i="5"/>
  <c r="D57" i="5"/>
  <c r="P57" i="5"/>
  <c r="O57" i="5"/>
  <c r="N57" i="5"/>
  <c r="M57" i="5"/>
  <c r="L57" i="5"/>
  <c r="C55" i="5"/>
  <c r="D55" i="5"/>
  <c r="P55" i="5"/>
  <c r="O55" i="5"/>
  <c r="N55" i="5"/>
  <c r="M55" i="5"/>
  <c r="L55" i="5"/>
  <c r="C54" i="5"/>
  <c r="D54" i="5"/>
  <c r="P54" i="5"/>
  <c r="O54" i="5"/>
  <c r="N54" i="5"/>
  <c r="M54" i="5"/>
  <c r="L54" i="5"/>
  <c r="C53" i="5"/>
  <c r="D53" i="5"/>
  <c r="P53" i="5"/>
  <c r="O53" i="5"/>
  <c r="N53" i="5"/>
  <c r="M53" i="5"/>
  <c r="L53" i="5"/>
  <c r="C52" i="5"/>
  <c r="D52" i="5"/>
  <c r="P52" i="5"/>
  <c r="O52" i="5"/>
  <c r="N52" i="5"/>
  <c r="M52" i="5"/>
  <c r="L52" i="5"/>
  <c r="C51" i="5"/>
  <c r="D51" i="5"/>
  <c r="P51" i="5"/>
  <c r="O51" i="5"/>
  <c r="N51" i="5"/>
  <c r="M51" i="5"/>
  <c r="L51" i="5"/>
  <c r="C50" i="5"/>
  <c r="D50" i="5"/>
  <c r="P50" i="5"/>
  <c r="O50" i="5"/>
  <c r="N50" i="5"/>
  <c r="M50" i="5"/>
  <c r="L50" i="5"/>
  <c r="C49" i="5"/>
  <c r="D49" i="5"/>
  <c r="P49" i="5"/>
  <c r="O49" i="5"/>
  <c r="N49" i="5"/>
  <c r="M49" i="5"/>
  <c r="L49" i="5"/>
  <c r="C48" i="5"/>
  <c r="D48" i="5"/>
  <c r="P48" i="5"/>
  <c r="O48" i="5"/>
  <c r="N48" i="5"/>
  <c r="M48" i="5"/>
  <c r="L48" i="5"/>
  <c r="C47" i="5"/>
  <c r="D47" i="5"/>
  <c r="P47" i="5"/>
  <c r="O47" i="5"/>
  <c r="N47" i="5"/>
  <c r="M47" i="5"/>
  <c r="L47" i="5"/>
  <c r="C46" i="5"/>
  <c r="D46" i="5"/>
  <c r="P46" i="5"/>
  <c r="O46" i="5"/>
  <c r="N46" i="5"/>
  <c r="M46" i="5"/>
  <c r="L46" i="5"/>
  <c r="C45" i="5"/>
  <c r="D45" i="5"/>
  <c r="P45" i="5"/>
  <c r="O45" i="5"/>
  <c r="N45" i="5"/>
  <c r="M45" i="5"/>
  <c r="L45" i="5"/>
  <c r="C44" i="5"/>
  <c r="D44" i="5"/>
  <c r="P44" i="5"/>
  <c r="O44" i="5"/>
  <c r="N44" i="5"/>
  <c r="M44" i="5"/>
  <c r="L44" i="5"/>
  <c r="C41" i="5"/>
  <c r="D41" i="5"/>
  <c r="P41" i="5"/>
  <c r="O41" i="5"/>
  <c r="N41" i="5"/>
  <c r="M41" i="5"/>
  <c r="L41" i="5"/>
  <c r="C40" i="5"/>
  <c r="D40" i="5"/>
  <c r="P40" i="5"/>
  <c r="O40" i="5"/>
  <c r="N40" i="5"/>
  <c r="M40" i="5"/>
  <c r="L40" i="5"/>
  <c r="C39" i="5"/>
  <c r="D39" i="5"/>
  <c r="P39" i="5"/>
  <c r="O39" i="5"/>
  <c r="N39" i="5"/>
  <c r="M39" i="5"/>
  <c r="L39" i="5"/>
  <c r="C38" i="5"/>
  <c r="D38" i="5"/>
  <c r="P38" i="5"/>
  <c r="O38" i="5"/>
  <c r="N38" i="5"/>
  <c r="M38" i="5"/>
  <c r="L38" i="5"/>
  <c r="C37" i="5"/>
  <c r="D37" i="5"/>
  <c r="P37" i="5"/>
  <c r="O37" i="5"/>
  <c r="N37" i="5"/>
  <c r="M37" i="5"/>
  <c r="L37" i="5"/>
  <c r="C36" i="5"/>
  <c r="D36" i="5"/>
  <c r="P36" i="5"/>
  <c r="O36" i="5"/>
  <c r="N36" i="5"/>
  <c r="M36" i="5"/>
  <c r="L36" i="5"/>
  <c r="C35" i="5"/>
  <c r="D35" i="5"/>
  <c r="P35" i="5"/>
  <c r="O35" i="5"/>
  <c r="N35" i="5"/>
  <c r="M35" i="5"/>
  <c r="L35" i="5"/>
  <c r="C34" i="5"/>
  <c r="D34" i="5"/>
  <c r="P34" i="5"/>
  <c r="O34" i="5"/>
  <c r="N34" i="5"/>
  <c r="M34" i="5"/>
  <c r="L34" i="5"/>
  <c r="C32" i="5"/>
  <c r="D32" i="5"/>
  <c r="P32" i="5"/>
  <c r="O32" i="5"/>
  <c r="N32" i="5"/>
  <c r="M32" i="5"/>
  <c r="L32" i="5"/>
  <c r="C31" i="5"/>
  <c r="D31" i="5"/>
  <c r="P31" i="5"/>
  <c r="O31" i="5"/>
  <c r="N31" i="5"/>
  <c r="M31" i="5"/>
  <c r="L31" i="5"/>
  <c r="C30" i="5"/>
  <c r="D30" i="5"/>
  <c r="P30" i="5"/>
  <c r="O30" i="5"/>
  <c r="N30" i="5"/>
  <c r="M30" i="5"/>
  <c r="L30" i="5"/>
  <c r="C29" i="5"/>
  <c r="D29" i="5"/>
  <c r="P29" i="5"/>
  <c r="O29" i="5"/>
  <c r="N29" i="5"/>
  <c r="M29" i="5"/>
  <c r="L29" i="5"/>
  <c r="C28" i="5"/>
  <c r="D28" i="5"/>
  <c r="P28" i="5"/>
  <c r="O28" i="5"/>
  <c r="N28" i="5"/>
  <c r="M28" i="5"/>
  <c r="L28" i="5"/>
  <c r="C27" i="5"/>
  <c r="D27" i="5"/>
  <c r="P27" i="5"/>
  <c r="O27" i="5"/>
  <c r="N27" i="5"/>
  <c r="M27" i="5"/>
  <c r="L27" i="5"/>
  <c r="C26" i="5"/>
  <c r="D26" i="5"/>
  <c r="P26" i="5"/>
  <c r="O26" i="5"/>
  <c r="N26" i="5"/>
  <c r="M26" i="5"/>
  <c r="L26" i="5"/>
  <c r="C25" i="5"/>
  <c r="D25" i="5"/>
  <c r="P25" i="5"/>
  <c r="O25" i="5"/>
  <c r="N25" i="5"/>
  <c r="M25" i="5"/>
  <c r="L25" i="5"/>
  <c r="D8" i="5"/>
  <c r="B22" i="5"/>
  <c r="B68" i="5"/>
  <c r="B67" i="5"/>
  <c r="B66" i="5"/>
  <c r="B65" i="5"/>
  <c r="B64" i="5"/>
  <c r="B63" i="5"/>
  <c r="B62" i="5"/>
  <c r="B61" i="5"/>
  <c r="B60" i="5"/>
  <c r="B59" i="5"/>
  <c r="B58" i="5"/>
  <c r="B57" i="5"/>
  <c r="B21" i="5"/>
  <c r="B55" i="5"/>
  <c r="B54" i="5"/>
  <c r="B53" i="5"/>
  <c r="B52" i="5"/>
  <c r="B51" i="5"/>
  <c r="B50" i="5"/>
  <c r="B49" i="5"/>
  <c r="B48" i="5"/>
  <c r="B47" i="5"/>
  <c r="B46" i="5"/>
  <c r="B45" i="5"/>
  <c r="B44" i="5"/>
  <c r="B20" i="5"/>
  <c r="B41" i="5"/>
  <c r="B40" i="5"/>
  <c r="B39" i="5"/>
  <c r="B38" i="5"/>
  <c r="B37" i="5"/>
  <c r="B36" i="5"/>
  <c r="B35" i="5"/>
  <c r="B34" i="5"/>
  <c r="B19" i="5"/>
  <c r="B32" i="5"/>
  <c r="B31" i="5"/>
  <c r="B30" i="5"/>
  <c r="B29" i="5"/>
  <c r="B28" i="5"/>
  <c r="B27" i="5"/>
  <c r="B26" i="5"/>
  <c r="B25" i="5"/>
  <c r="D7" i="5"/>
  <c r="D10" i="5"/>
  <c r="D16" i="5"/>
  <c r="D14" i="5"/>
  <c r="P42" i="5"/>
  <c r="P69" i="5"/>
  <c r="P71" i="5"/>
  <c r="O42" i="5"/>
  <c r="O69" i="5"/>
  <c r="O71" i="5"/>
  <c r="N42" i="5"/>
  <c r="N69" i="5"/>
  <c r="N71" i="5"/>
  <c r="M42" i="5"/>
  <c r="M69" i="5"/>
  <c r="M71" i="5"/>
  <c r="L42" i="5"/>
  <c r="L69" i="5"/>
  <c r="L71" i="5"/>
  <c r="J68" i="5"/>
  <c r="J67" i="5"/>
  <c r="J66" i="5"/>
  <c r="J65" i="5"/>
  <c r="J64" i="5"/>
  <c r="J63" i="5"/>
  <c r="J62" i="5"/>
  <c r="J61" i="5"/>
  <c r="J60" i="5"/>
  <c r="J59" i="5"/>
  <c r="J58" i="5"/>
  <c r="J57" i="5"/>
  <c r="J55" i="5"/>
  <c r="J54" i="5"/>
  <c r="J53" i="5"/>
  <c r="J52" i="5"/>
  <c r="J51" i="5"/>
  <c r="J50" i="5"/>
  <c r="J49" i="5"/>
  <c r="J48" i="5"/>
  <c r="J47" i="5"/>
  <c r="J46" i="5"/>
  <c r="J45" i="5"/>
  <c r="J44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D15" i="5"/>
  <c r="D13" i="5"/>
  <c r="D9" i="5"/>
</calcChain>
</file>

<file path=xl/connections.xml><?xml version="1.0" encoding="utf-8"?>
<connections xmlns="http://schemas.openxmlformats.org/spreadsheetml/2006/main">
  <connection id="1" name="indexes.txt" type="6" refreshedVersion="0" background="1" saveData="1">
    <textPr fileType="mac" sourceFile="Macintosh HD:Users:travisglenn:indexes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<sst xmlns="http://schemas.openxmlformats.org/spreadsheetml/2006/main" count="2019" uniqueCount="665">
  <si>
    <t>ACGTAGACC</t>
    <phoneticPr fontId="19" type="noConversion"/>
  </si>
  <si>
    <t>GGTATC</t>
    <phoneticPr fontId="19" type="noConversion"/>
  </si>
  <si>
    <t>CAACGCT</t>
    <phoneticPr fontId="19" type="noConversion"/>
  </si>
  <si>
    <t>AGTTGCAG</t>
    <phoneticPr fontId="19" type="noConversion"/>
  </si>
  <si>
    <t>TGACCATGA</t>
    <phoneticPr fontId="19" type="noConversion"/>
  </si>
  <si>
    <t>Copy the primers above &amp; paste (special, values) into the plate order form for your favorite oligo vendor (e.g., IDT)</t>
  </si>
  <si>
    <t>Failing to use paste-special-values will result in the loss of internal tags!  See below for an example of one primer from above copied &amp; pasted two ways:</t>
  </si>
  <si>
    <r>
      <t>paste (</t>
    </r>
    <r>
      <rPr>
        <sz val="12"/>
        <color rgb="FFFF0000"/>
        <rFont val="Calibri"/>
        <family val="2"/>
        <scheme val="minor"/>
      </rPr>
      <t>tag is lost!</t>
    </r>
    <r>
      <rPr>
        <sz val="12"/>
        <color theme="1"/>
        <rFont val="Calibri"/>
        <family val="2"/>
        <scheme val="minor"/>
      </rPr>
      <t>)</t>
    </r>
  </si>
  <si>
    <t>paste-special</t>
  </si>
  <si>
    <t xml:space="preserve">You don't need to get all 20 of these, but you do want to get them in sets of 4.  I would get one forward &amp; one reverse - ensure those work in PCR first. </t>
  </si>
  <si>
    <t>If one set of forward &amp; reverses work, then I would get 8 forwards &amp; 4, 8, or 12 reverses depending on how many samples I needed to do.</t>
  </si>
  <si>
    <t>Enzyme specific overhang</t>
  </si>
  <si>
    <t>Universal fusions</t>
  </si>
  <si>
    <t>CCGAAT</t>
  </si>
  <si>
    <t>TTAGGCA</t>
  </si>
  <si>
    <t>AACTCGTC</t>
  </si>
  <si>
    <t>GGTCTACGT</t>
  </si>
  <si>
    <t>GATACC</t>
  </si>
  <si>
    <t>AGCGTTG</t>
  </si>
  <si>
    <t>CTGCAACT</t>
  </si>
  <si>
    <t>i5-lower</t>
  </si>
  <si>
    <t>i5-upper</t>
  </si>
  <si>
    <t>i7-upper</t>
  </si>
  <si>
    <t>i7-lower</t>
  </si>
  <si>
    <t>Boxes this color are where you input your information.  All of the rest is done automagically…</t>
  </si>
  <si>
    <t>Rev Comp Tags</t>
  </si>
  <si>
    <t>iTru_</t>
    <phoneticPr fontId="19" type="noConversion"/>
  </si>
  <si>
    <t>NheI</t>
    <phoneticPr fontId="19" type="noConversion"/>
  </si>
  <si>
    <t>EcoRI</t>
    <phoneticPr fontId="19" type="noConversion"/>
  </si>
  <si>
    <t>R1_stub</t>
    <phoneticPr fontId="19" type="noConversion"/>
  </si>
  <si>
    <t>R2_RC_stub</t>
    <phoneticPr fontId="19" type="noConversion"/>
  </si>
  <si>
    <t>R2</t>
    <phoneticPr fontId="19" type="noConversion"/>
  </si>
  <si>
    <t>ClaI</t>
    <phoneticPr fontId="19" type="noConversion"/>
  </si>
  <si>
    <t>ClaI</t>
    <phoneticPr fontId="19" type="noConversion"/>
  </si>
  <si>
    <t>BamHI</t>
    <phoneticPr fontId="19" type="noConversion"/>
  </si>
  <si>
    <t>BamHI</t>
    <phoneticPr fontId="19" type="noConversion"/>
  </si>
  <si>
    <t>PstI</t>
    <phoneticPr fontId="19" type="noConversion"/>
  </si>
  <si>
    <t>DdeI</t>
    <phoneticPr fontId="19" type="noConversion"/>
  </si>
  <si>
    <t>DdeI</t>
    <phoneticPr fontId="19" type="noConversion"/>
  </si>
  <si>
    <t>CviQI</t>
    <phoneticPr fontId="19" type="noConversion"/>
  </si>
  <si>
    <t>CviQI</t>
    <phoneticPr fontId="19" type="noConversion"/>
  </si>
  <si>
    <t>HindIII</t>
    <phoneticPr fontId="19" type="noConversion"/>
  </si>
  <si>
    <t>HindIII</t>
    <phoneticPr fontId="19" type="noConversion"/>
  </si>
  <si>
    <t>ATTCGG</t>
    <phoneticPr fontId="19" type="noConversion"/>
  </si>
  <si>
    <t>TGCCTAA</t>
    <phoneticPr fontId="19" type="noConversion"/>
  </si>
  <si>
    <t>GACGAGTT</t>
    <phoneticPr fontId="19" type="noConversion"/>
  </si>
  <si>
    <t>Grand Total</t>
  </si>
  <si>
    <t>Not generally available</t>
  </si>
  <si>
    <t>plate</t>
  </si>
  <si>
    <t>tubes</t>
  </si>
  <si>
    <t>IDT List Prices for Plates</t>
  </si>
  <si>
    <r>
      <rPr>
        <sz val="12"/>
        <color theme="1"/>
        <rFont val="Calibri"/>
        <family val="2"/>
        <scheme val="minor"/>
      </rPr>
      <t xml:space="preserve">Plate        </t>
    </r>
    <r>
      <rPr>
        <u/>
        <sz val="12"/>
        <color theme="1"/>
        <rFont val="Calibri"/>
        <family val="2"/>
        <scheme val="minor"/>
      </rPr>
      <t>25 nmol</t>
    </r>
  </si>
  <si>
    <r>
      <rPr>
        <sz val="12"/>
        <color theme="1"/>
        <rFont val="Calibri"/>
        <family val="2"/>
        <scheme val="minor"/>
      </rPr>
      <t xml:space="preserve">Plate        </t>
    </r>
    <r>
      <rPr>
        <u/>
        <sz val="12"/>
        <color theme="1"/>
        <rFont val="Calibri"/>
        <family val="2"/>
        <scheme val="minor"/>
      </rPr>
      <t>100 nmol</t>
    </r>
  </si>
  <si>
    <r>
      <rPr>
        <sz val="12"/>
        <color theme="1"/>
        <rFont val="Calibri"/>
        <family val="2"/>
        <scheme val="minor"/>
      </rPr>
      <t xml:space="preserve">Plate        </t>
    </r>
    <r>
      <rPr>
        <u/>
        <sz val="12"/>
        <color theme="1"/>
        <rFont val="Calibri"/>
        <family val="2"/>
        <scheme val="minor"/>
      </rPr>
      <t>250 nmol</t>
    </r>
  </si>
  <si>
    <r>
      <rPr>
        <sz val="12"/>
        <color theme="1"/>
        <rFont val="Calibri"/>
        <family val="2"/>
        <scheme val="minor"/>
      </rPr>
      <t xml:space="preserve">Tube        </t>
    </r>
    <r>
      <rPr>
        <u/>
        <sz val="12"/>
        <color theme="1"/>
        <rFont val="Calibri"/>
        <family val="2"/>
        <scheme val="minor"/>
      </rPr>
      <t>100 nmol</t>
    </r>
  </si>
  <si>
    <r>
      <rPr>
        <sz val="12"/>
        <color theme="1"/>
        <rFont val="Calibri"/>
        <family val="2"/>
        <scheme val="minor"/>
      </rPr>
      <t xml:space="preserve">Tube        </t>
    </r>
    <r>
      <rPr>
        <u/>
        <sz val="12"/>
        <color theme="1"/>
        <rFont val="Calibri"/>
        <family val="2"/>
        <scheme val="minor"/>
      </rPr>
      <t>250 nmol</t>
    </r>
  </si>
  <si>
    <t>PS</t>
  </si>
  <si>
    <t>cell</t>
  </si>
  <si>
    <r>
      <t>GACATG</t>
    </r>
    <r>
      <rPr>
        <sz val="12"/>
        <color rgb="FF008000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G</t>
    </r>
  </si>
  <si>
    <t>_</t>
  </si>
  <si>
    <t>Sequence</t>
  </si>
  <si>
    <t>Length</t>
  </si>
  <si>
    <t>Notes</t>
  </si>
  <si>
    <t>scale</t>
  </si>
  <si>
    <t>cost/base</t>
  </si>
  <si>
    <t>lengths</t>
  </si>
  <si>
    <t>25 nmol</t>
  </si>
  <si>
    <t>15-60</t>
  </si>
  <si>
    <t>100 nmol</t>
  </si>
  <si>
    <t>10-90</t>
  </si>
  <si>
    <t>iNext Fusion Primers with Internal Tags</t>
  </si>
  <si>
    <t>Tag count</t>
  </si>
  <si>
    <t>Tag Label</t>
  </si>
  <si>
    <t>A</t>
  </si>
  <si>
    <t>B</t>
  </si>
  <si>
    <t>C</t>
  </si>
  <si>
    <t>D</t>
  </si>
  <si>
    <t>E</t>
  </si>
  <si>
    <t>F</t>
  </si>
  <si>
    <t>G</t>
  </si>
  <si>
    <t>H</t>
  </si>
  <si>
    <t>T</t>
    <phoneticPr fontId="19" type="noConversion"/>
  </si>
  <si>
    <t>AT</t>
    <phoneticPr fontId="19" type="noConversion"/>
  </si>
  <si>
    <t>C</t>
    <phoneticPr fontId="19" type="noConversion"/>
  </si>
  <si>
    <t>CTGCA</t>
    <phoneticPr fontId="19" type="noConversion"/>
  </si>
  <si>
    <t>G</t>
    <phoneticPr fontId="19" type="noConversion"/>
  </si>
  <si>
    <t>TNAC</t>
    <phoneticPr fontId="19" type="noConversion"/>
  </si>
  <si>
    <t>AGCTA</t>
    <phoneticPr fontId="19" type="noConversion"/>
  </si>
  <si>
    <t>AGATCGGAAGAGCGTCGTGTAGGGAAAGAGTGT</t>
    <phoneticPr fontId="19" type="noConversion"/>
  </si>
  <si>
    <r>
      <t>C</t>
    </r>
    <r>
      <rPr>
        <sz val="12"/>
        <color rgb="FF008000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CATGTC</t>
    </r>
  </si>
  <si>
    <t>TCATGGTCA</t>
  </si>
  <si>
    <r>
      <t>CAACGAT</t>
    </r>
    <r>
      <rPr>
        <sz val="12"/>
        <color rgb="FF0000FF"/>
        <rFont val="Calibri"/>
        <family val="2"/>
        <scheme val="minor"/>
      </rPr>
      <t>C</t>
    </r>
  </si>
  <si>
    <r>
      <t>TGCAT</t>
    </r>
    <r>
      <rPr>
        <sz val="12"/>
        <rFont val="Calibri"/>
        <family val="2"/>
        <scheme val="minor"/>
      </rPr>
      <t>A</t>
    </r>
    <r>
      <rPr>
        <sz val="12"/>
        <color rgb="FF0000FF"/>
        <rFont val="Calibri"/>
        <family val="2"/>
        <scheme val="minor"/>
      </rPr>
      <t>C</t>
    </r>
  </si>
  <si>
    <r>
      <t>TGATG</t>
    </r>
    <r>
      <rPr>
        <sz val="12"/>
        <color rgb="FF0000FF"/>
        <rFont val="Calibri"/>
        <family val="2"/>
        <scheme val="minor"/>
      </rPr>
      <t>C</t>
    </r>
  </si>
  <si>
    <r>
      <rPr>
        <sz val="12"/>
        <color rgb="FF0000FF"/>
        <rFont val="Calibri"/>
        <family val="2"/>
        <scheme val="minor"/>
      </rPr>
      <t>G</t>
    </r>
    <r>
      <rPr>
        <sz val="12"/>
        <color rgb="FF000000"/>
        <rFont val="Calibri"/>
        <family val="2"/>
        <scheme val="minor"/>
      </rPr>
      <t>ATCGTTG</t>
    </r>
  </si>
  <si>
    <r>
      <rPr>
        <sz val="12"/>
        <color rgb="FF0000FF"/>
        <rFont val="Calibri"/>
        <family val="2"/>
        <scheme val="minor"/>
      </rPr>
      <t>G</t>
    </r>
    <r>
      <rPr>
        <sz val="12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ATGCA</t>
    </r>
  </si>
  <si>
    <r>
      <rPr>
        <sz val="12"/>
        <color rgb="FF0000FF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CATCA</t>
    </r>
  </si>
  <si>
    <t>R1_RCp</t>
  </si>
  <si>
    <t>ACGACGCTCTTCCGATCT</t>
  </si>
  <si>
    <r>
      <t>AGATCGGAAGAGCACACGT</t>
    </r>
    <r>
      <rPr>
        <sz val="11"/>
        <color indexed="10"/>
        <rFont val="Courier"/>
        <family val="1"/>
      </rPr>
      <t>aatcc</t>
    </r>
  </si>
  <si>
    <t>GTGACTGGAGTTCAGACGTGTGCTCTTCCGATCT</t>
    <phoneticPr fontId="19" type="noConversion"/>
  </si>
  <si>
    <t>NheI</t>
    <phoneticPr fontId="19" type="noConversion"/>
  </si>
  <si>
    <t>EcoRI</t>
    <phoneticPr fontId="19" type="noConversion"/>
  </si>
  <si>
    <t>AATTA</t>
    <phoneticPr fontId="19" type="noConversion"/>
  </si>
  <si>
    <t>G</t>
    <phoneticPr fontId="19" type="noConversion"/>
  </si>
  <si>
    <t>not showing 5' /phos/</t>
  </si>
  <si>
    <t>CTAACG</t>
  </si>
  <si>
    <t>TCGGTAC</t>
  </si>
  <si>
    <t>AGCTACACT</t>
  </si>
  <si>
    <t>ACGCAT</t>
  </si>
  <si>
    <t>TGTGCACGA</t>
  </si>
  <si>
    <t>ATGCTGT</t>
  </si>
  <si>
    <t>CATGACCT</t>
  </si>
  <si>
    <t>TGCAGTGAG</t>
  </si>
  <si>
    <t>CGTTAG</t>
  </si>
  <si>
    <t>GTACCGA</t>
  </si>
  <si>
    <t>AGTGTAGCT</t>
  </si>
  <si>
    <t>ATGCGT</t>
  </si>
  <si>
    <t>TCGTGCACA</t>
  </si>
  <si>
    <t>ACAGCAT</t>
  </si>
  <si>
    <t>AGGTCATG</t>
  </si>
  <si>
    <t>CTCACTGCA</t>
  </si>
  <si>
    <t>250 nmol</t>
  </si>
  <si>
    <t>phos</t>
  </si>
  <si>
    <t>5-100</t>
  </si>
  <si>
    <t>* (phosphorothioate)</t>
  </si>
  <si>
    <t>Subtotal</t>
  </si>
  <si>
    <t>Fusion of iTru &amp; enzyme specific ends (no tags)</t>
  </si>
  <si>
    <t>/5phos/CTAGC</t>
  </si>
  <si>
    <t>GATCG</t>
    <phoneticPr fontId="19" type="noConversion"/>
  </si>
  <si>
    <t>G</t>
    <phoneticPr fontId="19" type="noConversion"/>
  </si>
  <si>
    <t>/5phos/CGAT</t>
  </si>
  <si>
    <t>/5phos/G</t>
  </si>
  <si>
    <t>/5phos/TAC</t>
  </si>
  <si>
    <t>Phos</t>
  </si>
  <si>
    <t>Synthesize at any scale you want, but the 100 nmol seems like a good compromise in yield vs. cost</t>
  </si>
  <si>
    <t>/5phos/CTAGCATTCGGAGATCGGAAGAGCGTCGTGTAGGGAAAGAGTGT</t>
  </si>
  <si>
    <t>c34</t>
  </si>
  <si>
    <t xml:space="preserve">Here are completely worked out examples of how to assemble 3RAD adapters that are compatible with Illumina TruSeqHT primers &amp; libraries </t>
  </si>
  <si>
    <t>* PS</t>
  </si>
  <si>
    <t>Ordering Information</t>
  </si>
  <si>
    <t>Name</t>
  </si>
  <si>
    <t>Complete Sequence</t>
  </si>
  <si>
    <t>Illumina i7 HT</t>
  </si>
  <si>
    <t>D701</t>
  </si>
  <si>
    <t>D702</t>
  </si>
  <si>
    <t>D703</t>
  </si>
  <si>
    <t>D704</t>
  </si>
  <si>
    <t>D705</t>
  </si>
  <si>
    <t>D706</t>
  </si>
  <si>
    <t>D707</t>
  </si>
  <si>
    <t>D708</t>
  </si>
  <si>
    <t>D709</t>
  </si>
  <si>
    <t>D710</t>
  </si>
  <si>
    <t>D711</t>
  </si>
  <si>
    <t>D712</t>
  </si>
  <si>
    <t>Illumina - i5 HT</t>
  </si>
  <si>
    <t>D501</t>
  </si>
  <si>
    <t>D502</t>
  </si>
  <si>
    <t>D503</t>
  </si>
  <si>
    <t>D504</t>
  </si>
  <si>
    <t>D505</t>
  </si>
  <si>
    <t>D506</t>
  </si>
  <si>
    <t>D507</t>
  </si>
  <si>
    <t>D508</t>
  </si>
  <si>
    <t>CAAGCAGAAGACGGCATACGAGATAGCTTCAGGTGACTGGAGTTCAG</t>
  </si>
  <si>
    <t>CAAGCAGAAGACGGCATACGAGATCGAGTAATGTGACTGGAGTTCAG</t>
  </si>
  <si>
    <t>CAAGCAGAAGACGGCATACGAGATTCTCCGGAGTGACTGGAGTTCAG</t>
  </si>
  <si>
    <t>CAAGCAGAAGACGGCATACGAGATAATGAGCGGTGACTGGAGTTCAG</t>
  </si>
  <si>
    <t>CAAGCAGAAGACGGCATACGAGATGGAATCTCGTGACTGGAGTTCAG</t>
  </si>
  <si>
    <t>CAAGCAGAAGACGGCATACGAGATTTCTGAATGTGACTGGAGTTCAG</t>
  </si>
  <si>
    <t>CAAGCAGAAGACGGCATACGAGATACGAATTCGTGACTGGAGTTCAG</t>
  </si>
  <si>
    <t>CAAGCAGAAGACGGCATACGAGATGCGCATTAGTGACTGGAGTTCAG</t>
  </si>
  <si>
    <t>CAAGCAGAAGACGGCATACGAGATCATAGCCGGTGACTGGAGTTCAG</t>
  </si>
  <si>
    <t>CAAGCAGAAGACGGCATACGAGATTTCGCGGAGTGACTGGAGTTCAG</t>
  </si>
  <si>
    <t>CAAGCAGAAGACGGCATACGAGATGCGCGAGAGTGACTGGAGTTCAG</t>
  </si>
  <si>
    <t>CAAGCAGAAGACGGCATACGAGATCTATCGCTGTGACTGGAGTTCAG</t>
  </si>
  <si>
    <t>AATGATACGGCGACCACCGAGATCTACACTATAGCCTACACTCTTTCCCTAC</t>
  </si>
  <si>
    <t>AATGATACGGCGACCACCGAGATCTACACATAGAGGCACACTCTTTCCCTAC</t>
  </si>
  <si>
    <t>AATGATACGGCGACCACCGAGATCTACACCCTATCCTACACTCTTTCCCTAC</t>
  </si>
  <si>
    <t>AATGATACGGCGACCACCGAGATCTACACGGCTCTGAACACTCTTTCCCTAC</t>
  </si>
  <si>
    <t>AATGATACGGCGACCACCGAGATCTACACAGGCGAAGACACTCTTTCCCTAC</t>
  </si>
  <si>
    <t>AATGATACGGCGACCACCGAGATCTACACTAATCTTAACACTCTTTCCCTAC</t>
  </si>
  <si>
    <t>AATGATACGGCGACCACCGAGATCTACACCAGGACGTACACTCTTTCCCTAC</t>
  </si>
  <si>
    <t>AATGATACGGCGACCACCGAGATCTACACGTACTGACACACTCTTTCCCTAC</t>
  </si>
  <si>
    <t>GATCGATGCGTAGATCGGAAGAGCACACGTaatcc</t>
  </si>
  <si>
    <r>
      <t>A</t>
    </r>
    <r>
      <rPr>
        <sz val="12"/>
        <color rgb="FFFF0000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GCGT</t>
    </r>
  </si>
  <si>
    <r>
      <t>ACGC</t>
    </r>
    <r>
      <rPr>
        <sz val="12"/>
        <color rgb="FFFF0000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T</t>
    </r>
  </si>
  <si>
    <t>changed c in red (from T, which created a ClaI site); July 16, 2014</t>
  </si>
  <si>
    <t>5b</t>
  </si>
  <si>
    <t>Adapter concentration &amp; use calculations</t>
  </si>
  <si>
    <t>µL per Rxn</t>
  </si>
  <si>
    <t>rxns per plate</t>
  </si>
  <si>
    <t># of plates</t>
  </si>
  <si>
    <t>What</t>
  </si>
  <si>
    <t>Read 1 adapters</t>
  </si>
  <si>
    <t>Read 2 adapters</t>
  </si>
  <si>
    <t>µM conc.</t>
  </si>
  <si>
    <t>Total needed</t>
  </si>
  <si>
    <t>µL @ x µM</t>
  </si>
  <si>
    <t>pmol needed</t>
  </si>
  <si>
    <t>nmol</t>
  </si>
  <si>
    <t>have to aliquot 0.5 nmol which is not enough</t>
  </si>
  <si>
    <t>CCGAATG</t>
  </si>
  <si>
    <t>CTAACGT</t>
  </si>
  <si>
    <t>TTAGGCAG</t>
  </si>
  <si>
    <t>AACTCGTCG</t>
  </si>
  <si>
    <t>GGTCTACGTG</t>
  </si>
  <si>
    <t>GATACCG</t>
  </si>
  <si>
    <t>AGCGTTGG</t>
  </si>
  <si>
    <t>CTGCAACTG</t>
  </si>
  <si>
    <t>TCATGGTCAG</t>
  </si>
  <si>
    <t>TCGGTACT</t>
  </si>
  <si>
    <t>GATCGTTGT</t>
  </si>
  <si>
    <t>AGCTACACTT</t>
  </si>
  <si>
    <t>ACGCATT</t>
  </si>
  <si>
    <t>GTATGCAT</t>
  </si>
  <si>
    <t>CACATGTCT</t>
  </si>
  <si>
    <t>TGTGCACGAT</t>
  </si>
  <si>
    <t>GCATCAT</t>
  </si>
  <si>
    <t>ATGCTGTT</t>
  </si>
  <si>
    <t>CATGACCTT</t>
  </si>
  <si>
    <t>TGCAGTGAGT</t>
  </si>
  <si>
    <t>iTru Fusion Primers with Internal Tags</t>
  </si>
  <si>
    <t>Name</t>
    <phoneticPr fontId="3" type="noConversion"/>
  </si>
  <si>
    <t>Adapter Used</t>
    <phoneticPr fontId="3" type="noConversion"/>
  </si>
  <si>
    <t>Active Enzyme</t>
    <phoneticPr fontId="3" type="noConversion"/>
  </si>
  <si>
    <t>Adapter Sequence</t>
    <phoneticPr fontId="3" type="noConversion"/>
  </si>
  <si>
    <t>Enzyme Overhang</t>
    <phoneticPr fontId="3" type="noConversion"/>
  </si>
  <si>
    <t>NheI_A</t>
  </si>
  <si>
    <t>XbaI</t>
    <phoneticPr fontId="3" type="noConversion"/>
  </si>
  <si>
    <t>CTAGA</t>
    <phoneticPr fontId="3" type="noConversion"/>
  </si>
  <si>
    <t>NheI_B</t>
  </si>
  <si>
    <t>NheI_C</t>
  </si>
  <si>
    <t>NheI_D</t>
  </si>
  <si>
    <t>NheI_E</t>
  </si>
  <si>
    <t>NheI_F</t>
  </si>
  <si>
    <t>NheI_G</t>
  </si>
  <si>
    <t>NheI_H</t>
  </si>
  <si>
    <t>NheI'_A</t>
  </si>
  <si>
    <t>NheI</t>
    <phoneticPr fontId="3" type="noConversion"/>
  </si>
  <si>
    <t>CTAGC</t>
    <phoneticPr fontId="3" type="noConversion"/>
  </si>
  <si>
    <t>NheI'_B</t>
  </si>
  <si>
    <t>NheI'_C</t>
  </si>
  <si>
    <t>NheI'_D</t>
  </si>
  <si>
    <t>NheI'_E</t>
  </si>
  <si>
    <t>NheI'_F</t>
  </si>
  <si>
    <t>NheI'_G</t>
  </si>
  <si>
    <t>NheI'_H</t>
  </si>
  <si>
    <t>ClaI_A</t>
  </si>
  <si>
    <t>MspI</t>
    <phoneticPr fontId="3" type="noConversion"/>
  </si>
  <si>
    <t>CCGAATAT</t>
  </si>
  <si>
    <t>CGG</t>
    <phoneticPr fontId="3" type="noConversion"/>
  </si>
  <si>
    <t>ClaI_B</t>
  </si>
  <si>
    <t>TTAGGCAAT</t>
  </si>
  <si>
    <t>ClaI_C</t>
  </si>
  <si>
    <t>AACTCGTCAT</t>
  </si>
  <si>
    <t>ClaI_D</t>
  </si>
  <si>
    <t>GGTCTACGTAT</t>
  </si>
  <si>
    <t>ClaI_E</t>
  </si>
  <si>
    <t>GATACCAT</t>
    <phoneticPr fontId="3" type="noConversion"/>
  </si>
  <si>
    <t>ClaI_F</t>
  </si>
  <si>
    <t>AGCGTTGAT</t>
    <phoneticPr fontId="3" type="noConversion"/>
  </si>
  <si>
    <t>ClaI_G</t>
  </si>
  <si>
    <t>CTGCAACTAT</t>
    <phoneticPr fontId="3" type="noConversion"/>
  </si>
  <si>
    <t>ClaI_H</t>
  </si>
  <si>
    <t>TCATGGTCAAT</t>
    <phoneticPr fontId="3" type="noConversion"/>
  </si>
  <si>
    <t>ClaI'_A</t>
  </si>
  <si>
    <t>ClaI</t>
    <phoneticPr fontId="3" type="noConversion"/>
  </si>
  <si>
    <t>GCAT</t>
    <phoneticPr fontId="3" type="noConversion"/>
  </si>
  <si>
    <t>ClaI'_B</t>
  </si>
  <si>
    <t>ClaI'_C</t>
  </si>
  <si>
    <t>ClaI'_D</t>
  </si>
  <si>
    <t>ClaI'_E</t>
  </si>
  <si>
    <t>ClaI'_F</t>
  </si>
  <si>
    <t>ClaI'_G</t>
  </si>
  <si>
    <t>ClaI'_H</t>
  </si>
  <si>
    <t>PstI_A</t>
  </si>
  <si>
    <t>NsiI</t>
    <phoneticPr fontId="3" type="noConversion"/>
  </si>
  <si>
    <t>CCGAATCTGCA</t>
    <phoneticPr fontId="3" type="noConversion"/>
  </si>
  <si>
    <t>TGCAT</t>
    <phoneticPr fontId="3" type="noConversion"/>
  </si>
  <si>
    <t>PstI_B</t>
  </si>
  <si>
    <t>TTAGGCACTGCA</t>
    <phoneticPr fontId="3" type="noConversion"/>
  </si>
  <si>
    <t>PstI_C</t>
  </si>
  <si>
    <t>AACTCGTCCTGCA</t>
  </si>
  <si>
    <t>PstI_D</t>
  </si>
  <si>
    <t>GGTCTACGTCTGCA</t>
  </si>
  <si>
    <t>PstI'_A</t>
  </si>
  <si>
    <t>PstI</t>
    <phoneticPr fontId="3" type="noConversion"/>
  </si>
  <si>
    <t>TGCAG</t>
    <phoneticPr fontId="3" type="noConversion"/>
  </si>
  <si>
    <t>PstI'_B</t>
  </si>
  <si>
    <t>PstI'_C</t>
  </si>
  <si>
    <t>PstI'_D</t>
  </si>
  <si>
    <t>CviQI_E</t>
  </si>
  <si>
    <t>NdeI</t>
    <phoneticPr fontId="3" type="noConversion"/>
  </si>
  <si>
    <t>TATG</t>
    <phoneticPr fontId="3" type="noConversion"/>
  </si>
  <si>
    <t>CviQI_F</t>
  </si>
  <si>
    <t>CviQI_G</t>
  </si>
  <si>
    <t>CTGCAACTG</t>
    <phoneticPr fontId="3" type="noConversion"/>
  </si>
  <si>
    <t>CviQI_H</t>
  </si>
  <si>
    <t>TCATGGTCAG</t>
    <phoneticPr fontId="3" type="noConversion"/>
  </si>
  <si>
    <t>CviQI'_E</t>
  </si>
  <si>
    <t>CviQI</t>
    <phoneticPr fontId="3" type="noConversion"/>
  </si>
  <si>
    <t>TAC</t>
    <phoneticPr fontId="3" type="noConversion"/>
  </si>
  <si>
    <t>CviQI'_F</t>
  </si>
  <si>
    <t>CviQI'_G</t>
  </si>
  <si>
    <t>CviQI'_H</t>
  </si>
  <si>
    <t>CviQI''_E</t>
  </si>
  <si>
    <t>MseI</t>
    <phoneticPr fontId="3" type="noConversion"/>
  </si>
  <si>
    <t>TAA</t>
    <phoneticPr fontId="3" type="noConversion"/>
  </si>
  <si>
    <t>CviQI''_F</t>
  </si>
  <si>
    <t>CviQI''_G</t>
  </si>
  <si>
    <t>CviQI''_H</t>
  </si>
  <si>
    <t>EcoRI_1</t>
  </si>
  <si>
    <t>EcoRI</t>
    <phoneticPr fontId="3" type="noConversion"/>
  </si>
  <si>
    <t>AATTC</t>
    <phoneticPr fontId="3" type="noConversion"/>
  </si>
  <si>
    <t>EcoRI_2</t>
  </si>
  <si>
    <t>EcoRI_3</t>
  </si>
  <si>
    <t>GATCGTTGT</t>
    <phoneticPr fontId="3" type="noConversion"/>
  </si>
  <si>
    <t>EcoRI_4</t>
  </si>
  <si>
    <t>EcoRI_5</t>
  </si>
  <si>
    <t>EcoRI_6</t>
  </si>
  <si>
    <t>EcoRI_7</t>
  </si>
  <si>
    <t>EcoRI_8</t>
  </si>
  <si>
    <t>EcoRI_9</t>
  </si>
  <si>
    <t>EcoRI_10</t>
  </si>
  <si>
    <t>EcoRI_11</t>
  </si>
  <si>
    <t>EcoRI_12</t>
  </si>
  <si>
    <t>BamHI_1</t>
  </si>
  <si>
    <t>BamHI</t>
    <phoneticPr fontId="3" type="noConversion"/>
  </si>
  <si>
    <t>CTAACGC</t>
  </si>
  <si>
    <t>GATCC</t>
    <phoneticPr fontId="3" type="noConversion"/>
  </si>
  <si>
    <t>BamHI_2</t>
  </si>
  <si>
    <t>TCGGTACC</t>
  </si>
  <si>
    <t>BamHI_3</t>
  </si>
  <si>
    <t>GATCGTTGC</t>
  </si>
  <si>
    <t>BamHI_4</t>
  </si>
  <si>
    <t>AGCTACACTC</t>
  </si>
  <si>
    <t>BamHI_5</t>
  </si>
  <si>
    <t>ACGCATC</t>
    <phoneticPr fontId="3" type="noConversion"/>
  </si>
  <si>
    <t>BamHI_6</t>
  </si>
  <si>
    <t>GTATGCAC</t>
    <phoneticPr fontId="3" type="noConversion"/>
  </si>
  <si>
    <t>BamHI_7</t>
  </si>
  <si>
    <t>CACATGTCC</t>
    <phoneticPr fontId="3" type="noConversion"/>
  </si>
  <si>
    <t>BamHI_8</t>
  </si>
  <si>
    <t>TGTGCACGAC</t>
    <phoneticPr fontId="3" type="noConversion"/>
  </si>
  <si>
    <t>BamHI_9</t>
  </si>
  <si>
    <t>GCATCAC</t>
    <phoneticPr fontId="3" type="noConversion"/>
  </si>
  <si>
    <t>BamHI_10</t>
  </si>
  <si>
    <t>ATGCTGTC</t>
    <phoneticPr fontId="3" type="noConversion"/>
  </si>
  <si>
    <t>BamHI_11</t>
  </si>
  <si>
    <t>CATGACCTC</t>
    <phoneticPr fontId="3" type="noConversion"/>
  </si>
  <si>
    <t>BamHI_12</t>
  </si>
  <si>
    <t>TGCAGTGAGC</t>
    <phoneticPr fontId="3" type="noConversion"/>
  </si>
  <si>
    <t>HindIII_1</t>
  </si>
  <si>
    <t>HindIII</t>
    <phoneticPr fontId="3" type="noConversion"/>
  </si>
  <si>
    <t>AGCTT</t>
    <phoneticPr fontId="3" type="noConversion"/>
  </si>
  <si>
    <t>HindIII_2</t>
  </si>
  <si>
    <t>HindIII_3</t>
  </si>
  <si>
    <t>HindIII_4</t>
  </si>
  <si>
    <t>HindIII_5</t>
  </si>
  <si>
    <t>ACGCATT</t>
    <phoneticPr fontId="3" type="noConversion"/>
  </si>
  <si>
    <t>HindIII_6</t>
  </si>
  <si>
    <t>GTATGCAT</t>
    <phoneticPr fontId="3" type="noConversion"/>
  </si>
  <si>
    <t>HindIII_7</t>
  </si>
  <si>
    <t>CACATGTCT</t>
    <phoneticPr fontId="3" type="noConversion"/>
  </si>
  <si>
    <t>HindIII_8</t>
  </si>
  <si>
    <t>TGTGCACGAT</t>
    <phoneticPr fontId="3" type="noConversion"/>
  </si>
  <si>
    <t>HindIII_9</t>
  </si>
  <si>
    <t>GCATCAT</t>
    <phoneticPr fontId="3" type="noConversion"/>
  </si>
  <si>
    <t>HindIII_10</t>
  </si>
  <si>
    <t>ATGCTGTT</t>
    <phoneticPr fontId="3" type="noConversion"/>
  </si>
  <si>
    <t>HindIII_11</t>
  </si>
  <si>
    <t>HindIII_12</t>
  </si>
  <si>
    <t>DdeI_1</t>
  </si>
  <si>
    <t>DdeI</t>
    <phoneticPr fontId="3" type="noConversion"/>
  </si>
  <si>
    <t>CTAACGG</t>
    <phoneticPr fontId="3" type="noConversion"/>
  </si>
  <si>
    <t>TNAG</t>
    <phoneticPr fontId="3" type="noConversion"/>
  </si>
  <si>
    <t>DdeI_2</t>
  </si>
  <si>
    <t>TCGGTACG</t>
    <phoneticPr fontId="3" type="noConversion"/>
  </si>
  <si>
    <t>DdeI_3</t>
  </si>
  <si>
    <t>GATCGTTGG</t>
  </si>
  <si>
    <t>DdeI_4</t>
  </si>
  <si>
    <t>AGCTACACTG</t>
  </si>
  <si>
    <t>Comparison of Tags used in the different designs</t>
  </si>
  <si>
    <t>Design 1</t>
  </si>
  <si>
    <t>ATTCGG</t>
  </si>
  <si>
    <t>TGCCTAA</t>
  </si>
  <si>
    <t>GACGAGTT</t>
  </si>
  <si>
    <t>ACGTAGACC</t>
  </si>
  <si>
    <t>GGTATC</t>
  </si>
  <si>
    <t>CAACGCT</t>
  </si>
  <si>
    <t>AGTTGCAG</t>
  </si>
  <si>
    <t>TGACCATGA</t>
  </si>
  <si>
    <r>
      <t>GACATG</t>
    </r>
    <r>
      <rPr>
        <sz val="12"/>
        <color rgb="FF008000"/>
        <rFont val="Calibri"/>
        <family val="2"/>
        <scheme val="minor"/>
      </rPr>
      <t>T</t>
    </r>
    <r>
      <rPr>
        <sz val="12"/>
        <color rgb="FF000000"/>
        <rFont val="Calibri"/>
        <family val="2"/>
        <scheme val="minor"/>
      </rPr>
      <t>G</t>
    </r>
  </si>
  <si>
    <r>
      <t>G</t>
    </r>
    <r>
      <rPr>
        <sz val="12"/>
        <color rgb="FF000000"/>
        <rFont val="Calibri"/>
        <family val="2"/>
        <scheme val="minor"/>
      </rPr>
      <t>ATCGTTG</t>
    </r>
  </si>
  <si>
    <r>
      <t>G</t>
    </r>
    <r>
      <rPr>
        <sz val="12"/>
        <rFont val="Calibri"/>
        <family val="2"/>
        <scheme val="minor"/>
      </rPr>
      <t>T</t>
    </r>
    <r>
      <rPr>
        <sz val="12"/>
        <color rgb="FF000000"/>
        <rFont val="Calibri"/>
        <family val="2"/>
        <scheme val="minor"/>
      </rPr>
      <t>ATGCA</t>
    </r>
  </si>
  <si>
    <r>
      <t>C</t>
    </r>
    <r>
      <rPr>
        <sz val="12"/>
        <color rgb="FF008000"/>
        <rFont val="Calibri"/>
        <family val="2"/>
        <scheme val="minor"/>
      </rPr>
      <t>A</t>
    </r>
    <r>
      <rPr>
        <sz val="12"/>
        <color rgb="FF000000"/>
        <rFont val="Calibri"/>
        <family val="2"/>
        <scheme val="minor"/>
      </rPr>
      <t>CATGTC</t>
    </r>
  </si>
  <si>
    <r>
      <t>G</t>
    </r>
    <r>
      <rPr>
        <sz val="12"/>
        <color rgb="FF000000"/>
        <rFont val="Calibri"/>
        <family val="2"/>
        <scheme val="minor"/>
      </rPr>
      <t>CATCA</t>
    </r>
  </si>
  <si>
    <t>Design 4</t>
  </si>
  <si>
    <t>Design 3</t>
  </si>
  <si>
    <t>Design 2</t>
  </si>
  <si>
    <t>Comparison</t>
  </si>
  <si>
    <r>
      <t xml:space="preserve">note base in </t>
    </r>
    <r>
      <rPr>
        <sz val="12"/>
        <color rgb="FFFF0000"/>
        <rFont val="Calibri (Body)"/>
      </rPr>
      <t>RED</t>
    </r>
  </si>
  <si>
    <t>The bases in RED matter, the bases in blue were modified from the earliest designs, but do not matter here.</t>
  </si>
  <si>
    <t>IDT List Prices</t>
  </si>
  <si>
    <t xml:space="preserve">Items </t>
  </si>
  <si>
    <t>Catalog #</t>
  </si>
  <si>
    <t>cost</t>
  </si>
  <si>
    <t>#rxn</t>
  </si>
  <si>
    <t>notes</t>
  </si>
  <si>
    <t>Digestion and Ligation</t>
  </si>
  <si>
    <t>Purify DNA</t>
  </si>
  <si>
    <t>Normalize DNA</t>
  </si>
  <si>
    <t>EcoRI-HF</t>
  </si>
  <si>
    <t>R3101S</t>
  </si>
  <si>
    <t>NEB</t>
  </si>
  <si>
    <t>NheI</t>
  </si>
  <si>
    <t>R0131S</t>
  </si>
  <si>
    <t>XbaI</t>
  </si>
  <si>
    <t>R0145S</t>
  </si>
  <si>
    <t>Read1 Adapter</t>
  </si>
  <si>
    <t>Read2 Adapter</t>
  </si>
  <si>
    <t>T4 DNA Ligase</t>
  </si>
  <si>
    <t>M0202L</t>
  </si>
  <si>
    <t>ATP</t>
  </si>
  <si>
    <t>P0756S</t>
  </si>
  <si>
    <t>Product amplification</t>
  </si>
  <si>
    <t>iTru primers</t>
  </si>
  <si>
    <t xml:space="preserve">Kapa HiFi Hostart </t>
  </si>
  <si>
    <t>KK2502</t>
  </si>
  <si>
    <t>Kapa Biosystems</t>
  </si>
  <si>
    <t>Using 0.5ul per pool of 96 and doing three PCR replicates per pool</t>
  </si>
  <si>
    <t>Product purification</t>
  </si>
  <si>
    <t>Speedbeads</t>
  </si>
  <si>
    <t>0909-981-123</t>
  </si>
  <si>
    <t>FisherScientiifc</t>
  </si>
  <si>
    <t>PEG 8000 Powder</t>
  </si>
  <si>
    <t>V3011</t>
  </si>
  <si>
    <t>Buffer TE 1X</t>
  </si>
  <si>
    <t>IDT</t>
  </si>
  <si>
    <t>Product verification</t>
  </si>
  <si>
    <t>Agarose gel</t>
  </si>
  <si>
    <t>ThermoScientifc</t>
  </si>
  <si>
    <t>Based in 38 wells gels</t>
  </si>
  <si>
    <t>Ethidium Bromide</t>
  </si>
  <si>
    <t>15585-011</t>
  </si>
  <si>
    <t>Invitrogen</t>
  </si>
  <si>
    <t>TBE Buffer</t>
  </si>
  <si>
    <t>047840L</t>
  </si>
  <si>
    <t>AMRESCO</t>
  </si>
  <si>
    <t>Product Quantification</t>
  </si>
  <si>
    <t>Qubit Assay Tubes</t>
  </si>
  <si>
    <t>Q32856</t>
  </si>
  <si>
    <t>Qubit dsDNA HS Assay Kit</t>
  </si>
  <si>
    <t>Q32854</t>
  </si>
  <si>
    <t>Size selection</t>
  </si>
  <si>
    <t>Cassettes</t>
  </si>
  <si>
    <t>NC1096179</t>
  </si>
  <si>
    <t>Disposables</t>
  </si>
  <si>
    <t>10ul Filter Tips</t>
  </si>
  <si>
    <t>02-707-474</t>
  </si>
  <si>
    <t>450 tips per pool of 96 samples</t>
  </si>
  <si>
    <t>Semi-skirted 96-well PCR Plate</t>
  </si>
  <si>
    <t>1402-9708</t>
  </si>
  <si>
    <t>USA Scientific</t>
  </si>
  <si>
    <t>Total cost per sample</t>
  </si>
  <si>
    <t>We assume every pool contains 96 samples</t>
  </si>
  <si>
    <t>iTru5_01_A</t>
  </si>
  <si>
    <r>
      <t>AATGATACGGCGACCACCGAGATCTACAC</t>
    </r>
    <r>
      <rPr>
        <sz val="10"/>
        <color indexed="12"/>
        <rFont val="Verdana"/>
        <family val="2"/>
      </rPr>
      <t>ACCGACAA</t>
    </r>
    <r>
      <rPr>
        <sz val="10"/>
        <rFont val="Verdana"/>
        <family val="2"/>
      </rPr>
      <t>ACACTCTTTCCCTA*C</t>
    </r>
  </si>
  <si>
    <t>iTru5_01_B</t>
  </si>
  <si>
    <t>AATGATACGGCGACCACCGAGATCTACACAGTGGCAAACACTCTTTCCCTA*C</t>
  </si>
  <si>
    <t>iTru5_01_C</t>
  </si>
  <si>
    <t>AATGATACGGCGACCACCGAGATCTACACCACAGACTACACTCTTTCCCTA*C</t>
  </si>
  <si>
    <t>iTru5_01_D</t>
  </si>
  <si>
    <t>AATGATACGGCGACCACCGAGATCTACACCGACACTTACACTCTTTCCCTA*C</t>
  </si>
  <si>
    <t>iTru5_01_E</t>
  </si>
  <si>
    <t>AATGATACGGCGACCACCGAGATCTACACGACTTGTGACACTCTTTCCCTA*C</t>
  </si>
  <si>
    <t>iTru5_01_F</t>
  </si>
  <si>
    <t>AATGATACGGCGACCACCGAGATCTACACGTGAGACTACACTCTTTCCCTA*C</t>
  </si>
  <si>
    <t>iTru5_01_G</t>
  </si>
  <si>
    <t>AATGATACGGCGACCACCGAGATCTACACGTTCCATGACACTCTTTCCCTA*C</t>
  </si>
  <si>
    <t>iTru5_01_H</t>
  </si>
  <si>
    <t>AATGATACGGCGACCACCGAGATCTACACTAGCTGAGACACTCTTTCCCTA*C</t>
  </si>
  <si>
    <t>iTru5_02_A</t>
  </si>
  <si>
    <t>AATGATACGGCGACCACCGAGATCTACACCTTCGCAAACACTCTTTCCCTA*C</t>
  </si>
  <si>
    <t>iTru5_02_B</t>
  </si>
  <si>
    <t>AATGATACGGCGACCACCGAGATCTACACGTGGTATGACACTCTTTCCCTA*C</t>
  </si>
  <si>
    <t>iTru5_02_C</t>
  </si>
  <si>
    <t>AATGATACGGCGACCACCGAGATCTACACCACTGTAGACACTCTTTCCCTA*C</t>
  </si>
  <si>
    <t>iTru5_02_D</t>
  </si>
  <si>
    <t>AATGATACGGCGACCACCGAGATCTACACAGACGCTAACACTCTTTCCCTA*C</t>
  </si>
  <si>
    <t>iTru5_02_E</t>
  </si>
  <si>
    <t>AATGATACGGCGACCACCGAGATCTACACCAACTCCAACACTCTTTCCCTA*C</t>
  </si>
  <si>
    <t>iTru5_02_F</t>
  </si>
  <si>
    <t>AATGATACGGCGACCACCGAGATCTACACAACACGCTACACTCTTTCCCTA*C</t>
  </si>
  <si>
    <t>iTru5_02_G</t>
  </si>
  <si>
    <t>AATGATACGGCGACCACCGAGATCTACACTGGATGGTACACTCTTTCCCTA*C</t>
  </si>
  <si>
    <t>iTru5_02_H</t>
  </si>
  <si>
    <t>AATGATACGGCGACCACCGAGATCTACACTTCGAAGCACACTCTTTCCCTA*C</t>
  </si>
  <si>
    <t>iTru5_03_A</t>
  </si>
  <si>
    <t>AATGATACGGCGACCACCGAGATCTACACAACACCACACACTCTTTCCCTA*C</t>
  </si>
  <si>
    <t>iTru5_03_B</t>
  </si>
  <si>
    <t>AATGATACGGCGACCACCGAGATCTACACTGAGCTGTACACTCTTTCCCTA*C</t>
  </si>
  <si>
    <t>iTru5_03_C</t>
  </si>
  <si>
    <t>AATGATACGGCGACCACCGAGATCTACACCACAGGAAACACTCTTTCCCTA*C</t>
  </si>
  <si>
    <t>iTru5_03_D</t>
  </si>
  <si>
    <t>AATGATACGGCGACCACCGAGATCTACACTGACAACCACACTCTTTCCCTA*C</t>
  </si>
  <si>
    <t>iTru5_03_E</t>
  </si>
  <si>
    <t>AATGATACGGCGACCACCGAGATCTACACTGTTCCGTACACTCTTTCCCTA*C</t>
  </si>
  <si>
    <t>iTru5_03_F</t>
  </si>
  <si>
    <t>AATGATACGGCGACCACCGAGATCTACACCCTAGAGAACACTCTTTCCCTA*C</t>
  </si>
  <si>
    <t>iTru5_03_G</t>
  </si>
  <si>
    <t>AATGATACGGCGACCACCGAGATCTACACGCATAACGACACTCTTTCCCTA*C</t>
  </si>
  <si>
    <t>iTru5_03_H</t>
  </si>
  <si>
    <t>AATGATACGGCGACCACCGAGATCTACACCAGTGCTTACACTCTTTCCCTA*C</t>
  </si>
  <si>
    <t>iTru5_04_A</t>
  </si>
  <si>
    <t>AATGATACGGCGACCACCGAGATCTACACCGTATCTCACACTCTTTCCCTA*C</t>
  </si>
  <si>
    <t>iTru5_04_B</t>
  </si>
  <si>
    <t>AATGATACGGCGACCACCGAGATCTACACCGTCAAGAACACTCTTTCCCTA*C</t>
  </si>
  <si>
    <t>iTru5_04_C</t>
  </si>
  <si>
    <t>AATGATACGGCGACCACCGAGATCTACACCCATGAACACACTCTTTCCCTA*C</t>
  </si>
  <si>
    <t>iTru5_04_D</t>
  </si>
  <si>
    <t>AATGATACGGCGACCACCGAGATCTACACGGTACTTCACACTCTTTCCCTA*C</t>
  </si>
  <si>
    <t>iTru5_04_E</t>
  </si>
  <si>
    <t>AATGATACGGCGACCACCGAGATCTACACACCGCTATACACTCTTTCCCTA*C</t>
  </si>
  <si>
    <t>iTru5_04_F</t>
  </si>
  <si>
    <t>AATGATACGGCGACCACCGAGATCTACACTTCCAGGTACACTCTTTCCCTA*C</t>
  </si>
  <si>
    <t>iTru5_04_G</t>
  </si>
  <si>
    <t>AATGATACGGCGACCACCGAGATCTACACTCGAACCTACACTCTTTCCCTA*C</t>
  </si>
  <si>
    <t>iTru5_04_H</t>
  </si>
  <si>
    <t>AATGATACGGCGACCACCGAGATCTACACTAGTGCCAACACTCTTTCCCTA*C</t>
  </si>
  <si>
    <t>iTru5_05_A</t>
  </si>
  <si>
    <t>AATGATACGGCGACCACCGAGATCTACACGGTACGAAACACTCTTTCCCTA*C</t>
  </si>
  <si>
    <t>iTru5_05_B</t>
  </si>
  <si>
    <t>AATGATACGGCGACCACCGAGATCTACACAAGCATCGACACTCTTTCCCTA*C</t>
  </si>
  <si>
    <t>iTru5_05_C</t>
  </si>
  <si>
    <t>AATGATACGGCGACCACCGAGATCTACACGCCAATACACACTCTTTCCCTA*C</t>
  </si>
  <si>
    <t>iTru5_05_D</t>
  </si>
  <si>
    <t>AATGATACGGCGACCACCGAGATCTACACCTGTATGCACACTCTTTCCCTA*C</t>
  </si>
  <si>
    <t>iTru5_05_E</t>
  </si>
  <si>
    <t>AATGATACGGCGACCACCGAGATCTACACCTTAGGACACACTCTTTCCCTA*C</t>
  </si>
  <si>
    <t>iTru5_05_F</t>
  </si>
  <si>
    <t>AATGATACGGCGACCACCGAGATCTACACTCAGCCTTACACTCTTTCCCTA*C</t>
  </si>
  <si>
    <t>iTru5_05_G</t>
  </si>
  <si>
    <t>AATGATACGGCGACCACCGAGATCTACACACATGCCAACACTCTTTCCCTA*C</t>
  </si>
  <si>
    <t>iTru5_05_H</t>
  </si>
  <si>
    <t>AATGATACGGCGACCACCGAGATCTACACGATGGAGTACACTCTTTCCCTA*C</t>
  </si>
  <si>
    <t>iTru5_06_A</t>
  </si>
  <si>
    <t>AATGATACGGCGACCACCGAGATCTACACCGATCGATACACTCTTTCCCTA*C</t>
  </si>
  <si>
    <t>iTru5_06_B</t>
  </si>
  <si>
    <t>AATGATACGGCGACCACCGAGATCTACACTACTCCAGACACTCTTTCCCTA*C</t>
  </si>
  <si>
    <t>iTru5_06_C</t>
  </si>
  <si>
    <t>AATGATACGGCGACCACCGAGATCTACACAGCTACCAACACTCTTTCCCTA*C</t>
  </si>
  <si>
    <t>iTru5_06_D</t>
  </si>
  <si>
    <t>AATGATACGGCGACCACCGAGATCTACACTCGACAAGACACTCTTTCCCTA*C</t>
  </si>
  <si>
    <t>iTru5_06_E</t>
  </si>
  <si>
    <t>AATGATACGGCGACCACCGAGATCTACACTATGACCGACACTCTTTCCCTA*C</t>
  </si>
  <si>
    <t>iTru5_06_F</t>
  </si>
  <si>
    <t>AATGATACGGCGACCACCGAGATCTACACAGCCAACTACACTCTTTCCCTA*C</t>
  </si>
  <si>
    <t>iTru5_06_G</t>
  </si>
  <si>
    <t>AATGATACGGCGACCACCGAGATCTACACGATCTTGCACACTCTTTCCCTA*C</t>
  </si>
  <si>
    <t>iTru5_06_H</t>
  </si>
  <si>
    <t>AATGATACGGCGACCACCGAGATCTACACCCTCGTTAACACTCTTTCCCTA*C</t>
  </si>
  <si>
    <t>iTru7_101_01</t>
  </si>
  <si>
    <r>
      <t>CAAGCAGAAGACGGCATACGAGAT</t>
    </r>
    <r>
      <rPr>
        <sz val="12"/>
        <color indexed="12"/>
        <rFont val="Courier"/>
        <family val="1"/>
      </rPr>
      <t>GGTAACGT</t>
    </r>
    <r>
      <rPr>
        <sz val="12"/>
        <rFont val="Courier"/>
        <family val="1"/>
      </rPr>
      <t>GTGACTGGAGTTCA*G</t>
    </r>
  </si>
  <si>
    <t>iTru7_101_02</t>
  </si>
  <si>
    <t>CAAGCAGAAGACGGCATACGAGATCAACACAGGTGACTGGAGTTCA*G</t>
  </si>
  <si>
    <t>iTru7_101_03</t>
  </si>
  <si>
    <t>CAAGCAGAAGACGGCATACGAGATACACCTCAGTGACTGGAGTTCA*G</t>
  </si>
  <si>
    <t>iTru7_101_04</t>
  </si>
  <si>
    <t>CAAGCAGAAGACGGCATACGAGATCATGGATCGTGACTGGAGTTCA*G</t>
  </si>
  <si>
    <t>iTru7_101_05</t>
  </si>
  <si>
    <t>CAAGCAGAAGACGGCATACGAGATTGATAGGCGTGACTGGAGTTCA*G</t>
  </si>
  <si>
    <t>iTru7_101_06</t>
  </si>
  <si>
    <t>CAAGCAGAAGACGGCATACGAGATCGGTTGTTGTGACTGGAGTTCA*G</t>
  </si>
  <si>
    <t>iTru7_101_07</t>
  </si>
  <si>
    <t>CAAGCAGAAGACGGCATACGAGATCAACGAGTGTGACTGGAGTTCA*G</t>
  </si>
  <si>
    <t>iTru7_101_08</t>
  </si>
  <si>
    <t>CAAGCAGAAGACGGCATACGAGATACCATAGGGTGACTGGAGTTCA*G</t>
  </si>
  <si>
    <t>iTru7_101_09</t>
  </si>
  <si>
    <t>CAAGCAGAAGACGGCATACGAGATGGTGTACAGTGACTGGAGTTCA*G</t>
  </si>
  <si>
    <t>iTru7_101_10</t>
  </si>
  <si>
    <t>CAAGCAGAAGACGGCATACGAGATCAGCATACGTGACTGGAGTTCA*G</t>
  </si>
  <si>
    <t>iTru7_101_11</t>
  </si>
  <si>
    <t>CAAGCAGAAGACGGCATACGAGATGGACATCAGTGACTGGAGTTCA*G</t>
  </si>
  <si>
    <t>iTru7_101_12</t>
  </si>
  <si>
    <t>CAAGCAGAAGACGGCATACGAGATAGAAGGACGTGACTGGAGTTCA*G</t>
  </si>
  <si>
    <t>iTru7_103_01</t>
  </si>
  <si>
    <t>CAAGCAGAAGACGGCATACGAGATAATCGCTGGTGACTGGAGTTCA*G</t>
  </si>
  <si>
    <t>iTru7_103_02</t>
  </si>
  <si>
    <t>CAAGCAGAAGACGGCATACGAGATGGTCACTAGTGACTGGAGTTCA*G</t>
  </si>
  <si>
    <t>iTru7_103_03</t>
  </si>
  <si>
    <t>CAAGCAGAAGACGGCATACGAGATTAGTCTCGGTGACTGGAGTTCA*G</t>
  </si>
  <si>
    <t>iTru7_103_04</t>
  </si>
  <si>
    <t>CAAGCAGAAGACGGCATACGAGATACCATGTCGTGACTGGAGTTCA*G</t>
  </si>
  <si>
    <t>iTru7_103_05</t>
  </si>
  <si>
    <t>CAAGCAGAAGACGGCATACGAGATAGACATGCGTGACTGGAGTTCA*G</t>
  </si>
  <si>
    <t>iTru7_103_06</t>
  </si>
  <si>
    <t>CAAGCAGAAGACGGCATACGAGATGATGGAGTGTGACTGGAGTTCA*G</t>
  </si>
  <si>
    <t>iTru7_103_07</t>
  </si>
  <si>
    <t>CAAGCAGAAGACGGCATACGAGATCAGTCACAGTGACTGGAGTTCA*G</t>
  </si>
  <si>
    <t>iTru7_103_08</t>
  </si>
  <si>
    <t>CAAGCAGAAGACGGCATACGAGATGTTCTTCGGTGACTGGAGTTCA*G</t>
  </si>
  <si>
    <t>iTru7_103_09</t>
  </si>
  <si>
    <t>CAAGCAGAAGACGGCATACGAGATAAGACACCGTGACTGGAGTTCA*G</t>
  </si>
  <si>
    <t>iTru7_103_10</t>
  </si>
  <si>
    <t>CAAGCAGAAGACGGCATACGAGATGCCTTCTTGTGACTGGAGTTCA*G</t>
  </si>
  <si>
    <t>iTru7_103_11</t>
  </si>
  <si>
    <t>CAAGCAGAAGACGGCATACGAGATTCGAACCTGTGACTGGAGTTCA*G</t>
  </si>
  <si>
    <t>iTru7_103_12</t>
  </si>
  <si>
    <t>CAAGCAGAAGACGGCATACGAGATGGAACATGGTGACTGGAGTTCA*G</t>
  </si>
  <si>
    <t>iTru7_102_01</t>
  </si>
  <si>
    <t>CAAGCAGAAGACGGCATACGAGATCGCCTTATGTGACTGGAGTTCA*G</t>
  </si>
  <si>
    <t>iTru7_102_02</t>
  </si>
  <si>
    <t>CAAGCAGAAGACGGCATACGAGATCAGGTAAGGTGACTGGAGTTCA*G</t>
  </si>
  <si>
    <t>iTru7_102_03</t>
  </si>
  <si>
    <t>CAAGCAGAAGACGGCATACGAGATTTGCAACGGTGACTGGAGTTCA*G</t>
  </si>
  <si>
    <t>iTru7_102_04</t>
  </si>
  <si>
    <t>CAAGCAGAAGACGGCATACGAGATGCTGAATCGTGACTGGAGTTCA*G</t>
  </si>
  <si>
    <t>iTru7_102_05</t>
  </si>
  <si>
    <t>CAAGCAGAAGACGGCATACGAGATGAACGTGAGTGACTGGAGTTCA*G</t>
  </si>
  <si>
    <t>iTru7_102_06</t>
  </si>
  <si>
    <t>CAAGCAGAAGACGGCATACGAGATAACGCACAGTGACTGGAGTTCA*G</t>
  </si>
  <si>
    <t>iTru7_102_07</t>
  </si>
  <si>
    <t>CAAGCAGAAGACGGCATACGAGATCGCAACTAGTGACTGGAGTTCA*G</t>
  </si>
  <si>
    <t>iTru7_102_08</t>
  </si>
  <si>
    <t>CAAGCAGAAGACGGCATACGAGATTGGCTCTTGTGACTGGAGTTCA*G</t>
  </si>
  <si>
    <t>iTru7_102_09</t>
  </si>
  <si>
    <t>CAAGCAGAAGACGGCATACGAGATTGAGCTGTGTGACTGGAGTTCA*G</t>
  </si>
  <si>
    <t>iTru7_102_10</t>
  </si>
  <si>
    <t>CAAGCAGAAGACGGCATACGAGATGCCTTAACGTGACTGGAGTTCA*G</t>
  </si>
  <si>
    <t>iTru7_102_11</t>
  </si>
  <si>
    <t>CAAGCAGAAGACGGCATACGAGATTGTGGCTTGTGACTGGAGTTCA*G</t>
  </si>
  <si>
    <t>iTru7_102_12</t>
  </si>
  <si>
    <t>CAAGCAGAAGACGGCATACGAGATAACCGTGTGTGACTGGAGTTCA*G</t>
  </si>
  <si>
    <t>iTru7_104_01</t>
  </si>
  <si>
    <t>CAAGCAGAAGACGGCATACGAGATTATGGCACGTGACTGGAGTTCA*G</t>
  </si>
  <si>
    <t>iTru7_104_02</t>
  </si>
  <si>
    <t>CAAGCAGAAGACGGCATACGAGATCTACAAGGGTGACTGGAGTTCA*G</t>
  </si>
  <si>
    <t>iTru7_104_03</t>
  </si>
  <si>
    <t>CAAGCAGAAGACGGCATACGAGATAATCCAGCGTGACTGGAGTTCA*G</t>
  </si>
  <si>
    <t>iTru7_104_04</t>
  </si>
  <si>
    <t>CAAGCAGAAGACGGCATACGAGATCCTCGTTAGTGACTGGAGTTCA*G</t>
  </si>
  <si>
    <t>iTru7_104_05</t>
  </si>
  <si>
    <t>CAAGCAGAAGACGGCATACGAGATGCAACCATGTGACTGGAGTTCA*G</t>
  </si>
  <si>
    <t>iTru7_104_06</t>
  </si>
  <si>
    <t>CAAGCAGAAGACGGCATACGAGATGGTATAGGGTGACTGGAGTTCA*G</t>
  </si>
  <si>
    <t>iTru7_104_07</t>
  </si>
  <si>
    <t>CAAGCAGAAGACGGCATACGAGATCGACCTAAGTGACTGGAGTTCA*G</t>
  </si>
  <si>
    <t>iTru7_104_08</t>
  </si>
  <si>
    <t>CAAGCAGAAGACGGCATACGAGATGATCTTGCGTGACTGGAGTTCA*G</t>
  </si>
  <si>
    <t>iTru7_104_09</t>
  </si>
  <si>
    <t>CAAGCAGAAGACGGCATACGAGATAAGGCTCTGTGACTGGAGTTCA*G</t>
  </si>
  <si>
    <t>iTru7_104_10</t>
  </si>
  <si>
    <t>CAAGCAGAAGACGGCATACGAGATTCCATTGCGTGACTGGAGTTCA*G</t>
  </si>
  <si>
    <t>iTru7_104_11</t>
  </si>
  <si>
    <t>CAAGCAGAAGACGGCATACGAGATTACTCCAGGTGACTGGAGTTCA*G</t>
  </si>
  <si>
    <t>These are sequences for indexed primers that can be used with the adapters.  Please see Adapterama I (Glenn et al. 2016 - bioRxiv 049114; doi: https://doi.org/10.1101/049114) for details.</t>
  </si>
  <si>
    <t>the index sequence is colored blue here so you can see it.</t>
  </si>
  <si>
    <t>see costs on EHS DNA lab order form</t>
  </si>
  <si>
    <t>Promega</t>
  </si>
  <si>
    <t>3RAD Reagents:</t>
  </si>
  <si>
    <t xml:space="preserve">supplier </t>
  </si>
  <si>
    <t>$/sample (subtotal in bold)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</si>
</sst>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u/>
      <sz val="10"/>
      <color indexed="8"/>
      <name val="Verdana"/>
      <family val="2"/>
    </font>
    <font>
      <u/>
      <sz val="12"/>
      <color theme="1"/>
      <name val="Calibri"/>
      <family val="2"/>
      <scheme val="minor"/>
    </font>
    <font>
      <sz val="12"/>
      <color indexed="8"/>
      <name val="Courier"/>
      <family val="1"/>
    </font>
    <font>
      <sz val="12"/>
      <color rgb="FF0000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8000"/>
      <name val="Calibri"/>
      <family val="2"/>
      <scheme val="minor"/>
    </font>
    <font>
      <sz val="12"/>
      <color indexed="17"/>
      <name val="Courier"/>
      <family val="1"/>
    </font>
    <font>
      <sz val="12"/>
      <name val="Calibri"/>
      <family val="2"/>
      <scheme val="minor"/>
    </font>
    <font>
      <sz val="12"/>
      <color rgb="FF006100"/>
      <name val="Courier"/>
      <family val="1"/>
    </font>
    <font>
      <sz val="8"/>
      <name val="Verdana"/>
      <family val="2"/>
    </font>
    <font>
      <sz val="11"/>
      <color indexed="17"/>
      <name val="Courier"/>
      <family val="1"/>
    </font>
    <font>
      <sz val="11"/>
      <color indexed="53"/>
      <name val="Courier"/>
      <family val="1"/>
    </font>
    <font>
      <sz val="11"/>
      <color indexed="10"/>
      <name val="Courier"/>
      <family val="1"/>
    </font>
    <font>
      <sz val="12"/>
      <color indexed="60"/>
      <name val="Courier"/>
      <family val="1"/>
    </font>
    <font>
      <sz val="12"/>
      <name val="Calibri"/>
      <family val="2"/>
    </font>
    <font>
      <sz val="12"/>
      <color indexed="62"/>
      <name val="Calibri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ourier"/>
      <family val="1"/>
    </font>
    <font>
      <b/>
      <u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4"/>
      <color rgb="FF454545"/>
      <name val="Courier New"/>
      <family val="1"/>
    </font>
    <font>
      <sz val="12"/>
      <color rgb="FFFF0000"/>
      <name val="Calibri (Body)"/>
    </font>
    <font>
      <sz val="12"/>
      <color theme="0" tint="-0.34998626667073579"/>
      <name val="Calibri"/>
      <family val="2"/>
      <scheme val="minor"/>
    </font>
    <font>
      <sz val="10"/>
      <name val="Verdana"/>
      <family val="2"/>
    </font>
    <font>
      <sz val="10"/>
      <color indexed="12"/>
      <name val="Verdana"/>
      <family val="2"/>
    </font>
    <font>
      <sz val="12"/>
      <name val="Courier"/>
      <family val="1"/>
    </font>
    <font>
      <sz val="12"/>
      <color indexed="12"/>
      <name val="Courier"/>
      <family val="1"/>
    </font>
    <font>
      <sz val="12"/>
      <color rgb="FF0070C0"/>
      <name val="Calibri (Body)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</borders>
  <cellStyleXfs count="18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1">
    <xf numFmtId="0" fontId="0" fillId="0" borderId="0" xfId="0"/>
    <xf numFmtId="0" fontId="25" fillId="5" borderId="1" xfId="4" applyFont="1"/>
    <xf numFmtId="0" fontId="24" fillId="5" borderId="1" xfId="4" applyFont="1"/>
    <xf numFmtId="0" fontId="23" fillId="4" borderId="0" xfId="3" applyFont="1"/>
    <xf numFmtId="0" fontId="21" fillId="0" borderId="0" xfId="0" applyFont="1"/>
    <xf numFmtId="0" fontId="16" fillId="2" borderId="0" xfId="1" applyFont="1"/>
    <xf numFmtId="0" fontId="20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0" fillId="0" borderId="0" xfId="0" applyFill="1"/>
    <xf numFmtId="0" fontId="8" fillId="0" borderId="0" xfId="0" applyFont="1"/>
    <xf numFmtId="0" fontId="1" fillId="2" borderId="0" xfId="1"/>
    <xf numFmtId="164" fontId="0" fillId="0" borderId="0" xfId="0" applyNumberFormat="1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/>
    </xf>
    <xf numFmtId="0" fontId="0" fillId="0" borderId="2" xfId="0" applyBorder="1"/>
    <xf numFmtId="164" fontId="0" fillId="0" borderId="0" xfId="0" applyNumberFormat="1"/>
    <xf numFmtId="0" fontId="0" fillId="0" borderId="2" xfId="0" applyBorder="1" applyAlignment="1">
      <alignment horizontal="center"/>
    </xf>
    <xf numFmtId="164" fontId="1" fillId="2" borderId="0" xfId="1" applyNumberFormat="1"/>
    <xf numFmtId="164" fontId="1" fillId="2" borderId="2" xfId="1" applyNumberFormat="1" applyBorder="1"/>
    <xf numFmtId="164" fontId="0" fillId="0" borderId="2" xfId="0" applyNumberFormat="1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3" borderId="0" xfId="2"/>
    <xf numFmtId="0" fontId="0" fillId="0" borderId="2" xfId="0" applyBorder="1" applyAlignment="1">
      <alignment wrapText="1"/>
    </xf>
    <xf numFmtId="0" fontId="3" fillId="4" borderId="0" xfId="3"/>
    <xf numFmtId="0" fontId="4" fillId="5" borderId="1" xfId="4"/>
    <xf numFmtId="0" fontId="13" fillId="5" borderId="1" xfId="4" applyFont="1"/>
    <xf numFmtId="0" fontId="14" fillId="0" borderId="0" xfId="0" applyFont="1" applyAlignment="1">
      <alignment horizontal="left"/>
    </xf>
    <xf numFmtId="164" fontId="2" fillId="3" borderId="0" xfId="2" applyNumberFormat="1"/>
    <xf numFmtId="0" fontId="8" fillId="0" borderId="0" xfId="0" applyFont="1" applyAlignment="1">
      <alignment horizontal="center" wrapText="1"/>
    </xf>
    <xf numFmtId="164" fontId="3" fillId="4" borderId="0" xfId="3" applyNumberForma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7" fillId="0" borderId="2" xfId="0" applyFont="1" applyBorder="1" applyAlignment="1">
      <alignment horizontal="left"/>
    </xf>
    <xf numFmtId="0" fontId="18" fillId="2" borderId="0" xfId="1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44" fontId="1" fillId="2" borderId="0" xfId="1" applyNumberFormat="1"/>
    <xf numFmtId="44" fontId="0" fillId="0" borderId="2" xfId="0" applyNumberFormat="1" applyBorder="1"/>
    <xf numFmtId="44" fontId="1" fillId="2" borderId="2" xfId="1" applyNumberFormat="1" applyBorder="1"/>
    <xf numFmtId="0" fontId="14" fillId="0" borderId="0" xfId="0" applyFont="1"/>
    <xf numFmtId="0" fontId="26" fillId="0" borderId="0" xfId="0" applyFont="1" applyFill="1" applyAlignment="1">
      <alignment horizontal="center"/>
    </xf>
    <xf numFmtId="0" fontId="14" fillId="0" borderId="0" xfId="0" applyFont="1" applyFill="1"/>
    <xf numFmtId="0" fontId="27" fillId="0" borderId="0" xfId="0" applyFont="1"/>
    <xf numFmtId="0" fontId="0" fillId="0" borderId="0" xfId="0" applyAlignment="1">
      <alignment horizontal="center"/>
    </xf>
    <xf numFmtId="0" fontId="28" fillId="0" borderId="0" xfId="0" applyFont="1"/>
    <xf numFmtId="0" fontId="0" fillId="0" borderId="2" xfId="0" applyFill="1" applyBorder="1"/>
    <xf numFmtId="0" fontId="0" fillId="0" borderId="0" xfId="0" applyAlignment="1">
      <alignment horizontal="center"/>
    </xf>
    <xf numFmtId="0" fontId="30" fillId="0" borderId="0" xfId="0" applyFont="1"/>
    <xf numFmtId="0" fontId="14" fillId="0" borderId="2" xfId="0" applyFont="1" applyBorder="1"/>
    <xf numFmtId="0" fontId="32" fillId="0" borderId="0" xfId="0" applyFont="1"/>
    <xf numFmtId="0" fontId="14" fillId="0" borderId="2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2" xfId="0" applyFont="1" applyBorder="1" applyAlignment="1">
      <alignment wrapText="1"/>
    </xf>
    <xf numFmtId="0" fontId="0" fillId="0" borderId="2" xfId="0" applyBorder="1" applyAlignment="1">
      <alignment horizontal="left" wrapText="1"/>
    </xf>
    <xf numFmtId="0" fontId="31" fillId="0" borderId="0" xfId="0" applyFont="1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wrapText="1"/>
    </xf>
    <xf numFmtId="0" fontId="34" fillId="0" borderId="0" xfId="0" applyFont="1"/>
    <xf numFmtId="0" fontId="34" fillId="0" borderId="0" xfId="0" applyFont="1" applyAlignment="1">
      <alignment horizontal="left"/>
    </xf>
    <xf numFmtId="164" fontId="34" fillId="0" borderId="0" xfId="0" applyNumberFormat="1" applyFont="1"/>
    <xf numFmtId="0" fontId="31" fillId="0" borderId="0" xfId="0" applyFont="1"/>
    <xf numFmtId="49" fontId="0" fillId="0" borderId="0" xfId="0" applyNumberFormat="1" applyAlignment="1">
      <alignment horizontal="left"/>
    </xf>
    <xf numFmtId="0" fontId="0" fillId="0" borderId="0" xfId="0" applyFont="1"/>
    <xf numFmtId="0" fontId="35" fillId="0" borderId="0" xfId="0" applyFont="1" applyFill="1"/>
    <xf numFmtId="0" fontId="35" fillId="0" borderId="0" xfId="0" applyFont="1"/>
    <xf numFmtId="0" fontId="37" fillId="0" borderId="0" xfId="0" applyFont="1"/>
    <xf numFmtId="0" fontId="14" fillId="0" borderId="0" xfId="0" applyFont="1" applyAlignment="1">
      <alignment horizontal="center"/>
    </xf>
    <xf numFmtId="0" fontId="39" fillId="0" borderId="0" xfId="0" applyFont="1"/>
    <xf numFmtId="164" fontId="31" fillId="0" borderId="0" xfId="0" applyNumberFormat="1" applyFont="1" applyBorder="1" applyAlignment="1">
      <alignment wrapText="1"/>
    </xf>
    <xf numFmtId="164" fontId="31" fillId="0" borderId="0" xfId="0" applyNumberFormat="1" applyFont="1"/>
    <xf numFmtId="0" fontId="40" fillId="0" borderId="0" xfId="0" applyFont="1"/>
    <xf numFmtId="0" fontId="40" fillId="0" borderId="0" xfId="0" applyFont="1" applyAlignment="1">
      <alignment horizontal="left"/>
    </xf>
    <xf numFmtId="164" fontId="40" fillId="0" borderId="0" xfId="0" applyNumberFormat="1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6" fillId="0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81">
    <cellStyle name="Bad" xfId="2" builtinId="27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Good" xfId="1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Input" xfId="4" builtinId="20"/>
    <cellStyle name="Neutral" xfId="3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index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workbookViewId="0"/>
  </sheetViews>
  <sheetFormatPr baseColWidth="10" defaultRowHeight="16" x14ac:dyDescent="0.2"/>
  <cols>
    <col min="1" max="1" width="8.1640625" bestFit="1" customWidth="1"/>
    <col min="2" max="2" width="26" customWidth="1"/>
    <col min="3" max="3" width="68.1640625" customWidth="1"/>
    <col min="4" max="4" width="7.83203125" bestFit="1" customWidth="1"/>
    <col min="5" max="5" width="4.83203125" style="39" customWidth="1"/>
    <col min="6" max="6" width="4.83203125" style="44" customWidth="1"/>
    <col min="7" max="7" width="6.83203125" customWidth="1"/>
    <col min="8" max="8" width="6.1640625" customWidth="1"/>
    <col min="9" max="9" width="14.1640625" customWidth="1"/>
    <col min="10" max="10" width="7.83203125" bestFit="1" customWidth="1"/>
    <col min="11" max="11" width="4.5" customWidth="1"/>
    <col min="12" max="12" width="10.6640625" customWidth="1"/>
    <col min="15" max="15" width="10.5" bestFit="1" customWidth="1"/>
    <col min="16" max="16" width="10.33203125" customWidth="1"/>
    <col min="17" max="17" width="8.6640625" customWidth="1"/>
    <col min="18" max="19" width="9" bestFit="1" customWidth="1"/>
    <col min="20" max="20" width="8" bestFit="1" customWidth="1"/>
    <col min="21" max="21" width="19.83203125" bestFit="1" customWidth="1"/>
  </cols>
  <sheetData>
    <row r="1" spans="1:17" ht="19" x14ac:dyDescent="0.25">
      <c r="A1" s="7" t="s">
        <v>138</v>
      </c>
      <c r="D1" s="39"/>
      <c r="J1" s="39"/>
    </row>
    <row r="2" spans="1:17" ht="19" x14ac:dyDescent="0.25">
      <c r="B2" s="33" t="s">
        <v>24</v>
      </c>
      <c r="C2" s="32"/>
      <c r="D2" s="39"/>
      <c r="F2" t="s">
        <v>26</v>
      </c>
      <c r="G2" t="s">
        <v>59</v>
      </c>
      <c r="J2" s="39"/>
    </row>
    <row r="3" spans="1:17" x14ac:dyDescent="0.2">
      <c r="B3" s="11"/>
      <c r="D3" s="39"/>
      <c r="J3" s="39"/>
    </row>
    <row r="4" spans="1:17" x14ac:dyDescent="0.2">
      <c r="B4" s="11"/>
      <c r="D4" s="40"/>
      <c r="E4" s="40"/>
      <c r="J4" s="40"/>
    </row>
    <row r="5" spans="1:17" x14ac:dyDescent="0.2">
      <c r="D5" s="8" t="s">
        <v>61</v>
      </c>
      <c r="E5" s="38" t="s">
        <v>139</v>
      </c>
      <c r="F5" s="43" t="s">
        <v>134</v>
      </c>
      <c r="G5" t="s">
        <v>62</v>
      </c>
      <c r="J5" s="39"/>
    </row>
    <row r="6" spans="1:17" x14ac:dyDescent="0.2">
      <c r="B6" s="9" t="s">
        <v>11</v>
      </c>
      <c r="D6" s="39"/>
      <c r="J6" s="39"/>
    </row>
    <row r="7" spans="1:17" x14ac:dyDescent="0.2">
      <c r="A7" t="s">
        <v>21</v>
      </c>
      <c r="B7" s="1" t="s">
        <v>27</v>
      </c>
      <c r="C7" s="1" t="s">
        <v>104</v>
      </c>
      <c r="D7" s="10">
        <f>LEN(C7)</f>
        <v>1</v>
      </c>
      <c r="G7" s="11"/>
      <c r="J7" s="39"/>
    </row>
    <row r="8" spans="1:17" x14ac:dyDescent="0.2">
      <c r="A8" t="s">
        <v>20</v>
      </c>
      <c r="B8" s="2" t="s">
        <v>101</v>
      </c>
      <c r="C8" s="1" t="s">
        <v>128</v>
      </c>
      <c r="D8" s="10">
        <f>LEN(C8)-7</f>
        <v>5</v>
      </c>
      <c r="G8" s="11"/>
      <c r="J8" s="39"/>
    </row>
    <row r="9" spans="1:17" x14ac:dyDescent="0.2">
      <c r="A9" t="s">
        <v>22</v>
      </c>
      <c r="B9" s="1" t="s">
        <v>102</v>
      </c>
      <c r="C9" s="1" t="s">
        <v>103</v>
      </c>
      <c r="D9" s="10">
        <f t="shared" ref="D9:D10" si="0">LEN(C9)</f>
        <v>5</v>
      </c>
      <c r="G9" s="11"/>
      <c r="J9" s="39"/>
    </row>
    <row r="10" spans="1:17" x14ac:dyDescent="0.2">
      <c r="A10" t="s">
        <v>23</v>
      </c>
      <c r="B10" s="2" t="s">
        <v>28</v>
      </c>
      <c r="C10" s="1" t="s">
        <v>81</v>
      </c>
      <c r="D10" s="10">
        <f t="shared" si="0"/>
        <v>1</v>
      </c>
      <c r="G10" s="11"/>
      <c r="J10" s="39"/>
    </row>
    <row r="11" spans="1:17" x14ac:dyDescent="0.2">
      <c r="B11" s="12"/>
      <c r="C11" s="4"/>
      <c r="D11" s="10"/>
      <c r="J11" s="39"/>
    </row>
    <row r="12" spans="1:17" x14ac:dyDescent="0.2">
      <c r="B12" s="13" t="s">
        <v>12</v>
      </c>
      <c r="D12" s="39"/>
      <c r="J12" s="39"/>
    </row>
    <row r="13" spans="1:17" x14ac:dyDescent="0.2">
      <c r="A13" t="s">
        <v>21</v>
      </c>
      <c r="B13" t="s">
        <v>29</v>
      </c>
      <c r="C13" s="6" t="s">
        <v>98</v>
      </c>
      <c r="D13" s="10">
        <f t="shared" ref="D13:D16" si="1">LEN(C13)</f>
        <v>18</v>
      </c>
      <c r="J13" s="39"/>
      <c r="L13" s="87" t="s">
        <v>405</v>
      </c>
      <c r="M13" s="87"/>
      <c r="N13" s="87"/>
    </row>
    <row r="14" spans="1:17" x14ac:dyDescent="0.2">
      <c r="A14" t="s">
        <v>20</v>
      </c>
      <c r="B14" t="s">
        <v>97</v>
      </c>
      <c r="C14" s="5" t="s">
        <v>88</v>
      </c>
      <c r="D14" s="10">
        <f t="shared" si="1"/>
        <v>33</v>
      </c>
      <c r="J14" s="39"/>
      <c r="L14" s="13" t="s">
        <v>63</v>
      </c>
      <c r="M14" s="13" t="s">
        <v>64</v>
      </c>
      <c r="N14" s="38" t="s">
        <v>65</v>
      </c>
      <c r="O14" s="13" t="s">
        <v>123</v>
      </c>
      <c r="P14" s="13" t="s">
        <v>125</v>
      </c>
    </row>
    <row r="15" spans="1:17" x14ac:dyDescent="0.2">
      <c r="A15" t="s">
        <v>22</v>
      </c>
      <c r="B15" t="s">
        <v>30</v>
      </c>
      <c r="C15" s="4" t="s">
        <v>99</v>
      </c>
      <c r="D15" s="10">
        <f t="shared" si="1"/>
        <v>24</v>
      </c>
      <c r="F15" s="44">
        <v>1</v>
      </c>
      <c r="G15" s="11" t="s">
        <v>105</v>
      </c>
      <c r="J15" s="39" t="s">
        <v>48</v>
      </c>
      <c r="L15" t="s">
        <v>66</v>
      </c>
      <c r="M15" s="15">
        <v>0.18</v>
      </c>
      <c r="N15" s="39" t="s">
        <v>67</v>
      </c>
      <c r="O15" s="19">
        <v>10</v>
      </c>
      <c r="P15" s="35">
        <v>3.5</v>
      </c>
      <c r="Q15" s="29" t="s">
        <v>47</v>
      </c>
    </row>
    <row r="16" spans="1:17" x14ac:dyDescent="0.2">
      <c r="A16" t="s">
        <v>23</v>
      </c>
      <c r="B16" t="s">
        <v>31</v>
      </c>
      <c r="C16" s="3" t="s">
        <v>100</v>
      </c>
      <c r="D16" s="10">
        <f t="shared" si="1"/>
        <v>34</v>
      </c>
      <c r="G16" s="11"/>
      <c r="J16" s="39" t="s">
        <v>48</v>
      </c>
      <c r="L16" t="s">
        <v>68</v>
      </c>
      <c r="M16" s="15">
        <v>0.28000000000000003</v>
      </c>
      <c r="N16" s="17" t="s">
        <v>69</v>
      </c>
      <c r="O16" s="19">
        <v>10</v>
      </c>
      <c r="P16" s="19">
        <v>3.5</v>
      </c>
    </row>
    <row r="17" spans="1:18" x14ac:dyDescent="0.2">
      <c r="D17" s="39"/>
      <c r="J17" s="39" t="s">
        <v>48</v>
      </c>
      <c r="L17" t="s">
        <v>122</v>
      </c>
      <c r="M17" s="15">
        <v>0.48</v>
      </c>
      <c r="N17" s="17" t="s">
        <v>124</v>
      </c>
      <c r="O17" s="19">
        <v>12.5</v>
      </c>
      <c r="P17" s="19">
        <v>3.5</v>
      </c>
    </row>
    <row r="18" spans="1:18" x14ac:dyDescent="0.2">
      <c r="B18" s="13" t="s">
        <v>127</v>
      </c>
      <c r="D18" s="39"/>
      <c r="J18" s="39" t="s">
        <v>49</v>
      </c>
      <c r="L18" t="s">
        <v>68</v>
      </c>
      <c r="M18" s="15">
        <v>0.55000000000000004</v>
      </c>
      <c r="N18" s="17" t="s">
        <v>69</v>
      </c>
      <c r="O18" s="19">
        <v>10</v>
      </c>
      <c r="P18" s="19">
        <v>3.5</v>
      </c>
    </row>
    <row r="19" spans="1:18" x14ac:dyDescent="0.2">
      <c r="A19" t="s">
        <v>21</v>
      </c>
      <c r="B19" t="str">
        <f>$F$2&amp;B7&amp;$G$2&amp;B13</f>
        <v>iTru_NheI_R1_stub</v>
      </c>
      <c r="C19" s="42" t="str">
        <f>$C$13&amp;$C$7</f>
        <v>ACGACGCTCTTCCGATCTG</v>
      </c>
      <c r="D19" s="10">
        <f>LEN(C19)-E19-(7*F19)</f>
        <v>19</v>
      </c>
      <c r="J19" s="39" t="s">
        <v>49</v>
      </c>
      <c r="L19" t="s">
        <v>122</v>
      </c>
      <c r="M19" s="15">
        <v>0.95</v>
      </c>
      <c r="N19" s="17" t="s">
        <v>124</v>
      </c>
      <c r="O19" s="19">
        <v>12.5</v>
      </c>
      <c r="P19" s="19">
        <v>3.5</v>
      </c>
    </row>
    <row r="20" spans="1:18" x14ac:dyDescent="0.2">
      <c r="A20" t="s">
        <v>20</v>
      </c>
      <c r="B20" t="str">
        <f>$F$2&amp;B8&amp;$G$2&amp;B14</f>
        <v>iTru_NheI_R1_RCp</v>
      </c>
      <c r="C20" s="42" t="str">
        <f>$C$8&amp;$C$14</f>
        <v>/5phos/CTAGCAGATCGGAAGAGCGTCGTGTAGGGAAAGAGTGT</v>
      </c>
      <c r="D20" s="10">
        <f t="shared" ref="D20:D22" si="2">LEN(C20)-E20-(7*F20)</f>
        <v>38</v>
      </c>
      <c r="F20" s="44">
        <v>1</v>
      </c>
    </row>
    <row r="21" spans="1:18" x14ac:dyDescent="0.2">
      <c r="A21" t="s">
        <v>22</v>
      </c>
      <c r="B21" t="str">
        <f>$F$2&amp;B9&amp;$G$2&amp;B15</f>
        <v>iTru_EcoRI_R2_RC_stub</v>
      </c>
      <c r="C21" s="31" t="str">
        <f>C$9&amp;C$15</f>
        <v>AATTAAGATCGGAAGAGCACACGTaatcc</v>
      </c>
      <c r="D21" s="10">
        <f t="shared" si="2"/>
        <v>29</v>
      </c>
    </row>
    <row r="22" spans="1:18" x14ac:dyDescent="0.2">
      <c r="A22" t="s">
        <v>23</v>
      </c>
      <c r="B22" t="str">
        <f>$F$2&amp;B10&amp;$G$2&amp;B16</f>
        <v>iTru_EcoRI_R2</v>
      </c>
      <c r="C22" s="31" t="str">
        <f>$C$16&amp;$C$10</f>
        <v>GTGACTGGAGTTCAGACGTGTGCTCTTCCGATCTT</v>
      </c>
      <c r="D22" s="10">
        <f t="shared" si="2"/>
        <v>35</v>
      </c>
    </row>
    <row r="23" spans="1:18" x14ac:dyDescent="0.2">
      <c r="D23" s="39"/>
      <c r="J23" s="39"/>
      <c r="L23" s="88" t="s">
        <v>50</v>
      </c>
      <c r="M23" s="88"/>
    </row>
    <row r="24" spans="1:18" ht="32" x14ac:dyDescent="0.2">
      <c r="B24" s="13" t="s">
        <v>223</v>
      </c>
      <c r="D24" s="39"/>
      <c r="G24" s="30" t="s">
        <v>71</v>
      </c>
      <c r="H24" s="30" t="s">
        <v>72</v>
      </c>
      <c r="I24" s="18" t="s">
        <v>60</v>
      </c>
      <c r="J24" s="8" t="s">
        <v>61</v>
      </c>
      <c r="L24" s="36" t="s">
        <v>51</v>
      </c>
      <c r="M24" s="36" t="s">
        <v>52</v>
      </c>
      <c r="N24" s="36" t="s">
        <v>53</v>
      </c>
      <c r="O24" s="36" t="s">
        <v>54</v>
      </c>
      <c r="P24" s="36" t="s">
        <v>55</v>
      </c>
    </row>
    <row r="25" spans="1:18" x14ac:dyDescent="0.2">
      <c r="A25" t="s">
        <v>21</v>
      </c>
      <c r="B25" t="str">
        <f>$B$19&amp;$G$2&amp;H25</f>
        <v>iTru_NheI_R1_stub_A</v>
      </c>
      <c r="C25" s="14" t="str">
        <f>C$13&amp;I25&amp;C$7</f>
        <v>ACGACGCTCTTCCGATCTCCGAATG</v>
      </c>
      <c r="D25" s="10">
        <f>LEN(C25)-$E$25-(7*$F$25)</f>
        <v>25</v>
      </c>
      <c r="E25" s="39">
        <v>0</v>
      </c>
      <c r="F25" s="44">
        <v>0</v>
      </c>
      <c r="G25" s="39">
        <v>1</v>
      </c>
      <c r="H25" s="39" t="s">
        <v>73</v>
      </c>
      <c r="I25" s="25" t="s">
        <v>13</v>
      </c>
      <c r="J25" s="10">
        <f t="shared" ref="J25:J41" si="3">LEN(I25)</f>
        <v>6</v>
      </c>
      <c r="L25" s="47">
        <f t="shared" ref="L25:L32" si="4">($M$15*$D25)+($F$25*$O$15)+($E$25*$P$15)</f>
        <v>4.5</v>
      </c>
      <c r="M25" s="48">
        <f t="shared" ref="M25:M32" si="5">($M$16*$D25)+($F$25*$O$16)+($E$25*$P$16)</f>
        <v>7.0000000000000009</v>
      </c>
      <c r="N25" s="47">
        <f t="shared" ref="N25:N32" si="6">($M$17*$D25)+($F$25*$O$17)+($E$25*$P$17)</f>
        <v>12</v>
      </c>
      <c r="O25" s="47">
        <f t="shared" ref="O25:O32" si="7">($M$18*$D25)+($F$25*$O$18)+($E$25*$P$18)</f>
        <v>13.750000000000002</v>
      </c>
      <c r="P25" s="47">
        <f t="shared" ref="P25:P32" si="8">($M$19*$D25)+($F$25*$O$19)+($E$25*$P$19)</f>
        <v>23.75</v>
      </c>
      <c r="R25" t="s">
        <v>135</v>
      </c>
    </row>
    <row r="26" spans="1:18" x14ac:dyDescent="0.2">
      <c r="A26" t="s">
        <v>21</v>
      </c>
      <c r="B26" t="str">
        <f t="shared" ref="B26:B32" si="9">$B$19&amp;$G$2&amp;H26</f>
        <v>iTru_NheI_R1_stub_B</v>
      </c>
      <c r="C26" s="14" t="str">
        <f t="shared" ref="C26:C32" si="10">C$13&amp;I26&amp;C$7</f>
        <v>ACGACGCTCTTCCGATCTTTAGGCAG</v>
      </c>
      <c r="D26" s="10">
        <f t="shared" ref="D26:D32" si="11">LEN(C26)-$E$25-(7*$F$25)</f>
        <v>26</v>
      </c>
      <c r="G26" s="39">
        <v>2</v>
      </c>
      <c r="H26" s="39" t="s">
        <v>74</v>
      </c>
      <c r="I26" s="25" t="s">
        <v>14</v>
      </c>
      <c r="J26" s="10">
        <f t="shared" si="3"/>
        <v>7</v>
      </c>
      <c r="L26" s="47">
        <f t="shared" si="4"/>
        <v>4.68</v>
      </c>
      <c r="M26" s="48">
        <f t="shared" si="5"/>
        <v>7.2800000000000011</v>
      </c>
      <c r="N26" s="47">
        <f t="shared" si="6"/>
        <v>12.48</v>
      </c>
      <c r="O26" s="47">
        <f t="shared" si="7"/>
        <v>14.3</v>
      </c>
      <c r="P26" s="47">
        <f t="shared" si="8"/>
        <v>24.7</v>
      </c>
    </row>
    <row r="27" spans="1:18" x14ac:dyDescent="0.2">
      <c r="A27" t="s">
        <v>21</v>
      </c>
      <c r="B27" t="str">
        <f t="shared" si="9"/>
        <v>iTru_NheI_R1_stub_C</v>
      </c>
      <c r="C27" s="14" t="str">
        <f t="shared" si="10"/>
        <v>ACGACGCTCTTCCGATCTAACTCGTCG</v>
      </c>
      <c r="D27" s="10">
        <f t="shared" si="11"/>
        <v>27</v>
      </c>
      <c r="G27" s="39">
        <v>3</v>
      </c>
      <c r="H27" s="39" t="s">
        <v>75</v>
      </c>
      <c r="I27" s="25" t="s">
        <v>15</v>
      </c>
      <c r="J27" s="10">
        <f t="shared" si="3"/>
        <v>8</v>
      </c>
      <c r="L27" s="47">
        <f t="shared" si="4"/>
        <v>4.8599999999999994</v>
      </c>
      <c r="M27" s="48">
        <f t="shared" si="5"/>
        <v>7.5600000000000005</v>
      </c>
      <c r="N27" s="47">
        <f t="shared" si="6"/>
        <v>12.959999999999999</v>
      </c>
      <c r="O27" s="47">
        <f t="shared" si="7"/>
        <v>14.850000000000001</v>
      </c>
      <c r="P27" s="47">
        <f t="shared" si="8"/>
        <v>25.65</v>
      </c>
    </row>
    <row r="28" spans="1:18" x14ac:dyDescent="0.2">
      <c r="A28" t="s">
        <v>21</v>
      </c>
      <c r="B28" t="str">
        <f t="shared" si="9"/>
        <v>iTru_NheI_R1_stub_D</v>
      </c>
      <c r="C28" s="14" t="str">
        <f t="shared" si="10"/>
        <v>ACGACGCTCTTCCGATCTGGTCTACGTG</v>
      </c>
      <c r="D28" s="10">
        <f t="shared" si="11"/>
        <v>28</v>
      </c>
      <c r="G28" s="20">
        <v>4</v>
      </c>
      <c r="H28" s="20" t="s">
        <v>76</v>
      </c>
      <c r="I28" s="26" t="s">
        <v>16</v>
      </c>
      <c r="J28" s="10">
        <f t="shared" si="3"/>
        <v>9</v>
      </c>
      <c r="L28" s="47">
        <f t="shared" si="4"/>
        <v>5.04</v>
      </c>
      <c r="M28" s="48">
        <f t="shared" si="5"/>
        <v>7.8400000000000007</v>
      </c>
      <c r="N28" s="47">
        <f t="shared" si="6"/>
        <v>13.44</v>
      </c>
      <c r="O28" s="47">
        <f t="shared" si="7"/>
        <v>15.400000000000002</v>
      </c>
      <c r="P28" s="47">
        <f t="shared" si="8"/>
        <v>26.599999999999998</v>
      </c>
    </row>
    <row r="29" spans="1:18" x14ac:dyDescent="0.2">
      <c r="A29" t="s">
        <v>21</v>
      </c>
      <c r="B29" t="str">
        <f t="shared" si="9"/>
        <v>iTru_NheI_R1_stub_E</v>
      </c>
      <c r="C29" s="14" t="str">
        <f t="shared" si="10"/>
        <v>ACGACGCTCTTCCGATCTGATACCG</v>
      </c>
      <c r="D29" s="10">
        <f t="shared" si="11"/>
        <v>25</v>
      </c>
      <c r="G29" s="39">
        <v>5</v>
      </c>
      <c r="H29" s="39" t="s">
        <v>77</v>
      </c>
      <c r="I29" s="25" t="s">
        <v>17</v>
      </c>
      <c r="J29" s="10">
        <f t="shared" si="3"/>
        <v>6</v>
      </c>
      <c r="L29" s="47">
        <f t="shared" si="4"/>
        <v>4.5</v>
      </c>
      <c r="M29" s="48">
        <f t="shared" si="5"/>
        <v>7.0000000000000009</v>
      </c>
      <c r="N29" s="47">
        <f t="shared" si="6"/>
        <v>12</v>
      </c>
      <c r="O29" s="47">
        <f t="shared" si="7"/>
        <v>13.750000000000002</v>
      </c>
      <c r="P29" s="47">
        <f t="shared" si="8"/>
        <v>23.75</v>
      </c>
    </row>
    <row r="30" spans="1:18" x14ac:dyDescent="0.2">
      <c r="A30" t="s">
        <v>21</v>
      </c>
      <c r="B30" t="str">
        <f t="shared" si="9"/>
        <v>iTru_NheI_R1_stub_F</v>
      </c>
      <c r="C30" s="14" t="str">
        <f t="shared" si="10"/>
        <v>ACGACGCTCTTCCGATCTAGCGTTGG</v>
      </c>
      <c r="D30" s="10">
        <f t="shared" si="11"/>
        <v>26</v>
      </c>
      <c r="G30" s="39">
        <v>6</v>
      </c>
      <c r="H30" s="39" t="s">
        <v>78</v>
      </c>
      <c r="I30" s="25" t="s">
        <v>18</v>
      </c>
      <c r="J30" s="10">
        <f t="shared" si="3"/>
        <v>7</v>
      </c>
      <c r="L30" s="47">
        <f t="shared" si="4"/>
        <v>4.68</v>
      </c>
      <c r="M30" s="48">
        <f t="shared" si="5"/>
        <v>7.2800000000000011</v>
      </c>
      <c r="N30" s="47">
        <f t="shared" si="6"/>
        <v>12.48</v>
      </c>
      <c r="O30" s="47">
        <f t="shared" si="7"/>
        <v>14.3</v>
      </c>
      <c r="P30" s="47">
        <f t="shared" si="8"/>
        <v>24.7</v>
      </c>
    </row>
    <row r="31" spans="1:18" x14ac:dyDescent="0.2">
      <c r="A31" t="s">
        <v>21</v>
      </c>
      <c r="B31" t="str">
        <f t="shared" si="9"/>
        <v>iTru_NheI_R1_stub_G</v>
      </c>
      <c r="C31" s="14" t="str">
        <f t="shared" si="10"/>
        <v>ACGACGCTCTTCCGATCTCTGCAACTG</v>
      </c>
      <c r="D31" s="10">
        <f t="shared" si="11"/>
        <v>27</v>
      </c>
      <c r="G31" s="39">
        <v>7</v>
      </c>
      <c r="H31" s="39" t="s">
        <v>79</v>
      </c>
      <c r="I31" s="25" t="s">
        <v>19</v>
      </c>
      <c r="J31" s="10">
        <f t="shared" si="3"/>
        <v>8</v>
      </c>
      <c r="L31" s="47">
        <f t="shared" si="4"/>
        <v>4.8599999999999994</v>
      </c>
      <c r="M31" s="48">
        <f t="shared" si="5"/>
        <v>7.5600000000000005</v>
      </c>
      <c r="N31" s="47">
        <f t="shared" si="6"/>
        <v>12.959999999999999</v>
      </c>
      <c r="O31" s="47">
        <f t="shared" si="7"/>
        <v>14.850000000000001</v>
      </c>
      <c r="P31" s="47">
        <f t="shared" si="8"/>
        <v>25.65</v>
      </c>
    </row>
    <row r="32" spans="1:18" x14ac:dyDescent="0.2">
      <c r="A32" t="s">
        <v>21</v>
      </c>
      <c r="B32" t="str">
        <f t="shared" si="9"/>
        <v>iTru_NheI_R1_stub_H</v>
      </c>
      <c r="C32" s="14" t="str">
        <f t="shared" si="10"/>
        <v>ACGACGCTCTTCCGATCTTCATGGTCAG</v>
      </c>
      <c r="D32" s="10">
        <f t="shared" si="11"/>
        <v>28</v>
      </c>
      <c r="G32" s="20">
        <v>8</v>
      </c>
      <c r="H32" s="20" t="s">
        <v>80</v>
      </c>
      <c r="I32" s="41" t="s">
        <v>90</v>
      </c>
      <c r="J32" s="10">
        <f t="shared" si="3"/>
        <v>9</v>
      </c>
      <c r="L32" s="47">
        <f t="shared" si="4"/>
        <v>5.04</v>
      </c>
      <c r="M32" s="48">
        <f t="shared" si="5"/>
        <v>7.8400000000000007</v>
      </c>
      <c r="N32" s="47">
        <f t="shared" si="6"/>
        <v>13.44</v>
      </c>
      <c r="O32" s="47">
        <f t="shared" si="7"/>
        <v>15.400000000000002</v>
      </c>
      <c r="P32" s="47">
        <f t="shared" si="8"/>
        <v>26.599999999999998</v>
      </c>
    </row>
    <row r="33" spans="1:17" x14ac:dyDescent="0.2">
      <c r="C33" s="16"/>
      <c r="D33" s="10"/>
      <c r="G33" s="27"/>
      <c r="H33" s="27"/>
      <c r="I33" s="28" t="s">
        <v>25</v>
      </c>
      <c r="J33" s="10">
        <f t="shared" si="3"/>
        <v>13</v>
      </c>
      <c r="L33" s="19"/>
      <c r="M33" s="14"/>
    </row>
    <row r="34" spans="1:17" x14ac:dyDescent="0.2">
      <c r="A34" t="s">
        <v>20</v>
      </c>
      <c r="B34" t="str">
        <f>$B$20&amp;$G$2&amp;H34</f>
        <v>iTru_NheI_R1_RCp_A</v>
      </c>
      <c r="C34" s="14" t="str">
        <f>C$8&amp;I34&amp;C$14</f>
        <v>/5phos/CTAGCATTCGGAGATCGGAAGAGCGTCGTGTAGGGAAAGAGTGT</v>
      </c>
      <c r="D34" s="10">
        <f>LEN(C34)-$E$34-(7*$F$34)</f>
        <v>44</v>
      </c>
      <c r="E34" s="39">
        <v>0</v>
      </c>
      <c r="F34" s="44">
        <v>1</v>
      </c>
      <c r="G34" s="39">
        <v>1</v>
      </c>
      <c r="H34" s="39" t="s">
        <v>73</v>
      </c>
      <c r="I34" s="25" t="s">
        <v>43</v>
      </c>
      <c r="J34" s="10">
        <f t="shared" si="3"/>
        <v>6</v>
      </c>
      <c r="L34" s="47">
        <f t="shared" ref="L34:L41" si="12">($M$15*$D34)+($F$34*$O$15)+($E$34*$P$15)</f>
        <v>17.920000000000002</v>
      </c>
      <c r="M34" s="48">
        <f t="shared" ref="M34:M41" si="13">($M$16*$D34)+($F$34*$O$16)+($E$34*$P$16)</f>
        <v>22.32</v>
      </c>
      <c r="N34" s="47">
        <f t="shared" ref="N34:N41" si="14">($M$17*$D34)+($F$34*$O$17)+($E$34*$P$17)</f>
        <v>33.619999999999997</v>
      </c>
      <c r="O34" s="47">
        <f t="shared" ref="O34:O41" si="15">($M$18*$D34)+($F$34*$O$18)+($E$34*$P$18)</f>
        <v>34.200000000000003</v>
      </c>
      <c r="P34" s="47">
        <f t="shared" ref="P34:P41" si="16">($M$19*$D34)+($F$34*$O$19)+($E$34*$P$19)</f>
        <v>54.3</v>
      </c>
    </row>
    <row r="35" spans="1:17" x14ac:dyDescent="0.2">
      <c r="A35" t="s">
        <v>20</v>
      </c>
      <c r="B35" t="str">
        <f t="shared" ref="B35:B41" si="17">$B$20&amp;$G$2&amp;H35</f>
        <v>iTru_NheI_R1_RCp_B</v>
      </c>
      <c r="C35" s="14" t="str">
        <f t="shared" ref="C35:C41" si="18">C$8&amp;I35&amp;C$14</f>
        <v>/5phos/CTAGCTGCCTAAAGATCGGAAGAGCGTCGTGTAGGGAAAGAGTGT</v>
      </c>
      <c r="D35" s="10">
        <f t="shared" ref="D35:D41" si="19">LEN(C35)-$E$34-(7*$F$34)</f>
        <v>45</v>
      </c>
      <c r="G35" s="39">
        <v>2</v>
      </c>
      <c r="H35" s="39" t="s">
        <v>74</v>
      </c>
      <c r="I35" s="25" t="s">
        <v>44</v>
      </c>
      <c r="J35" s="10">
        <f t="shared" si="3"/>
        <v>7</v>
      </c>
      <c r="L35" s="47">
        <f t="shared" si="12"/>
        <v>18.100000000000001</v>
      </c>
      <c r="M35" s="48">
        <f t="shared" si="13"/>
        <v>22.6</v>
      </c>
      <c r="N35" s="47">
        <f t="shared" si="14"/>
        <v>34.099999999999994</v>
      </c>
      <c r="O35" s="47">
        <f t="shared" si="15"/>
        <v>34.75</v>
      </c>
      <c r="P35" s="47">
        <f t="shared" si="16"/>
        <v>55.25</v>
      </c>
    </row>
    <row r="36" spans="1:17" x14ac:dyDescent="0.2">
      <c r="A36" t="s">
        <v>20</v>
      </c>
      <c r="B36" t="str">
        <f t="shared" si="17"/>
        <v>iTru_NheI_R1_RCp_C</v>
      </c>
      <c r="C36" s="14" t="str">
        <f t="shared" si="18"/>
        <v>/5phos/CTAGCGACGAGTTAGATCGGAAGAGCGTCGTGTAGGGAAAGAGTGT</v>
      </c>
      <c r="D36" s="10">
        <f t="shared" si="19"/>
        <v>46</v>
      </c>
      <c r="G36" s="39">
        <v>3</v>
      </c>
      <c r="H36" s="39" t="s">
        <v>75</v>
      </c>
      <c r="I36" s="25" t="s">
        <v>45</v>
      </c>
      <c r="J36" s="10">
        <f t="shared" si="3"/>
        <v>8</v>
      </c>
      <c r="L36" s="47">
        <f t="shared" si="12"/>
        <v>18.28</v>
      </c>
      <c r="M36" s="48">
        <f t="shared" si="13"/>
        <v>22.880000000000003</v>
      </c>
      <c r="N36" s="47">
        <f t="shared" si="14"/>
        <v>34.58</v>
      </c>
      <c r="O36" s="47">
        <f t="shared" si="15"/>
        <v>35.299999999999997</v>
      </c>
      <c r="P36" s="47">
        <f t="shared" si="16"/>
        <v>56.199999999999996</v>
      </c>
    </row>
    <row r="37" spans="1:17" x14ac:dyDescent="0.2">
      <c r="A37" t="s">
        <v>20</v>
      </c>
      <c r="B37" t="str">
        <f t="shared" si="17"/>
        <v>iTru_NheI_R1_RCp_D</v>
      </c>
      <c r="C37" s="14" t="str">
        <f t="shared" si="18"/>
        <v>/5phos/CTAGCACGTAGACCAGATCGGAAGAGCGTCGTGTAGGGAAAGAGTGT</v>
      </c>
      <c r="D37" s="10">
        <f t="shared" si="19"/>
        <v>47</v>
      </c>
      <c r="G37" s="20">
        <v>4</v>
      </c>
      <c r="H37" s="20" t="s">
        <v>76</v>
      </c>
      <c r="I37" s="26" t="s">
        <v>0</v>
      </c>
      <c r="J37" s="10">
        <f t="shared" si="3"/>
        <v>9</v>
      </c>
      <c r="L37" s="47">
        <f t="shared" si="12"/>
        <v>18.46</v>
      </c>
      <c r="M37" s="48">
        <f t="shared" si="13"/>
        <v>23.160000000000004</v>
      </c>
      <c r="N37" s="47">
        <f t="shared" si="14"/>
        <v>35.06</v>
      </c>
      <c r="O37" s="47">
        <f t="shared" si="15"/>
        <v>35.85</v>
      </c>
      <c r="P37" s="47">
        <f t="shared" si="16"/>
        <v>57.15</v>
      </c>
    </row>
    <row r="38" spans="1:17" x14ac:dyDescent="0.2">
      <c r="A38" t="s">
        <v>20</v>
      </c>
      <c r="B38" t="str">
        <f t="shared" si="17"/>
        <v>iTru_NheI_R1_RCp_E</v>
      </c>
      <c r="C38" s="14" t="str">
        <f t="shared" si="18"/>
        <v>/5phos/CTAGCGGTATCAGATCGGAAGAGCGTCGTGTAGGGAAAGAGTGT</v>
      </c>
      <c r="D38" s="10">
        <f t="shared" si="19"/>
        <v>44</v>
      </c>
      <c r="G38" s="39">
        <v>5</v>
      </c>
      <c r="H38" s="39" t="s">
        <v>77</v>
      </c>
      <c r="I38" s="25" t="s">
        <v>1</v>
      </c>
      <c r="J38" s="10">
        <f t="shared" si="3"/>
        <v>6</v>
      </c>
      <c r="L38" s="47">
        <f t="shared" si="12"/>
        <v>17.920000000000002</v>
      </c>
      <c r="M38" s="48">
        <f t="shared" si="13"/>
        <v>22.32</v>
      </c>
      <c r="N38" s="47">
        <f t="shared" si="14"/>
        <v>33.619999999999997</v>
      </c>
      <c r="O38" s="47">
        <f t="shared" si="15"/>
        <v>34.200000000000003</v>
      </c>
      <c r="P38" s="47">
        <f t="shared" si="16"/>
        <v>54.3</v>
      </c>
    </row>
    <row r="39" spans="1:17" x14ac:dyDescent="0.2">
      <c r="A39" t="s">
        <v>20</v>
      </c>
      <c r="B39" t="str">
        <f t="shared" si="17"/>
        <v>iTru_NheI_R1_RCp_F</v>
      </c>
      <c r="C39" s="14" t="str">
        <f t="shared" si="18"/>
        <v>/5phos/CTAGCCAACGCTAGATCGGAAGAGCGTCGTGTAGGGAAAGAGTGT</v>
      </c>
      <c r="D39" s="10">
        <f t="shared" si="19"/>
        <v>45</v>
      </c>
      <c r="G39" s="39">
        <v>6</v>
      </c>
      <c r="H39" s="39" t="s">
        <v>78</v>
      </c>
      <c r="I39" s="25" t="s">
        <v>2</v>
      </c>
      <c r="J39" s="10">
        <f>LEN(I39)</f>
        <v>7</v>
      </c>
      <c r="L39" s="47">
        <f t="shared" si="12"/>
        <v>18.100000000000001</v>
      </c>
      <c r="M39" s="48">
        <f t="shared" si="13"/>
        <v>22.6</v>
      </c>
      <c r="N39" s="47">
        <f t="shared" si="14"/>
        <v>34.099999999999994</v>
      </c>
      <c r="O39" s="47">
        <f t="shared" si="15"/>
        <v>34.75</v>
      </c>
      <c r="P39" s="47">
        <f t="shared" si="16"/>
        <v>55.25</v>
      </c>
    </row>
    <row r="40" spans="1:17" x14ac:dyDescent="0.2">
      <c r="A40" t="s">
        <v>20</v>
      </c>
      <c r="B40" t="str">
        <f t="shared" si="17"/>
        <v>iTru_NheI_R1_RCp_G</v>
      </c>
      <c r="C40" s="14" t="str">
        <f t="shared" si="18"/>
        <v>/5phos/CTAGCAGTTGCAGAGATCGGAAGAGCGTCGTGTAGGGAAAGAGTGT</v>
      </c>
      <c r="D40" s="10">
        <f t="shared" si="19"/>
        <v>46</v>
      </c>
      <c r="G40" s="39">
        <v>7</v>
      </c>
      <c r="H40" s="39" t="s">
        <v>79</v>
      </c>
      <c r="I40" s="25" t="s">
        <v>3</v>
      </c>
      <c r="J40" s="10">
        <f>LEN(I40)</f>
        <v>8</v>
      </c>
      <c r="L40" s="47">
        <f t="shared" si="12"/>
        <v>18.28</v>
      </c>
      <c r="M40" s="48">
        <f t="shared" si="13"/>
        <v>22.880000000000003</v>
      </c>
      <c r="N40" s="47">
        <f t="shared" si="14"/>
        <v>34.58</v>
      </c>
      <c r="O40" s="47">
        <f t="shared" si="15"/>
        <v>35.299999999999997</v>
      </c>
      <c r="P40" s="47">
        <f t="shared" si="16"/>
        <v>56.199999999999996</v>
      </c>
    </row>
    <row r="41" spans="1:17" x14ac:dyDescent="0.2">
      <c r="A41" t="s">
        <v>20</v>
      </c>
      <c r="B41" t="str">
        <f t="shared" si="17"/>
        <v>iTru_NheI_R1_RCp_H</v>
      </c>
      <c r="C41" s="14" t="str">
        <f t="shared" si="18"/>
        <v>/5phos/CTAGCTGACCATGAAGATCGGAAGAGCGTCGTGTAGGGAAAGAGTGT</v>
      </c>
      <c r="D41" s="10">
        <f t="shared" si="19"/>
        <v>47</v>
      </c>
      <c r="G41" s="20">
        <v>8</v>
      </c>
      <c r="H41" s="20" t="s">
        <v>80</v>
      </c>
      <c r="I41" s="41" t="s">
        <v>4</v>
      </c>
      <c r="J41" s="10">
        <f t="shared" si="3"/>
        <v>9</v>
      </c>
      <c r="L41" s="49">
        <f t="shared" si="12"/>
        <v>18.46</v>
      </c>
      <c r="M41" s="50">
        <f t="shared" si="13"/>
        <v>23.160000000000004</v>
      </c>
      <c r="N41" s="49">
        <f t="shared" si="14"/>
        <v>35.06</v>
      </c>
      <c r="O41" s="49">
        <f t="shared" si="15"/>
        <v>35.85</v>
      </c>
      <c r="P41" s="49">
        <f t="shared" si="16"/>
        <v>57.15</v>
      </c>
    </row>
    <row r="42" spans="1:17" x14ac:dyDescent="0.2">
      <c r="D42" s="10"/>
      <c r="G42" s="27"/>
      <c r="H42" s="27"/>
      <c r="I42" s="28"/>
      <c r="J42" s="10"/>
      <c r="L42" s="47">
        <f>SUM(L25:L41)</f>
        <v>183.68000000000004</v>
      </c>
      <c r="M42" s="48">
        <f>SUM(M25:M41)</f>
        <v>241.27999999999997</v>
      </c>
      <c r="N42" s="47">
        <f>SUM(N25:N41)</f>
        <v>376.48</v>
      </c>
      <c r="O42" s="47">
        <f>SUM(O25:O41)</f>
        <v>396.80000000000007</v>
      </c>
      <c r="P42" s="47">
        <f>SUM(P25:P41)</f>
        <v>647.19999999999993</v>
      </c>
      <c r="Q42" t="s">
        <v>126</v>
      </c>
    </row>
    <row r="43" spans="1:17" x14ac:dyDescent="0.2">
      <c r="C43" s="16"/>
      <c r="D43" s="10"/>
      <c r="I43" s="28" t="s">
        <v>25</v>
      </c>
      <c r="J43" s="39"/>
    </row>
    <row r="44" spans="1:17" x14ac:dyDescent="0.2">
      <c r="A44" t="s">
        <v>22</v>
      </c>
      <c r="B44" t="str">
        <f>$B$21&amp;$G$2&amp;H44</f>
        <v>iTru_EcoRI_R2_RC_stub_1</v>
      </c>
      <c r="C44" s="14" t="str">
        <f>$C$9 &amp; I44 &amp; $C$15</f>
        <v>AATTACGTTAGAGATCGGAAGAGCACACGTaatcc</v>
      </c>
      <c r="D44" s="10">
        <f>LEN(C44)-$E$44-(7*$F$44)</f>
        <v>35</v>
      </c>
      <c r="E44" s="39">
        <v>0</v>
      </c>
      <c r="F44" s="44">
        <v>0</v>
      </c>
      <c r="G44" s="39">
        <v>9</v>
      </c>
      <c r="H44" s="39">
        <v>1</v>
      </c>
      <c r="I44" t="s">
        <v>114</v>
      </c>
      <c r="J44" s="10">
        <f t="shared" ref="J44:J55" si="20">LEN(I44)</f>
        <v>6</v>
      </c>
      <c r="L44" s="19">
        <f t="shared" ref="L44:L55" si="21">($M$15*$D44)+($F$44*$O$15)+($E$44*$P$15)</f>
        <v>6.3</v>
      </c>
      <c r="M44" s="21">
        <f t="shared" ref="M44:M55" si="22">($M$16*$D44)+($F$44*$O$16)+($E$44*$P$16)</f>
        <v>9.8000000000000007</v>
      </c>
      <c r="N44" s="19">
        <f t="shared" ref="N44:N55" si="23">($M$17*$D44)+($F$44*$O$17)+($E$44*$P$17)</f>
        <v>16.8</v>
      </c>
      <c r="O44" s="19">
        <f t="shared" ref="O44:O55" si="24">($M$18*$D44)+($F$44*$O$18)+($E$44*$P$18)</f>
        <v>19.25</v>
      </c>
      <c r="P44" s="19">
        <f t="shared" ref="P44:P55" si="25">($M$19*$D44)+($F$44*$O$19)+($E$44*$P$19)</f>
        <v>33.25</v>
      </c>
    </row>
    <row r="45" spans="1:17" x14ac:dyDescent="0.2">
      <c r="A45" t="s">
        <v>22</v>
      </c>
      <c r="B45" t="str">
        <f t="shared" ref="B45:B55" si="26">$B$21&amp;$G$2&amp;H45</f>
        <v>iTru_EcoRI_R2_RC_stub_2</v>
      </c>
      <c r="C45" s="14" t="str">
        <f t="shared" ref="C45:C55" si="27">$C$9 &amp; I45 &amp; $C$15</f>
        <v>AATTAGTACCGAAGATCGGAAGAGCACACGTaatcc</v>
      </c>
      <c r="D45" s="10">
        <f t="shared" ref="D45:D55" si="28">LEN(C45)-$E$44-(7*$F$44)</f>
        <v>36</v>
      </c>
      <c r="G45" s="39">
        <v>10</v>
      </c>
      <c r="H45" s="39">
        <v>2</v>
      </c>
      <c r="I45" t="s">
        <v>115</v>
      </c>
      <c r="J45" s="10">
        <f t="shared" si="20"/>
        <v>7</v>
      </c>
      <c r="L45" s="19">
        <f t="shared" si="21"/>
        <v>6.4799999999999995</v>
      </c>
      <c r="M45" s="21">
        <f t="shared" si="22"/>
        <v>10.080000000000002</v>
      </c>
      <c r="N45" s="19">
        <f t="shared" si="23"/>
        <v>17.28</v>
      </c>
      <c r="O45" s="19">
        <f t="shared" si="24"/>
        <v>19.8</v>
      </c>
      <c r="P45" s="19">
        <f t="shared" si="25"/>
        <v>34.199999999999996</v>
      </c>
    </row>
    <row r="46" spans="1:17" x14ac:dyDescent="0.2">
      <c r="A46" t="s">
        <v>22</v>
      </c>
      <c r="B46" t="str">
        <f t="shared" si="26"/>
        <v>iTru_EcoRI_R2_RC_stub_3</v>
      </c>
      <c r="C46" s="14" t="str">
        <f t="shared" si="27"/>
        <v>AATTACAACGATCAGATCGGAAGAGCACACGTaatcc</v>
      </c>
      <c r="D46" s="10">
        <f t="shared" si="28"/>
        <v>37</v>
      </c>
      <c r="G46" s="39">
        <v>11</v>
      </c>
      <c r="H46" s="39">
        <v>3</v>
      </c>
      <c r="I46" t="s">
        <v>91</v>
      </c>
      <c r="J46" s="10">
        <f t="shared" si="20"/>
        <v>8</v>
      </c>
      <c r="L46" s="19">
        <f t="shared" si="21"/>
        <v>6.66</v>
      </c>
      <c r="M46" s="21">
        <f t="shared" si="22"/>
        <v>10.360000000000001</v>
      </c>
      <c r="N46" s="19">
        <f t="shared" si="23"/>
        <v>17.759999999999998</v>
      </c>
      <c r="O46" s="19">
        <f t="shared" si="24"/>
        <v>20.350000000000001</v>
      </c>
      <c r="P46" s="19">
        <f t="shared" si="25"/>
        <v>35.15</v>
      </c>
    </row>
    <row r="47" spans="1:17" x14ac:dyDescent="0.2">
      <c r="A47" t="s">
        <v>22</v>
      </c>
      <c r="B47" t="str">
        <f t="shared" si="26"/>
        <v>iTru_EcoRI_R2_RC_stub_4</v>
      </c>
      <c r="C47" s="14" t="str">
        <f t="shared" si="27"/>
        <v>AATTAAGTGTAGCTAGATCGGAAGAGCACACGTaatcc</v>
      </c>
      <c r="D47" s="10">
        <f t="shared" si="28"/>
        <v>38</v>
      </c>
      <c r="G47" s="20">
        <v>12</v>
      </c>
      <c r="H47" s="20">
        <v>4</v>
      </c>
      <c r="I47" t="s">
        <v>116</v>
      </c>
      <c r="J47" s="10">
        <f t="shared" si="20"/>
        <v>9</v>
      </c>
      <c r="L47" s="19">
        <f t="shared" si="21"/>
        <v>6.84</v>
      </c>
      <c r="M47" s="21">
        <f t="shared" si="22"/>
        <v>10.64</v>
      </c>
      <c r="N47" s="19">
        <f t="shared" si="23"/>
        <v>18.239999999999998</v>
      </c>
      <c r="O47" s="19">
        <f t="shared" si="24"/>
        <v>20.900000000000002</v>
      </c>
      <c r="P47" s="19">
        <f t="shared" si="25"/>
        <v>36.1</v>
      </c>
    </row>
    <row r="48" spans="1:17" x14ac:dyDescent="0.2">
      <c r="A48" t="s">
        <v>22</v>
      </c>
      <c r="B48" t="str">
        <f t="shared" si="26"/>
        <v>iTru_EcoRI_R2_RC_stub_5</v>
      </c>
      <c r="C48" s="14" t="str">
        <f t="shared" si="27"/>
        <v>AATTAATGCGTAGATCGGAAGAGCACACGTaatcc</v>
      </c>
      <c r="D48" s="10">
        <f t="shared" si="28"/>
        <v>35</v>
      </c>
      <c r="G48" s="39">
        <v>13</v>
      </c>
      <c r="H48" s="39">
        <v>5</v>
      </c>
      <c r="I48" t="s">
        <v>117</v>
      </c>
      <c r="J48" s="10">
        <f t="shared" si="20"/>
        <v>6</v>
      </c>
      <c r="L48" s="19">
        <f t="shared" si="21"/>
        <v>6.3</v>
      </c>
      <c r="M48" s="21">
        <f t="shared" si="22"/>
        <v>9.8000000000000007</v>
      </c>
      <c r="N48" s="19">
        <f t="shared" si="23"/>
        <v>16.8</v>
      </c>
      <c r="O48" s="19">
        <f t="shared" si="24"/>
        <v>19.25</v>
      </c>
      <c r="P48" s="19">
        <f t="shared" si="25"/>
        <v>33.25</v>
      </c>
    </row>
    <row r="49" spans="1:16" x14ac:dyDescent="0.2">
      <c r="A49" t="s">
        <v>22</v>
      </c>
      <c r="B49" t="str">
        <f t="shared" si="26"/>
        <v>iTru_EcoRI_R2_RC_stub_6</v>
      </c>
      <c r="C49" s="14" t="str">
        <f t="shared" si="27"/>
        <v>AATTATGCATACAGATCGGAAGAGCACACGTaatcc</v>
      </c>
      <c r="D49" s="10">
        <f t="shared" si="28"/>
        <v>36</v>
      </c>
      <c r="G49" s="39">
        <v>14</v>
      </c>
      <c r="H49" s="39">
        <v>6</v>
      </c>
      <c r="I49" t="s">
        <v>92</v>
      </c>
      <c r="J49" s="10">
        <f t="shared" si="20"/>
        <v>7</v>
      </c>
      <c r="L49" s="19">
        <f t="shared" si="21"/>
        <v>6.4799999999999995</v>
      </c>
      <c r="M49" s="21">
        <f t="shared" si="22"/>
        <v>10.080000000000002</v>
      </c>
      <c r="N49" s="19">
        <f t="shared" si="23"/>
        <v>17.28</v>
      </c>
      <c r="O49" s="19">
        <f t="shared" si="24"/>
        <v>19.8</v>
      </c>
      <c r="P49" s="19">
        <f t="shared" si="25"/>
        <v>34.199999999999996</v>
      </c>
    </row>
    <row r="50" spans="1:16" x14ac:dyDescent="0.2">
      <c r="A50" t="s">
        <v>22</v>
      </c>
      <c r="B50" t="str">
        <f t="shared" si="26"/>
        <v>iTru_EcoRI_R2_RC_stub_7</v>
      </c>
      <c r="C50" s="14" t="str">
        <f t="shared" si="27"/>
        <v>AATTAGACATGTGAGATCGGAAGAGCACACGTaatcc</v>
      </c>
      <c r="D50" s="10">
        <f t="shared" si="28"/>
        <v>37</v>
      </c>
      <c r="G50" s="39">
        <v>15</v>
      </c>
      <c r="H50" s="39">
        <v>7</v>
      </c>
      <c r="I50" t="s">
        <v>58</v>
      </c>
      <c r="J50" s="10">
        <f t="shared" si="20"/>
        <v>8</v>
      </c>
      <c r="L50" s="19">
        <f t="shared" si="21"/>
        <v>6.66</v>
      </c>
      <c r="M50" s="21">
        <f t="shared" si="22"/>
        <v>10.360000000000001</v>
      </c>
      <c r="N50" s="19">
        <f t="shared" si="23"/>
        <v>17.759999999999998</v>
      </c>
      <c r="O50" s="19">
        <f t="shared" si="24"/>
        <v>20.350000000000001</v>
      </c>
      <c r="P50" s="19">
        <f t="shared" si="25"/>
        <v>35.15</v>
      </c>
    </row>
    <row r="51" spans="1:16" x14ac:dyDescent="0.2">
      <c r="A51" t="s">
        <v>22</v>
      </c>
      <c r="B51" t="str">
        <f t="shared" si="26"/>
        <v>iTru_EcoRI_R2_RC_stub_8</v>
      </c>
      <c r="C51" s="14" t="str">
        <f t="shared" si="27"/>
        <v>AATTATCGTGCACAAGATCGGAAGAGCACACGTaatcc</v>
      </c>
      <c r="D51" s="10">
        <f t="shared" si="28"/>
        <v>38</v>
      </c>
      <c r="G51" s="20">
        <v>16</v>
      </c>
      <c r="H51" s="20">
        <v>8</v>
      </c>
      <c r="I51" t="s">
        <v>118</v>
      </c>
      <c r="J51" s="10">
        <f t="shared" si="20"/>
        <v>9</v>
      </c>
      <c r="L51" s="19">
        <f t="shared" si="21"/>
        <v>6.84</v>
      </c>
      <c r="M51" s="21">
        <f t="shared" si="22"/>
        <v>10.64</v>
      </c>
      <c r="N51" s="19">
        <f t="shared" si="23"/>
        <v>18.239999999999998</v>
      </c>
      <c r="O51" s="19">
        <f t="shared" si="24"/>
        <v>20.900000000000002</v>
      </c>
      <c r="P51" s="19">
        <f t="shared" si="25"/>
        <v>36.1</v>
      </c>
    </row>
    <row r="52" spans="1:16" x14ac:dyDescent="0.2">
      <c r="A52" t="s">
        <v>22</v>
      </c>
      <c r="B52" t="str">
        <f t="shared" si="26"/>
        <v>iTru_EcoRI_R2_RC_stub_9</v>
      </c>
      <c r="C52" s="14" t="str">
        <f t="shared" si="27"/>
        <v>AATTATGATGCAGATCGGAAGAGCACACGTaatcc</v>
      </c>
      <c r="D52" s="10">
        <f t="shared" si="28"/>
        <v>35</v>
      </c>
      <c r="G52" s="39">
        <v>17</v>
      </c>
      <c r="H52" s="39">
        <v>9</v>
      </c>
      <c r="I52" t="s">
        <v>93</v>
      </c>
      <c r="J52" s="10">
        <f t="shared" si="20"/>
        <v>6</v>
      </c>
      <c r="L52" s="19">
        <f t="shared" si="21"/>
        <v>6.3</v>
      </c>
      <c r="M52" s="21">
        <f t="shared" si="22"/>
        <v>9.8000000000000007</v>
      </c>
      <c r="N52" s="19">
        <f t="shared" si="23"/>
        <v>16.8</v>
      </c>
      <c r="O52" s="19">
        <f t="shared" si="24"/>
        <v>19.25</v>
      </c>
      <c r="P52" s="19">
        <f t="shared" si="25"/>
        <v>33.25</v>
      </c>
    </row>
    <row r="53" spans="1:16" x14ac:dyDescent="0.2">
      <c r="A53" t="s">
        <v>22</v>
      </c>
      <c r="B53" t="str">
        <f t="shared" si="26"/>
        <v>iTru_EcoRI_R2_RC_stub_10</v>
      </c>
      <c r="C53" s="14" t="str">
        <f t="shared" si="27"/>
        <v>AATTAACAGCATAGATCGGAAGAGCACACGTaatcc</v>
      </c>
      <c r="D53" s="10">
        <f t="shared" si="28"/>
        <v>36</v>
      </c>
      <c r="G53" s="39">
        <v>18</v>
      </c>
      <c r="H53" s="39">
        <v>10</v>
      </c>
      <c r="I53" t="s">
        <v>119</v>
      </c>
      <c r="J53" s="10">
        <f t="shared" si="20"/>
        <v>7</v>
      </c>
      <c r="L53" s="19">
        <f t="shared" si="21"/>
        <v>6.4799999999999995</v>
      </c>
      <c r="M53" s="21">
        <f t="shared" si="22"/>
        <v>10.080000000000002</v>
      </c>
      <c r="N53" s="19">
        <f t="shared" si="23"/>
        <v>17.28</v>
      </c>
      <c r="O53" s="19">
        <f t="shared" si="24"/>
        <v>19.8</v>
      </c>
      <c r="P53" s="19">
        <f t="shared" si="25"/>
        <v>34.199999999999996</v>
      </c>
    </row>
    <row r="54" spans="1:16" x14ac:dyDescent="0.2">
      <c r="A54" t="s">
        <v>22</v>
      </c>
      <c r="B54" t="str">
        <f t="shared" si="26"/>
        <v>iTru_EcoRI_R2_RC_stub_11</v>
      </c>
      <c r="C54" s="14" t="str">
        <f t="shared" si="27"/>
        <v>AATTAAGGTCATGAGATCGGAAGAGCACACGTaatcc</v>
      </c>
      <c r="D54" s="10">
        <f t="shared" si="28"/>
        <v>37</v>
      </c>
      <c r="G54" s="39">
        <v>19</v>
      </c>
      <c r="H54" s="39">
        <v>11</v>
      </c>
      <c r="I54" t="s">
        <v>120</v>
      </c>
      <c r="J54" s="10">
        <f t="shared" si="20"/>
        <v>8</v>
      </c>
      <c r="L54" s="19">
        <f t="shared" si="21"/>
        <v>6.66</v>
      </c>
      <c r="M54" s="21">
        <f t="shared" si="22"/>
        <v>10.360000000000001</v>
      </c>
      <c r="N54" s="19">
        <f t="shared" si="23"/>
        <v>17.759999999999998</v>
      </c>
      <c r="O54" s="19">
        <f t="shared" si="24"/>
        <v>20.350000000000001</v>
      </c>
      <c r="P54" s="19">
        <f t="shared" si="25"/>
        <v>35.15</v>
      </c>
    </row>
    <row r="55" spans="1:16" x14ac:dyDescent="0.2">
      <c r="A55" t="s">
        <v>22</v>
      </c>
      <c r="B55" t="str">
        <f t="shared" si="26"/>
        <v>iTru_EcoRI_R2_RC_stub_12</v>
      </c>
      <c r="C55" s="14" t="str">
        <f t="shared" si="27"/>
        <v>AATTACTCACTGCAAGATCGGAAGAGCACACGTaatcc</v>
      </c>
      <c r="D55" s="10">
        <f t="shared" si="28"/>
        <v>38</v>
      </c>
      <c r="G55" s="20">
        <v>20</v>
      </c>
      <c r="H55" s="20">
        <v>12</v>
      </c>
      <c r="I55" t="s">
        <v>121</v>
      </c>
      <c r="J55" s="10">
        <f t="shared" si="20"/>
        <v>9</v>
      </c>
      <c r="L55" s="19">
        <f t="shared" si="21"/>
        <v>6.84</v>
      </c>
      <c r="M55" s="21">
        <f t="shared" si="22"/>
        <v>10.64</v>
      </c>
      <c r="N55" s="19">
        <f t="shared" si="23"/>
        <v>18.239999999999998</v>
      </c>
      <c r="O55" s="19">
        <f t="shared" si="24"/>
        <v>20.900000000000002</v>
      </c>
      <c r="P55" s="19">
        <f t="shared" si="25"/>
        <v>36.1</v>
      </c>
    </row>
    <row r="57" spans="1:16" x14ac:dyDescent="0.2">
      <c r="A57" t="s">
        <v>23</v>
      </c>
      <c r="B57" t="str">
        <f>$B$22&amp;$G$2&amp;H57</f>
        <v>iTru_EcoRI_R2_1</v>
      </c>
      <c r="C57" s="14" t="str">
        <f>C$16&amp;I57&amp;$C$10</f>
        <v>GTGACTGGAGTTCAGACGTGTGCTCTTCCGATCTCTAACGT</v>
      </c>
      <c r="D57" s="10">
        <f>LEN(C57)-$E$57-(7*$F$57)</f>
        <v>41</v>
      </c>
      <c r="E57" s="39">
        <v>0</v>
      </c>
      <c r="F57" s="44">
        <v>0</v>
      </c>
      <c r="G57" s="39">
        <v>9</v>
      </c>
      <c r="H57" s="39">
        <v>1</v>
      </c>
      <c r="I57" s="34" t="s">
        <v>106</v>
      </c>
      <c r="J57" s="10">
        <f t="shared" ref="J57:J68" si="29">LEN(I57)</f>
        <v>6</v>
      </c>
      <c r="L57" s="19">
        <f t="shared" ref="L57:L68" si="30">($M$15*$D57)+($F$57*$O$15)+($E$57*$P$15)</f>
        <v>7.38</v>
      </c>
      <c r="M57" s="21">
        <f t="shared" ref="M57:M68" si="31">($M$16*$D57)+($F$57*$O$16)+($E$57*$P$16)</f>
        <v>11.48</v>
      </c>
      <c r="N57" s="19">
        <f t="shared" ref="N57:N68" si="32">($M$17*$D57)+($F$57*$O$17)+($E$57*$P$17)</f>
        <v>19.68</v>
      </c>
      <c r="O57" s="19">
        <f t="shared" ref="O57:O68" si="33">($M$18*$D57)+($F$57*$O$18)+($E$57*$P$18)</f>
        <v>22.55</v>
      </c>
      <c r="P57" s="19">
        <f t="shared" ref="P57:P68" si="34">($M$19*$D57)+($F$57*$O$19)+($E$57*$P$19)</f>
        <v>38.949999999999996</v>
      </c>
    </row>
    <row r="58" spans="1:16" x14ac:dyDescent="0.2">
      <c r="A58" t="s">
        <v>23</v>
      </c>
      <c r="B58" t="str">
        <f t="shared" ref="B58:B68" si="35">$B$22&amp;$G$2&amp;H58</f>
        <v>iTru_EcoRI_R2_2</v>
      </c>
      <c r="C58" s="14" t="str">
        <f t="shared" ref="C58:C68" si="36">C$16&amp;I58&amp;$C$10</f>
        <v>GTGACTGGAGTTCAGACGTGTGCTCTTCCGATCTTCGGTACT</v>
      </c>
      <c r="D58" s="10">
        <f t="shared" ref="D58:D68" si="37">LEN(C58)-$E$57-(7*$F$57)</f>
        <v>42</v>
      </c>
      <c r="G58" s="39">
        <v>10</v>
      </c>
      <c r="H58" s="39">
        <v>2</v>
      </c>
      <c r="I58" s="34" t="s">
        <v>107</v>
      </c>
      <c r="J58" s="10">
        <f t="shared" si="29"/>
        <v>7</v>
      </c>
      <c r="L58" s="19">
        <f t="shared" si="30"/>
        <v>7.56</v>
      </c>
      <c r="M58" s="21">
        <f t="shared" si="31"/>
        <v>11.760000000000002</v>
      </c>
      <c r="N58" s="19">
        <f t="shared" si="32"/>
        <v>20.16</v>
      </c>
      <c r="O58" s="19">
        <f t="shared" si="33"/>
        <v>23.1</v>
      </c>
      <c r="P58" s="19">
        <f t="shared" si="34"/>
        <v>39.9</v>
      </c>
    </row>
    <row r="59" spans="1:16" x14ac:dyDescent="0.2">
      <c r="A59" t="s">
        <v>23</v>
      </c>
      <c r="B59" t="str">
        <f t="shared" si="35"/>
        <v>iTru_EcoRI_R2_3</v>
      </c>
      <c r="C59" s="14" t="str">
        <f t="shared" si="36"/>
        <v>GTGACTGGAGTTCAGACGTGTGCTCTTCCGATCTGATCGTTGT</v>
      </c>
      <c r="D59" s="10">
        <f t="shared" si="37"/>
        <v>43</v>
      </c>
      <c r="G59" s="39">
        <v>11</v>
      </c>
      <c r="H59" s="39">
        <v>3</v>
      </c>
      <c r="I59" s="34" t="s">
        <v>94</v>
      </c>
      <c r="J59" s="10">
        <f t="shared" si="29"/>
        <v>8</v>
      </c>
      <c r="L59" s="19">
        <f t="shared" si="30"/>
        <v>7.7399999999999993</v>
      </c>
      <c r="M59" s="21">
        <f t="shared" si="31"/>
        <v>12.040000000000001</v>
      </c>
      <c r="N59" s="19">
        <f t="shared" si="32"/>
        <v>20.64</v>
      </c>
      <c r="O59" s="19">
        <f t="shared" si="33"/>
        <v>23.650000000000002</v>
      </c>
      <c r="P59" s="19">
        <f t="shared" si="34"/>
        <v>40.85</v>
      </c>
    </row>
    <row r="60" spans="1:16" x14ac:dyDescent="0.2">
      <c r="A60" t="s">
        <v>23</v>
      </c>
      <c r="B60" t="str">
        <f t="shared" si="35"/>
        <v>iTru_EcoRI_R2_4</v>
      </c>
      <c r="C60" s="14" t="str">
        <f t="shared" si="36"/>
        <v>GTGACTGGAGTTCAGACGTGTGCTCTTCCGATCTAGCTACACTT</v>
      </c>
      <c r="D60" s="10">
        <f t="shared" si="37"/>
        <v>44</v>
      </c>
      <c r="G60" s="20">
        <v>12</v>
      </c>
      <c r="H60" s="20">
        <v>4</v>
      </c>
      <c r="I60" s="34" t="s">
        <v>108</v>
      </c>
      <c r="J60" s="10">
        <f t="shared" si="29"/>
        <v>9</v>
      </c>
      <c r="L60" s="19">
        <f t="shared" si="30"/>
        <v>7.92</v>
      </c>
      <c r="M60" s="21">
        <f t="shared" si="31"/>
        <v>12.32</v>
      </c>
      <c r="N60" s="19">
        <f t="shared" si="32"/>
        <v>21.119999999999997</v>
      </c>
      <c r="O60" s="19">
        <f t="shared" si="33"/>
        <v>24.200000000000003</v>
      </c>
      <c r="P60" s="19">
        <f t="shared" si="34"/>
        <v>41.8</v>
      </c>
    </row>
    <row r="61" spans="1:16" x14ac:dyDescent="0.2">
      <c r="A61" t="s">
        <v>23</v>
      </c>
      <c r="B61" t="str">
        <f t="shared" si="35"/>
        <v>iTru_EcoRI_R2_5</v>
      </c>
      <c r="C61" s="14" t="str">
        <f t="shared" si="36"/>
        <v>GTGACTGGAGTTCAGACGTGTGCTCTTCCGATCTACGCATT</v>
      </c>
      <c r="D61" s="10">
        <f t="shared" si="37"/>
        <v>41</v>
      </c>
      <c r="G61" s="39">
        <v>13</v>
      </c>
      <c r="H61" s="39">
        <v>5</v>
      </c>
      <c r="I61" s="25" t="s">
        <v>109</v>
      </c>
      <c r="J61" s="10">
        <f t="shared" si="29"/>
        <v>6</v>
      </c>
      <c r="L61" s="19">
        <f t="shared" si="30"/>
        <v>7.38</v>
      </c>
      <c r="M61" s="21">
        <f t="shared" si="31"/>
        <v>11.48</v>
      </c>
      <c r="N61" s="19">
        <f t="shared" si="32"/>
        <v>19.68</v>
      </c>
      <c r="O61" s="19">
        <f t="shared" si="33"/>
        <v>22.55</v>
      </c>
      <c r="P61" s="19">
        <f t="shared" si="34"/>
        <v>38.949999999999996</v>
      </c>
    </row>
    <row r="62" spans="1:16" x14ac:dyDescent="0.2">
      <c r="A62" t="s">
        <v>23</v>
      </c>
      <c r="B62" t="str">
        <f t="shared" si="35"/>
        <v>iTru_EcoRI_R2_6</v>
      </c>
      <c r="C62" s="14" t="str">
        <f t="shared" si="36"/>
        <v>GTGACTGGAGTTCAGACGTGTGCTCTTCCGATCTGTATGCAT</v>
      </c>
      <c r="D62" s="10">
        <f t="shared" si="37"/>
        <v>42</v>
      </c>
      <c r="G62" s="39">
        <v>14</v>
      </c>
      <c r="H62" s="39">
        <v>6</v>
      </c>
      <c r="I62" s="25" t="s">
        <v>95</v>
      </c>
      <c r="J62" s="10">
        <f t="shared" si="29"/>
        <v>7</v>
      </c>
      <c r="L62" s="19">
        <f t="shared" si="30"/>
        <v>7.56</v>
      </c>
      <c r="M62" s="21">
        <f t="shared" si="31"/>
        <v>11.760000000000002</v>
      </c>
      <c r="N62" s="19">
        <f t="shared" si="32"/>
        <v>20.16</v>
      </c>
      <c r="O62" s="19">
        <f t="shared" si="33"/>
        <v>23.1</v>
      </c>
      <c r="P62" s="19">
        <f t="shared" si="34"/>
        <v>39.9</v>
      </c>
    </row>
    <row r="63" spans="1:16" x14ac:dyDescent="0.2">
      <c r="A63" t="s">
        <v>23</v>
      </c>
      <c r="B63" t="str">
        <f t="shared" si="35"/>
        <v>iTru_EcoRI_R2_7</v>
      </c>
      <c r="C63" s="14" t="str">
        <f t="shared" si="36"/>
        <v>GTGACTGGAGTTCAGACGTGTGCTCTTCCGATCTCACATGTCT</v>
      </c>
      <c r="D63" s="10">
        <f t="shared" si="37"/>
        <v>43</v>
      </c>
      <c r="G63" s="39">
        <v>15</v>
      </c>
      <c r="H63" s="39">
        <v>7</v>
      </c>
      <c r="I63" s="25" t="s">
        <v>89</v>
      </c>
      <c r="J63" s="10">
        <f t="shared" si="29"/>
        <v>8</v>
      </c>
      <c r="L63" s="19">
        <f t="shared" si="30"/>
        <v>7.7399999999999993</v>
      </c>
      <c r="M63" s="21">
        <f t="shared" si="31"/>
        <v>12.040000000000001</v>
      </c>
      <c r="N63" s="19">
        <f t="shared" si="32"/>
        <v>20.64</v>
      </c>
      <c r="O63" s="19">
        <f t="shared" si="33"/>
        <v>23.650000000000002</v>
      </c>
      <c r="P63" s="19">
        <f t="shared" si="34"/>
        <v>40.85</v>
      </c>
    </row>
    <row r="64" spans="1:16" x14ac:dyDescent="0.2">
      <c r="A64" t="s">
        <v>23</v>
      </c>
      <c r="B64" t="str">
        <f t="shared" si="35"/>
        <v>iTru_EcoRI_R2_8</v>
      </c>
      <c r="C64" s="14" t="str">
        <f t="shared" si="36"/>
        <v>GTGACTGGAGTTCAGACGTGTGCTCTTCCGATCTTGTGCACGAT</v>
      </c>
      <c r="D64" s="10">
        <f t="shared" si="37"/>
        <v>44</v>
      </c>
      <c r="G64" s="20">
        <v>16</v>
      </c>
      <c r="H64" s="20">
        <v>8</v>
      </c>
      <c r="I64" s="25" t="s">
        <v>110</v>
      </c>
      <c r="J64" s="10">
        <f t="shared" si="29"/>
        <v>9</v>
      </c>
      <c r="L64" s="19">
        <f t="shared" si="30"/>
        <v>7.92</v>
      </c>
      <c r="M64" s="21">
        <f t="shared" si="31"/>
        <v>12.32</v>
      </c>
      <c r="N64" s="19">
        <f t="shared" si="32"/>
        <v>21.119999999999997</v>
      </c>
      <c r="O64" s="19">
        <f t="shared" si="33"/>
        <v>24.200000000000003</v>
      </c>
      <c r="P64" s="19">
        <f t="shared" si="34"/>
        <v>41.8</v>
      </c>
    </row>
    <row r="65" spans="1:17" x14ac:dyDescent="0.2">
      <c r="A65" t="s">
        <v>23</v>
      </c>
      <c r="B65" t="str">
        <f t="shared" si="35"/>
        <v>iTru_EcoRI_R2_9</v>
      </c>
      <c r="C65" s="14" t="str">
        <f t="shared" si="36"/>
        <v>GTGACTGGAGTTCAGACGTGTGCTCTTCCGATCTGCATCAT</v>
      </c>
      <c r="D65" s="10">
        <f t="shared" si="37"/>
        <v>41</v>
      </c>
      <c r="G65" s="39">
        <v>17</v>
      </c>
      <c r="H65" s="39">
        <v>9</v>
      </c>
      <c r="I65" s="25" t="s">
        <v>96</v>
      </c>
      <c r="J65" s="10">
        <f t="shared" si="29"/>
        <v>6</v>
      </c>
      <c r="L65" s="19">
        <f t="shared" si="30"/>
        <v>7.38</v>
      </c>
      <c r="M65" s="21">
        <f t="shared" si="31"/>
        <v>11.48</v>
      </c>
      <c r="N65" s="19">
        <f t="shared" si="32"/>
        <v>19.68</v>
      </c>
      <c r="O65" s="19">
        <f t="shared" si="33"/>
        <v>22.55</v>
      </c>
      <c r="P65" s="19">
        <f t="shared" si="34"/>
        <v>38.949999999999996</v>
      </c>
    </row>
    <row r="66" spans="1:17" x14ac:dyDescent="0.2">
      <c r="A66" t="s">
        <v>23</v>
      </c>
      <c r="B66" t="str">
        <f t="shared" si="35"/>
        <v>iTru_EcoRI_R2_10</v>
      </c>
      <c r="C66" s="14" t="str">
        <f t="shared" si="36"/>
        <v>GTGACTGGAGTTCAGACGTGTGCTCTTCCGATCTATGCTGTT</v>
      </c>
      <c r="D66" s="10">
        <f t="shared" si="37"/>
        <v>42</v>
      </c>
      <c r="G66" s="39">
        <v>18</v>
      </c>
      <c r="H66" s="39">
        <v>10</v>
      </c>
      <c r="I66" s="25" t="s">
        <v>111</v>
      </c>
      <c r="J66" s="10">
        <f t="shared" si="29"/>
        <v>7</v>
      </c>
      <c r="L66" s="19">
        <f t="shared" si="30"/>
        <v>7.56</v>
      </c>
      <c r="M66" s="21">
        <f t="shared" si="31"/>
        <v>11.760000000000002</v>
      </c>
      <c r="N66" s="19">
        <f t="shared" si="32"/>
        <v>20.16</v>
      </c>
      <c r="O66" s="19">
        <f t="shared" si="33"/>
        <v>23.1</v>
      </c>
      <c r="P66" s="19">
        <f t="shared" si="34"/>
        <v>39.9</v>
      </c>
    </row>
    <row r="67" spans="1:17" x14ac:dyDescent="0.2">
      <c r="A67" t="s">
        <v>23</v>
      </c>
      <c r="B67" t="str">
        <f t="shared" si="35"/>
        <v>iTru_EcoRI_R2_11</v>
      </c>
      <c r="C67" s="14" t="str">
        <f t="shared" si="36"/>
        <v>GTGACTGGAGTTCAGACGTGTGCTCTTCCGATCTCATGACCTT</v>
      </c>
      <c r="D67" s="10">
        <f t="shared" si="37"/>
        <v>43</v>
      </c>
      <c r="G67" s="39">
        <v>19</v>
      </c>
      <c r="H67" s="39">
        <v>11</v>
      </c>
      <c r="I67" s="25" t="s">
        <v>112</v>
      </c>
      <c r="J67" s="10">
        <f t="shared" si="29"/>
        <v>8</v>
      </c>
      <c r="L67" s="19">
        <f t="shared" si="30"/>
        <v>7.7399999999999993</v>
      </c>
      <c r="M67" s="21">
        <f t="shared" si="31"/>
        <v>12.040000000000001</v>
      </c>
      <c r="N67" s="19">
        <f t="shared" si="32"/>
        <v>20.64</v>
      </c>
      <c r="O67" s="19">
        <f t="shared" si="33"/>
        <v>23.650000000000002</v>
      </c>
      <c r="P67" s="19">
        <f t="shared" si="34"/>
        <v>40.85</v>
      </c>
    </row>
    <row r="68" spans="1:17" x14ac:dyDescent="0.2">
      <c r="A68" t="s">
        <v>23</v>
      </c>
      <c r="B68" t="str">
        <f t="shared" si="35"/>
        <v>iTru_EcoRI_R2_12</v>
      </c>
      <c r="C68" s="14" t="str">
        <f t="shared" si="36"/>
        <v>GTGACTGGAGTTCAGACGTGTGCTCTTCCGATCTTGCAGTGAGT</v>
      </c>
      <c r="D68" s="10">
        <f t="shared" si="37"/>
        <v>44</v>
      </c>
      <c r="G68" s="20">
        <v>20</v>
      </c>
      <c r="H68" s="20">
        <v>12</v>
      </c>
      <c r="I68" s="25" t="s">
        <v>113</v>
      </c>
      <c r="J68" s="10">
        <f t="shared" si="29"/>
        <v>9</v>
      </c>
      <c r="L68" s="23">
        <f t="shared" si="30"/>
        <v>7.92</v>
      </c>
      <c r="M68" s="22">
        <f t="shared" si="31"/>
        <v>12.32</v>
      </c>
      <c r="N68" s="23">
        <f t="shared" si="32"/>
        <v>21.119999999999997</v>
      </c>
      <c r="O68" s="23">
        <f t="shared" si="33"/>
        <v>24.200000000000003</v>
      </c>
      <c r="P68" s="23">
        <f t="shared" si="34"/>
        <v>41.8</v>
      </c>
    </row>
    <row r="69" spans="1:17" x14ac:dyDescent="0.2">
      <c r="D69" s="39"/>
      <c r="J69" s="39"/>
      <c r="L69" s="19">
        <f>SUM(L44:L68)</f>
        <v>170.64</v>
      </c>
      <c r="M69" s="21">
        <f t="shared" ref="M69:P69" si="38">SUM(M44:M68)</f>
        <v>265.43999999999994</v>
      </c>
      <c r="N69" s="37">
        <f t="shared" si="38"/>
        <v>455.04000000000008</v>
      </c>
      <c r="O69" s="19">
        <f t="shared" si="38"/>
        <v>521.4</v>
      </c>
      <c r="P69" s="19">
        <f t="shared" si="38"/>
        <v>900.59999999999991</v>
      </c>
      <c r="Q69" t="s">
        <v>126</v>
      </c>
    </row>
    <row r="70" spans="1:17" x14ac:dyDescent="0.2">
      <c r="B70" s="11" t="s">
        <v>5</v>
      </c>
      <c r="D70" s="39"/>
      <c r="J70" s="39"/>
      <c r="L70" s="19"/>
      <c r="M70" s="19"/>
      <c r="N70" s="19"/>
      <c r="O70" s="19"/>
      <c r="P70" s="19"/>
    </row>
    <row r="71" spans="1:17" x14ac:dyDescent="0.2">
      <c r="A71" s="13" t="s">
        <v>57</v>
      </c>
      <c r="B71" s="24" t="s">
        <v>6</v>
      </c>
      <c r="D71" s="39"/>
      <c r="J71" s="39"/>
      <c r="L71" s="19">
        <f>L42+L69</f>
        <v>354.32000000000005</v>
      </c>
      <c r="M71" s="21">
        <f>M42+M69</f>
        <v>506.71999999999991</v>
      </c>
      <c r="N71" s="19">
        <f>N42+N69</f>
        <v>831.5200000000001</v>
      </c>
      <c r="O71" s="19">
        <f t="shared" ref="O71:P71" si="39">O42+O69</f>
        <v>918.2</v>
      </c>
      <c r="P71" s="19">
        <f t="shared" si="39"/>
        <v>1547.7999999999997</v>
      </c>
      <c r="Q71" t="s">
        <v>46</v>
      </c>
    </row>
    <row r="72" spans="1:17" x14ac:dyDescent="0.2">
      <c r="A72" t="s">
        <v>137</v>
      </c>
      <c r="B72" t="s">
        <v>7</v>
      </c>
      <c r="C72" s="14" t="str">
        <f>C$8&amp;I72&amp;C$14</f>
        <v>/5phos/CTAGCAGATCGGAAGAGCGTCGTGTAGGGAAAGAGTGT</v>
      </c>
      <c r="D72" s="10">
        <f>LEN(C72)-7</f>
        <v>38</v>
      </c>
      <c r="J72" s="39"/>
    </row>
    <row r="73" spans="1:17" x14ac:dyDescent="0.2">
      <c r="A73" t="s">
        <v>137</v>
      </c>
      <c r="B73" t="s">
        <v>8</v>
      </c>
      <c r="C73" s="16" t="s">
        <v>136</v>
      </c>
      <c r="D73" s="10">
        <f>LEN(C73)-7</f>
        <v>44</v>
      </c>
      <c r="J73" s="39"/>
    </row>
    <row r="74" spans="1:17" x14ac:dyDescent="0.2">
      <c r="J74" s="39"/>
    </row>
    <row r="75" spans="1:17" x14ac:dyDescent="0.2">
      <c r="B75" t="s">
        <v>9</v>
      </c>
      <c r="J75" s="39"/>
    </row>
    <row r="76" spans="1:17" x14ac:dyDescent="0.2">
      <c r="B76" t="s">
        <v>10</v>
      </c>
      <c r="D76" s="39"/>
      <c r="J76" s="39"/>
    </row>
    <row r="77" spans="1:17" x14ac:dyDescent="0.2">
      <c r="D77" s="39"/>
      <c r="J77" s="39"/>
    </row>
    <row r="78" spans="1:17" x14ac:dyDescent="0.2">
      <c r="D78" s="39"/>
      <c r="J78" s="39"/>
    </row>
    <row r="79" spans="1:17" x14ac:dyDescent="0.2">
      <c r="D79" s="39"/>
      <c r="J79" s="39"/>
    </row>
    <row r="80" spans="1:17" x14ac:dyDescent="0.2">
      <c r="D80" s="39"/>
      <c r="J80" s="39"/>
    </row>
  </sheetData>
  <mergeCells count="2">
    <mergeCell ref="L13:N13"/>
    <mergeCell ref="L23:M23"/>
  </mergeCells>
  <phoneticPr fontId="19" type="noConversion"/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3" workbookViewId="0">
      <selection activeCell="D30" sqref="D30"/>
    </sheetView>
  </sheetViews>
  <sheetFormatPr baseColWidth="10" defaultRowHeight="16" x14ac:dyDescent="0.2"/>
  <cols>
    <col min="1" max="1" width="13.5" bestFit="1" customWidth="1"/>
    <col min="2" max="2" width="63.83203125" customWidth="1"/>
    <col min="4" max="4" width="49.6640625" customWidth="1"/>
  </cols>
  <sheetData>
    <row r="1" spans="1:4" x14ac:dyDescent="0.2">
      <c r="A1" s="81" t="s">
        <v>658</v>
      </c>
    </row>
    <row r="3" spans="1:4" ht="17" thickBot="1" x14ac:dyDescent="0.25">
      <c r="A3" s="89" t="s">
        <v>140</v>
      </c>
      <c r="B3" s="90"/>
    </row>
    <row r="4" spans="1:4" ht="17" thickTop="1" x14ac:dyDescent="0.2">
      <c r="A4" s="52" t="s">
        <v>141</v>
      </c>
      <c r="B4" s="52" t="s">
        <v>142</v>
      </c>
    </row>
    <row r="6" spans="1:4" x14ac:dyDescent="0.2">
      <c r="A6" t="s">
        <v>156</v>
      </c>
    </row>
    <row r="7" spans="1:4" x14ac:dyDescent="0.2">
      <c r="A7" t="s">
        <v>157</v>
      </c>
      <c r="B7" t="s">
        <v>177</v>
      </c>
    </row>
    <row r="8" spans="1:4" x14ac:dyDescent="0.2">
      <c r="A8" t="s">
        <v>158</v>
      </c>
      <c r="B8" t="s">
        <v>178</v>
      </c>
    </row>
    <row r="9" spans="1:4" x14ac:dyDescent="0.2">
      <c r="A9" t="s">
        <v>159</v>
      </c>
      <c r="B9" t="s">
        <v>179</v>
      </c>
    </row>
    <row r="10" spans="1:4" x14ac:dyDescent="0.2">
      <c r="A10" t="s">
        <v>160</v>
      </c>
      <c r="B10" t="s">
        <v>180</v>
      </c>
    </row>
    <row r="11" spans="1:4" x14ac:dyDescent="0.2">
      <c r="A11" t="s">
        <v>161</v>
      </c>
      <c r="B11" t="s">
        <v>181</v>
      </c>
    </row>
    <row r="12" spans="1:4" x14ac:dyDescent="0.2">
      <c r="A12" t="s">
        <v>162</v>
      </c>
      <c r="B12" t="s">
        <v>182</v>
      </c>
    </row>
    <row r="13" spans="1:4" x14ac:dyDescent="0.2">
      <c r="A13" t="s">
        <v>163</v>
      </c>
      <c r="B13" t="s">
        <v>183</v>
      </c>
    </row>
    <row r="14" spans="1:4" x14ac:dyDescent="0.2">
      <c r="A14" t="s">
        <v>164</v>
      </c>
      <c r="B14" t="s">
        <v>184</v>
      </c>
    </row>
    <row r="16" spans="1:4" x14ac:dyDescent="0.2">
      <c r="A16" s="77" t="s">
        <v>468</v>
      </c>
      <c r="B16" s="76" t="s">
        <v>469</v>
      </c>
      <c r="D16" t="s">
        <v>659</v>
      </c>
    </row>
    <row r="17" spans="1:2" x14ac:dyDescent="0.2">
      <c r="A17" s="77" t="s">
        <v>470</v>
      </c>
      <c r="B17" s="78" t="s">
        <v>471</v>
      </c>
    </row>
    <row r="18" spans="1:2" x14ac:dyDescent="0.2">
      <c r="A18" s="77" t="s">
        <v>472</v>
      </c>
      <c r="B18" s="78" t="s">
        <v>473</v>
      </c>
    </row>
    <row r="19" spans="1:2" x14ac:dyDescent="0.2">
      <c r="A19" s="77" t="s">
        <v>474</v>
      </c>
      <c r="B19" s="78" t="s">
        <v>475</v>
      </c>
    </row>
    <row r="20" spans="1:2" x14ac:dyDescent="0.2">
      <c r="A20" s="77" t="s">
        <v>476</v>
      </c>
      <c r="B20" s="78" t="s">
        <v>477</v>
      </c>
    </row>
    <row r="21" spans="1:2" x14ac:dyDescent="0.2">
      <c r="A21" s="77" t="s">
        <v>478</v>
      </c>
      <c r="B21" s="78" t="s">
        <v>479</v>
      </c>
    </row>
    <row r="22" spans="1:2" x14ac:dyDescent="0.2">
      <c r="A22" s="77" t="s">
        <v>480</v>
      </c>
      <c r="B22" s="78" t="s">
        <v>481</v>
      </c>
    </row>
    <row r="23" spans="1:2" x14ac:dyDescent="0.2">
      <c r="A23" s="77" t="s">
        <v>482</v>
      </c>
      <c r="B23" s="78" t="s">
        <v>483</v>
      </c>
    </row>
    <row r="25" spans="1:2" x14ac:dyDescent="0.2">
      <c r="A25" s="77" t="s">
        <v>484</v>
      </c>
      <c r="B25" s="78" t="s">
        <v>485</v>
      </c>
    </row>
    <row r="26" spans="1:2" x14ac:dyDescent="0.2">
      <c r="A26" s="77" t="s">
        <v>486</v>
      </c>
      <c r="B26" s="78" t="s">
        <v>487</v>
      </c>
    </row>
    <row r="27" spans="1:2" x14ac:dyDescent="0.2">
      <c r="A27" s="77" t="s">
        <v>488</v>
      </c>
      <c r="B27" s="78" t="s">
        <v>489</v>
      </c>
    </row>
    <row r="28" spans="1:2" x14ac:dyDescent="0.2">
      <c r="A28" s="77" t="s">
        <v>490</v>
      </c>
      <c r="B28" s="78" t="s">
        <v>491</v>
      </c>
    </row>
    <row r="29" spans="1:2" x14ac:dyDescent="0.2">
      <c r="A29" s="77" t="s">
        <v>492</v>
      </c>
      <c r="B29" s="78" t="s">
        <v>493</v>
      </c>
    </row>
    <row r="30" spans="1:2" x14ac:dyDescent="0.2">
      <c r="A30" s="77" t="s">
        <v>494</v>
      </c>
      <c r="B30" s="78" t="s">
        <v>495</v>
      </c>
    </row>
    <row r="31" spans="1:2" x14ac:dyDescent="0.2">
      <c r="A31" s="77" t="s">
        <v>496</v>
      </c>
      <c r="B31" s="78" t="s">
        <v>497</v>
      </c>
    </row>
    <row r="32" spans="1:2" x14ac:dyDescent="0.2">
      <c r="A32" s="77" t="s">
        <v>498</v>
      </c>
      <c r="B32" s="78" t="s">
        <v>499</v>
      </c>
    </row>
    <row r="34" spans="1:2" x14ac:dyDescent="0.2">
      <c r="A34" s="77" t="s">
        <v>500</v>
      </c>
      <c r="B34" s="78" t="s">
        <v>501</v>
      </c>
    </row>
    <row r="35" spans="1:2" x14ac:dyDescent="0.2">
      <c r="A35" s="77" t="s">
        <v>502</v>
      </c>
      <c r="B35" s="78" t="s">
        <v>503</v>
      </c>
    </row>
    <row r="36" spans="1:2" x14ac:dyDescent="0.2">
      <c r="A36" s="77" t="s">
        <v>504</v>
      </c>
      <c r="B36" s="78" t="s">
        <v>505</v>
      </c>
    </row>
    <row r="37" spans="1:2" x14ac:dyDescent="0.2">
      <c r="A37" s="77" t="s">
        <v>506</v>
      </c>
      <c r="B37" s="78" t="s">
        <v>507</v>
      </c>
    </row>
    <row r="38" spans="1:2" x14ac:dyDescent="0.2">
      <c r="A38" s="77" t="s">
        <v>508</v>
      </c>
      <c r="B38" s="78" t="s">
        <v>509</v>
      </c>
    </row>
    <row r="39" spans="1:2" x14ac:dyDescent="0.2">
      <c r="A39" s="77" t="s">
        <v>510</v>
      </c>
      <c r="B39" s="78" t="s">
        <v>511</v>
      </c>
    </row>
    <row r="40" spans="1:2" x14ac:dyDescent="0.2">
      <c r="A40" s="77" t="s">
        <v>512</v>
      </c>
      <c r="B40" s="78" t="s">
        <v>513</v>
      </c>
    </row>
    <row r="41" spans="1:2" x14ac:dyDescent="0.2">
      <c r="A41" s="77" t="s">
        <v>514</v>
      </c>
      <c r="B41" s="78" t="s">
        <v>515</v>
      </c>
    </row>
    <row r="43" spans="1:2" x14ac:dyDescent="0.2">
      <c r="A43" s="77" t="s">
        <v>516</v>
      </c>
      <c r="B43" s="78" t="s">
        <v>517</v>
      </c>
    </row>
    <row r="44" spans="1:2" x14ac:dyDescent="0.2">
      <c r="A44" s="77" t="s">
        <v>518</v>
      </c>
      <c r="B44" s="78" t="s">
        <v>519</v>
      </c>
    </row>
    <row r="45" spans="1:2" x14ac:dyDescent="0.2">
      <c r="A45" s="77" t="s">
        <v>520</v>
      </c>
      <c r="B45" s="78" t="s">
        <v>521</v>
      </c>
    </row>
    <row r="46" spans="1:2" x14ac:dyDescent="0.2">
      <c r="A46" s="77" t="s">
        <v>522</v>
      </c>
      <c r="B46" s="78" t="s">
        <v>523</v>
      </c>
    </row>
    <row r="47" spans="1:2" x14ac:dyDescent="0.2">
      <c r="A47" s="77" t="s">
        <v>524</v>
      </c>
      <c r="B47" s="78" t="s">
        <v>525</v>
      </c>
    </row>
    <row r="48" spans="1:2" x14ac:dyDescent="0.2">
      <c r="A48" s="77" t="s">
        <v>526</v>
      </c>
      <c r="B48" s="78" t="s">
        <v>527</v>
      </c>
    </row>
    <row r="49" spans="1:2" x14ac:dyDescent="0.2">
      <c r="A49" s="77" t="s">
        <v>528</v>
      </c>
      <c r="B49" s="78" t="s">
        <v>529</v>
      </c>
    </row>
    <row r="50" spans="1:2" x14ac:dyDescent="0.2">
      <c r="A50" s="77" t="s">
        <v>530</v>
      </c>
      <c r="B50" s="78" t="s">
        <v>531</v>
      </c>
    </row>
    <row r="52" spans="1:2" x14ac:dyDescent="0.2">
      <c r="A52" s="77" t="s">
        <v>532</v>
      </c>
      <c r="B52" s="78" t="s">
        <v>533</v>
      </c>
    </row>
    <row r="53" spans="1:2" x14ac:dyDescent="0.2">
      <c r="A53" s="77" t="s">
        <v>534</v>
      </c>
      <c r="B53" s="78" t="s">
        <v>535</v>
      </c>
    </row>
    <row r="54" spans="1:2" x14ac:dyDescent="0.2">
      <c r="A54" s="77" t="s">
        <v>536</v>
      </c>
      <c r="B54" s="78" t="s">
        <v>537</v>
      </c>
    </row>
    <row r="55" spans="1:2" x14ac:dyDescent="0.2">
      <c r="A55" s="77" t="s">
        <v>538</v>
      </c>
      <c r="B55" s="78" t="s">
        <v>539</v>
      </c>
    </row>
    <row r="56" spans="1:2" x14ac:dyDescent="0.2">
      <c r="A56" s="77" t="s">
        <v>540</v>
      </c>
      <c r="B56" s="78" t="s">
        <v>541</v>
      </c>
    </row>
    <row r="57" spans="1:2" x14ac:dyDescent="0.2">
      <c r="A57" s="77" t="s">
        <v>542</v>
      </c>
      <c r="B57" s="78" t="s">
        <v>543</v>
      </c>
    </row>
    <row r="58" spans="1:2" x14ac:dyDescent="0.2">
      <c r="A58" s="77" t="s">
        <v>544</v>
      </c>
      <c r="B58" s="78" t="s">
        <v>545</v>
      </c>
    </row>
    <row r="59" spans="1:2" x14ac:dyDescent="0.2">
      <c r="A59" s="77" t="s">
        <v>546</v>
      </c>
      <c r="B59" s="78" t="s">
        <v>547</v>
      </c>
    </row>
    <row r="61" spans="1:2" x14ac:dyDescent="0.2">
      <c r="A61" s="77" t="s">
        <v>548</v>
      </c>
      <c r="B61" s="78" t="s">
        <v>549</v>
      </c>
    </row>
    <row r="62" spans="1:2" x14ac:dyDescent="0.2">
      <c r="A62" s="77" t="s">
        <v>550</v>
      </c>
      <c r="B62" s="78" t="s">
        <v>551</v>
      </c>
    </row>
    <row r="63" spans="1:2" x14ac:dyDescent="0.2">
      <c r="A63" s="77" t="s">
        <v>552</v>
      </c>
      <c r="B63" s="78" t="s">
        <v>553</v>
      </c>
    </row>
    <row r="64" spans="1:2" x14ac:dyDescent="0.2">
      <c r="A64" s="77" t="s">
        <v>554</v>
      </c>
      <c r="B64" s="78" t="s">
        <v>555</v>
      </c>
    </row>
    <row r="65" spans="1:2" x14ac:dyDescent="0.2">
      <c r="A65" s="77" t="s">
        <v>556</v>
      </c>
      <c r="B65" s="78" t="s">
        <v>557</v>
      </c>
    </row>
    <row r="66" spans="1:2" x14ac:dyDescent="0.2">
      <c r="A66" s="77" t="s">
        <v>558</v>
      </c>
      <c r="B66" s="78" t="s">
        <v>559</v>
      </c>
    </row>
    <row r="67" spans="1:2" x14ac:dyDescent="0.2">
      <c r="A67" s="77" t="s">
        <v>560</v>
      </c>
      <c r="B67" s="78" t="s">
        <v>561</v>
      </c>
    </row>
    <row r="68" spans="1:2" x14ac:dyDescent="0.2">
      <c r="A68" s="77" t="s">
        <v>562</v>
      </c>
      <c r="B68" s="78" t="s">
        <v>563</v>
      </c>
    </row>
  </sheetData>
  <mergeCells count="1">
    <mergeCell ref="A3:B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1"/>
  <sheetViews>
    <sheetView topLeftCell="A10" workbookViewId="0">
      <selection activeCell="D21" sqref="D21"/>
    </sheetView>
  </sheetViews>
  <sheetFormatPr baseColWidth="10" defaultRowHeight="16" x14ac:dyDescent="0.2"/>
  <cols>
    <col min="1" max="1" width="12.33203125" bestFit="1" customWidth="1"/>
    <col min="2" max="2" width="57.6640625" bestFit="1" customWidth="1"/>
    <col min="4" max="4" width="52.1640625" customWidth="1"/>
  </cols>
  <sheetData>
    <row r="1" spans="1:2" x14ac:dyDescent="0.2">
      <c r="A1" s="81" t="s">
        <v>658</v>
      </c>
    </row>
    <row r="3" spans="1:2" ht="17" thickBot="1" x14ac:dyDescent="0.25">
      <c r="A3" s="89" t="s">
        <v>140</v>
      </c>
      <c r="B3" s="90"/>
    </row>
    <row r="4" spans="1:2" ht="17" thickTop="1" x14ac:dyDescent="0.2">
      <c r="A4" s="52" t="s">
        <v>141</v>
      </c>
      <c r="B4" s="52" t="s">
        <v>142</v>
      </c>
    </row>
    <row r="6" spans="1:2" x14ac:dyDescent="0.2">
      <c r="A6" s="51" t="s">
        <v>143</v>
      </c>
    </row>
    <row r="7" spans="1:2" x14ac:dyDescent="0.2">
      <c r="A7" s="51" t="s">
        <v>144</v>
      </c>
      <c r="B7" s="54" t="s">
        <v>166</v>
      </c>
    </row>
    <row r="8" spans="1:2" x14ac:dyDescent="0.2">
      <c r="A8" s="51" t="s">
        <v>145</v>
      </c>
      <c r="B8" s="54" t="s">
        <v>167</v>
      </c>
    </row>
    <row r="9" spans="1:2" x14ac:dyDescent="0.2">
      <c r="A9" s="51" t="s">
        <v>146</v>
      </c>
      <c r="B9" s="54" t="s">
        <v>168</v>
      </c>
    </row>
    <row r="10" spans="1:2" x14ac:dyDescent="0.2">
      <c r="A10" s="51" t="s">
        <v>147</v>
      </c>
      <c r="B10" s="54" t="s">
        <v>169</v>
      </c>
    </row>
    <row r="11" spans="1:2" x14ac:dyDescent="0.2">
      <c r="A11" s="51" t="s">
        <v>148</v>
      </c>
      <c r="B11" s="54" t="s">
        <v>170</v>
      </c>
    </row>
    <row r="12" spans="1:2" x14ac:dyDescent="0.2">
      <c r="A12" s="51" t="s">
        <v>149</v>
      </c>
      <c r="B12" s="54" t="s">
        <v>171</v>
      </c>
    </row>
    <row r="13" spans="1:2" x14ac:dyDescent="0.2">
      <c r="A13" s="51" t="s">
        <v>150</v>
      </c>
      <c r="B13" s="54" t="s">
        <v>165</v>
      </c>
    </row>
    <row r="14" spans="1:2" x14ac:dyDescent="0.2">
      <c r="A14" s="51" t="s">
        <v>151</v>
      </c>
      <c r="B14" s="54" t="s">
        <v>172</v>
      </c>
    </row>
    <row r="15" spans="1:2" x14ac:dyDescent="0.2">
      <c r="A15" s="51" t="s">
        <v>152</v>
      </c>
      <c r="B15" s="54" t="s">
        <v>173</v>
      </c>
    </row>
    <row r="16" spans="1:2" x14ac:dyDescent="0.2">
      <c r="A16" s="51" t="s">
        <v>153</v>
      </c>
      <c r="B16" s="54" t="s">
        <v>174</v>
      </c>
    </row>
    <row r="17" spans="1:4" x14ac:dyDescent="0.2">
      <c r="A17" s="51" t="s">
        <v>154</v>
      </c>
      <c r="B17" s="54" t="s">
        <v>175</v>
      </c>
    </row>
    <row r="18" spans="1:4" x14ac:dyDescent="0.2">
      <c r="A18" s="51" t="s">
        <v>155</v>
      </c>
      <c r="B18" s="54" t="s">
        <v>176</v>
      </c>
    </row>
    <row r="21" spans="1:4" x14ac:dyDescent="0.2">
      <c r="A21" s="58" t="s">
        <v>564</v>
      </c>
      <c r="B21" s="79" t="s">
        <v>565</v>
      </c>
      <c r="C21" s="53"/>
      <c r="D21" t="s">
        <v>659</v>
      </c>
    </row>
    <row r="22" spans="1:4" x14ac:dyDescent="0.2">
      <c r="A22" s="58" t="s">
        <v>566</v>
      </c>
      <c r="B22" s="79" t="s">
        <v>567</v>
      </c>
      <c r="C22" s="53"/>
    </row>
    <row r="23" spans="1:4" x14ac:dyDescent="0.2">
      <c r="A23" s="58" t="s">
        <v>568</v>
      </c>
      <c r="B23" s="79" t="s">
        <v>569</v>
      </c>
      <c r="C23" s="53"/>
    </row>
    <row r="24" spans="1:4" x14ac:dyDescent="0.2">
      <c r="A24" s="58" t="s">
        <v>570</v>
      </c>
      <c r="B24" s="79" t="s">
        <v>571</v>
      </c>
      <c r="C24" s="53"/>
    </row>
    <row r="25" spans="1:4" x14ac:dyDescent="0.2">
      <c r="A25" s="58" t="s">
        <v>572</v>
      </c>
      <c r="B25" s="79" t="s">
        <v>573</v>
      </c>
      <c r="C25" s="53"/>
    </row>
    <row r="26" spans="1:4" x14ac:dyDescent="0.2">
      <c r="A26" s="58" t="s">
        <v>574</v>
      </c>
      <c r="B26" s="79" t="s">
        <v>575</v>
      </c>
      <c r="C26" s="53"/>
    </row>
    <row r="27" spans="1:4" x14ac:dyDescent="0.2">
      <c r="A27" s="58" t="s">
        <v>576</v>
      </c>
      <c r="B27" s="79" t="s">
        <v>577</v>
      </c>
      <c r="C27" s="53"/>
    </row>
    <row r="28" spans="1:4" x14ac:dyDescent="0.2">
      <c r="A28" s="58" t="s">
        <v>578</v>
      </c>
      <c r="B28" s="79" t="s">
        <v>579</v>
      </c>
      <c r="C28" s="53"/>
    </row>
    <row r="29" spans="1:4" x14ac:dyDescent="0.2">
      <c r="A29" s="58" t="s">
        <v>580</v>
      </c>
      <c r="B29" s="79" t="s">
        <v>581</v>
      </c>
      <c r="C29" s="53"/>
    </row>
    <row r="30" spans="1:4" x14ac:dyDescent="0.2">
      <c r="A30" s="58" t="s">
        <v>582</v>
      </c>
      <c r="B30" s="79" t="s">
        <v>583</v>
      </c>
      <c r="C30" s="53"/>
    </row>
    <row r="31" spans="1:4" x14ac:dyDescent="0.2">
      <c r="A31" s="58" t="s">
        <v>584</v>
      </c>
      <c r="B31" s="79" t="s">
        <v>585</v>
      </c>
      <c r="C31" s="53"/>
    </row>
    <row r="32" spans="1:4" x14ac:dyDescent="0.2">
      <c r="A32" s="58" t="s">
        <v>586</v>
      </c>
      <c r="B32" s="79" t="s">
        <v>587</v>
      </c>
      <c r="C32" s="53"/>
    </row>
    <row r="33" spans="1:3" x14ac:dyDescent="0.2">
      <c r="C33" s="53"/>
    </row>
    <row r="34" spans="1:3" x14ac:dyDescent="0.2">
      <c r="A34" s="58" t="s">
        <v>612</v>
      </c>
      <c r="B34" t="s">
        <v>613</v>
      </c>
      <c r="C34" s="53"/>
    </row>
    <row r="35" spans="1:3" x14ac:dyDescent="0.2">
      <c r="A35" s="58" t="s">
        <v>614</v>
      </c>
      <c r="B35" t="s">
        <v>615</v>
      </c>
      <c r="C35" s="53"/>
    </row>
    <row r="36" spans="1:3" x14ac:dyDescent="0.2">
      <c r="A36" s="58" t="s">
        <v>616</v>
      </c>
      <c r="B36" t="s">
        <v>617</v>
      </c>
      <c r="C36" s="53"/>
    </row>
    <row r="37" spans="1:3" x14ac:dyDescent="0.2">
      <c r="A37" s="58" t="s">
        <v>618</v>
      </c>
      <c r="B37" t="s">
        <v>619</v>
      </c>
      <c r="C37" s="53"/>
    </row>
    <row r="38" spans="1:3" x14ac:dyDescent="0.2">
      <c r="A38" s="58" t="s">
        <v>620</v>
      </c>
      <c r="B38" t="s">
        <v>621</v>
      </c>
      <c r="C38" s="53"/>
    </row>
    <row r="39" spans="1:3" x14ac:dyDescent="0.2">
      <c r="A39" s="58" t="s">
        <v>622</v>
      </c>
      <c r="B39" t="s">
        <v>623</v>
      </c>
      <c r="C39" s="53"/>
    </row>
    <row r="40" spans="1:3" x14ac:dyDescent="0.2">
      <c r="A40" s="58" t="s">
        <v>624</v>
      </c>
      <c r="B40" t="s">
        <v>625</v>
      </c>
      <c r="C40" s="53"/>
    </row>
    <row r="41" spans="1:3" x14ac:dyDescent="0.2">
      <c r="A41" s="58" t="s">
        <v>626</v>
      </c>
      <c r="B41" t="s">
        <v>627</v>
      </c>
      <c r="C41" s="53"/>
    </row>
    <row r="42" spans="1:3" x14ac:dyDescent="0.2">
      <c r="A42" s="58" t="s">
        <v>628</v>
      </c>
      <c r="B42" t="s">
        <v>629</v>
      </c>
      <c r="C42" s="53"/>
    </row>
    <row r="43" spans="1:3" x14ac:dyDescent="0.2">
      <c r="A43" s="58" t="s">
        <v>630</v>
      </c>
      <c r="B43" t="s">
        <v>631</v>
      </c>
      <c r="C43" s="53"/>
    </row>
    <row r="44" spans="1:3" x14ac:dyDescent="0.2">
      <c r="A44" s="58" t="s">
        <v>632</v>
      </c>
      <c r="B44" t="s">
        <v>633</v>
      </c>
      <c r="C44" s="53"/>
    </row>
    <row r="45" spans="1:3" x14ac:dyDescent="0.2">
      <c r="A45" s="58" t="s">
        <v>634</v>
      </c>
      <c r="B45" t="s">
        <v>635</v>
      </c>
      <c r="C45" s="53"/>
    </row>
    <row r="46" spans="1:3" x14ac:dyDescent="0.2">
      <c r="C46" s="53"/>
    </row>
    <row r="47" spans="1:3" x14ac:dyDescent="0.2">
      <c r="A47" s="58" t="s">
        <v>588</v>
      </c>
      <c r="B47" t="s">
        <v>589</v>
      </c>
      <c r="C47" s="53"/>
    </row>
    <row r="48" spans="1:3" x14ac:dyDescent="0.2">
      <c r="A48" s="58" t="s">
        <v>590</v>
      </c>
      <c r="B48" t="s">
        <v>591</v>
      </c>
      <c r="C48" s="53"/>
    </row>
    <row r="49" spans="1:3" x14ac:dyDescent="0.2">
      <c r="A49" s="58" t="s">
        <v>592</v>
      </c>
      <c r="B49" t="s">
        <v>593</v>
      </c>
      <c r="C49" s="53"/>
    </row>
    <row r="50" spans="1:3" x14ac:dyDescent="0.2">
      <c r="A50" s="58" t="s">
        <v>594</v>
      </c>
      <c r="B50" t="s">
        <v>595</v>
      </c>
      <c r="C50" s="53"/>
    </row>
    <row r="51" spans="1:3" x14ac:dyDescent="0.2">
      <c r="A51" s="58" t="s">
        <v>596</v>
      </c>
      <c r="B51" t="s">
        <v>597</v>
      </c>
      <c r="C51" s="53"/>
    </row>
    <row r="52" spans="1:3" x14ac:dyDescent="0.2">
      <c r="A52" s="58" t="s">
        <v>598</v>
      </c>
      <c r="B52" t="s">
        <v>599</v>
      </c>
      <c r="C52" s="53"/>
    </row>
    <row r="53" spans="1:3" x14ac:dyDescent="0.2">
      <c r="A53" s="58" t="s">
        <v>600</v>
      </c>
      <c r="B53" t="s">
        <v>601</v>
      </c>
      <c r="C53" s="53"/>
    </row>
    <row r="54" spans="1:3" x14ac:dyDescent="0.2">
      <c r="A54" s="58" t="s">
        <v>602</v>
      </c>
      <c r="B54" t="s">
        <v>603</v>
      </c>
      <c r="C54" s="53"/>
    </row>
    <row r="55" spans="1:3" x14ac:dyDescent="0.2">
      <c r="A55" s="58" t="s">
        <v>604</v>
      </c>
      <c r="B55" t="s">
        <v>605</v>
      </c>
      <c r="C55" s="53"/>
    </row>
    <row r="56" spans="1:3" x14ac:dyDescent="0.2">
      <c r="A56" s="58" t="s">
        <v>606</v>
      </c>
      <c r="B56" t="s">
        <v>607</v>
      </c>
      <c r="C56" s="53"/>
    </row>
    <row r="57" spans="1:3" x14ac:dyDescent="0.2">
      <c r="A57" s="58" t="s">
        <v>608</v>
      </c>
      <c r="B57" t="s">
        <v>609</v>
      </c>
      <c r="C57" s="53"/>
    </row>
    <row r="58" spans="1:3" x14ac:dyDescent="0.2">
      <c r="A58" s="58" t="s">
        <v>610</v>
      </c>
      <c r="B58" t="s">
        <v>611</v>
      </c>
      <c r="C58" s="53"/>
    </row>
    <row r="59" spans="1:3" x14ac:dyDescent="0.2">
      <c r="C59" s="53"/>
    </row>
    <row r="60" spans="1:3" x14ac:dyDescent="0.2">
      <c r="A60" s="80" t="s">
        <v>636</v>
      </c>
      <c r="B60" t="s">
        <v>637</v>
      </c>
      <c r="C60" s="53"/>
    </row>
    <row r="61" spans="1:3" x14ac:dyDescent="0.2">
      <c r="A61" s="80" t="s">
        <v>638</v>
      </c>
      <c r="B61" t="s">
        <v>639</v>
      </c>
      <c r="C61" s="53"/>
    </row>
    <row r="62" spans="1:3" x14ac:dyDescent="0.2">
      <c r="A62" s="80" t="s">
        <v>640</v>
      </c>
      <c r="B62" t="s">
        <v>641</v>
      </c>
      <c r="C62" s="53"/>
    </row>
    <row r="63" spans="1:3" x14ac:dyDescent="0.2">
      <c r="A63" s="80" t="s">
        <v>642</v>
      </c>
      <c r="B63" t="s">
        <v>643</v>
      </c>
      <c r="C63" s="53"/>
    </row>
    <row r="64" spans="1:3" x14ac:dyDescent="0.2">
      <c r="A64" s="80" t="s">
        <v>644</v>
      </c>
      <c r="B64" t="s">
        <v>645</v>
      </c>
      <c r="C64" s="53"/>
    </row>
    <row r="65" spans="1:3" x14ac:dyDescent="0.2">
      <c r="A65" s="80" t="s">
        <v>646</v>
      </c>
      <c r="B65" t="s">
        <v>647</v>
      </c>
      <c r="C65" s="53"/>
    </row>
    <row r="66" spans="1:3" x14ac:dyDescent="0.2">
      <c r="A66" s="80" t="s">
        <v>648</v>
      </c>
      <c r="B66" t="s">
        <v>649</v>
      </c>
      <c r="C66" s="53"/>
    </row>
    <row r="67" spans="1:3" x14ac:dyDescent="0.2">
      <c r="A67" s="80" t="s">
        <v>650</v>
      </c>
      <c r="B67" t="s">
        <v>651</v>
      </c>
      <c r="C67" s="53"/>
    </row>
    <row r="68" spans="1:3" x14ac:dyDescent="0.2">
      <c r="A68" s="80" t="s">
        <v>652</v>
      </c>
      <c r="B68" t="s">
        <v>653</v>
      </c>
      <c r="C68" s="53"/>
    </row>
    <row r="69" spans="1:3" x14ac:dyDescent="0.2">
      <c r="A69" s="80" t="s">
        <v>654</v>
      </c>
      <c r="B69" t="s">
        <v>655</v>
      </c>
      <c r="C69" s="53"/>
    </row>
    <row r="70" spans="1:3" x14ac:dyDescent="0.2">
      <c r="A70" s="80" t="s">
        <v>656</v>
      </c>
      <c r="B70" t="s">
        <v>657</v>
      </c>
      <c r="C70" s="53"/>
    </row>
    <row r="71" spans="1:3" x14ac:dyDescent="0.2">
      <c r="C71" s="53"/>
    </row>
    <row r="72" spans="1:3" x14ac:dyDescent="0.2">
      <c r="C72" s="53"/>
    </row>
    <row r="73" spans="1:3" x14ac:dyDescent="0.2">
      <c r="C73" s="53"/>
    </row>
    <row r="74" spans="1:3" x14ac:dyDescent="0.2">
      <c r="C74" s="53"/>
    </row>
    <row r="75" spans="1:3" x14ac:dyDescent="0.2">
      <c r="C75" s="53"/>
    </row>
    <row r="76" spans="1:3" x14ac:dyDescent="0.2">
      <c r="C76" s="53"/>
    </row>
    <row r="77" spans="1:3" x14ac:dyDescent="0.2">
      <c r="C77" s="53"/>
    </row>
    <row r="78" spans="1:3" x14ac:dyDescent="0.2">
      <c r="C78" s="53"/>
    </row>
    <row r="79" spans="1:3" x14ac:dyDescent="0.2">
      <c r="C79" s="53"/>
    </row>
    <row r="80" spans="1:3" x14ac:dyDescent="0.2">
      <c r="C80" s="53"/>
    </row>
    <row r="81" spans="3:3" x14ac:dyDescent="0.2">
      <c r="C81" s="53"/>
    </row>
    <row r="82" spans="3:3" x14ac:dyDescent="0.2">
      <c r="C82" s="53"/>
    </row>
    <row r="83" spans="3:3" x14ac:dyDescent="0.2">
      <c r="C83" s="53"/>
    </row>
    <row r="84" spans="3:3" x14ac:dyDescent="0.2">
      <c r="C84" s="53"/>
    </row>
    <row r="85" spans="3:3" x14ac:dyDescent="0.2">
      <c r="C85" s="53"/>
    </row>
    <row r="86" spans="3:3" x14ac:dyDescent="0.2">
      <c r="C86" s="53"/>
    </row>
    <row r="87" spans="3:3" x14ac:dyDescent="0.2">
      <c r="C87" s="53"/>
    </row>
    <row r="88" spans="3:3" x14ac:dyDescent="0.2">
      <c r="C88" s="53"/>
    </row>
    <row r="89" spans="3:3" x14ac:dyDescent="0.2">
      <c r="C89" s="53"/>
    </row>
    <row r="90" spans="3:3" x14ac:dyDescent="0.2">
      <c r="C90" s="53"/>
    </row>
    <row r="91" spans="3:3" x14ac:dyDescent="0.2">
      <c r="C91" s="53"/>
    </row>
    <row r="92" spans="3:3" x14ac:dyDescent="0.2">
      <c r="C92" s="53"/>
    </row>
    <row r="93" spans="3:3" x14ac:dyDescent="0.2">
      <c r="C93" s="53"/>
    </row>
    <row r="94" spans="3:3" x14ac:dyDescent="0.2">
      <c r="C94" s="53"/>
    </row>
    <row r="95" spans="3:3" x14ac:dyDescent="0.2">
      <c r="C95" s="53"/>
    </row>
    <row r="96" spans="3:3" x14ac:dyDescent="0.2">
      <c r="C96" s="53"/>
    </row>
    <row r="97" spans="3:3" x14ac:dyDescent="0.2">
      <c r="C97" s="53"/>
    </row>
    <row r="98" spans="3:3" x14ac:dyDescent="0.2">
      <c r="C98" s="53"/>
    </row>
    <row r="99" spans="3:3" x14ac:dyDescent="0.2">
      <c r="C99" s="53"/>
    </row>
    <row r="100" spans="3:3" x14ac:dyDescent="0.2">
      <c r="C100" s="53"/>
    </row>
    <row r="101" spans="3:3" x14ac:dyDescent="0.2">
      <c r="C101" s="53"/>
    </row>
    <row r="102" spans="3:3" x14ac:dyDescent="0.2">
      <c r="C102" s="53"/>
    </row>
    <row r="103" spans="3:3" x14ac:dyDescent="0.2">
      <c r="C103" s="53"/>
    </row>
    <row r="104" spans="3:3" x14ac:dyDescent="0.2">
      <c r="C104" s="53"/>
    </row>
    <row r="105" spans="3:3" x14ac:dyDescent="0.2">
      <c r="C105" s="53"/>
    </row>
    <row r="106" spans="3:3" x14ac:dyDescent="0.2">
      <c r="C106" s="53"/>
    </row>
    <row r="107" spans="3:3" x14ac:dyDescent="0.2">
      <c r="C107" s="53"/>
    </row>
    <row r="108" spans="3:3" x14ac:dyDescent="0.2">
      <c r="C108" s="53"/>
    </row>
    <row r="109" spans="3:3" x14ac:dyDescent="0.2">
      <c r="C109" s="53"/>
    </row>
    <row r="110" spans="3:3" x14ac:dyDescent="0.2">
      <c r="C110" s="53"/>
    </row>
    <row r="111" spans="3:3" x14ac:dyDescent="0.2">
      <c r="C111" s="53"/>
    </row>
    <row r="112" spans="3:3" x14ac:dyDescent="0.2">
      <c r="C112" s="53"/>
    </row>
    <row r="113" spans="3:3" x14ac:dyDescent="0.2">
      <c r="C113" s="53"/>
    </row>
    <row r="114" spans="3:3" x14ac:dyDescent="0.2">
      <c r="C114" s="53"/>
    </row>
    <row r="115" spans="3:3" x14ac:dyDescent="0.2">
      <c r="C115" s="53"/>
    </row>
    <row r="116" spans="3:3" x14ac:dyDescent="0.2">
      <c r="C116" s="53"/>
    </row>
    <row r="117" spans="3:3" x14ac:dyDescent="0.2">
      <c r="C117" s="53"/>
    </row>
    <row r="118" spans="3:3" x14ac:dyDescent="0.2">
      <c r="C118" s="53"/>
    </row>
    <row r="119" spans="3:3" x14ac:dyDescent="0.2">
      <c r="C119" s="53"/>
    </row>
    <row r="120" spans="3:3" x14ac:dyDescent="0.2">
      <c r="C120" s="53"/>
    </row>
    <row r="121" spans="3:3" x14ac:dyDescent="0.2">
      <c r="C121" s="53"/>
    </row>
    <row r="122" spans="3:3" x14ac:dyDescent="0.2">
      <c r="C122" s="53"/>
    </row>
    <row r="123" spans="3:3" x14ac:dyDescent="0.2">
      <c r="C123" s="53"/>
    </row>
    <row r="124" spans="3:3" x14ac:dyDescent="0.2">
      <c r="C124" s="53"/>
    </row>
    <row r="125" spans="3:3" x14ac:dyDescent="0.2">
      <c r="C125" s="53"/>
    </row>
    <row r="126" spans="3:3" x14ac:dyDescent="0.2">
      <c r="C126" s="53"/>
    </row>
    <row r="127" spans="3:3" x14ac:dyDescent="0.2">
      <c r="C127" s="53"/>
    </row>
    <row r="128" spans="3:3" x14ac:dyDescent="0.2">
      <c r="C128" s="53"/>
    </row>
    <row r="129" spans="3:3" x14ac:dyDescent="0.2">
      <c r="C129" s="53"/>
    </row>
    <row r="130" spans="3:3" x14ac:dyDescent="0.2">
      <c r="C130" s="53"/>
    </row>
    <row r="131" spans="3:3" x14ac:dyDescent="0.2">
      <c r="C131" s="53"/>
    </row>
    <row r="132" spans="3:3" x14ac:dyDescent="0.2">
      <c r="C132" s="53"/>
    </row>
    <row r="133" spans="3:3" x14ac:dyDescent="0.2">
      <c r="C133" s="53"/>
    </row>
    <row r="134" spans="3:3" x14ac:dyDescent="0.2">
      <c r="C134" s="53"/>
    </row>
    <row r="135" spans="3:3" x14ac:dyDescent="0.2">
      <c r="C135" s="53"/>
    </row>
    <row r="136" spans="3:3" x14ac:dyDescent="0.2">
      <c r="C136" s="53"/>
    </row>
    <row r="137" spans="3:3" x14ac:dyDescent="0.2">
      <c r="C137" s="53"/>
    </row>
    <row r="138" spans="3:3" x14ac:dyDescent="0.2">
      <c r="C138" s="53"/>
    </row>
    <row r="139" spans="3:3" x14ac:dyDescent="0.2">
      <c r="C139" s="53"/>
    </row>
    <row r="140" spans="3:3" x14ac:dyDescent="0.2">
      <c r="C140" s="53"/>
    </row>
    <row r="141" spans="3:3" x14ac:dyDescent="0.2">
      <c r="C141" s="53"/>
    </row>
    <row r="142" spans="3:3" x14ac:dyDescent="0.2">
      <c r="C142" s="53"/>
    </row>
    <row r="143" spans="3:3" x14ac:dyDescent="0.2">
      <c r="C143" s="53"/>
    </row>
    <row r="144" spans="3:3" x14ac:dyDescent="0.2">
      <c r="C144" s="53"/>
    </row>
    <row r="145" spans="3:3" x14ac:dyDescent="0.2">
      <c r="C145" s="53"/>
    </row>
    <row r="146" spans="3:3" x14ac:dyDescent="0.2">
      <c r="C146" s="53"/>
    </row>
    <row r="147" spans="3:3" x14ac:dyDescent="0.2">
      <c r="C147" s="53"/>
    </row>
    <row r="148" spans="3:3" x14ac:dyDescent="0.2">
      <c r="C148" s="53"/>
    </row>
    <row r="149" spans="3:3" x14ac:dyDescent="0.2">
      <c r="C149" s="53"/>
    </row>
    <row r="150" spans="3:3" x14ac:dyDescent="0.2">
      <c r="C150" s="53"/>
    </row>
    <row r="151" spans="3:3" x14ac:dyDescent="0.2">
      <c r="C151" s="53"/>
    </row>
    <row r="152" spans="3:3" x14ac:dyDescent="0.2">
      <c r="C152" s="53"/>
    </row>
    <row r="153" spans="3:3" x14ac:dyDescent="0.2">
      <c r="C153" s="53"/>
    </row>
    <row r="154" spans="3:3" x14ac:dyDescent="0.2">
      <c r="C154" s="53"/>
    </row>
    <row r="155" spans="3:3" x14ac:dyDescent="0.2">
      <c r="C155" s="53"/>
    </row>
    <row r="156" spans="3:3" x14ac:dyDescent="0.2">
      <c r="C156" s="53"/>
    </row>
    <row r="157" spans="3:3" x14ac:dyDescent="0.2">
      <c r="C157" s="53"/>
    </row>
    <row r="158" spans="3:3" x14ac:dyDescent="0.2">
      <c r="C158" s="53"/>
    </row>
    <row r="159" spans="3:3" x14ac:dyDescent="0.2">
      <c r="C159" s="53"/>
    </row>
    <row r="160" spans="3:3" x14ac:dyDescent="0.2">
      <c r="C160" s="53"/>
    </row>
    <row r="161" spans="3:3" x14ac:dyDescent="0.2">
      <c r="C161" s="53"/>
    </row>
    <row r="162" spans="3:3" x14ac:dyDescent="0.2">
      <c r="C162" s="53"/>
    </row>
    <row r="163" spans="3:3" x14ac:dyDescent="0.2">
      <c r="C163" s="53"/>
    </row>
    <row r="164" spans="3:3" x14ac:dyDescent="0.2">
      <c r="C164" s="53"/>
    </row>
    <row r="165" spans="3:3" x14ac:dyDescent="0.2">
      <c r="C165" s="53"/>
    </row>
    <row r="166" spans="3:3" x14ac:dyDescent="0.2">
      <c r="C166" s="53"/>
    </row>
    <row r="167" spans="3:3" x14ac:dyDescent="0.2">
      <c r="C167" s="53"/>
    </row>
    <row r="168" spans="3:3" x14ac:dyDescent="0.2">
      <c r="C168" s="53"/>
    </row>
    <row r="169" spans="3:3" x14ac:dyDescent="0.2">
      <c r="C169" s="53"/>
    </row>
    <row r="170" spans="3:3" x14ac:dyDescent="0.2">
      <c r="C170" s="53"/>
    </row>
    <row r="171" spans="3:3" x14ac:dyDescent="0.2">
      <c r="C171" s="53"/>
    </row>
    <row r="172" spans="3:3" x14ac:dyDescent="0.2">
      <c r="C172" s="53"/>
    </row>
    <row r="173" spans="3:3" x14ac:dyDescent="0.2">
      <c r="C173" s="53"/>
    </row>
    <row r="174" spans="3:3" x14ac:dyDescent="0.2">
      <c r="C174" s="53"/>
    </row>
    <row r="175" spans="3:3" x14ac:dyDescent="0.2">
      <c r="C175" s="53"/>
    </row>
    <row r="176" spans="3:3" x14ac:dyDescent="0.2">
      <c r="C176" s="53"/>
    </row>
    <row r="177" spans="3:3" x14ac:dyDescent="0.2">
      <c r="C177" s="53"/>
    </row>
    <row r="178" spans="3:3" x14ac:dyDescent="0.2">
      <c r="C178" s="53"/>
    </row>
    <row r="179" spans="3:3" x14ac:dyDescent="0.2">
      <c r="C179" s="53"/>
    </row>
    <row r="180" spans="3:3" x14ac:dyDescent="0.2">
      <c r="C180" s="53"/>
    </row>
    <row r="181" spans="3:3" x14ac:dyDescent="0.2">
      <c r="C181" s="53"/>
    </row>
    <row r="182" spans="3:3" x14ac:dyDescent="0.2">
      <c r="C182" s="53"/>
    </row>
    <row r="183" spans="3:3" x14ac:dyDescent="0.2">
      <c r="C183" s="53"/>
    </row>
    <row r="184" spans="3:3" x14ac:dyDescent="0.2">
      <c r="C184" s="53"/>
    </row>
    <row r="185" spans="3:3" x14ac:dyDescent="0.2">
      <c r="C185" s="53"/>
    </row>
    <row r="186" spans="3:3" x14ac:dyDescent="0.2">
      <c r="C186" s="53"/>
    </row>
    <row r="187" spans="3:3" x14ac:dyDescent="0.2">
      <c r="C187" s="53"/>
    </row>
    <row r="188" spans="3:3" x14ac:dyDescent="0.2">
      <c r="C188" s="53"/>
    </row>
    <row r="189" spans="3:3" x14ac:dyDescent="0.2">
      <c r="C189" s="53"/>
    </row>
    <row r="190" spans="3:3" x14ac:dyDescent="0.2">
      <c r="C190" s="53"/>
    </row>
    <row r="191" spans="3:3" x14ac:dyDescent="0.2">
      <c r="C191" s="53"/>
    </row>
    <row r="192" spans="3:3" x14ac:dyDescent="0.2">
      <c r="C192" s="53"/>
    </row>
    <row r="193" spans="3:3" x14ac:dyDescent="0.2">
      <c r="C193" s="53"/>
    </row>
    <row r="194" spans="3:3" x14ac:dyDescent="0.2">
      <c r="C194" s="53"/>
    </row>
    <row r="195" spans="3:3" x14ac:dyDescent="0.2">
      <c r="C195" s="53"/>
    </row>
    <row r="196" spans="3:3" x14ac:dyDescent="0.2">
      <c r="C196" s="53"/>
    </row>
    <row r="197" spans="3:3" x14ac:dyDescent="0.2">
      <c r="C197" s="53"/>
    </row>
    <row r="198" spans="3:3" x14ac:dyDescent="0.2">
      <c r="C198" s="53"/>
    </row>
    <row r="199" spans="3:3" x14ac:dyDescent="0.2">
      <c r="C199" s="53"/>
    </row>
    <row r="200" spans="3:3" x14ac:dyDescent="0.2">
      <c r="C200" s="53"/>
    </row>
    <row r="201" spans="3:3" x14ac:dyDescent="0.2">
      <c r="C201" s="53"/>
    </row>
    <row r="202" spans="3:3" x14ac:dyDescent="0.2">
      <c r="C202" s="53"/>
    </row>
    <row r="203" spans="3:3" x14ac:dyDescent="0.2">
      <c r="C203" s="53"/>
    </row>
    <row r="204" spans="3:3" x14ac:dyDescent="0.2">
      <c r="C204" s="53"/>
    </row>
    <row r="205" spans="3:3" x14ac:dyDescent="0.2">
      <c r="C205" s="53"/>
    </row>
    <row r="206" spans="3:3" x14ac:dyDescent="0.2">
      <c r="C206" s="53"/>
    </row>
    <row r="207" spans="3:3" x14ac:dyDescent="0.2">
      <c r="C207" s="53"/>
    </row>
    <row r="208" spans="3:3" x14ac:dyDescent="0.2">
      <c r="C208" s="53"/>
    </row>
    <row r="209" spans="3:3" x14ac:dyDescent="0.2">
      <c r="C209" s="53"/>
    </row>
    <row r="210" spans="3:3" x14ac:dyDescent="0.2">
      <c r="C210" s="53"/>
    </row>
    <row r="211" spans="3:3" x14ac:dyDescent="0.2">
      <c r="C211" s="53"/>
    </row>
    <row r="212" spans="3:3" x14ac:dyDescent="0.2">
      <c r="C212" s="53"/>
    </row>
    <row r="213" spans="3:3" x14ac:dyDescent="0.2">
      <c r="C213" s="53"/>
    </row>
    <row r="214" spans="3:3" x14ac:dyDescent="0.2">
      <c r="C214" s="53"/>
    </row>
    <row r="215" spans="3:3" x14ac:dyDescent="0.2">
      <c r="C215" s="53"/>
    </row>
    <row r="216" spans="3:3" x14ac:dyDescent="0.2">
      <c r="C216" s="53"/>
    </row>
    <row r="217" spans="3:3" x14ac:dyDescent="0.2">
      <c r="C217" s="53"/>
    </row>
    <row r="218" spans="3:3" x14ac:dyDescent="0.2">
      <c r="C218" s="53"/>
    </row>
    <row r="219" spans="3:3" x14ac:dyDescent="0.2">
      <c r="C219" s="53"/>
    </row>
    <row r="220" spans="3:3" x14ac:dyDescent="0.2">
      <c r="C220" s="53"/>
    </row>
    <row r="221" spans="3:3" x14ac:dyDescent="0.2">
      <c r="C221" s="53"/>
    </row>
    <row r="222" spans="3:3" x14ac:dyDescent="0.2">
      <c r="C222" s="53"/>
    </row>
    <row r="223" spans="3:3" x14ac:dyDescent="0.2">
      <c r="C223" s="53"/>
    </row>
    <row r="224" spans="3:3" x14ac:dyDescent="0.2">
      <c r="C224" s="53"/>
    </row>
    <row r="225" spans="3:3" x14ac:dyDescent="0.2">
      <c r="C225" s="53"/>
    </row>
    <row r="226" spans="3:3" x14ac:dyDescent="0.2">
      <c r="C226" s="53"/>
    </row>
    <row r="227" spans="3:3" x14ac:dyDescent="0.2">
      <c r="C227" s="53"/>
    </row>
    <row r="228" spans="3:3" x14ac:dyDescent="0.2">
      <c r="C228" s="53"/>
    </row>
    <row r="229" spans="3:3" x14ac:dyDescent="0.2">
      <c r="C229" s="53"/>
    </row>
    <row r="230" spans="3:3" x14ac:dyDescent="0.2">
      <c r="C230" s="53"/>
    </row>
    <row r="231" spans="3:3" x14ac:dyDescent="0.2">
      <c r="C231" s="53"/>
    </row>
    <row r="232" spans="3:3" x14ac:dyDescent="0.2">
      <c r="C232" s="53"/>
    </row>
    <row r="233" spans="3:3" x14ac:dyDescent="0.2">
      <c r="C233" s="53"/>
    </row>
    <row r="234" spans="3:3" x14ac:dyDescent="0.2">
      <c r="C234" s="53"/>
    </row>
    <row r="235" spans="3:3" x14ac:dyDescent="0.2">
      <c r="C235" s="53"/>
    </row>
    <row r="236" spans="3:3" x14ac:dyDescent="0.2">
      <c r="C236" s="53"/>
    </row>
    <row r="237" spans="3:3" x14ac:dyDescent="0.2">
      <c r="C237" s="53"/>
    </row>
    <row r="238" spans="3:3" x14ac:dyDescent="0.2">
      <c r="C238" s="53"/>
    </row>
    <row r="239" spans="3:3" x14ac:dyDescent="0.2">
      <c r="C239" s="53"/>
    </row>
    <row r="240" spans="3:3" x14ac:dyDescent="0.2">
      <c r="C240" s="53"/>
    </row>
    <row r="241" spans="3:3" x14ac:dyDescent="0.2">
      <c r="C241" s="53"/>
    </row>
    <row r="242" spans="3:3" x14ac:dyDescent="0.2">
      <c r="C242" s="53"/>
    </row>
    <row r="243" spans="3:3" x14ac:dyDescent="0.2">
      <c r="C243" s="53"/>
    </row>
    <row r="244" spans="3:3" x14ac:dyDescent="0.2">
      <c r="C244" s="53"/>
    </row>
    <row r="245" spans="3:3" x14ac:dyDescent="0.2">
      <c r="C245" s="53"/>
    </row>
    <row r="246" spans="3:3" x14ac:dyDescent="0.2">
      <c r="C246" s="53"/>
    </row>
    <row r="247" spans="3:3" x14ac:dyDescent="0.2">
      <c r="C247" s="53"/>
    </row>
    <row r="248" spans="3:3" x14ac:dyDescent="0.2">
      <c r="C248" s="53"/>
    </row>
    <row r="249" spans="3:3" x14ac:dyDescent="0.2">
      <c r="C249" s="53"/>
    </row>
    <row r="250" spans="3:3" x14ac:dyDescent="0.2">
      <c r="C250" s="53"/>
    </row>
    <row r="251" spans="3:3" x14ac:dyDescent="0.2">
      <c r="C251" s="53"/>
    </row>
    <row r="252" spans="3:3" x14ac:dyDescent="0.2">
      <c r="C252" s="53"/>
    </row>
    <row r="253" spans="3:3" x14ac:dyDescent="0.2">
      <c r="C253" s="53"/>
    </row>
    <row r="254" spans="3:3" x14ac:dyDescent="0.2">
      <c r="C254" s="53"/>
    </row>
    <row r="255" spans="3:3" x14ac:dyDescent="0.2">
      <c r="C255" s="53"/>
    </row>
    <row r="256" spans="3:3" x14ac:dyDescent="0.2">
      <c r="C256" s="53"/>
    </row>
    <row r="257" spans="3:3" x14ac:dyDescent="0.2">
      <c r="C257" s="53"/>
    </row>
    <row r="258" spans="3:3" x14ac:dyDescent="0.2">
      <c r="C258" s="53"/>
    </row>
    <row r="259" spans="3:3" x14ac:dyDescent="0.2">
      <c r="C259" s="53"/>
    </row>
    <row r="260" spans="3:3" x14ac:dyDescent="0.2">
      <c r="C260" s="53"/>
    </row>
    <row r="261" spans="3:3" x14ac:dyDescent="0.2">
      <c r="C261" s="53"/>
    </row>
    <row r="262" spans="3:3" x14ac:dyDescent="0.2">
      <c r="C262" s="53"/>
    </row>
    <row r="263" spans="3:3" x14ac:dyDescent="0.2">
      <c r="C263" s="53"/>
    </row>
    <row r="264" spans="3:3" x14ac:dyDescent="0.2">
      <c r="C264" s="53"/>
    </row>
    <row r="265" spans="3:3" x14ac:dyDescent="0.2">
      <c r="C265" s="53"/>
    </row>
    <row r="266" spans="3:3" x14ac:dyDescent="0.2">
      <c r="C266" s="53"/>
    </row>
    <row r="267" spans="3:3" x14ac:dyDescent="0.2">
      <c r="C267" s="53"/>
    </row>
    <row r="268" spans="3:3" x14ac:dyDescent="0.2">
      <c r="C268" s="53"/>
    </row>
    <row r="269" spans="3:3" x14ac:dyDescent="0.2">
      <c r="C269" s="53"/>
    </row>
    <row r="270" spans="3:3" x14ac:dyDescent="0.2">
      <c r="C270" s="53"/>
    </row>
    <row r="271" spans="3:3" x14ac:dyDescent="0.2">
      <c r="C271" s="53"/>
    </row>
    <row r="272" spans="3:3" x14ac:dyDescent="0.2">
      <c r="C272" s="53"/>
    </row>
    <row r="273" spans="3:3" x14ac:dyDescent="0.2">
      <c r="C273" s="53"/>
    </row>
    <row r="274" spans="3:3" x14ac:dyDescent="0.2">
      <c r="C274" s="53"/>
    </row>
    <row r="275" spans="3:3" x14ac:dyDescent="0.2">
      <c r="C275" s="53"/>
    </row>
    <row r="276" spans="3:3" x14ac:dyDescent="0.2">
      <c r="C276" s="53"/>
    </row>
    <row r="277" spans="3:3" x14ac:dyDescent="0.2">
      <c r="C277" s="53"/>
    </row>
    <row r="278" spans="3:3" x14ac:dyDescent="0.2">
      <c r="C278" s="53"/>
    </row>
    <row r="279" spans="3:3" x14ac:dyDescent="0.2">
      <c r="C279" s="53"/>
    </row>
    <row r="280" spans="3:3" x14ac:dyDescent="0.2">
      <c r="C280" s="53"/>
    </row>
    <row r="281" spans="3:3" x14ac:dyDescent="0.2">
      <c r="C281" s="53"/>
    </row>
    <row r="282" spans="3:3" x14ac:dyDescent="0.2">
      <c r="C282" s="53"/>
    </row>
    <row r="283" spans="3:3" x14ac:dyDescent="0.2">
      <c r="C283" s="53"/>
    </row>
    <row r="284" spans="3:3" x14ac:dyDescent="0.2">
      <c r="C284" s="53"/>
    </row>
    <row r="285" spans="3:3" x14ac:dyDescent="0.2">
      <c r="C285" s="53"/>
    </row>
    <row r="286" spans="3:3" x14ac:dyDescent="0.2">
      <c r="C286" s="53"/>
    </row>
    <row r="287" spans="3:3" x14ac:dyDescent="0.2">
      <c r="C287" s="53"/>
    </row>
    <row r="288" spans="3:3" x14ac:dyDescent="0.2">
      <c r="C288" s="53"/>
    </row>
    <row r="289" spans="3:3" x14ac:dyDescent="0.2">
      <c r="C289" s="53"/>
    </row>
    <row r="290" spans="3:3" x14ac:dyDescent="0.2">
      <c r="C290" s="53"/>
    </row>
    <row r="291" spans="3:3" x14ac:dyDescent="0.2">
      <c r="C291" s="53"/>
    </row>
    <row r="292" spans="3:3" x14ac:dyDescent="0.2">
      <c r="C292" s="53"/>
    </row>
    <row r="293" spans="3:3" x14ac:dyDescent="0.2">
      <c r="C293" s="53"/>
    </row>
    <row r="294" spans="3:3" x14ac:dyDescent="0.2">
      <c r="C294" s="53"/>
    </row>
    <row r="295" spans="3:3" x14ac:dyDescent="0.2">
      <c r="C295" s="53"/>
    </row>
    <row r="296" spans="3:3" x14ac:dyDescent="0.2">
      <c r="C296" s="53"/>
    </row>
    <row r="297" spans="3:3" x14ac:dyDescent="0.2">
      <c r="C297" s="53"/>
    </row>
    <row r="298" spans="3:3" x14ac:dyDescent="0.2">
      <c r="C298" s="53"/>
    </row>
    <row r="299" spans="3:3" x14ac:dyDescent="0.2">
      <c r="C299" s="53"/>
    </row>
    <row r="300" spans="3:3" x14ac:dyDescent="0.2">
      <c r="C300" s="53"/>
    </row>
    <row r="301" spans="3:3" x14ac:dyDescent="0.2">
      <c r="C301" s="53"/>
    </row>
    <row r="302" spans="3:3" x14ac:dyDescent="0.2">
      <c r="C302" s="53"/>
    </row>
    <row r="303" spans="3:3" x14ac:dyDescent="0.2">
      <c r="C303" s="53"/>
    </row>
    <row r="304" spans="3:3" x14ac:dyDescent="0.2">
      <c r="C304" s="53"/>
    </row>
    <row r="305" spans="3:3" x14ac:dyDescent="0.2">
      <c r="C305" s="53"/>
    </row>
    <row r="306" spans="3:3" x14ac:dyDescent="0.2">
      <c r="C306" s="53"/>
    </row>
    <row r="307" spans="3:3" x14ac:dyDescent="0.2">
      <c r="C307" s="53"/>
    </row>
    <row r="308" spans="3:3" x14ac:dyDescent="0.2">
      <c r="C308" s="53"/>
    </row>
    <row r="309" spans="3:3" x14ac:dyDescent="0.2">
      <c r="C309" s="53"/>
    </row>
    <row r="310" spans="3:3" x14ac:dyDescent="0.2">
      <c r="C310" s="53"/>
    </row>
    <row r="311" spans="3:3" x14ac:dyDescent="0.2">
      <c r="C311" s="53"/>
    </row>
    <row r="312" spans="3:3" x14ac:dyDescent="0.2">
      <c r="C312" s="53"/>
    </row>
    <row r="313" spans="3:3" x14ac:dyDescent="0.2">
      <c r="C313" s="53"/>
    </row>
    <row r="314" spans="3:3" x14ac:dyDescent="0.2">
      <c r="C314" s="53"/>
    </row>
    <row r="315" spans="3:3" x14ac:dyDescent="0.2">
      <c r="C315" s="53"/>
    </row>
    <row r="316" spans="3:3" x14ac:dyDescent="0.2">
      <c r="C316" s="53"/>
    </row>
    <row r="317" spans="3:3" x14ac:dyDescent="0.2">
      <c r="C317" s="53"/>
    </row>
    <row r="318" spans="3:3" x14ac:dyDescent="0.2">
      <c r="C318" s="53"/>
    </row>
    <row r="319" spans="3:3" x14ac:dyDescent="0.2">
      <c r="C319" s="53"/>
    </row>
    <row r="320" spans="3:3" x14ac:dyDescent="0.2">
      <c r="C320" s="53"/>
    </row>
    <row r="321" spans="3:3" x14ac:dyDescent="0.2">
      <c r="C321" s="53"/>
    </row>
    <row r="322" spans="3:3" x14ac:dyDescent="0.2">
      <c r="C322" s="53"/>
    </row>
    <row r="323" spans="3:3" x14ac:dyDescent="0.2">
      <c r="C323" s="53"/>
    </row>
    <row r="324" spans="3:3" x14ac:dyDescent="0.2">
      <c r="C324" s="53"/>
    </row>
    <row r="325" spans="3:3" x14ac:dyDescent="0.2">
      <c r="C325" s="53"/>
    </row>
    <row r="326" spans="3:3" x14ac:dyDescent="0.2">
      <c r="C326" s="53"/>
    </row>
    <row r="327" spans="3:3" x14ac:dyDescent="0.2">
      <c r="C327" s="53"/>
    </row>
    <row r="328" spans="3:3" x14ac:dyDescent="0.2">
      <c r="C328" s="53"/>
    </row>
    <row r="329" spans="3:3" x14ac:dyDescent="0.2">
      <c r="C329" s="53"/>
    </row>
    <row r="330" spans="3:3" x14ac:dyDescent="0.2">
      <c r="C330" s="53"/>
    </row>
    <row r="331" spans="3:3" x14ac:dyDescent="0.2">
      <c r="C331" s="53"/>
    </row>
    <row r="332" spans="3:3" x14ac:dyDescent="0.2">
      <c r="C332" s="53"/>
    </row>
    <row r="333" spans="3:3" x14ac:dyDescent="0.2">
      <c r="C333" s="53"/>
    </row>
    <row r="334" spans="3:3" x14ac:dyDescent="0.2">
      <c r="C334" s="53"/>
    </row>
    <row r="335" spans="3:3" x14ac:dyDescent="0.2">
      <c r="C335" s="53"/>
    </row>
    <row r="336" spans="3:3" x14ac:dyDescent="0.2">
      <c r="C336" s="53"/>
    </row>
    <row r="337" spans="3:3" x14ac:dyDescent="0.2">
      <c r="C337" s="53"/>
    </row>
    <row r="338" spans="3:3" x14ac:dyDescent="0.2">
      <c r="C338" s="53"/>
    </row>
    <row r="339" spans="3:3" x14ac:dyDescent="0.2">
      <c r="C339" s="53"/>
    </row>
    <row r="340" spans="3:3" x14ac:dyDescent="0.2">
      <c r="C340" s="53"/>
    </row>
    <row r="341" spans="3:3" x14ac:dyDescent="0.2">
      <c r="C341" s="53"/>
    </row>
    <row r="342" spans="3:3" x14ac:dyDescent="0.2">
      <c r="C342" s="53"/>
    </row>
    <row r="343" spans="3:3" x14ac:dyDescent="0.2">
      <c r="C343" s="53"/>
    </row>
    <row r="344" spans="3:3" x14ac:dyDescent="0.2">
      <c r="C344" s="53"/>
    </row>
    <row r="345" spans="3:3" x14ac:dyDescent="0.2">
      <c r="C345" s="53"/>
    </row>
    <row r="346" spans="3:3" x14ac:dyDescent="0.2">
      <c r="C346" s="53"/>
    </row>
    <row r="347" spans="3:3" x14ac:dyDescent="0.2">
      <c r="C347" s="53"/>
    </row>
    <row r="348" spans="3:3" x14ac:dyDescent="0.2">
      <c r="C348" s="53"/>
    </row>
    <row r="349" spans="3:3" x14ac:dyDescent="0.2">
      <c r="C349" s="53"/>
    </row>
    <row r="350" spans="3:3" x14ac:dyDescent="0.2">
      <c r="C350" s="53"/>
    </row>
    <row r="351" spans="3:3" x14ac:dyDescent="0.2">
      <c r="C351" s="53"/>
    </row>
    <row r="352" spans="3:3" x14ac:dyDescent="0.2">
      <c r="C352" s="53"/>
    </row>
    <row r="353" spans="3:3" x14ac:dyDescent="0.2">
      <c r="C353" s="53"/>
    </row>
    <row r="354" spans="3:3" x14ac:dyDescent="0.2">
      <c r="C354" s="53"/>
    </row>
    <row r="355" spans="3:3" x14ac:dyDescent="0.2">
      <c r="C355" s="53"/>
    </row>
    <row r="356" spans="3:3" x14ac:dyDescent="0.2">
      <c r="C356" s="53"/>
    </row>
    <row r="357" spans="3:3" x14ac:dyDescent="0.2">
      <c r="C357" s="53"/>
    </row>
    <row r="358" spans="3:3" x14ac:dyDescent="0.2">
      <c r="C358" s="53"/>
    </row>
    <row r="359" spans="3:3" x14ac:dyDescent="0.2">
      <c r="C359" s="53"/>
    </row>
    <row r="360" spans="3:3" x14ac:dyDescent="0.2">
      <c r="C360" s="53"/>
    </row>
    <row r="361" spans="3:3" x14ac:dyDescent="0.2">
      <c r="C361" s="53"/>
    </row>
    <row r="362" spans="3:3" x14ac:dyDescent="0.2">
      <c r="C362" s="53"/>
    </row>
    <row r="363" spans="3:3" x14ac:dyDescent="0.2">
      <c r="C363" s="53"/>
    </row>
    <row r="364" spans="3:3" x14ac:dyDescent="0.2">
      <c r="C364" s="53"/>
    </row>
    <row r="365" spans="3:3" x14ac:dyDescent="0.2">
      <c r="C365" s="53"/>
    </row>
    <row r="366" spans="3:3" x14ac:dyDescent="0.2">
      <c r="C366" s="53"/>
    </row>
    <row r="367" spans="3:3" x14ac:dyDescent="0.2">
      <c r="C367" s="53"/>
    </row>
    <row r="368" spans="3:3" x14ac:dyDescent="0.2">
      <c r="C368" s="53"/>
    </row>
    <row r="369" spans="3:3" x14ac:dyDescent="0.2">
      <c r="C369" s="53"/>
    </row>
    <row r="370" spans="3:3" x14ac:dyDescent="0.2">
      <c r="C370" s="53"/>
    </row>
    <row r="371" spans="3:3" x14ac:dyDescent="0.2">
      <c r="C371" s="53"/>
    </row>
    <row r="372" spans="3:3" x14ac:dyDescent="0.2">
      <c r="C372" s="53"/>
    </row>
    <row r="373" spans="3:3" x14ac:dyDescent="0.2">
      <c r="C373" s="53"/>
    </row>
    <row r="374" spans="3:3" x14ac:dyDescent="0.2">
      <c r="C374" s="53"/>
    </row>
    <row r="375" spans="3:3" x14ac:dyDescent="0.2">
      <c r="C375" s="53"/>
    </row>
    <row r="376" spans="3:3" x14ac:dyDescent="0.2">
      <c r="C376" s="53"/>
    </row>
    <row r="377" spans="3:3" x14ac:dyDescent="0.2">
      <c r="C377" s="53"/>
    </row>
    <row r="378" spans="3:3" x14ac:dyDescent="0.2">
      <c r="C378" s="53"/>
    </row>
    <row r="379" spans="3:3" x14ac:dyDescent="0.2">
      <c r="C379" s="53"/>
    </row>
    <row r="380" spans="3:3" x14ac:dyDescent="0.2">
      <c r="C380" s="53"/>
    </row>
    <row r="381" spans="3:3" x14ac:dyDescent="0.2">
      <c r="C381" s="53"/>
    </row>
    <row r="382" spans="3:3" x14ac:dyDescent="0.2">
      <c r="C382" s="53"/>
    </row>
    <row r="383" spans="3:3" x14ac:dyDescent="0.2">
      <c r="C383" s="53"/>
    </row>
    <row r="384" spans="3:3" x14ac:dyDescent="0.2">
      <c r="C384" s="53"/>
    </row>
    <row r="385" spans="3:3" x14ac:dyDescent="0.2">
      <c r="C385" s="53"/>
    </row>
    <row r="386" spans="3:3" x14ac:dyDescent="0.2">
      <c r="C386" s="53"/>
    </row>
    <row r="387" spans="3:3" x14ac:dyDescent="0.2">
      <c r="C387" s="53"/>
    </row>
    <row r="388" spans="3:3" x14ac:dyDescent="0.2">
      <c r="C388" s="53"/>
    </row>
    <row r="389" spans="3:3" x14ac:dyDescent="0.2">
      <c r="C389" s="53"/>
    </row>
    <row r="390" spans="3:3" x14ac:dyDescent="0.2">
      <c r="C390" s="53"/>
    </row>
    <row r="391" spans="3:3" x14ac:dyDescent="0.2">
      <c r="C391" s="53"/>
    </row>
    <row r="392" spans="3:3" x14ac:dyDescent="0.2">
      <c r="C392" s="53"/>
    </row>
    <row r="393" spans="3:3" x14ac:dyDescent="0.2">
      <c r="C393" s="53"/>
    </row>
    <row r="394" spans="3:3" x14ac:dyDescent="0.2">
      <c r="C394" s="53"/>
    </row>
    <row r="395" spans="3:3" x14ac:dyDescent="0.2">
      <c r="C395" s="53"/>
    </row>
    <row r="396" spans="3:3" x14ac:dyDescent="0.2">
      <c r="C396" s="53"/>
    </row>
    <row r="397" spans="3:3" x14ac:dyDescent="0.2">
      <c r="C397" s="53"/>
    </row>
    <row r="398" spans="3:3" x14ac:dyDescent="0.2">
      <c r="C398" s="53"/>
    </row>
    <row r="399" spans="3:3" x14ac:dyDescent="0.2">
      <c r="C399" s="53"/>
    </row>
    <row r="400" spans="3:3" x14ac:dyDescent="0.2">
      <c r="C400" s="53"/>
    </row>
    <row r="401" spans="3:3" x14ac:dyDescent="0.2">
      <c r="C401" s="53"/>
    </row>
    <row r="402" spans="3:3" x14ac:dyDescent="0.2">
      <c r="C402" s="53"/>
    </row>
    <row r="403" spans="3:3" x14ac:dyDescent="0.2">
      <c r="C403" s="53"/>
    </row>
    <row r="404" spans="3:3" x14ac:dyDescent="0.2">
      <c r="C404" s="53"/>
    </row>
    <row r="405" spans="3:3" x14ac:dyDescent="0.2">
      <c r="C405" s="53"/>
    </row>
    <row r="406" spans="3:3" x14ac:dyDescent="0.2">
      <c r="C406" s="53"/>
    </row>
    <row r="407" spans="3:3" x14ac:dyDescent="0.2">
      <c r="C407" s="53"/>
    </row>
    <row r="408" spans="3:3" x14ac:dyDescent="0.2">
      <c r="C408" s="53"/>
    </row>
    <row r="409" spans="3:3" x14ac:dyDescent="0.2">
      <c r="C409" s="53"/>
    </row>
    <row r="410" spans="3:3" x14ac:dyDescent="0.2">
      <c r="C410" s="53"/>
    </row>
    <row r="411" spans="3:3" x14ac:dyDescent="0.2">
      <c r="C411" s="53"/>
    </row>
    <row r="412" spans="3:3" x14ac:dyDescent="0.2">
      <c r="C412" s="53"/>
    </row>
    <row r="413" spans="3:3" x14ac:dyDescent="0.2">
      <c r="C413" s="53"/>
    </row>
    <row r="414" spans="3:3" x14ac:dyDescent="0.2">
      <c r="C414" s="53"/>
    </row>
    <row r="415" spans="3:3" x14ac:dyDescent="0.2">
      <c r="C415" s="53"/>
    </row>
    <row r="416" spans="3:3" x14ac:dyDescent="0.2">
      <c r="C416" s="53"/>
    </row>
    <row r="417" spans="3:3" x14ac:dyDescent="0.2">
      <c r="C417" s="53"/>
    </row>
    <row r="418" spans="3:3" x14ac:dyDescent="0.2">
      <c r="C418" s="53"/>
    </row>
    <row r="419" spans="3:3" x14ac:dyDescent="0.2">
      <c r="C419" s="53"/>
    </row>
    <row r="420" spans="3:3" x14ac:dyDescent="0.2">
      <c r="C420" s="53"/>
    </row>
    <row r="421" spans="3:3" x14ac:dyDescent="0.2">
      <c r="C421" s="53"/>
    </row>
    <row r="422" spans="3:3" x14ac:dyDescent="0.2">
      <c r="C422" s="53"/>
    </row>
    <row r="423" spans="3:3" x14ac:dyDescent="0.2">
      <c r="C423" s="53"/>
    </row>
    <row r="424" spans="3:3" x14ac:dyDescent="0.2">
      <c r="C424" s="53"/>
    </row>
    <row r="425" spans="3:3" x14ac:dyDescent="0.2">
      <c r="C425" s="53"/>
    </row>
    <row r="426" spans="3:3" x14ac:dyDescent="0.2">
      <c r="C426" s="53"/>
    </row>
    <row r="427" spans="3:3" x14ac:dyDescent="0.2">
      <c r="C427" s="53"/>
    </row>
    <row r="428" spans="3:3" x14ac:dyDescent="0.2">
      <c r="C428" s="53"/>
    </row>
    <row r="429" spans="3:3" x14ac:dyDescent="0.2">
      <c r="C429" s="53"/>
    </row>
    <row r="430" spans="3:3" x14ac:dyDescent="0.2">
      <c r="C430" s="53"/>
    </row>
    <row r="431" spans="3:3" x14ac:dyDescent="0.2">
      <c r="C431" s="53"/>
    </row>
    <row r="432" spans="3:3" x14ac:dyDescent="0.2">
      <c r="C432" s="53"/>
    </row>
    <row r="433" spans="3:3" x14ac:dyDescent="0.2">
      <c r="C433" s="53"/>
    </row>
    <row r="434" spans="3:3" x14ac:dyDescent="0.2">
      <c r="C434" s="53"/>
    </row>
    <row r="435" spans="3:3" x14ac:dyDescent="0.2">
      <c r="C435" s="53"/>
    </row>
    <row r="436" spans="3:3" x14ac:dyDescent="0.2">
      <c r="C436" s="53"/>
    </row>
    <row r="437" spans="3:3" x14ac:dyDescent="0.2">
      <c r="C437" s="53"/>
    </row>
    <row r="438" spans="3:3" x14ac:dyDescent="0.2">
      <c r="C438" s="53"/>
    </row>
    <row r="439" spans="3:3" x14ac:dyDescent="0.2">
      <c r="C439" s="53"/>
    </row>
    <row r="440" spans="3:3" x14ac:dyDescent="0.2">
      <c r="C440" s="53"/>
    </row>
    <row r="441" spans="3:3" x14ac:dyDescent="0.2">
      <c r="C441" s="53"/>
    </row>
    <row r="442" spans="3:3" x14ac:dyDescent="0.2">
      <c r="C442" s="53"/>
    </row>
    <row r="443" spans="3:3" x14ac:dyDescent="0.2">
      <c r="C443" s="53"/>
    </row>
    <row r="444" spans="3:3" x14ac:dyDescent="0.2">
      <c r="C444" s="53"/>
    </row>
    <row r="445" spans="3:3" x14ac:dyDescent="0.2">
      <c r="C445" s="53"/>
    </row>
    <row r="446" spans="3:3" x14ac:dyDescent="0.2">
      <c r="C446" s="53"/>
    </row>
    <row r="447" spans="3:3" x14ac:dyDescent="0.2">
      <c r="C447" s="53"/>
    </row>
    <row r="448" spans="3:3" x14ac:dyDescent="0.2">
      <c r="C448" s="53"/>
    </row>
    <row r="449" spans="3:3" x14ac:dyDescent="0.2">
      <c r="C449" s="53"/>
    </row>
    <row r="450" spans="3:3" x14ac:dyDescent="0.2">
      <c r="C450" s="53"/>
    </row>
    <row r="451" spans="3:3" x14ac:dyDescent="0.2">
      <c r="C451" s="53"/>
    </row>
    <row r="452" spans="3:3" x14ac:dyDescent="0.2">
      <c r="C452" s="53"/>
    </row>
    <row r="453" spans="3:3" x14ac:dyDescent="0.2">
      <c r="C453" s="53"/>
    </row>
    <row r="454" spans="3:3" x14ac:dyDescent="0.2">
      <c r="C454" s="53"/>
    </row>
    <row r="455" spans="3:3" x14ac:dyDescent="0.2">
      <c r="C455" s="53"/>
    </row>
    <row r="456" spans="3:3" x14ac:dyDescent="0.2">
      <c r="C456" s="53"/>
    </row>
    <row r="457" spans="3:3" x14ac:dyDescent="0.2">
      <c r="C457" s="53"/>
    </row>
    <row r="458" spans="3:3" x14ac:dyDescent="0.2">
      <c r="C458" s="53"/>
    </row>
    <row r="459" spans="3:3" x14ac:dyDescent="0.2">
      <c r="C459" s="53"/>
    </row>
    <row r="460" spans="3:3" x14ac:dyDescent="0.2">
      <c r="C460" s="53"/>
    </row>
    <row r="461" spans="3:3" x14ac:dyDescent="0.2">
      <c r="C461" s="53"/>
    </row>
    <row r="462" spans="3:3" x14ac:dyDescent="0.2">
      <c r="C462" s="53"/>
    </row>
    <row r="463" spans="3:3" x14ac:dyDescent="0.2">
      <c r="C463" s="53"/>
    </row>
    <row r="464" spans="3:3" x14ac:dyDescent="0.2">
      <c r="C464" s="53"/>
    </row>
    <row r="465" spans="3:3" x14ac:dyDescent="0.2">
      <c r="C465" s="53"/>
    </row>
    <row r="466" spans="3:3" x14ac:dyDescent="0.2">
      <c r="C466" s="53"/>
    </row>
    <row r="467" spans="3:3" x14ac:dyDescent="0.2">
      <c r="C467" s="53"/>
    </row>
    <row r="468" spans="3:3" x14ac:dyDescent="0.2">
      <c r="C468" s="53"/>
    </row>
    <row r="469" spans="3:3" x14ac:dyDescent="0.2">
      <c r="C469" s="53"/>
    </row>
    <row r="470" spans="3:3" x14ac:dyDescent="0.2">
      <c r="C470" s="53"/>
    </row>
    <row r="471" spans="3:3" x14ac:dyDescent="0.2">
      <c r="C471" s="53"/>
    </row>
    <row r="472" spans="3:3" x14ac:dyDescent="0.2">
      <c r="C472" s="53"/>
    </row>
    <row r="473" spans="3:3" x14ac:dyDescent="0.2">
      <c r="C473" s="53"/>
    </row>
    <row r="474" spans="3:3" x14ac:dyDescent="0.2">
      <c r="C474" s="53"/>
    </row>
    <row r="475" spans="3:3" x14ac:dyDescent="0.2">
      <c r="C475" s="53"/>
    </row>
    <row r="476" spans="3:3" x14ac:dyDescent="0.2">
      <c r="C476" s="53"/>
    </row>
    <row r="477" spans="3:3" x14ac:dyDescent="0.2">
      <c r="C477" s="53"/>
    </row>
    <row r="478" spans="3:3" x14ac:dyDescent="0.2">
      <c r="C478" s="53"/>
    </row>
    <row r="479" spans="3:3" x14ac:dyDescent="0.2">
      <c r="C479" s="53"/>
    </row>
    <row r="480" spans="3:3" x14ac:dyDescent="0.2">
      <c r="C480" s="53"/>
    </row>
    <row r="481" spans="3:3" x14ac:dyDescent="0.2">
      <c r="C481" s="53"/>
    </row>
  </sheetData>
  <mergeCells count="1">
    <mergeCell ref="A3:B3"/>
  </mergeCells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7" workbookViewId="0">
      <selection activeCell="G1" sqref="G1"/>
    </sheetView>
  </sheetViews>
  <sheetFormatPr baseColWidth="10" defaultRowHeight="16" x14ac:dyDescent="0.2"/>
  <cols>
    <col min="1" max="1" width="27.33203125" customWidth="1"/>
    <col min="3" max="3" width="8.83203125" customWidth="1"/>
    <col min="4" max="4" width="7.83203125" customWidth="1"/>
    <col min="6" max="6" width="16.6640625" customWidth="1"/>
    <col min="7" max="7" width="56.1640625" customWidth="1"/>
  </cols>
  <sheetData>
    <row r="1" spans="1:7" x14ac:dyDescent="0.2">
      <c r="A1" s="11" t="s">
        <v>662</v>
      </c>
      <c r="B1" s="25"/>
    </row>
    <row r="2" spans="1:7" x14ac:dyDescent="0.2">
      <c r="B2" s="25"/>
    </row>
    <row r="3" spans="1:7" ht="48" x14ac:dyDescent="0.2">
      <c r="A3" s="66" t="s">
        <v>406</v>
      </c>
      <c r="B3" s="67" t="s">
        <v>407</v>
      </c>
      <c r="C3" s="30" t="s">
        <v>408</v>
      </c>
      <c r="D3" s="30" t="s">
        <v>409</v>
      </c>
      <c r="E3" s="30" t="s">
        <v>664</v>
      </c>
      <c r="F3" s="30" t="s">
        <v>663</v>
      </c>
      <c r="G3" s="30" t="s">
        <v>410</v>
      </c>
    </row>
    <row r="4" spans="1:7" x14ac:dyDescent="0.2">
      <c r="A4" s="68" t="s">
        <v>411</v>
      </c>
      <c r="B4" s="69"/>
      <c r="C4" s="70"/>
      <c r="D4" s="70"/>
      <c r="E4" s="82">
        <f>SUM(E7:E13)</f>
        <v>0.84814192903548247</v>
      </c>
      <c r="G4" s="70"/>
    </row>
    <row r="5" spans="1:7" x14ac:dyDescent="0.2">
      <c r="A5" s="71" t="s">
        <v>412</v>
      </c>
      <c r="B5" s="72"/>
      <c r="C5" s="71">
        <v>3</v>
      </c>
      <c r="D5" s="71">
        <v>1</v>
      </c>
      <c r="E5" s="73">
        <f t="shared" ref="E5:E20" si="0">C5/D5</f>
        <v>3</v>
      </c>
    </row>
    <row r="6" spans="1:7" x14ac:dyDescent="0.2">
      <c r="A6" s="71" t="s">
        <v>413</v>
      </c>
      <c r="B6" s="72"/>
      <c r="C6" s="71">
        <v>1</v>
      </c>
      <c r="D6" s="71">
        <v>1</v>
      </c>
      <c r="E6" s="73">
        <f t="shared" si="0"/>
        <v>1</v>
      </c>
      <c r="G6" t="s">
        <v>660</v>
      </c>
    </row>
    <row r="7" spans="1:7" x14ac:dyDescent="0.2">
      <c r="A7" t="s">
        <v>414</v>
      </c>
      <c r="B7" s="25" t="s">
        <v>415</v>
      </c>
      <c r="C7">
        <v>58</v>
      </c>
      <c r="D7">
        <v>1000</v>
      </c>
      <c r="E7" s="19">
        <f t="shared" si="0"/>
        <v>5.8000000000000003E-2</v>
      </c>
      <c r="F7" t="s">
        <v>416</v>
      </c>
    </row>
    <row r="8" spans="1:7" x14ac:dyDescent="0.2">
      <c r="A8" t="s">
        <v>417</v>
      </c>
      <c r="B8" s="25" t="s">
        <v>418</v>
      </c>
      <c r="C8">
        <v>66</v>
      </c>
      <c r="D8">
        <v>200</v>
      </c>
      <c r="E8" s="19">
        <f t="shared" si="0"/>
        <v>0.33</v>
      </c>
      <c r="F8" t="s">
        <v>416</v>
      </c>
    </row>
    <row r="9" spans="1:7" x14ac:dyDescent="0.2">
      <c r="A9" t="s">
        <v>419</v>
      </c>
      <c r="B9" s="25" t="s">
        <v>420</v>
      </c>
      <c r="C9">
        <v>68</v>
      </c>
      <c r="D9">
        <v>300</v>
      </c>
      <c r="E9" s="19">
        <f t="shared" si="0"/>
        <v>0.22666666666666666</v>
      </c>
      <c r="F9" t="s">
        <v>416</v>
      </c>
    </row>
    <row r="10" spans="1:7" x14ac:dyDescent="0.2">
      <c r="A10" t="s">
        <v>421</v>
      </c>
      <c r="B10" s="25"/>
      <c r="C10">
        <v>60</v>
      </c>
      <c r="D10">
        <v>1000</v>
      </c>
      <c r="E10" s="19">
        <f t="shared" si="0"/>
        <v>0.06</v>
      </c>
    </row>
    <row r="11" spans="1:7" x14ac:dyDescent="0.2">
      <c r="A11" t="s">
        <v>422</v>
      </c>
      <c r="B11" s="25"/>
      <c r="C11">
        <v>60</v>
      </c>
      <c r="D11">
        <v>1000</v>
      </c>
      <c r="E11" s="19">
        <f t="shared" si="0"/>
        <v>0.06</v>
      </c>
    </row>
    <row r="12" spans="1:7" x14ac:dyDescent="0.2">
      <c r="A12" t="s">
        <v>423</v>
      </c>
      <c r="B12" s="25" t="s">
        <v>424</v>
      </c>
      <c r="C12">
        <v>256</v>
      </c>
      <c r="D12">
        <v>4000</v>
      </c>
      <c r="E12" s="19">
        <f t="shared" si="0"/>
        <v>6.4000000000000001E-2</v>
      </c>
      <c r="F12" t="s">
        <v>416</v>
      </c>
    </row>
    <row r="13" spans="1:7" x14ac:dyDescent="0.2">
      <c r="A13" t="s">
        <v>425</v>
      </c>
      <c r="B13" s="25" t="s">
        <v>426</v>
      </c>
      <c r="C13">
        <v>33</v>
      </c>
      <c r="D13">
        <v>667</v>
      </c>
      <c r="E13" s="19">
        <f t="shared" si="0"/>
        <v>4.9475262368815595E-2</v>
      </c>
      <c r="F13" t="s">
        <v>416</v>
      </c>
    </row>
    <row r="14" spans="1:7" x14ac:dyDescent="0.2">
      <c r="A14" s="74" t="s">
        <v>427</v>
      </c>
      <c r="B14" s="25"/>
      <c r="E14" s="83">
        <f>SUM(E15:E16)</f>
        <v>5.2770833333333336E-2</v>
      </c>
    </row>
    <row r="15" spans="1:7" x14ac:dyDescent="0.2">
      <c r="A15" t="s">
        <v>428</v>
      </c>
      <c r="B15" s="25"/>
      <c r="C15">
        <v>350</v>
      </c>
      <c r="D15">
        <v>9600</v>
      </c>
      <c r="E15" s="19">
        <f>C15/D15</f>
        <v>3.6458333333333336E-2</v>
      </c>
    </row>
    <row r="16" spans="1:7" x14ac:dyDescent="0.2">
      <c r="A16" t="s">
        <v>429</v>
      </c>
      <c r="B16" s="25" t="s">
        <v>430</v>
      </c>
      <c r="C16">
        <v>261</v>
      </c>
      <c r="D16">
        <v>16000</v>
      </c>
      <c r="E16" s="19">
        <f>C16/D16</f>
        <v>1.6312500000000001E-2</v>
      </c>
      <c r="F16" t="s">
        <v>431</v>
      </c>
      <c r="G16" t="s">
        <v>432</v>
      </c>
    </row>
    <row r="17" spans="1:7" x14ac:dyDescent="0.2">
      <c r="A17" s="74" t="s">
        <v>433</v>
      </c>
      <c r="B17" s="25"/>
      <c r="E17" s="83">
        <f>SUM(E18:E20)</f>
        <v>4.9681836771429594E-2</v>
      </c>
    </row>
    <row r="18" spans="1:7" x14ac:dyDescent="0.2">
      <c r="A18" t="s">
        <v>434</v>
      </c>
      <c r="B18" s="75" t="s">
        <v>435</v>
      </c>
      <c r="C18">
        <v>421.4</v>
      </c>
      <c r="D18">
        <v>10000</v>
      </c>
      <c r="E18" s="19">
        <f t="shared" si="0"/>
        <v>4.2139999999999997E-2</v>
      </c>
      <c r="F18" t="s">
        <v>436</v>
      </c>
    </row>
    <row r="19" spans="1:7" x14ac:dyDescent="0.2">
      <c r="A19" t="s">
        <v>437</v>
      </c>
      <c r="B19" s="75" t="s">
        <v>438</v>
      </c>
      <c r="C19">
        <v>76.16</v>
      </c>
      <c r="D19">
        <v>27777</v>
      </c>
      <c r="E19" s="19">
        <f>C19/D19</f>
        <v>2.7418367714296E-3</v>
      </c>
      <c r="F19" t="s">
        <v>661</v>
      </c>
    </row>
    <row r="20" spans="1:7" x14ac:dyDescent="0.2">
      <c r="A20" t="s">
        <v>439</v>
      </c>
      <c r="B20" s="25">
        <v>11050109</v>
      </c>
      <c r="C20">
        <v>48</v>
      </c>
      <c r="D20">
        <v>10000</v>
      </c>
      <c r="E20" s="19">
        <f t="shared" si="0"/>
        <v>4.7999999999999996E-3</v>
      </c>
      <c r="F20" t="s">
        <v>440</v>
      </c>
    </row>
    <row r="21" spans="1:7" x14ac:dyDescent="0.2">
      <c r="A21" s="74" t="s">
        <v>441</v>
      </c>
      <c r="B21" s="25"/>
      <c r="E21" s="83">
        <f>SUM(E22:E24)</f>
        <v>3.1272451681129201E-2</v>
      </c>
    </row>
    <row r="22" spans="1:7" x14ac:dyDescent="0.2">
      <c r="A22" t="s">
        <v>442</v>
      </c>
      <c r="B22" s="25">
        <v>17850</v>
      </c>
      <c r="C22">
        <v>216</v>
      </c>
      <c r="E22" s="19">
        <v>0.03</v>
      </c>
      <c r="F22" t="s">
        <v>443</v>
      </c>
      <c r="G22" t="s">
        <v>444</v>
      </c>
    </row>
    <row r="23" spans="1:7" x14ac:dyDescent="0.2">
      <c r="A23" t="s">
        <v>445</v>
      </c>
      <c r="B23" s="25" t="s">
        <v>446</v>
      </c>
      <c r="C23">
        <v>70.5</v>
      </c>
      <c r="D23">
        <v>3333</v>
      </c>
      <c r="E23" s="19">
        <v>5.9999999999999995E-4</v>
      </c>
      <c r="F23" t="s">
        <v>447</v>
      </c>
      <c r="G23" t="s">
        <v>444</v>
      </c>
    </row>
    <row r="24" spans="1:7" x14ac:dyDescent="0.2">
      <c r="A24" t="s">
        <v>448</v>
      </c>
      <c r="B24" s="25" t="s">
        <v>449</v>
      </c>
      <c r="C24">
        <v>89.66</v>
      </c>
      <c r="D24">
        <v>133333</v>
      </c>
      <c r="E24" s="19">
        <f>C24/D24</f>
        <v>6.7245168112920275E-4</v>
      </c>
      <c r="F24" t="s">
        <v>450</v>
      </c>
    </row>
    <row r="25" spans="1:7" x14ac:dyDescent="0.2">
      <c r="A25" s="74" t="s">
        <v>451</v>
      </c>
      <c r="B25" s="25"/>
      <c r="E25" s="83">
        <f>SUM(E26:E27)</f>
        <v>6.2920833333333336E-3</v>
      </c>
    </row>
    <row r="26" spans="1:7" x14ac:dyDescent="0.2">
      <c r="A26" t="s">
        <v>452</v>
      </c>
      <c r="B26" s="25" t="s">
        <v>453</v>
      </c>
      <c r="C26">
        <v>71</v>
      </c>
      <c r="D26">
        <v>48000</v>
      </c>
      <c r="E26" s="19">
        <f t="shared" ref="E26:E27" si="1">C26/D26</f>
        <v>1.4791666666666666E-3</v>
      </c>
      <c r="F26" t="s">
        <v>447</v>
      </c>
    </row>
    <row r="27" spans="1:7" x14ac:dyDescent="0.2">
      <c r="A27" t="s">
        <v>454</v>
      </c>
      <c r="B27" s="25" t="s">
        <v>455</v>
      </c>
      <c r="C27">
        <v>231.02</v>
      </c>
      <c r="D27">
        <v>48000</v>
      </c>
      <c r="E27" s="19">
        <f t="shared" si="1"/>
        <v>4.8129166666666667E-3</v>
      </c>
      <c r="F27" t="s">
        <v>447</v>
      </c>
    </row>
    <row r="28" spans="1:7" x14ac:dyDescent="0.2">
      <c r="A28" s="74" t="s">
        <v>456</v>
      </c>
      <c r="B28" s="25"/>
      <c r="E28" s="83">
        <f>SUM(E29)</f>
        <v>0.12270833333333334</v>
      </c>
    </row>
    <row r="29" spans="1:7" x14ac:dyDescent="0.2">
      <c r="A29" s="76" t="s">
        <v>457</v>
      </c>
      <c r="B29" s="25" t="s">
        <v>458</v>
      </c>
      <c r="C29">
        <v>589</v>
      </c>
      <c r="D29">
        <v>4800</v>
      </c>
      <c r="E29" s="19">
        <f t="shared" ref="E29" si="2">C29/D29</f>
        <v>0.12270833333333334</v>
      </c>
      <c r="F29" t="s">
        <v>436</v>
      </c>
    </row>
    <row r="30" spans="1:7" x14ac:dyDescent="0.2">
      <c r="A30" s="74" t="s">
        <v>459</v>
      </c>
      <c r="B30" s="25"/>
      <c r="E30" s="83">
        <f>SUM(E31:E32)</f>
        <v>0.24194791666666668</v>
      </c>
    </row>
    <row r="31" spans="1:7" x14ac:dyDescent="0.2">
      <c r="A31" t="s">
        <v>460</v>
      </c>
      <c r="B31" s="25" t="s">
        <v>461</v>
      </c>
      <c r="C31">
        <v>47.03</v>
      </c>
      <c r="D31">
        <v>240</v>
      </c>
      <c r="E31" s="19">
        <f>C31/D31</f>
        <v>0.19595833333333335</v>
      </c>
      <c r="F31" t="s">
        <v>436</v>
      </c>
      <c r="G31" t="s">
        <v>462</v>
      </c>
    </row>
    <row r="32" spans="1:7" x14ac:dyDescent="0.2">
      <c r="A32" t="s">
        <v>463</v>
      </c>
      <c r="B32" s="25" t="s">
        <v>464</v>
      </c>
      <c r="C32">
        <v>44.15</v>
      </c>
      <c r="D32">
        <v>960</v>
      </c>
      <c r="E32" s="19">
        <f>C32/D32</f>
        <v>4.5989583333333334E-2</v>
      </c>
      <c r="F32" t="s">
        <v>465</v>
      </c>
    </row>
    <row r="33" spans="1:7" x14ac:dyDescent="0.2">
      <c r="B33" s="25"/>
    </row>
    <row r="34" spans="1:7" x14ac:dyDescent="0.2">
      <c r="A34" s="84" t="s">
        <v>466</v>
      </c>
      <c r="B34" s="85"/>
      <c r="C34" s="84"/>
      <c r="D34" s="84"/>
      <c r="E34" s="86">
        <f>SUM(E7:E13,E15:E16,E18:E20,E22:E24,E26:E27,E29,E31:E32)</f>
        <v>1.3528153841547081</v>
      </c>
      <c r="G34" t="s">
        <v>467</v>
      </c>
    </row>
    <row r="35" spans="1:7" x14ac:dyDescent="0.2">
      <c r="B35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workbookViewId="0">
      <selection activeCell="C58" sqref="C58"/>
    </sheetView>
  </sheetViews>
  <sheetFormatPr baseColWidth="10" defaultRowHeight="16" x14ac:dyDescent="0.2"/>
  <cols>
    <col min="1" max="1" width="8.1640625" bestFit="1" customWidth="1"/>
    <col min="2" max="2" width="26" customWidth="1"/>
    <col min="3" max="3" width="68.1640625" customWidth="1"/>
    <col min="4" max="4" width="7.83203125" bestFit="1" customWidth="1"/>
    <col min="5" max="6" width="4.83203125" style="44" customWidth="1"/>
    <col min="7" max="7" width="6.83203125" customWidth="1"/>
    <col min="8" max="8" width="6.1640625" customWidth="1"/>
    <col min="9" max="9" width="14.1640625" customWidth="1"/>
    <col min="10" max="10" width="7.83203125" bestFit="1" customWidth="1"/>
    <col min="11" max="11" width="4.5" customWidth="1"/>
    <col min="12" max="12" width="10.6640625" customWidth="1"/>
    <col min="15" max="15" width="10.5" bestFit="1" customWidth="1"/>
    <col min="16" max="16" width="10.33203125" customWidth="1"/>
    <col min="17" max="17" width="8.6640625" customWidth="1"/>
    <col min="18" max="19" width="9" bestFit="1" customWidth="1"/>
    <col min="20" max="20" width="8" bestFit="1" customWidth="1"/>
    <col min="21" max="21" width="19.83203125" bestFit="1" customWidth="1"/>
  </cols>
  <sheetData>
    <row r="1" spans="1:17" ht="19" x14ac:dyDescent="0.25">
      <c r="A1" s="7" t="s">
        <v>138</v>
      </c>
      <c r="D1" s="44"/>
      <c r="J1" s="44"/>
    </row>
    <row r="2" spans="1:17" ht="19" x14ac:dyDescent="0.25">
      <c r="B2" s="33" t="s">
        <v>24</v>
      </c>
      <c r="C2" s="32"/>
      <c r="D2" s="44"/>
      <c r="F2" t="s">
        <v>26</v>
      </c>
      <c r="G2" t="s">
        <v>59</v>
      </c>
      <c r="J2" s="44"/>
    </row>
    <row r="3" spans="1:17" x14ac:dyDescent="0.2">
      <c r="B3" s="11"/>
      <c r="D3" s="44"/>
      <c r="J3" s="44"/>
    </row>
    <row r="4" spans="1:17" x14ac:dyDescent="0.2">
      <c r="B4" s="11"/>
      <c r="D4" s="44"/>
      <c r="J4" s="44"/>
    </row>
    <row r="5" spans="1:17" x14ac:dyDescent="0.2">
      <c r="D5" s="8" t="s">
        <v>61</v>
      </c>
      <c r="E5" s="43" t="s">
        <v>56</v>
      </c>
      <c r="F5" s="43" t="s">
        <v>134</v>
      </c>
      <c r="G5" t="s">
        <v>62</v>
      </c>
      <c r="J5" s="44"/>
    </row>
    <row r="6" spans="1:17" x14ac:dyDescent="0.2">
      <c r="B6" s="9" t="s">
        <v>11</v>
      </c>
      <c r="D6" s="44"/>
      <c r="J6" s="44"/>
    </row>
    <row r="7" spans="1:17" x14ac:dyDescent="0.2">
      <c r="A7" t="s">
        <v>21</v>
      </c>
      <c r="B7" s="1" t="s">
        <v>32</v>
      </c>
      <c r="C7" s="1" t="s">
        <v>82</v>
      </c>
      <c r="D7" s="10">
        <f>LEN(C7)</f>
        <v>2</v>
      </c>
      <c r="G7" s="11"/>
      <c r="J7" s="44"/>
    </row>
    <row r="8" spans="1:17" x14ac:dyDescent="0.2">
      <c r="A8" t="s">
        <v>20</v>
      </c>
      <c r="B8" s="2" t="s">
        <v>33</v>
      </c>
      <c r="C8" s="1" t="s">
        <v>131</v>
      </c>
      <c r="D8" s="10">
        <f>LEN(C8)-7</f>
        <v>4</v>
      </c>
      <c r="G8" s="11"/>
      <c r="J8" s="44"/>
    </row>
    <row r="9" spans="1:17" x14ac:dyDescent="0.2">
      <c r="A9" t="s">
        <v>22</v>
      </c>
      <c r="B9" s="1" t="s">
        <v>34</v>
      </c>
      <c r="C9" s="1" t="s">
        <v>129</v>
      </c>
      <c r="D9" s="10">
        <f t="shared" ref="D9:D10" si="0">LEN(C9)</f>
        <v>5</v>
      </c>
      <c r="G9" s="11"/>
      <c r="J9" s="44"/>
    </row>
    <row r="10" spans="1:17" x14ac:dyDescent="0.2">
      <c r="A10" t="s">
        <v>23</v>
      </c>
      <c r="B10" s="2" t="s">
        <v>35</v>
      </c>
      <c r="C10" s="1" t="s">
        <v>83</v>
      </c>
      <c r="D10" s="10">
        <f t="shared" si="0"/>
        <v>1</v>
      </c>
      <c r="G10" s="11"/>
      <c r="J10" s="44"/>
    </row>
    <row r="11" spans="1:17" x14ac:dyDescent="0.2">
      <c r="B11" s="12"/>
      <c r="C11" s="4"/>
      <c r="D11" s="10"/>
      <c r="J11" s="44"/>
    </row>
    <row r="12" spans="1:17" x14ac:dyDescent="0.2">
      <c r="B12" s="13" t="s">
        <v>12</v>
      </c>
      <c r="D12" s="44"/>
      <c r="J12" s="44"/>
    </row>
    <row r="13" spans="1:17" x14ac:dyDescent="0.2">
      <c r="A13" t="s">
        <v>21</v>
      </c>
      <c r="B13" t="s">
        <v>29</v>
      </c>
      <c r="C13" s="6" t="s">
        <v>98</v>
      </c>
      <c r="D13" s="10">
        <f t="shared" ref="D13:D16" si="1">LEN(C13)</f>
        <v>18</v>
      </c>
      <c r="E13" s="46"/>
      <c r="F13" s="46"/>
      <c r="J13" s="44"/>
      <c r="L13" s="87" t="s">
        <v>405</v>
      </c>
      <c r="M13" s="87"/>
      <c r="N13" s="87"/>
    </row>
    <row r="14" spans="1:17" x14ac:dyDescent="0.2">
      <c r="A14" t="s">
        <v>20</v>
      </c>
      <c r="B14" t="s">
        <v>97</v>
      </c>
      <c r="C14" s="5" t="s">
        <v>88</v>
      </c>
      <c r="D14" s="10">
        <f t="shared" si="1"/>
        <v>33</v>
      </c>
      <c r="E14" s="46"/>
      <c r="F14" s="46"/>
      <c r="J14" s="44"/>
      <c r="L14" s="13" t="s">
        <v>63</v>
      </c>
      <c r="M14" s="13" t="s">
        <v>64</v>
      </c>
      <c r="N14" s="45" t="s">
        <v>65</v>
      </c>
      <c r="O14" s="13" t="s">
        <v>123</v>
      </c>
      <c r="P14" s="13" t="s">
        <v>125</v>
      </c>
    </row>
    <row r="15" spans="1:17" x14ac:dyDescent="0.2">
      <c r="A15" t="s">
        <v>22</v>
      </c>
      <c r="B15" t="s">
        <v>30</v>
      </c>
      <c r="C15" s="4" t="s">
        <v>99</v>
      </c>
      <c r="D15" s="10">
        <f t="shared" si="1"/>
        <v>24</v>
      </c>
      <c r="E15" s="46"/>
      <c r="F15" s="46">
        <v>1</v>
      </c>
      <c r="G15" s="11" t="s">
        <v>105</v>
      </c>
      <c r="J15" s="44" t="s">
        <v>48</v>
      </c>
      <c r="L15" t="s">
        <v>66</v>
      </c>
      <c r="M15" s="15">
        <v>0.18</v>
      </c>
      <c r="N15" s="46" t="s">
        <v>67</v>
      </c>
      <c r="O15" s="19">
        <v>10</v>
      </c>
      <c r="P15" s="35">
        <v>3.5</v>
      </c>
      <c r="Q15" s="29" t="s">
        <v>47</v>
      </c>
    </row>
    <row r="16" spans="1:17" x14ac:dyDescent="0.2">
      <c r="A16" t="s">
        <v>23</v>
      </c>
      <c r="B16" t="s">
        <v>31</v>
      </c>
      <c r="C16" s="3" t="s">
        <v>100</v>
      </c>
      <c r="D16" s="10">
        <f t="shared" si="1"/>
        <v>34</v>
      </c>
      <c r="E16" s="46"/>
      <c r="F16" s="46"/>
      <c r="G16" s="11"/>
      <c r="J16" s="44" t="s">
        <v>48</v>
      </c>
      <c r="L16" t="s">
        <v>68</v>
      </c>
      <c r="M16" s="15">
        <v>0.28000000000000003</v>
      </c>
      <c r="N16" s="17" t="s">
        <v>69</v>
      </c>
      <c r="O16" s="19">
        <v>10</v>
      </c>
      <c r="P16" s="19">
        <v>3.5</v>
      </c>
    </row>
    <row r="17" spans="1:18" x14ac:dyDescent="0.2">
      <c r="D17" s="46"/>
      <c r="E17" s="46"/>
      <c r="F17" s="46"/>
      <c r="J17" s="44" t="s">
        <v>48</v>
      </c>
      <c r="L17" t="s">
        <v>122</v>
      </c>
      <c r="M17" s="15">
        <v>0.48</v>
      </c>
      <c r="N17" s="17" t="s">
        <v>124</v>
      </c>
      <c r="O17" s="19">
        <v>12.5</v>
      </c>
      <c r="P17" s="19">
        <v>3.5</v>
      </c>
    </row>
    <row r="18" spans="1:18" x14ac:dyDescent="0.2">
      <c r="B18" s="13" t="s">
        <v>127</v>
      </c>
      <c r="D18" s="46"/>
      <c r="E18" s="46"/>
      <c r="F18" s="46"/>
      <c r="J18" s="44" t="s">
        <v>49</v>
      </c>
      <c r="L18" t="s">
        <v>68</v>
      </c>
      <c r="M18" s="15">
        <v>0.55000000000000004</v>
      </c>
      <c r="N18" s="17" t="s">
        <v>69</v>
      </c>
      <c r="O18" s="19">
        <v>10</v>
      </c>
      <c r="P18" s="19">
        <v>3.5</v>
      </c>
    </row>
    <row r="19" spans="1:18" x14ac:dyDescent="0.2">
      <c r="A19" t="s">
        <v>21</v>
      </c>
      <c r="B19" t="str">
        <f>$F$2&amp;B7&amp;$G$2&amp;B13</f>
        <v>iTru_ClaI_R1_stub</v>
      </c>
      <c r="C19" s="42" t="str">
        <f>$C$13&amp;$C$7</f>
        <v>ACGACGCTCTTCCGATCTAT</v>
      </c>
      <c r="D19" s="10">
        <f>LEN(C19)-E19-(7*F19)</f>
        <v>20</v>
      </c>
      <c r="E19" s="46"/>
      <c r="F19" s="46"/>
      <c r="J19" s="44" t="s">
        <v>49</v>
      </c>
      <c r="L19" t="s">
        <v>122</v>
      </c>
      <c r="M19" s="15">
        <v>0.95</v>
      </c>
      <c r="N19" s="17" t="s">
        <v>124</v>
      </c>
      <c r="O19" s="19">
        <v>12.5</v>
      </c>
      <c r="P19" s="19">
        <v>3.5</v>
      </c>
    </row>
    <row r="20" spans="1:18" x14ac:dyDescent="0.2">
      <c r="A20" t="s">
        <v>20</v>
      </c>
      <c r="B20" t="str">
        <f>$F$2&amp;B8&amp;$G$2&amp;B14</f>
        <v>iTru_ClaI_R1_RCp</v>
      </c>
      <c r="C20" s="42" t="str">
        <f>$C$8&amp;$C$14</f>
        <v>/5phos/CGATAGATCGGAAGAGCGTCGTGTAGGGAAAGAGTGT</v>
      </c>
      <c r="D20" s="10">
        <f t="shared" ref="D20:D22" si="2">LEN(C20)-E20-(7*F20)</f>
        <v>37</v>
      </c>
      <c r="E20" s="46"/>
      <c r="F20" s="46">
        <v>1</v>
      </c>
    </row>
    <row r="21" spans="1:18" x14ac:dyDescent="0.2">
      <c r="A21" t="s">
        <v>22</v>
      </c>
      <c r="B21" t="str">
        <f>$F$2&amp;B9&amp;$G$2&amp;B15</f>
        <v>iTru_BamHI_R2_RC_stub</v>
      </c>
      <c r="C21" s="31" t="str">
        <f>C$9&amp;C$15</f>
        <v>GATCGAGATCGGAAGAGCACACGTaatcc</v>
      </c>
      <c r="D21" s="10">
        <f t="shared" si="2"/>
        <v>29</v>
      </c>
      <c r="E21" s="46"/>
      <c r="F21" s="46"/>
    </row>
    <row r="22" spans="1:18" x14ac:dyDescent="0.2">
      <c r="A22" t="s">
        <v>23</v>
      </c>
      <c r="B22" t="str">
        <f>$F$2&amp;B10&amp;$G$2&amp;B16</f>
        <v>iTru_BamHI_R2</v>
      </c>
      <c r="C22" s="31" t="str">
        <f>$C$16&amp;$C$10</f>
        <v>GTGACTGGAGTTCAGACGTGTGCTCTTCCGATCTC</v>
      </c>
      <c r="D22" s="10">
        <f t="shared" si="2"/>
        <v>35</v>
      </c>
      <c r="E22" s="46"/>
      <c r="F22" s="46"/>
    </row>
    <row r="23" spans="1:18" x14ac:dyDescent="0.2">
      <c r="D23" s="44"/>
      <c r="J23" s="44"/>
      <c r="L23" s="88" t="s">
        <v>50</v>
      </c>
      <c r="M23" s="88"/>
    </row>
    <row r="24" spans="1:18" ht="32" x14ac:dyDescent="0.2">
      <c r="B24" s="13" t="s">
        <v>70</v>
      </c>
      <c r="D24" s="44"/>
      <c r="G24" s="30" t="s">
        <v>71</v>
      </c>
      <c r="H24" s="30" t="s">
        <v>72</v>
      </c>
      <c r="I24" s="18" t="s">
        <v>60</v>
      </c>
      <c r="J24" s="8" t="s">
        <v>61</v>
      </c>
      <c r="L24" s="36" t="s">
        <v>51</v>
      </c>
      <c r="M24" s="36" t="s">
        <v>52</v>
      </c>
      <c r="N24" s="36" t="s">
        <v>53</v>
      </c>
      <c r="O24" s="36" t="s">
        <v>54</v>
      </c>
      <c r="P24" s="36" t="s">
        <v>55</v>
      </c>
    </row>
    <row r="25" spans="1:18" x14ac:dyDescent="0.2">
      <c r="A25" t="s">
        <v>21</v>
      </c>
      <c r="B25" t="str">
        <f>$B$19&amp;$G$2&amp;H25</f>
        <v>iTru_ClaI_R1_stub_A</v>
      </c>
      <c r="C25" s="14" t="str">
        <f>C$13&amp;I25&amp;C$7</f>
        <v>ACGACGCTCTTCCGATCTCCGAATAT</v>
      </c>
      <c r="D25" s="10">
        <f>LEN(C25)-$E$25-(7*$F$25)</f>
        <v>26</v>
      </c>
      <c r="E25" s="44">
        <v>0</v>
      </c>
      <c r="F25" s="44">
        <v>0</v>
      </c>
      <c r="G25" s="44">
        <v>1</v>
      </c>
      <c r="H25" s="44" t="s">
        <v>73</v>
      </c>
      <c r="I25" s="25" t="s">
        <v>13</v>
      </c>
      <c r="J25" s="10">
        <f t="shared" ref="J25:J41" si="3">LEN(I25)</f>
        <v>6</v>
      </c>
      <c r="L25" s="47">
        <f t="shared" ref="L25:L32" si="4">($M$15*$D25)+($F$25*$O$15)+($E$25*$P$15)</f>
        <v>4.68</v>
      </c>
      <c r="M25" s="48">
        <f t="shared" ref="M25:M32" si="5">($M$16*$D25)+($F$25*$O$16)+($E$25*$P$16)</f>
        <v>7.2800000000000011</v>
      </c>
      <c r="N25" s="47">
        <f t="shared" ref="N25:N32" si="6">($M$17*$D25)+($F$25*$O$17)+($E$25*$P$17)</f>
        <v>12.48</v>
      </c>
      <c r="O25" s="47">
        <f t="shared" ref="O25:O32" si="7">($M$18*$D25)+($F$25*$O$18)+($E$25*$P$18)</f>
        <v>14.3</v>
      </c>
      <c r="P25" s="47">
        <f t="shared" ref="P25:P32" si="8">($M$19*$D25)+($F$25*$O$19)+($E$25*$P$19)</f>
        <v>24.7</v>
      </c>
      <c r="R25" t="s">
        <v>135</v>
      </c>
    </row>
    <row r="26" spans="1:18" x14ac:dyDescent="0.2">
      <c r="A26" t="s">
        <v>21</v>
      </c>
      <c r="B26" t="str">
        <f t="shared" ref="B26:B32" si="9">$B$19&amp;$G$2&amp;H26</f>
        <v>iTru_ClaI_R1_stub_B</v>
      </c>
      <c r="C26" s="14" t="str">
        <f t="shared" ref="C26:C32" si="10">C$13&amp;I26&amp;C$7</f>
        <v>ACGACGCTCTTCCGATCTTTAGGCAAT</v>
      </c>
      <c r="D26" s="10">
        <f t="shared" ref="D26:D32" si="11">LEN(C26)-$E$25-(7*$F$25)</f>
        <v>27</v>
      </c>
      <c r="G26" s="44">
        <v>2</v>
      </c>
      <c r="H26" s="44" t="s">
        <v>74</v>
      </c>
      <c r="I26" s="25" t="s">
        <v>14</v>
      </c>
      <c r="J26" s="10">
        <f t="shared" si="3"/>
        <v>7</v>
      </c>
      <c r="L26" s="47">
        <f t="shared" si="4"/>
        <v>4.8599999999999994</v>
      </c>
      <c r="M26" s="48">
        <f t="shared" si="5"/>
        <v>7.5600000000000005</v>
      </c>
      <c r="N26" s="47">
        <f t="shared" si="6"/>
        <v>12.959999999999999</v>
      </c>
      <c r="O26" s="47">
        <f t="shared" si="7"/>
        <v>14.850000000000001</v>
      </c>
      <c r="P26" s="47">
        <f t="shared" si="8"/>
        <v>25.65</v>
      </c>
    </row>
    <row r="27" spans="1:18" x14ac:dyDescent="0.2">
      <c r="A27" t="s">
        <v>21</v>
      </c>
      <c r="B27" t="str">
        <f t="shared" si="9"/>
        <v>iTru_ClaI_R1_stub_C</v>
      </c>
      <c r="C27" s="14" t="str">
        <f t="shared" si="10"/>
        <v>ACGACGCTCTTCCGATCTAACTCGTCAT</v>
      </c>
      <c r="D27" s="10">
        <f t="shared" si="11"/>
        <v>28</v>
      </c>
      <c r="G27" s="44">
        <v>3</v>
      </c>
      <c r="H27" s="44" t="s">
        <v>75</v>
      </c>
      <c r="I27" s="25" t="s">
        <v>15</v>
      </c>
      <c r="J27" s="10">
        <f t="shared" si="3"/>
        <v>8</v>
      </c>
      <c r="L27" s="47">
        <f t="shared" si="4"/>
        <v>5.04</v>
      </c>
      <c r="M27" s="48">
        <f t="shared" si="5"/>
        <v>7.8400000000000007</v>
      </c>
      <c r="N27" s="47">
        <f t="shared" si="6"/>
        <v>13.44</v>
      </c>
      <c r="O27" s="47">
        <f t="shared" si="7"/>
        <v>15.400000000000002</v>
      </c>
      <c r="P27" s="47">
        <f t="shared" si="8"/>
        <v>26.599999999999998</v>
      </c>
    </row>
    <row r="28" spans="1:18" x14ac:dyDescent="0.2">
      <c r="A28" t="s">
        <v>21</v>
      </c>
      <c r="B28" t="str">
        <f t="shared" si="9"/>
        <v>iTru_ClaI_R1_stub_D</v>
      </c>
      <c r="C28" s="14" t="str">
        <f t="shared" si="10"/>
        <v>ACGACGCTCTTCCGATCTGGTCTACGTAT</v>
      </c>
      <c r="D28" s="10">
        <f t="shared" si="11"/>
        <v>29</v>
      </c>
      <c r="G28" s="20">
        <v>4</v>
      </c>
      <c r="H28" s="20" t="s">
        <v>76</v>
      </c>
      <c r="I28" s="26" t="s">
        <v>16</v>
      </c>
      <c r="J28" s="10">
        <f t="shared" si="3"/>
        <v>9</v>
      </c>
      <c r="L28" s="47">
        <f t="shared" si="4"/>
        <v>5.22</v>
      </c>
      <c r="M28" s="48">
        <f t="shared" si="5"/>
        <v>8.120000000000001</v>
      </c>
      <c r="N28" s="47">
        <f t="shared" si="6"/>
        <v>13.92</v>
      </c>
      <c r="O28" s="47">
        <f t="shared" si="7"/>
        <v>15.950000000000001</v>
      </c>
      <c r="P28" s="47">
        <f t="shared" si="8"/>
        <v>27.549999999999997</v>
      </c>
    </row>
    <row r="29" spans="1:18" x14ac:dyDescent="0.2">
      <c r="A29" t="s">
        <v>21</v>
      </c>
      <c r="B29" t="str">
        <f t="shared" si="9"/>
        <v>iTru_ClaI_R1_stub_E</v>
      </c>
      <c r="C29" s="14" t="str">
        <f t="shared" si="10"/>
        <v>ACGACGCTCTTCCGATCTGATACCAT</v>
      </c>
      <c r="D29" s="10">
        <f t="shared" si="11"/>
        <v>26</v>
      </c>
      <c r="G29" s="44">
        <v>5</v>
      </c>
      <c r="H29" s="44" t="s">
        <v>77</v>
      </c>
      <c r="I29" s="25" t="s">
        <v>17</v>
      </c>
      <c r="J29" s="10">
        <f t="shared" si="3"/>
        <v>6</v>
      </c>
      <c r="L29" s="47">
        <f t="shared" si="4"/>
        <v>4.68</v>
      </c>
      <c r="M29" s="48">
        <f t="shared" si="5"/>
        <v>7.2800000000000011</v>
      </c>
      <c r="N29" s="47">
        <f t="shared" si="6"/>
        <v>12.48</v>
      </c>
      <c r="O29" s="47">
        <f t="shared" si="7"/>
        <v>14.3</v>
      </c>
      <c r="P29" s="47">
        <f t="shared" si="8"/>
        <v>24.7</v>
      </c>
    </row>
    <row r="30" spans="1:18" x14ac:dyDescent="0.2">
      <c r="A30" t="s">
        <v>21</v>
      </c>
      <c r="B30" t="str">
        <f t="shared" si="9"/>
        <v>iTru_ClaI_R1_stub_F</v>
      </c>
      <c r="C30" s="14" t="str">
        <f t="shared" si="10"/>
        <v>ACGACGCTCTTCCGATCTAGCGTTGAT</v>
      </c>
      <c r="D30" s="10">
        <f t="shared" si="11"/>
        <v>27</v>
      </c>
      <c r="G30" s="44">
        <v>6</v>
      </c>
      <c r="H30" s="44" t="s">
        <v>78</v>
      </c>
      <c r="I30" s="25" t="s">
        <v>18</v>
      </c>
      <c r="J30" s="10">
        <f t="shared" si="3"/>
        <v>7</v>
      </c>
      <c r="L30" s="47">
        <f t="shared" si="4"/>
        <v>4.8599999999999994</v>
      </c>
      <c r="M30" s="48">
        <f t="shared" si="5"/>
        <v>7.5600000000000005</v>
      </c>
      <c r="N30" s="47">
        <f t="shared" si="6"/>
        <v>12.959999999999999</v>
      </c>
      <c r="O30" s="47">
        <f t="shared" si="7"/>
        <v>14.850000000000001</v>
      </c>
      <c r="P30" s="47">
        <f t="shared" si="8"/>
        <v>25.65</v>
      </c>
    </row>
    <row r="31" spans="1:18" x14ac:dyDescent="0.2">
      <c r="A31" t="s">
        <v>21</v>
      </c>
      <c r="B31" t="str">
        <f t="shared" si="9"/>
        <v>iTru_ClaI_R1_stub_G</v>
      </c>
      <c r="C31" s="14" t="str">
        <f t="shared" si="10"/>
        <v>ACGACGCTCTTCCGATCTCTGCAACTAT</v>
      </c>
      <c r="D31" s="10">
        <f t="shared" si="11"/>
        <v>28</v>
      </c>
      <c r="G31" s="44">
        <v>7</v>
      </c>
      <c r="H31" s="44" t="s">
        <v>79</v>
      </c>
      <c r="I31" s="25" t="s">
        <v>19</v>
      </c>
      <c r="J31" s="10">
        <f t="shared" si="3"/>
        <v>8</v>
      </c>
      <c r="L31" s="47">
        <f t="shared" si="4"/>
        <v>5.04</v>
      </c>
      <c r="M31" s="48">
        <f t="shared" si="5"/>
        <v>7.8400000000000007</v>
      </c>
      <c r="N31" s="47">
        <f t="shared" si="6"/>
        <v>13.44</v>
      </c>
      <c r="O31" s="47">
        <f t="shared" si="7"/>
        <v>15.400000000000002</v>
      </c>
      <c r="P31" s="47">
        <f t="shared" si="8"/>
        <v>26.599999999999998</v>
      </c>
    </row>
    <row r="32" spans="1:18" x14ac:dyDescent="0.2">
      <c r="A32" t="s">
        <v>21</v>
      </c>
      <c r="B32" t="str">
        <f t="shared" si="9"/>
        <v>iTru_ClaI_R1_stub_H</v>
      </c>
      <c r="C32" s="14" t="str">
        <f t="shared" si="10"/>
        <v>ACGACGCTCTTCCGATCTTCATGGTCAAT</v>
      </c>
      <c r="D32" s="10">
        <f t="shared" si="11"/>
        <v>29</v>
      </c>
      <c r="G32" s="20">
        <v>8</v>
      </c>
      <c r="H32" s="20" t="s">
        <v>80</v>
      </c>
      <c r="I32" s="41" t="s">
        <v>90</v>
      </c>
      <c r="J32" s="10">
        <f t="shared" si="3"/>
        <v>9</v>
      </c>
      <c r="L32" s="47">
        <f t="shared" si="4"/>
        <v>5.22</v>
      </c>
      <c r="M32" s="48">
        <f t="shared" si="5"/>
        <v>8.120000000000001</v>
      </c>
      <c r="N32" s="47">
        <f t="shared" si="6"/>
        <v>13.92</v>
      </c>
      <c r="O32" s="47">
        <f t="shared" si="7"/>
        <v>15.950000000000001</v>
      </c>
      <c r="P32" s="47">
        <f t="shared" si="8"/>
        <v>27.549999999999997</v>
      </c>
    </row>
    <row r="33" spans="1:18" x14ac:dyDescent="0.2">
      <c r="C33" s="16"/>
      <c r="D33" s="10"/>
      <c r="G33" s="27"/>
      <c r="H33" s="27"/>
      <c r="I33" s="28" t="s">
        <v>25</v>
      </c>
      <c r="J33" s="10">
        <f t="shared" si="3"/>
        <v>13</v>
      </c>
      <c r="L33" s="19"/>
      <c r="M33" s="14"/>
    </row>
    <row r="34" spans="1:18" x14ac:dyDescent="0.2">
      <c r="A34" t="s">
        <v>20</v>
      </c>
      <c r="B34" t="str">
        <f>$B$20&amp;$G$2&amp;H34</f>
        <v>iTru_ClaI_R1_RCp_A</v>
      </c>
      <c r="C34" s="14" t="str">
        <f>C$8&amp;I34&amp;C$14</f>
        <v>/5phos/CGATATTCGGAGATCGGAAGAGCGTCGTGTAGGGAAAGAGTGT</v>
      </c>
      <c r="D34" s="10">
        <f>LEN(C34)-$E$34-(7*$F$34)</f>
        <v>43</v>
      </c>
      <c r="E34" s="44">
        <v>0</v>
      </c>
      <c r="F34" s="44">
        <v>1</v>
      </c>
      <c r="G34" s="44">
        <v>1</v>
      </c>
      <c r="H34" s="44" t="s">
        <v>73</v>
      </c>
      <c r="I34" s="25" t="s">
        <v>43</v>
      </c>
      <c r="J34" s="10">
        <f t="shared" si="3"/>
        <v>6</v>
      </c>
      <c r="L34" s="47">
        <f t="shared" ref="L34:L41" si="12">($M$15*$D34)+($F$34*$O$15)+($E$34*$P$15)</f>
        <v>17.739999999999998</v>
      </c>
      <c r="M34" s="48">
        <f t="shared" ref="M34:M41" si="13">($M$16*$D34)+($F$34*$O$16)+($E$34*$P$16)</f>
        <v>22.04</v>
      </c>
      <c r="N34" s="47">
        <f t="shared" ref="N34:N41" si="14">($M$17*$D34)+($F$34*$O$17)+($E$34*$P$17)</f>
        <v>33.14</v>
      </c>
      <c r="O34" s="47">
        <f t="shared" ref="O34:O41" si="15">($M$18*$D34)+($F$34*$O$18)+($E$34*$P$18)</f>
        <v>33.650000000000006</v>
      </c>
      <c r="P34" s="47">
        <f t="shared" ref="P34:P41" si="16">($M$19*$D34)+($F$34*$O$19)+($E$34*$P$19)</f>
        <v>53.35</v>
      </c>
    </row>
    <row r="35" spans="1:18" x14ac:dyDescent="0.2">
      <c r="A35" t="s">
        <v>20</v>
      </c>
      <c r="B35" t="str">
        <f t="shared" ref="B35:B41" si="17">$B$20&amp;$G$2&amp;H35</f>
        <v>iTru_ClaI_R1_RCp_B</v>
      </c>
      <c r="C35" s="14" t="str">
        <f t="shared" ref="C35:C41" si="18">C$8&amp;I35&amp;C$14</f>
        <v>/5phos/CGATTGCCTAAAGATCGGAAGAGCGTCGTGTAGGGAAAGAGTGT</v>
      </c>
      <c r="D35" s="10">
        <f t="shared" ref="D35:D41" si="19">LEN(C35)-$E$34-(7*$F$34)</f>
        <v>44</v>
      </c>
      <c r="G35" s="44">
        <v>2</v>
      </c>
      <c r="H35" s="44" t="s">
        <v>74</v>
      </c>
      <c r="I35" s="25" t="s">
        <v>44</v>
      </c>
      <c r="J35" s="10">
        <f t="shared" si="3"/>
        <v>7</v>
      </c>
      <c r="L35" s="47">
        <f t="shared" si="12"/>
        <v>17.920000000000002</v>
      </c>
      <c r="M35" s="48">
        <f t="shared" si="13"/>
        <v>22.32</v>
      </c>
      <c r="N35" s="47">
        <f t="shared" si="14"/>
        <v>33.619999999999997</v>
      </c>
      <c r="O35" s="47">
        <f t="shared" si="15"/>
        <v>34.200000000000003</v>
      </c>
      <c r="P35" s="47">
        <f t="shared" si="16"/>
        <v>54.3</v>
      </c>
    </row>
    <row r="36" spans="1:18" x14ac:dyDescent="0.2">
      <c r="A36" t="s">
        <v>20</v>
      </c>
      <c r="B36" t="str">
        <f t="shared" si="17"/>
        <v>iTru_ClaI_R1_RCp_C</v>
      </c>
      <c r="C36" s="14" t="str">
        <f t="shared" si="18"/>
        <v>/5phos/CGATGACGAGTTAGATCGGAAGAGCGTCGTGTAGGGAAAGAGTGT</v>
      </c>
      <c r="D36" s="10">
        <f t="shared" si="19"/>
        <v>45</v>
      </c>
      <c r="G36" s="44">
        <v>3</v>
      </c>
      <c r="H36" s="44" t="s">
        <v>75</v>
      </c>
      <c r="I36" s="25" t="s">
        <v>45</v>
      </c>
      <c r="J36" s="10">
        <f t="shared" si="3"/>
        <v>8</v>
      </c>
      <c r="L36" s="47">
        <f t="shared" si="12"/>
        <v>18.100000000000001</v>
      </c>
      <c r="M36" s="48">
        <f t="shared" si="13"/>
        <v>22.6</v>
      </c>
      <c r="N36" s="47">
        <f t="shared" si="14"/>
        <v>34.099999999999994</v>
      </c>
      <c r="O36" s="47">
        <f t="shared" si="15"/>
        <v>34.75</v>
      </c>
      <c r="P36" s="47">
        <f t="shared" si="16"/>
        <v>55.25</v>
      </c>
    </row>
    <row r="37" spans="1:18" x14ac:dyDescent="0.2">
      <c r="A37" t="s">
        <v>20</v>
      </c>
      <c r="B37" t="str">
        <f t="shared" si="17"/>
        <v>iTru_ClaI_R1_RCp_D</v>
      </c>
      <c r="C37" s="14" t="str">
        <f t="shared" si="18"/>
        <v>/5phos/CGATACGTAGACCAGATCGGAAGAGCGTCGTGTAGGGAAAGAGTGT</v>
      </c>
      <c r="D37" s="10">
        <f t="shared" si="19"/>
        <v>46</v>
      </c>
      <c r="G37" s="20">
        <v>4</v>
      </c>
      <c r="H37" s="20" t="s">
        <v>76</v>
      </c>
      <c r="I37" s="26" t="s">
        <v>0</v>
      </c>
      <c r="J37" s="10">
        <f t="shared" si="3"/>
        <v>9</v>
      </c>
      <c r="L37" s="47">
        <f t="shared" si="12"/>
        <v>18.28</v>
      </c>
      <c r="M37" s="48">
        <f t="shared" si="13"/>
        <v>22.880000000000003</v>
      </c>
      <c r="N37" s="47">
        <f t="shared" si="14"/>
        <v>34.58</v>
      </c>
      <c r="O37" s="47">
        <f t="shared" si="15"/>
        <v>35.299999999999997</v>
      </c>
      <c r="P37" s="47">
        <f t="shared" si="16"/>
        <v>56.199999999999996</v>
      </c>
    </row>
    <row r="38" spans="1:18" x14ac:dyDescent="0.2">
      <c r="A38" t="s">
        <v>20</v>
      </c>
      <c r="B38" t="str">
        <f t="shared" si="17"/>
        <v>iTru_ClaI_R1_RCp_E</v>
      </c>
      <c r="C38" s="14" t="str">
        <f t="shared" si="18"/>
        <v>/5phos/CGATGGTATCAGATCGGAAGAGCGTCGTGTAGGGAAAGAGTGT</v>
      </c>
      <c r="D38" s="10">
        <f t="shared" si="19"/>
        <v>43</v>
      </c>
      <c r="G38" s="44">
        <v>5</v>
      </c>
      <c r="H38" s="44" t="s">
        <v>77</v>
      </c>
      <c r="I38" s="25" t="s">
        <v>1</v>
      </c>
      <c r="J38" s="10">
        <f t="shared" si="3"/>
        <v>6</v>
      </c>
      <c r="L38" s="47">
        <f t="shared" si="12"/>
        <v>17.739999999999998</v>
      </c>
      <c r="M38" s="48">
        <f t="shared" si="13"/>
        <v>22.04</v>
      </c>
      <c r="N38" s="47">
        <f t="shared" si="14"/>
        <v>33.14</v>
      </c>
      <c r="O38" s="47">
        <f t="shared" si="15"/>
        <v>33.650000000000006</v>
      </c>
      <c r="P38" s="47">
        <f t="shared" si="16"/>
        <v>53.35</v>
      </c>
    </row>
    <row r="39" spans="1:18" x14ac:dyDescent="0.2">
      <c r="A39" t="s">
        <v>20</v>
      </c>
      <c r="B39" t="str">
        <f t="shared" si="17"/>
        <v>iTru_ClaI_R1_RCp_F</v>
      </c>
      <c r="C39" s="14" t="str">
        <f t="shared" si="18"/>
        <v>/5phos/CGATCAACGCTAGATCGGAAGAGCGTCGTGTAGGGAAAGAGTGT</v>
      </c>
      <c r="D39" s="10">
        <f t="shared" si="19"/>
        <v>44</v>
      </c>
      <c r="G39" s="44">
        <v>6</v>
      </c>
      <c r="H39" s="44" t="s">
        <v>78</v>
      </c>
      <c r="I39" s="25" t="s">
        <v>2</v>
      </c>
      <c r="J39" s="10">
        <f>LEN(I39)</f>
        <v>7</v>
      </c>
      <c r="L39" s="47">
        <f t="shared" si="12"/>
        <v>17.920000000000002</v>
      </c>
      <c r="M39" s="48">
        <f t="shared" si="13"/>
        <v>22.32</v>
      </c>
      <c r="N39" s="47">
        <f t="shared" si="14"/>
        <v>33.619999999999997</v>
      </c>
      <c r="O39" s="47">
        <f t="shared" si="15"/>
        <v>34.200000000000003</v>
      </c>
      <c r="P39" s="47">
        <f t="shared" si="16"/>
        <v>54.3</v>
      </c>
    </row>
    <row r="40" spans="1:18" x14ac:dyDescent="0.2">
      <c r="A40" t="s">
        <v>20</v>
      </c>
      <c r="B40" t="str">
        <f t="shared" si="17"/>
        <v>iTru_ClaI_R1_RCp_G</v>
      </c>
      <c r="C40" s="14" t="str">
        <f t="shared" si="18"/>
        <v>/5phos/CGATAGTTGCAGAGATCGGAAGAGCGTCGTGTAGGGAAAGAGTGT</v>
      </c>
      <c r="D40" s="10">
        <f t="shared" si="19"/>
        <v>45</v>
      </c>
      <c r="G40" s="44">
        <v>7</v>
      </c>
      <c r="H40" s="44" t="s">
        <v>79</v>
      </c>
      <c r="I40" s="25" t="s">
        <v>3</v>
      </c>
      <c r="J40" s="10">
        <f>LEN(I40)</f>
        <v>8</v>
      </c>
      <c r="L40" s="47">
        <f t="shared" si="12"/>
        <v>18.100000000000001</v>
      </c>
      <c r="M40" s="48">
        <f t="shared" si="13"/>
        <v>22.6</v>
      </c>
      <c r="N40" s="47">
        <f t="shared" si="14"/>
        <v>34.099999999999994</v>
      </c>
      <c r="O40" s="47">
        <f t="shared" si="15"/>
        <v>34.75</v>
      </c>
      <c r="P40" s="47">
        <f t="shared" si="16"/>
        <v>55.25</v>
      </c>
    </row>
    <row r="41" spans="1:18" x14ac:dyDescent="0.2">
      <c r="A41" t="s">
        <v>20</v>
      </c>
      <c r="B41" t="str">
        <f t="shared" si="17"/>
        <v>iTru_ClaI_R1_RCp_H</v>
      </c>
      <c r="C41" s="14" t="str">
        <f t="shared" si="18"/>
        <v>/5phos/CGATTGACCATGAAGATCGGAAGAGCGTCGTGTAGGGAAAGAGTGT</v>
      </c>
      <c r="D41" s="10">
        <f t="shared" si="19"/>
        <v>46</v>
      </c>
      <c r="G41" s="20">
        <v>8</v>
      </c>
      <c r="H41" s="20" t="s">
        <v>80</v>
      </c>
      <c r="I41" s="41" t="s">
        <v>4</v>
      </c>
      <c r="J41" s="10">
        <f t="shared" si="3"/>
        <v>9</v>
      </c>
      <c r="L41" s="49">
        <f t="shared" si="12"/>
        <v>18.28</v>
      </c>
      <c r="M41" s="50">
        <f t="shared" si="13"/>
        <v>22.880000000000003</v>
      </c>
      <c r="N41" s="49">
        <f t="shared" si="14"/>
        <v>34.58</v>
      </c>
      <c r="O41" s="49">
        <f t="shared" si="15"/>
        <v>35.299999999999997</v>
      </c>
      <c r="P41" s="49">
        <f t="shared" si="16"/>
        <v>56.199999999999996</v>
      </c>
    </row>
    <row r="42" spans="1:18" x14ac:dyDescent="0.2">
      <c r="D42" s="10"/>
      <c r="G42" s="27"/>
      <c r="H42" s="27"/>
      <c r="I42" s="28"/>
      <c r="J42" s="10"/>
      <c r="L42" s="47">
        <f>SUM(L25:L41)</f>
        <v>183.68</v>
      </c>
      <c r="M42" s="48">
        <f>SUM(M25:M41)</f>
        <v>241.27999999999997</v>
      </c>
      <c r="N42" s="47">
        <f>SUM(N25:N41)</f>
        <v>376.47999999999996</v>
      </c>
      <c r="O42" s="47">
        <f>SUM(O25:O41)</f>
        <v>396.80000000000007</v>
      </c>
      <c r="P42" s="47">
        <f>SUM(P25:P41)</f>
        <v>647.20000000000005</v>
      </c>
      <c r="Q42" t="s">
        <v>126</v>
      </c>
    </row>
    <row r="43" spans="1:18" x14ac:dyDescent="0.2">
      <c r="C43" s="16"/>
      <c r="D43" s="10"/>
      <c r="I43" s="28" t="s">
        <v>25</v>
      </c>
      <c r="J43" s="44"/>
    </row>
    <row r="44" spans="1:18" x14ac:dyDescent="0.2">
      <c r="A44" t="s">
        <v>22</v>
      </c>
      <c r="B44" t="str">
        <f>$B$21&amp;$G$2&amp;H44</f>
        <v>iTru_BamHI_R2_RC_stub_1</v>
      </c>
      <c r="C44" s="14" t="str">
        <f>$C$9 &amp; I44 &amp; $C$15</f>
        <v>GATCGCGTTAGAGATCGGAAGAGCACACGTaatcc</v>
      </c>
      <c r="D44" s="10">
        <f>LEN(C44)-$E$44-(7*$F$44)</f>
        <v>35</v>
      </c>
      <c r="E44" s="44">
        <v>0</v>
      </c>
      <c r="F44" s="44">
        <v>0</v>
      </c>
      <c r="G44" s="44">
        <v>9</v>
      </c>
      <c r="H44" s="44">
        <v>1</v>
      </c>
      <c r="I44" t="s">
        <v>114</v>
      </c>
      <c r="J44" s="10">
        <f t="shared" ref="J44:J55" si="20">LEN(I44)</f>
        <v>6</v>
      </c>
      <c r="L44" s="19">
        <f t="shared" ref="L44:L55" si="21">($M$15*$D44)+($F$44*$O$15)+($E$44*$P$15)</f>
        <v>6.3</v>
      </c>
      <c r="M44" s="21">
        <f t="shared" ref="M44:M55" si="22">($M$16*$D44)+($F$44*$O$16)+($E$44*$P$16)</f>
        <v>9.8000000000000007</v>
      </c>
      <c r="N44" s="19">
        <f t="shared" ref="N44:N55" si="23">($M$17*$D44)+($F$44*$O$17)+($E$44*$P$17)</f>
        <v>16.8</v>
      </c>
      <c r="O44" s="19">
        <f t="shared" ref="O44:O55" si="24">($M$18*$D44)+($F$44*$O$18)+($E$44*$P$18)</f>
        <v>19.25</v>
      </c>
      <c r="P44" s="19">
        <f t="shared" ref="P44:P55" si="25">($M$19*$D44)+($F$44*$O$19)+($E$44*$P$19)</f>
        <v>33.25</v>
      </c>
    </row>
    <row r="45" spans="1:18" x14ac:dyDescent="0.2">
      <c r="A45" t="s">
        <v>22</v>
      </c>
      <c r="B45" t="str">
        <f t="shared" ref="B45:B55" si="26">$B$21&amp;$G$2&amp;H45</f>
        <v>iTru_BamHI_R2_RC_stub_2</v>
      </c>
      <c r="C45" s="14" t="str">
        <f t="shared" ref="C45:C55" si="27">$C$9 &amp; I45 &amp; $C$15</f>
        <v>GATCGGTACCGAAGATCGGAAGAGCACACGTaatcc</v>
      </c>
      <c r="D45" s="10">
        <f t="shared" ref="D45:D55" si="28">LEN(C45)-$E$44-(7*$F$44)</f>
        <v>36</v>
      </c>
      <c r="G45" s="44">
        <v>10</v>
      </c>
      <c r="H45" s="44">
        <v>2</v>
      </c>
      <c r="I45" t="s">
        <v>115</v>
      </c>
      <c r="J45" s="10">
        <f t="shared" si="20"/>
        <v>7</v>
      </c>
      <c r="L45" s="19">
        <f t="shared" si="21"/>
        <v>6.4799999999999995</v>
      </c>
      <c r="M45" s="21">
        <f t="shared" si="22"/>
        <v>10.080000000000002</v>
      </c>
      <c r="N45" s="19">
        <f t="shared" si="23"/>
        <v>17.28</v>
      </c>
      <c r="O45" s="19">
        <f t="shared" si="24"/>
        <v>19.8</v>
      </c>
      <c r="P45" s="19">
        <f t="shared" si="25"/>
        <v>34.199999999999996</v>
      </c>
    </row>
    <row r="46" spans="1:18" x14ac:dyDescent="0.2">
      <c r="A46" t="s">
        <v>22</v>
      </c>
      <c r="B46" t="str">
        <f t="shared" si="26"/>
        <v>iTru_BamHI_R2_RC_stub_3</v>
      </c>
      <c r="C46" s="14" t="str">
        <f t="shared" si="27"/>
        <v>GATCGCAACGATCAGATCGGAAGAGCACACGTaatcc</v>
      </c>
      <c r="D46" s="10">
        <f t="shared" si="28"/>
        <v>37</v>
      </c>
      <c r="G46" s="44">
        <v>11</v>
      </c>
      <c r="H46" s="44">
        <v>3</v>
      </c>
      <c r="I46" t="s">
        <v>91</v>
      </c>
      <c r="J46" s="10">
        <f t="shared" si="20"/>
        <v>8</v>
      </c>
      <c r="L46" s="19">
        <f t="shared" si="21"/>
        <v>6.66</v>
      </c>
      <c r="M46" s="21">
        <f t="shared" si="22"/>
        <v>10.360000000000001</v>
      </c>
      <c r="N46" s="19">
        <f t="shared" si="23"/>
        <v>17.759999999999998</v>
      </c>
      <c r="O46" s="19">
        <f t="shared" si="24"/>
        <v>20.350000000000001</v>
      </c>
      <c r="P46" s="19">
        <f t="shared" si="25"/>
        <v>35.15</v>
      </c>
    </row>
    <row r="47" spans="1:18" x14ac:dyDescent="0.2">
      <c r="A47" t="s">
        <v>22</v>
      </c>
      <c r="B47" t="str">
        <f t="shared" si="26"/>
        <v>iTru_BamHI_R2_RC_stub_4</v>
      </c>
      <c r="C47" s="14" t="str">
        <f t="shared" si="27"/>
        <v>GATCGAGTGTAGCTAGATCGGAAGAGCACACGTaatcc</v>
      </c>
      <c r="D47" s="10">
        <f t="shared" si="28"/>
        <v>38</v>
      </c>
      <c r="G47" s="20">
        <v>12</v>
      </c>
      <c r="H47" s="20">
        <v>4</v>
      </c>
      <c r="I47" t="s">
        <v>116</v>
      </c>
      <c r="J47" s="10">
        <f t="shared" si="20"/>
        <v>9</v>
      </c>
      <c r="L47" s="19">
        <f t="shared" si="21"/>
        <v>6.84</v>
      </c>
      <c r="M47" s="21">
        <f t="shared" si="22"/>
        <v>10.64</v>
      </c>
      <c r="N47" s="19">
        <f t="shared" si="23"/>
        <v>18.239999999999998</v>
      </c>
      <c r="O47" s="19">
        <f t="shared" si="24"/>
        <v>20.900000000000002</v>
      </c>
      <c r="P47" s="19">
        <f t="shared" si="25"/>
        <v>36.1</v>
      </c>
    </row>
    <row r="48" spans="1:18" x14ac:dyDescent="0.2">
      <c r="A48" t="s">
        <v>22</v>
      </c>
      <c r="B48" t="str">
        <f t="shared" si="26"/>
        <v>iTru_BamHI_R2_RC_stub_5b</v>
      </c>
      <c r="C48" s="14" t="str">
        <f t="shared" si="27"/>
        <v>GATCGACGCGTAGATCGGAAGAGCACACGTaatcc</v>
      </c>
      <c r="D48" s="10">
        <f t="shared" si="28"/>
        <v>35</v>
      </c>
      <c r="G48" s="44">
        <v>13</v>
      </c>
      <c r="H48" s="44" t="s">
        <v>189</v>
      </c>
      <c r="I48" t="s">
        <v>186</v>
      </c>
      <c r="J48" s="10">
        <f t="shared" si="20"/>
        <v>6</v>
      </c>
      <c r="L48" s="19">
        <f t="shared" si="21"/>
        <v>6.3</v>
      </c>
      <c r="M48" s="21">
        <f t="shared" si="22"/>
        <v>9.8000000000000007</v>
      </c>
      <c r="N48" s="19">
        <f t="shared" si="23"/>
        <v>16.8</v>
      </c>
      <c r="O48" s="19">
        <f t="shared" si="24"/>
        <v>19.25</v>
      </c>
      <c r="P48" s="19">
        <f t="shared" si="25"/>
        <v>33.25</v>
      </c>
      <c r="R48" t="s">
        <v>188</v>
      </c>
    </row>
    <row r="49" spans="1:16" x14ac:dyDescent="0.2">
      <c r="A49" t="s">
        <v>22</v>
      </c>
      <c r="B49" t="str">
        <f t="shared" si="26"/>
        <v>iTru_BamHI_R2_RC_stub_6</v>
      </c>
      <c r="C49" s="14" t="str">
        <f t="shared" si="27"/>
        <v>GATCGTGCATACAGATCGGAAGAGCACACGTaatcc</v>
      </c>
      <c r="D49" s="10">
        <f t="shared" si="28"/>
        <v>36</v>
      </c>
      <c r="G49" s="44">
        <v>14</v>
      </c>
      <c r="H49" s="44">
        <v>6</v>
      </c>
      <c r="I49" t="s">
        <v>92</v>
      </c>
      <c r="J49" s="10">
        <f t="shared" si="20"/>
        <v>7</v>
      </c>
      <c r="L49" s="19">
        <f t="shared" si="21"/>
        <v>6.4799999999999995</v>
      </c>
      <c r="M49" s="21">
        <f t="shared" si="22"/>
        <v>10.080000000000002</v>
      </c>
      <c r="N49" s="19">
        <f t="shared" si="23"/>
        <v>17.28</v>
      </c>
      <c r="O49" s="19">
        <f t="shared" si="24"/>
        <v>19.8</v>
      </c>
      <c r="P49" s="19">
        <f t="shared" si="25"/>
        <v>34.199999999999996</v>
      </c>
    </row>
    <row r="50" spans="1:16" x14ac:dyDescent="0.2">
      <c r="A50" t="s">
        <v>22</v>
      </c>
      <c r="B50" t="str">
        <f t="shared" si="26"/>
        <v>iTru_BamHI_R2_RC_stub_7</v>
      </c>
      <c r="C50" s="14" t="str">
        <f t="shared" si="27"/>
        <v>GATCGGACATGTGAGATCGGAAGAGCACACGTaatcc</v>
      </c>
      <c r="D50" s="10">
        <f t="shared" si="28"/>
        <v>37</v>
      </c>
      <c r="G50" s="44">
        <v>15</v>
      </c>
      <c r="H50" s="44">
        <v>7</v>
      </c>
      <c r="I50" t="s">
        <v>58</v>
      </c>
      <c r="J50" s="10">
        <f t="shared" si="20"/>
        <v>8</v>
      </c>
      <c r="L50" s="19">
        <f t="shared" si="21"/>
        <v>6.66</v>
      </c>
      <c r="M50" s="21">
        <f t="shared" si="22"/>
        <v>10.360000000000001</v>
      </c>
      <c r="N50" s="19">
        <f t="shared" si="23"/>
        <v>17.759999999999998</v>
      </c>
      <c r="O50" s="19">
        <f t="shared" si="24"/>
        <v>20.350000000000001</v>
      </c>
      <c r="P50" s="19">
        <f t="shared" si="25"/>
        <v>35.15</v>
      </c>
    </row>
    <row r="51" spans="1:16" x14ac:dyDescent="0.2">
      <c r="A51" t="s">
        <v>22</v>
      </c>
      <c r="B51" t="str">
        <f t="shared" si="26"/>
        <v>iTru_BamHI_R2_RC_stub_8</v>
      </c>
      <c r="C51" s="14" t="str">
        <f t="shared" si="27"/>
        <v>GATCGTCGTGCACAAGATCGGAAGAGCACACGTaatcc</v>
      </c>
      <c r="D51" s="10">
        <f t="shared" si="28"/>
        <v>38</v>
      </c>
      <c r="G51" s="20">
        <v>16</v>
      </c>
      <c r="H51" s="20">
        <v>8</v>
      </c>
      <c r="I51" t="s">
        <v>118</v>
      </c>
      <c r="J51" s="10">
        <f t="shared" si="20"/>
        <v>9</v>
      </c>
      <c r="L51" s="19">
        <f t="shared" si="21"/>
        <v>6.84</v>
      </c>
      <c r="M51" s="21">
        <f t="shared" si="22"/>
        <v>10.64</v>
      </c>
      <c r="N51" s="19">
        <f t="shared" si="23"/>
        <v>18.239999999999998</v>
      </c>
      <c r="O51" s="19">
        <f t="shared" si="24"/>
        <v>20.900000000000002</v>
      </c>
      <c r="P51" s="19">
        <f t="shared" si="25"/>
        <v>36.1</v>
      </c>
    </row>
    <row r="52" spans="1:16" x14ac:dyDescent="0.2">
      <c r="A52" t="s">
        <v>22</v>
      </c>
      <c r="B52" t="str">
        <f t="shared" si="26"/>
        <v>iTru_BamHI_R2_RC_stub_9</v>
      </c>
      <c r="C52" s="14" t="str">
        <f t="shared" si="27"/>
        <v>GATCGTGATGCAGATCGGAAGAGCACACGTaatcc</v>
      </c>
      <c r="D52" s="10">
        <f t="shared" si="28"/>
        <v>35</v>
      </c>
      <c r="G52" s="44">
        <v>17</v>
      </c>
      <c r="H52" s="44">
        <v>9</v>
      </c>
      <c r="I52" t="s">
        <v>93</v>
      </c>
      <c r="J52" s="10">
        <f t="shared" si="20"/>
        <v>6</v>
      </c>
      <c r="L52" s="19">
        <f t="shared" si="21"/>
        <v>6.3</v>
      </c>
      <c r="M52" s="21">
        <f t="shared" si="22"/>
        <v>9.8000000000000007</v>
      </c>
      <c r="N52" s="19">
        <f t="shared" si="23"/>
        <v>16.8</v>
      </c>
      <c r="O52" s="19">
        <f t="shared" si="24"/>
        <v>19.25</v>
      </c>
      <c r="P52" s="19">
        <f t="shared" si="25"/>
        <v>33.25</v>
      </c>
    </row>
    <row r="53" spans="1:16" x14ac:dyDescent="0.2">
      <c r="A53" t="s">
        <v>22</v>
      </c>
      <c r="B53" t="str">
        <f t="shared" si="26"/>
        <v>iTru_BamHI_R2_RC_stub_10</v>
      </c>
      <c r="C53" s="14" t="str">
        <f t="shared" si="27"/>
        <v>GATCGACAGCATAGATCGGAAGAGCACACGTaatcc</v>
      </c>
      <c r="D53" s="10">
        <f t="shared" si="28"/>
        <v>36</v>
      </c>
      <c r="G53" s="44">
        <v>18</v>
      </c>
      <c r="H53" s="44">
        <v>10</v>
      </c>
      <c r="I53" t="s">
        <v>119</v>
      </c>
      <c r="J53" s="10">
        <f t="shared" si="20"/>
        <v>7</v>
      </c>
      <c r="L53" s="19">
        <f t="shared" si="21"/>
        <v>6.4799999999999995</v>
      </c>
      <c r="M53" s="21">
        <f t="shared" si="22"/>
        <v>10.080000000000002</v>
      </c>
      <c r="N53" s="19">
        <f t="shared" si="23"/>
        <v>17.28</v>
      </c>
      <c r="O53" s="19">
        <f t="shared" si="24"/>
        <v>19.8</v>
      </c>
      <c r="P53" s="19">
        <f t="shared" si="25"/>
        <v>34.199999999999996</v>
      </c>
    </row>
    <row r="54" spans="1:16" x14ac:dyDescent="0.2">
      <c r="A54" t="s">
        <v>22</v>
      </c>
      <c r="B54" t="str">
        <f t="shared" si="26"/>
        <v>iTru_BamHI_R2_RC_stub_11</v>
      </c>
      <c r="C54" s="14" t="str">
        <f t="shared" si="27"/>
        <v>GATCGAGGTCATGAGATCGGAAGAGCACACGTaatcc</v>
      </c>
      <c r="D54" s="10">
        <f t="shared" si="28"/>
        <v>37</v>
      </c>
      <c r="G54" s="44">
        <v>19</v>
      </c>
      <c r="H54" s="44">
        <v>11</v>
      </c>
      <c r="I54" t="s">
        <v>120</v>
      </c>
      <c r="J54" s="10">
        <f t="shared" si="20"/>
        <v>8</v>
      </c>
      <c r="L54" s="19">
        <f t="shared" si="21"/>
        <v>6.66</v>
      </c>
      <c r="M54" s="21">
        <f t="shared" si="22"/>
        <v>10.360000000000001</v>
      </c>
      <c r="N54" s="19">
        <f t="shared" si="23"/>
        <v>17.759999999999998</v>
      </c>
      <c r="O54" s="19">
        <f t="shared" si="24"/>
        <v>20.350000000000001</v>
      </c>
      <c r="P54" s="19">
        <f t="shared" si="25"/>
        <v>35.15</v>
      </c>
    </row>
    <row r="55" spans="1:16" x14ac:dyDescent="0.2">
      <c r="A55" t="s">
        <v>22</v>
      </c>
      <c r="B55" t="str">
        <f t="shared" si="26"/>
        <v>iTru_BamHI_R2_RC_stub_12</v>
      </c>
      <c r="C55" s="14" t="str">
        <f t="shared" si="27"/>
        <v>GATCGCTCACTGCAAGATCGGAAGAGCACACGTaatcc</v>
      </c>
      <c r="D55" s="10">
        <f t="shared" si="28"/>
        <v>38</v>
      </c>
      <c r="G55" s="20">
        <v>20</v>
      </c>
      <c r="H55" s="20">
        <v>12</v>
      </c>
      <c r="I55" t="s">
        <v>121</v>
      </c>
      <c r="J55" s="10">
        <f t="shared" si="20"/>
        <v>9</v>
      </c>
      <c r="L55" s="19">
        <f t="shared" si="21"/>
        <v>6.84</v>
      </c>
      <c r="M55" s="21">
        <f t="shared" si="22"/>
        <v>10.64</v>
      </c>
      <c r="N55" s="19">
        <f t="shared" si="23"/>
        <v>18.239999999999998</v>
      </c>
      <c r="O55" s="19">
        <f t="shared" si="24"/>
        <v>20.900000000000002</v>
      </c>
      <c r="P55" s="19">
        <f t="shared" si="25"/>
        <v>36.1</v>
      </c>
    </row>
    <row r="57" spans="1:16" x14ac:dyDescent="0.2">
      <c r="A57" t="s">
        <v>23</v>
      </c>
      <c r="B57" t="str">
        <f>$B$22&amp;$G$2&amp;H57</f>
        <v>iTru_BamHI_R2_1</v>
      </c>
      <c r="C57" s="14" t="str">
        <f>C$16&amp;I57&amp;$C$10</f>
        <v>GTGACTGGAGTTCAGACGTGTGCTCTTCCGATCTCTAACGC</v>
      </c>
      <c r="D57" s="10">
        <f>LEN(C57)-$E$57-(7*$F$57)</f>
        <v>41</v>
      </c>
      <c r="E57" s="44">
        <v>0</v>
      </c>
      <c r="F57" s="44">
        <v>0</v>
      </c>
      <c r="G57" s="44">
        <v>9</v>
      </c>
      <c r="H57" s="44">
        <v>1</v>
      </c>
      <c r="I57" s="34" t="s">
        <v>106</v>
      </c>
      <c r="J57" s="10">
        <f t="shared" ref="J57:J68" si="29">LEN(I57)</f>
        <v>6</v>
      </c>
      <c r="L57" s="19">
        <f t="shared" ref="L57:L68" si="30">($M$15*$D57)+($F$57*$O$15)+($E$57*$P$15)</f>
        <v>7.38</v>
      </c>
      <c r="M57" s="21">
        <f t="shared" ref="M57:M68" si="31">($M$16*$D57)+($F$57*$O$16)+($E$57*$P$16)</f>
        <v>11.48</v>
      </c>
      <c r="N57" s="19">
        <f t="shared" ref="N57:N68" si="32">($M$17*$D57)+($F$57*$O$17)+($E$57*$P$17)</f>
        <v>19.68</v>
      </c>
      <c r="O57" s="19">
        <f t="shared" ref="O57:O68" si="33">($M$18*$D57)+($F$57*$O$18)+($E$57*$P$18)</f>
        <v>22.55</v>
      </c>
      <c r="P57" s="19">
        <f t="shared" ref="P57:P68" si="34">($M$19*$D57)+($F$57*$O$19)+($E$57*$P$19)</f>
        <v>38.949999999999996</v>
      </c>
    </row>
    <row r="58" spans="1:16" x14ac:dyDescent="0.2">
      <c r="A58" t="s">
        <v>23</v>
      </c>
      <c r="B58" t="str">
        <f t="shared" ref="B58:B68" si="35">$B$22&amp;$G$2&amp;H58</f>
        <v>iTru_BamHI_R2_2</v>
      </c>
      <c r="C58" s="14" t="str">
        <f t="shared" ref="C58:C68" si="36">C$16&amp;I58&amp;$C$10</f>
        <v>GTGACTGGAGTTCAGACGTGTGCTCTTCCGATCTTCGGTACC</v>
      </c>
      <c r="D58" s="10">
        <f t="shared" ref="D58:D68" si="37">LEN(C58)-$E$57-(7*$F$57)</f>
        <v>42</v>
      </c>
      <c r="G58" s="44">
        <v>10</v>
      </c>
      <c r="H58" s="44">
        <v>2</v>
      </c>
      <c r="I58" s="34" t="s">
        <v>107</v>
      </c>
      <c r="J58" s="10">
        <f t="shared" si="29"/>
        <v>7</v>
      </c>
      <c r="L58" s="19">
        <f t="shared" si="30"/>
        <v>7.56</v>
      </c>
      <c r="M58" s="21">
        <f t="shared" si="31"/>
        <v>11.760000000000002</v>
      </c>
      <c r="N58" s="19">
        <f t="shared" si="32"/>
        <v>20.16</v>
      </c>
      <c r="O58" s="19">
        <f t="shared" si="33"/>
        <v>23.1</v>
      </c>
      <c r="P58" s="19">
        <f t="shared" si="34"/>
        <v>39.9</v>
      </c>
    </row>
    <row r="59" spans="1:16" x14ac:dyDescent="0.2">
      <c r="A59" t="s">
        <v>23</v>
      </c>
      <c r="B59" t="str">
        <f t="shared" si="35"/>
        <v>iTru_BamHI_R2_3</v>
      </c>
      <c r="C59" s="14" t="str">
        <f t="shared" si="36"/>
        <v>GTGACTGGAGTTCAGACGTGTGCTCTTCCGATCTGATCGTTGC</v>
      </c>
      <c r="D59" s="10">
        <f t="shared" si="37"/>
        <v>43</v>
      </c>
      <c r="G59" s="44">
        <v>11</v>
      </c>
      <c r="H59" s="44">
        <v>3</v>
      </c>
      <c r="I59" s="34" t="s">
        <v>94</v>
      </c>
      <c r="J59" s="10">
        <f t="shared" si="29"/>
        <v>8</v>
      </c>
      <c r="L59" s="19">
        <f t="shared" si="30"/>
        <v>7.7399999999999993</v>
      </c>
      <c r="M59" s="21">
        <f t="shared" si="31"/>
        <v>12.040000000000001</v>
      </c>
      <c r="N59" s="19">
        <f t="shared" si="32"/>
        <v>20.64</v>
      </c>
      <c r="O59" s="19">
        <f t="shared" si="33"/>
        <v>23.650000000000002</v>
      </c>
      <c r="P59" s="19">
        <f t="shared" si="34"/>
        <v>40.85</v>
      </c>
    </row>
    <row r="60" spans="1:16" x14ac:dyDescent="0.2">
      <c r="A60" t="s">
        <v>23</v>
      </c>
      <c r="B60" t="str">
        <f t="shared" si="35"/>
        <v>iTru_BamHI_R2_4</v>
      </c>
      <c r="C60" s="14" t="str">
        <f t="shared" si="36"/>
        <v>GTGACTGGAGTTCAGACGTGTGCTCTTCCGATCTAGCTACACTC</v>
      </c>
      <c r="D60" s="10">
        <f t="shared" si="37"/>
        <v>44</v>
      </c>
      <c r="G60" s="20">
        <v>12</v>
      </c>
      <c r="H60" s="20">
        <v>4</v>
      </c>
      <c r="I60" s="34" t="s">
        <v>108</v>
      </c>
      <c r="J60" s="10">
        <f t="shared" si="29"/>
        <v>9</v>
      </c>
      <c r="L60" s="19">
        <f t="shared" si="30"/>
        <v>7.92</v>
      </c>
      <c r="M60" s="21">
        <f t="shared" si="31"/>
        <v>12.32</v>
      </c>
      <c r="N60" s="19">
        <f t="shared" si="32"/>
        <v>21.119999999999997</v>
      </c>
      <c r="O60" s="19">
        <f t="shared" si="33"/>
        <v>24.200000000000003</v>
      </c>
      <c r="P60" s="19">
        <f t="shared" si="34"/>
        <v>41.8</v>
      </c>
    </row>
    <row r="61" spans="1:16" x14ac:dyDescent="0.2">
      <c r="A61" t="s">
        <v>23</v>
      </c>
      <c r="B61" t="str">
        <f t="shared" si="35"/>
        <v>iTru_BamHI_R2_5</v>
      </c>
      <c r="C61" s="14" t="str">
        <f t="shared" si="36"/>
        <v>GTGACTGGAGTTCAGACGTGTGCTCTTCCGATCTACGCGTC</v>
      </c>
      <c r="D61" s="10">
        <f t="shared" si="37"/>
        <v>41</v>
      </c>
      <c r="G61" s="44">
        <v>13</v>
      </c>
      <c r="H61" s="44">
        <v>5</v>
      </c>
      <c r="I61" s="25" t="s">
        <v>187</v>
      </c>
      <c r="J61" s="10">
        <f t="shared" si="29"/>
        <v>6</v>
      </c>
      <c r="L61" s="19">
        <f t="shared" si="30"/>
        <v>7.38</v>
      </c>
      <c r="M61" s="21">
        <f t="shared" si="31"/>
        <v>11.48</v>
      </c>
      <c r="N61" s="19">
        <f t="shared" si="32"/>
        <v>19.68</v>
      </c>
      <c r="O61" s="19">
        <f t="shared" si="33"/>
        <v>22.55</v>
      </c>
      <c r="P61" s="19">
        <f t="shared" si="34"/>
        <v>38.949999999999996</v>
      </c>
    </row>
    <row r="62" spans="1:16" x14ac:dyDescent="0.2">
      <c r="A62" t="s">
        <v>23</v>
      </c>
      <c r="B62" t="str">
        <f t="shared" si="35"/>
        <v>iTru_BamHI_R2_6</v>
      </c>
      <c r="C62" s="14" t="str">
        <f t="shared" si="36"/>
        <v>GTGACTGGAGTTCAGACGTGTGCTCTTCCGATCTGTATGCAC</v>
      </c>
      <c r="D62" s="10">
        <f t="shared" si="37"/>
        <v>42</v>
      </c>
      <c r="G62" s="44">
        <v>14</v>
      </c>
      <c r="H62" s="44">
        <v>6</v>
      </c>
      <c r="I62" s="25" t="s">
        <v>95</v>
      </c>
      <c r="J62" s="10">
        <f t="shared" si="29"/>
        <v>7</v>
      </c>
      <c r="L62" s="19">
        <f t="shared" si="30"/>
        <v>7.56</v>
      </c>
      <c r="M62" s="21">
        <f t="shared" si="31"/>
        <v>11.760000000000002</v>
      </c>
      <c r="N62" s="19">
        <f t="shared" si="32"/>
        <v>20.16</v>
      </c>
      <c r="O62" s="19">
        <f t="shared" si="33"/>
        <v>23.1</v>
      </c>
      <c r="P62" s="19">
        <f t="shared" si="34"/>
        <v>39.9</v>
      </c>
    </row>
    <row r="63" spans="1:16" x14ac:dyDescent="0.2">
      <c r="A63" t="s">
        <v>23</v>
      </c>
      <c r="B63" t="str">
        <f t="shared" si="35"/>
        <v>iTru_BamHI_R2_7</v>
      </c>
      <c r="C63" s="14" t="str">
        <f t="shared" si="36"/>
        <v>GTGACTGGAGTTCAGACGTGTGCTCTTCCGATCTCACATGTCC</v>
      </c>
      <c r="D63" s="10">
        <f t="shared" si="37"/>
        <v>43</v>
      </c>
      <c r="G63" s="44">
        <v>15</v>
      </c>
      <c r="H63" s="44">
        <v>7</v>
      </c>
      <c r="I63" s="25" t="s">
        <v>89</v>
      </c>
      <c r="J63" s="10">
        <f t="shared" si="29"/>
        <v>8</v>
      </c>
      <c r="L63" s="19">
        <f t="shared" si="30"/>
        <v>7.7399999999999993</v>
      </c>
      <c r="M63" s="21">
        <f t="shared" si="31"/>
        <v>12.040000000000001</v>
      </c>
      <c r="N63" s="19">
        <f t="shared" si="32"/>
        <v>20.64</v>
      </c>
      <c r="O63" s="19">
        <f t="shared" si="33"/>
        <v>23.650000000000002</v>
      </c>
      <c r="P63" s="19">
        <f t="shared" si="34"/>
        <v>40.85</v>
      </c>
    </row>
    <row r="64" spans="1:16" x14ac:dyDescent="0.2">
      <c r="A64" t="s">
        <v>23</v>
      </c>
      <c r="B64" t="str">
        <f t="shared" si="35"/>
        <v>iTru_BamHI_R2_8</v>
      </c>
      <c r="C64" s="14" t="str">
        <f t="shared" si="36"/>
        <v>GTGACTGGAGTTCAGACGTGTGCTCTTCCGATCTTGTGCACGAC</v>
      </c>
      <c r="D64" s="10">
        <f t="shared" si="37"/>
        <v>44</v>
      </c>
      <c r="G64" s="20">
        <v>16</v>
      </c>
      <c r="H64" s="20">
        <v>8</v>
      </c>
      <c r="I64" s="25" t="s">
        <v>110</v>
      </c>
      <c r="J64" s="10">
        <f t="shared" si="29"/>
        <v>9</v>
      </c>
      <c r="L64" s="19">
        <f t="shared" si="30"/>
        <v>7.92</v>
      </c>
      <c r="M64" s="21">
        <f t="shared" si="31"/>
        <v>12.32</v>
      </c>
      <c r="N64" s="19">
        <f t="shared" si="32"/>
        <v>21.119999999999997</v>
      </c>
      <c r="O64" s="19">
        <f t="shared" si="33"/>
        <v>24.200000000000003</v>
      </c>
      <c r="P64" s="19">
        <f t="shared" si="34"/>
        <v>41.8</v>
      </c>
    </row>
    <row r="65" spans="1:17" x14ac:dyDescent="0.2">
      <c r="A65" t="s">
        <v>23</v>
      </c>
      <c r="B65" t="str">
        <f t="shared" si="35"/>
        <v>iTru_BamHI_R2_9</v>
      </c>
      <c r="C65" s="14" t="str">
        <f t="shared" si="36"/>
        <v>GTGACTGGAGTTCAGACGTGTGCTCTTCCGATCTGCATCAC</v>
      </c>
      <c r="D65" s="10">
        <f t="shared" si="37"/>
        <v>41</v>
      </c>
      <c r="G65" s="44">
        <v>17</v>
      </c>
      <c r="H65" s="44">
        <v>9</v>
      </c>
      <c r="I65" s="25" t="s">
        <v>96</v>
      </c>
      <c r="J65" s="10">
        <f t="shared" si="29"/>
        <v>6</v>
      </c>
      <c r="L65" s="19">
        <f t="shared" si="30"/>
        <v>7.38</v>
      </c>
      <c r="M65" s="21">
        <f t="shared" si="31"/>
        <v>11.48</v>
      </c>
      <c r="N65" s="19">
        <f t="shared" si="32"/>
        <v>19.68</v>
      </c>
      <c r="O65" s="19">
        <f t="shared" si="33"/>
        <v>22.55</v>
      </c>
      <c r="P65" s="19">
        <f t="shared" si="34"/>
        <v>38.949999999999996</v>
      </c>
    </row>
    <row r="66" spans="1:17" x14ac:dyDescent="0.2">
      <c r="A66" t="s">
        <v>23</v>
      </c>
      <c r="B66" t="str">
        <f t="shared" si="35"/>
        <v>iTru_BamHI_R2_10</v>
      </c>
      <c r="C66" s="14" t="str">
        <f t="shared" si="36"/>
        <v>GTGACTGGAGTTCAGACGTGTGCTCTTCCGATCTATGCTGTC</v>
      </c>
      <c r="D66" s="10">
        <f t="shared" si="37"/>
        <v>42</v>
      </c>
      <c r="G66" s="44">
        <v>18</v>
      </c>
      <c r="H66" s="44">
        <v>10</v>
      </c>
      <c r="I66" s="25" t="s">
        <v>111</v>
      </c>
      <c r="J66" s="10">
        <f t="shared" si="29"/>
        <v>7</v>
      </c>
      <c r="L66" s="19">
        <f t="shared" si="30"/>
        <v>7.56</v>
      </c>
      <c r="M66" s="21">
        <f t="shared" si="31"/>
        <v>11.760000000000002</v>
      </c>
      <c r="N66" s="19">
        <f t="shared" si="32"/>
        <v>20.16</v>
      </c>
      <c r="O66" s="19">
        <f t="shared" si="33"/>
        <v>23.1</v>
      </c>
      <c r="P66" s="19">
        <f t="shared" si="34"/>
        <v>39.9</v>
      </c>
    </row>
    <row r="67" spans="1:17" x14ac:dyDescent="0.2">
      <c r="A67" t="s">
        <v>23</v>
      </c>
      <c r="B67" t="str">
        <f t="shared" si="35"/>
        <v>iTru_BamHI_R2_11</v>
      </c>
      <c r="C67" s="14" t="str">
        <f t="shared" si="36"/>
        <v>GTGACTGGAGTTCAGACGTGTGCTCTTCCGATCTCATGACCTC</v>
      </c>
      <c r="D67" s="10">
        <f t="shared" si="37"/>
        <v>43</v>
      </c>
      <c r="G67" s="44">
        <v>19</v>
      </c>
      <c r="H67" s="44">
        <v>11</v>
      </c>
      <c r="I67" s="25" t="s">
        <v>112</v>
      </c>
      <c r="J67" s="10">
        <f t="shared" si="29"/>
        <v>8</v>
      </c>
      <c r="L67" s="19">
        <f t="shared" si="30"/>
        <v>7.7399999999999993</v>
      </c>
      <c r="M67" s="21">
        <f t="shared" si="31"/>
        <v>12.040000000000001</v>
      </c>
      <c r="N67" s="19">
        <f t="shared" si="32"/>
        <v>20.64</v>
      </c>
      <c r="O67" s="19">
        <f t="shared" si="33"/>
        <v>23.650000000000002</v>
      </c>
      <c r="P67" s="19">
        <f t="shared" si="34"/>
        <v>40.85</v>
      </c>
    </row>
    <row r="68" spans="1:17" x14ac:dyDescent="0.2">
      <c r="A68" t="s">
        <v>23</v>
      </c>
      <c r="B68" t="str">
        <f t="shared" si="35"/>
        <v>iTru_BamHI_R2_12</v>
      </c>
      <c r="C68" s="14" t="str">
        <f t="shared" si="36"/>
        <v>GTGACTGGAGTTCAGACGTGTGCTCTTCCGATCTTGCAGTGAGC</v>
      </c>
      <c r="D68" s="10">
        <f t="shared" si="37"/>
        <v>44</v>
      </c>
      <c r="G68" s="20">
        <v>20</v>
      </c>
      <c r="H68" s="20">
        <v>12</v>
      </c>
      <c r="I68" s="25" t="s">
        <v>113</v>
      </c>
      <c r="J68" s="10">
        <f t="shared" si="29"/>
        <v>9</v>
      </c>
      <c r="L68" s="23">
        <f t="shared" si="30"/>
        <v>7.92</v>
      </c>
      <c r="M68" s="22">
        <f t="shared" si="31"/>
        <v>12.32</v>
      </c>
      <c r="N68" s="23">
        <f t="shared" si="32"/>
        <v>21.119999999999997</v>
      </c>
      <c r="O68" s="23">
        <f t="shared" si="33"/>
        <v>24.200000000000003</v>
      </c>
      <c r="P68" s="23">
        <f t="shared" si="34"/>
        <v>41.8</v>
      </c>
    </row>
    <row r="69" spans="1:17" x14ac:dyDescent="0.2">
      <c r="D69" s="44"/>
      <c r="J69" s="44"/>
      <c r="L69" s="19">
        <f>SUM(L44:L68)</f>
        <v>170.64</v>
      </c>
      <c r="M69" s="21">
        <f t="shared" ref="M69:P69" si="38">SUM(M44:M68)</f>
        <v>265.43999999999994</v>
      </c>
      <c r="N69" s="37">
        <f t="shared" si="38"/>
        <v>455.04000000000008</v>
      </c>
      <c r="O69" s="19">
        <f t="shared" si="38"/>
        <v>521.4</v>
      </c>
      <c r="P69" s="19">
        <f t="shared" si="38"/>
        <v>900.59999999999991</v>
      </c>
      <c r="Q69" t="s">
        <v>126</v>
      </c>
    </row>
    <row r="70" spans="1:17" x14ac:dyDescent="0.2">
      <c r="B70" s="11" t="s">
        <v>5</v>
      </c>
      <c r="D70" s="44"/>
      <c r="J70" s="44"/>
      <c r="L70" s="19"/>
      <c r="M70" s="19"/>
      <c r="N70" s="19"/>
      <c r="O70" s="19"/>
      <c r="P70" s="19"/>
    </row>
    <row r="71" spans="1:17" x14ac:dyDescent="0.2">
      <c r="A71" s="13" t="s">
        <v>57</v>
      </c>
      <c r="B71" s="24" t="s">
        <v>6</v>
      </c>
      <c r="D71" s="44"/>
      <c r="J71" s="44"/>
      <c r="L71" s="19">
        <f>L42+L69</f>
        <v>354.32</v>
      </c>
      <c r="M71" s="21">
        <f>M42+M69</f>
        <v>506.71999999999991</v>
      </c>
      <c r="N71" s="19">
        <f>N42+N69</f>
        <v>831.52</v>
      </c>
      <c r="O71" s="19">
        <f t="shared" ref="O71:P71" si="39">O42+O69</f>
        <v>918.2</v>
      </c>
      <c r="P71" s="19">
        <f t="shared" si="39"/>
        <v>1547.8</v>
      </c>
      <c r="Q71" t="s">
        <v>46</v>
      </c>
    </row>
    <row r="72" spans="1:17" x14ac:dyDescent="0.2">
      <c r="A72" t="s">
        <v>137</v>
      </c>
      <c r="B72" t="s">
        <v>7</v>
      </c>
      <c r="C72" s="14" t="str">
        <f>C$8&amp;I72&amp;C$14</f>
        <v>/5phos/CGATAGATCGGAAGAGCGTCGTGTAGGGAAAGAGTGT</v>
      </c>
      <c r="D72" s="10">
        <f>LEN(C72)-7</f>
        <v>37</v>
      </c>
      <c r="J72" s="44"/>
    </row>
    <row r="73" spans="1:17" x14ac:dyDescent="0.2">
      <c r="A73" t="s">
        <v>137</v>
      </c>
      <c r="B73" t="s">
        <v>8</v>
      </c>
      <c r="C73" s="16" t="s">
        <v>136</v>
      </c>
      <c r="D73" s="10">
        <f>LEN(C73)-7</f>
        <v>44</v>
      </c>
      <c r="J73" s="44"/>
    </row>
    <row r="74" spans="1:17" x14ac:dyDescent="0.2">
      <c r="J74" s="44"/>
    </row>
    <row r="75" spans="1:17" x14ac:dyDescent="0.2">
      <c r="B75" t="s">
        <v>9</v>
      </c>
      <c r="J75" s="44"/>
    </row>
    <row r="76" spans="1:17" x14ac:dyDescent="0.2">
      <c r="B76" t="s">
        <v>10</v>
      </c>
      <c r="D76" s="44"/>
      <c r="J76" s="44"/>
    </row>
    <row r="77" spans="1:17" x14ac:dyDescent="0.2">
      <c r="D77" s="44"/>
      <c r="J77" s="44"/>
    </row>
    <row r="78" spans="1:17" x14ac:dyDescent="0.2">
      <c r="D78" s="44"/>
      <c r="J78" s="44"/>
    </row>
    <row r="79" spans="1:17" x14ac:dyDescent="0.2">
      <c r="D79" s="44"/>
      <c r="J79" s="44"/>
    </row>
    <row r="80" spans="1:17" x14ac:dyDescent="0.2">
      <c r="C80" t="s">
        <v>185</v>
      </c>
      <c r="D80" s="44"/>
      <c r="J80" s="44"/>
    </row>
  </sheetData>
  <mergeCells count="2">
    <mergeCell ref="L13:N13"/>
    <mergeCell ref="L23:M23"/>
  </mergeCells>
  <phoneticPr fontId="19" type="noConversion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workbookViewId="0">
      <selection activeCell="A2" sqref="A2"/>
    </sheetView>
  </sheetViews>
  <sheetFormatPr baseColWidth="10" defaultRowHeight="16" x14ac:dyDescent="0.2"/>
  <cols>
    <col min="1" max="1" width="8.1640625" bestFit="1" customWidth="1"/>
    <col min="2" max="2" width="26" customWidth="1"/>
    <col min="3" max="3" width="68.1640625" customWidth="1"/>
    <col min="4" max="4" width="7.83203125" bestFit="1" customWidth="1"/>
    <col min="5" max="6" width="4.83203125" style="44" customWidth="1"/>
    <col min="7" max="7" width="6.83203125" customWidth="1"/>
    <col min="8" max="8" width="6.1640625" customWidth="1"/>
    <col min="9" max="9" width="14.1640625" customWidth="1"/>
    <col min="10" max="10" width="7.83203125" bestFit="1" customWidth="1"/>
    <col min="11" max="11" width="4.5" customWidth="1"/>
    <col min="12" max="12" width="10.6640625" customWidth="1"/>
    <col min="15" max="15" width="10.5" bestFit="1" customWidth="1"/>
    <col min="16" max="16" width="10.33203125" customWidth="1"/>
    <col min="17" max="17" width="8.6640625" customWidth="1"/>
    <col min="18" max="19" width="9" bestFit="1" customWidth="1"/>
    <col min="20" max="20" width="8" bestFit="1" customWidth="1"/>
    <col min="21" max="21" width="19.83203125" bestFit="1" customWidth="1"/>
  </cols>
  <sheetData>
    <row r="1" spans="1:17" ht="19" x14ac:dyDescent="0.25">
      <c r="A1" s="7" t="s">
        <v>138</v>
      </c>
      <c r="D1" s="44"/>
      <c r="J1" s="44"/>
    </row>
    <row r="2" spans="1:17" ht="19" x14ac:dyDescent="0.25">
      <c r="B2" s="33" t="s">
        <v>24</v>
      </c>
      <c r="C2" s="32"/>
      <c r="D2" s="44"/>
      <c r="F2" t="s">
        <v>26</v>
      </c>
      <c r="G2" t="s">
        <v>59</v>
      </c>
      <c r="J2" s="44"/>
    </row>
    <row r="3" spans="1:17" x14ac:dyDescent="0.2">
      <c r="B3" s="11"/>
      <c r="D3" s="44"/>
      <c r="J3" s="44"/>
    </row>
    <row r="4" spans="1:17" x14ac:dyDescent="0.2">
      <c r="B4" s="11"/>
      <c r="D4" s="44"/>
      <c r="J4" s="44"/>
    </row>
    <row r="5" spans="1:17" x14ac:dyDescent="0.2">
      <c r="D5" s="8" t="s">
        <v>61</v>
      </c>
      <c r="E5" s="43" t="s">
        <v>56</v>
      </c>
      <c r="F5" s="43" t="s">
        <v>134</v>
      </c>
      <c r="G5" t="s">
        <v>62</v>
      </c>
      <c r="J5" s="44"/>
    </row>
    <row r="6" spans="1:17" x14ac:dyDescent="0.2">
      <c r="B6" s="9" t="s">
        <v>11</v>
      </c>
      <c r="D6" s="44"/>
      <c r="J6" s="44"/>
    </row>
    <row r="7" spans="1:17" x14ac:dyDescent="0.2">
      <c r="A7" t="s">
        <v>21</v>
      </c>
      <c r="B7" s="1" t="s">
        <v>36</v>
      </c>
      <c r="C7" s="1" t="s">
        <v>84</v>
      </c>
      <c r="D7" s="10">
        <f>LEN(C7)</f>
        <v>5</v>
      </c>
      <c r="G7" s="11"/>
      <c r="J7" s="44"/>
    </row>
    <row r="8" spans="1:17" x14ac:dyDescent="0.2">
      <c r="A8" t="s">
        <v>20</v>
      </c>
      <c r="B8" s="2" t="s">
        <v>36</v>
      </c>
      <c r="C8" s="1" t="s">
        <v>132</v>
      </c>
      <c r="D8" s="10">
        <f>LEN(C8)-7</f>
        <v>1</v>
      </c>
      <c r="G8" s="11"/>
      <c r="J8" s="44"/>
    </row>
    <row r="9" spans="1:17" x14ac:dyDescent="0.2">
      <c r="A9" t="s">
        <v>22</v>
      </c>
      <c r="B9" s="1" t="s">
        <v>37</v>
      </c>
      <c r="C9" s="1" t="s">
        <v>86</v>
      </c>
      <c r="D9" s="10">
        <f t="shared" ref="D9:D10" si="0">LEN(C9)</f>
        <v>4</v>
      </c>
      <c r="G9" s="11"/>
      <c r="J9" s="44"/>
    </row>
    <row r="10" spans="1:17" x14ac:dyDescent="0.2">
      <c r="A10" t="s">
        <v>23</v>
      </c>
      <c r="B10" s="2" t="s">
        <v>38</v>
      </c>
      <c r="C10" s="1" t="s">
        <v>130</v>
      </c>
      <c r="D10" s="10">
        <f t="shared" si="0"/>
        <v>1</v>
      </c>
      <c r="G10" s="11"/>
      <c r="J10" s="44"/>
    </row>
    <row r="11" spans="1:17" x14ac:dyDescent="0.2">
      <c r="B11" s="12"/>
      <c r="C11" s="4"/>
      <c r="D11" s="10"/>
      <c r="J11" s="44"/>
    </row>
    <row r="12" spans="1:17" x14ac:dyDescent="0.2">
      <c r="B12" s="13" t="s">
        <v>12</v>
      </c>
      <c r="D12" s="44"/>
      <c r="J12" s="44"/>
    </row>
    <row r="13" spans="1:17" x14ac:dyDescent="0.2">
      <c r="A13" t="s">
        <v>21</v>
      </c>
      <c r="B13" t="s">
        <v>29</v>
      </c>
      <c r="C13" s="6" t="s">
        <v>98</v>
      </c>
      <c r="D13" s="10">
        <f t="shared" ref="D13:D16" si="1">LEN(C13)</f>
        <v>18</v>
      </c>
      <c r="E13" s="46"/>
      <c r="F13" s="46"/>
      <c r="J13" s="44"/>
      <c r="L13" s="87" t="s">
        <v>405</v>
      </c>
      <c r="M13" s="87"/>
      <c r="N13" s="87"/>
    </row>
    <row r="14" spans="1:17" x14ac:dyDescent="0.2">
      <c r="A14" t="s">
        <v>20</v>
      </c>
      <c r="B14" t="s">
        <v>97</v>
      </c>
      <c r="C14" s="5" t="s">
        <v>88</v>
      </c>
      <c r="D14" s="10">
        <f t="shared" si="1"/>
        <v>33</v>
      </c>
      <c r="E14" s="46"/>
      <c r="F14" s="46"/>
      <c r="J14" s="44"/>
      <c r="L14" s="13" t="s">
        <v>63</v>
      </c>
      <c r="M14" s="13" t="s">
        <v>64</v>
      </c>
      <c r="N14" s="45" t="s">
        <v>65</v>
      </c>
      <c r="O14" s="45" t="s">
        <v>123</v>
      </c>
      <c r="P14" s="13" t="s">
        <v>125</v>
      </c>
    </row>
    <row r="15" spans="1:17" x14ac:dyDescent="0.2">
      <c r="A15" t="s">
        <v>22</v>
      </c>
      <c r="B15" t="s">
        <v>30</v>
      </c>
      <c r="C15" s="4" t="s">
        <v>99</v>
      </c>
      <c r="D15" s="10">
        <f t="shared" si="1"/>
        <v>24</v>
      </c>
      <c r="E15" s="46"/>
      <c r="F15" s="46">
        <v>1</v>
      </c>
      <c r="G15" s="11" t="s">
        <v>105</v>
      </c>
      <c r="J15" s="44" t="s">
        <v>48</v>
      </c>
      <c r="L15" t="s">
        <v>66</v>
      </c>
      <c r="M15" s="15">
        <v>0.18</v>
      </c>
      <c r="N15" s="46" t="s">
        <v>67</v>
      </c>
      <c r="O15" s="19">
        <v>10</v>
      </c>
      <c r="P15" s="35">
        <v>3.5</v>
      </c>
      <c r="Q15" s="29" t="s">
        <v>47</v>
      </c>
    </row>
    <row r="16" spans="1:17" x14ac:dyDescent="0.2">
      <c r="A16" t="s">
        <v>23</v>
      </c>
      <c r="B16" t="s">
        <v>31</v>
      </c>
      <c r="C16" s="3" t="s">
        <v>100</v>
      </c>
      <c r="D16" s="10">
        <f t="shared" si="1"/>
        <v>34</v>
      </c>
      <c r="E16" s="46"/>
      <c r="F16" s="46"/>
      <c r="G16" s="11"/>
      <c r="J16" s="44" t="s">
        <v>48</v>
      </c>
      <c r="L16" t="s">
        <v>68</v>
      </c>
      <c r="M16" s="15">
        <v>0.28000000000000003</v>
      </c>
      <c r="N16" s="17" t="s">
        <v>69</v>
      </c>
      <c r="O16" s="19">
        <v>10</v>
      </c>
      <c r="P16" s="19">
        <v>3.5</v>
      </c>
    </row>
    <row r="17" spans="1:18" x14ac:dyDescent="0.2">
      <c r="D17" s="46"/>
      <c r="E17" s="46"/>
      <c r="F17" s="46"/>
      <c r="J17" s="44" t="s">
        <v>48</v>
      </c>
      <c r="L17" t="s">
        <v>122</v>
      </c>
      <c r="M17" s="15">
        <v>0.48</v>
      </c>
      <c r="N17" s="17" t="s">
        <v>124</v>
      </c>
      <c r="O17" s="19">
        <v>12.5</v>
      </c>
      <c r="P17" s="19">
        <v>3.5</v>
      </c>
    </row>
    <row r="18" spans="1:18" x14ac:dyDescent="0.2">
      <c r="B18" s="13" t="s">
        <v>127</v>
      </c>
      <c r="D18" s="46"/>
      <c r="E18" s="46"/>
      <c r="F18" s="46"/>
      <c r="J18" s="44" t="s">
        <v>49</v>
      </c>
      <c r="L18" t="s">
        <v>68</v>
      </c>
      <c r="M18" s="15">
        <v>0.55000000000000004</v>
      </c>
      <c r="N18" s="17" t="s">
        <v>69</v>
      </c>
      <c r="O18" s="19">
        <v>10</v>
      </c>
      <c r="P18" s="19">
        <v>3.5</v>
      </c>
    </row>
    <row r="19" spans="1:18" x14ac:dyDescent="0.2">
      <c r="A19" t="s">
        <v>21</v>
      </c>
      <c r="B19" t="str">
        <f>$F$2&amp;B7&amp;$G$2&amp;B13</f>
        <v>iTru_PstI_R1_stub</v>
      </c>
      <c r="C19" s="42" t="str">
        <f>$C$13&amp;$C$7</f>
        <v>ACGACGCTCTTCCGATCTCTGCA</v>
      </c>
      <c r="D19" s="10">
        <f>LEN(C19)-E19-(7*F19)</f>
        <v>23</v>
      </c>
      <c r="E19" s="46"/>
      <c r="F19" s="46"/>
      <c r="J19" s="44" t="s">
        <v>49</v>
      </c>
      <c r="L19" t="s">
        <v>122</v>
      </c>
      <c r="M19" s="15">
        <v>0.95</v>
      </c>
      <c r="N19" s="17" t="s">
        <v>124</v>
      </c>
      <c r="O19" s="19">
        <v>12.5</v>
      </c>
      <c r="P19" s="19">
        <v>3.5</v>
      </c>
    </row>
    <row r="20" spans="1:18" x14ac:dyDescent="0.2">
      <c r="A20" t="s">
        <v>20</v>
      </c>
      <c r="B20" t="str">
        <f>$F$2&amp;B8&amp;$G$2&amp;B14</f>
        <v>iTru_PstI_R1_RCp</v>
      </c>
      <c r="C20" s="42" t="str">
        <f>$C$8&amp;$C$14</f>
        <v>/5phos/GAGATCGGAAGAGCGTCGTGTAGGGAAAGAGTGT</v>
      </c>
      <c r="D20" s="10">
        <f t="shared" ref="D20:D22" si="2">LEN(C20)-E20-(7*F20)</f>
        <v>34</v>
      </c>
      <c r="E20" s="46"/>
      <c r="F20" s="46">
        <v>1</v>
      </c>
    </row>
    <row r="21" spans="1:18" x14ac:dyDescent="0.2">
      <c r="A21" t="s">
        <v>22</v>
      </c>
      <c r="B21" t="str">
        <f>$F$2&amp;B9&amp;$G$2&amp;B15</f>
        <v>iTru_DdeI_R2_RC_stub</v>
      </c>
      <c r="C21" s="31" t="str">
        <f>C$9&amp;C$15</f>
        <v>TNACAGATCGGAAGAGCACACGTaatcc</v>
      </c>
      <c r="D21" s="10">
        <f t="shared" si="2"/>
        <v>28</v>
      </c>
      <c r="E21" s="46"/>
      <c r="F21" s="46"/>
    </row>
    <row r="22" spans="1:18" x14ac:dyDescent="0.2">
      <c r="A22" t="s">
        <v>23</v>
      </c>
      <c r="B22" t="str">
        <f>$F$2&amp;B10&amp;$G$2&amp;B16</f>
        <v>iTru_DdeI_R2</v>
      </c>
      <c r="C22" s="31" t="str">
        <f>$C$16&amp;$C$10</f>
        <v>GTGACTGGAGTTCAGACGTGTGCTCTTCCGATCTG</v>
      </c>
      <c r="D22" s="10">
        <f t="shared" si="2"/>
        <v>35</v>
      </c>
      <c r="E22" s="46"/>
      <c r="F22" s="46"/>
    </row>
    <row r="23" spans="1:18" x14ac:dyDescent="0.2">
      <c r="D23" s="44"/>
      <c r="J23" s="44"/>
      <c r="L23" s="88" t="s">
        <v>50</v>
      </c>
      <c r="M23" s="88"/>
    </row>
    <row r="24" spans="1:18" ht="32" x14ac:dyDescent="0.2">
      <c r="B24" s="13" t="s">
        <v>70</v>
      </c>
      <c r="D24" s="44"/>
      <c r="G24" s="30" t="s">
        <v>71</v>
      </c>
      <c r="H24" s="30" t="s">
        <v>72</v>
      </c>
      <c r="I24" s="18" t="s">
        <v>60</v>
      </c>
      <c r="J24" s="8" t="s">
        <v>61</v>
      </c>
      <c r="L24" s="36" t="s">
        <v>51</v>
      </c>
      <c r="M24" s="36" t="s">
        <v>52</v>
      </c>
      <c r="N24" s="36" t="s">
        <v>53</v>
      </c>
      <c r="O24" s="36" t="s">
        <v>54</v>
      </c>
      <c r="P24" s="36" t="s">
        <v>55</v>
      </c>
    </row>
    <row r="25" spans="1:18" x14ac:dyDescent="0.2">
      <c r="A25" t="s">
        <v>21</v>
      </c>
      <c r="B25" t="str">
        <f>$B$19&amp;$G$2&amp;H25</f>
        <v>iTru_PstI_R1_stub_A</v>
      </c>
      <c r="C25" s="14" t="str">
        <f>C$13&amp;I25&amp;C$7</f>
        <v>ACGACGCTCTTCCGATCTCCGAATCTGCA</v>
      </c>
      <c r="D25" s="10">
        <f>LEN(C25)-$E$25-(7*$F$25)</f>
        <v>29</v>
      </c>
      <c r="E25" s="44">
        <v>0</v>
      </c>
      <c r="F25" s="44">
        <v>0</v>
      </c>
      <c r="G25" s="44">
        <v>1</v>
      </c>
      <c r="H25" s="44" t="s">
        <v>73</v>
      </c>
      <c r="I25" s="25" t="s">
        <v>13</v>
      </c>
      <c r="J25" s="10">
        <f t="shared" ref="J25:J41" si="3">LEN(I25)</f>
        <v>6</v>
      </c>
      <c r="L25" s="47">
        <f t="shared" ref="L25:L32" si="4">($M$15*$D25)+($F$25*$O$15)+($E$25*$P$15)</f>
        <v>5.22</v>
      </c>
      <c r="M25" s="48">
        <f t="shared" ref="M25:M32" si="5">($M$16*$D25)+($F$25*$O$16)+($E$25*$P$16)</f>
        <v>8.120000000000001</v>
      </c>
      <c r="N25" s="47">
        <f t="shared" ref="N25:N32" si="6">($M$17*$D25)+($F$25*$O$17)+($E$25*$P$17)</f>
        <v>13.92</v>
      </c>
      <c r="O25" s="47">
        <f t="shared" ref="O25:O32" si="7">($M$18*$D25)+($F$25*$O$18)+($E$25*$P$18)</f>
        <v>15.950000000000001</v>
      </c>
      <c r="P25" s="47">
        <f t="shared" ref="P25:P32" si="8">($M$19*$D25)+($F$25*$O$19)+($E$25*$P$19)</f>
        <v>27.549999999999997</v>
      </c>
      <c r="R25" t="s">
        <v>135</v>
      </c>
    </row>
    <row r="26" spans="1:18" x14ac:dyDescent="0.2">
      <c r="A26" t="s">
        <v>21</v>
      </c>
      <c r="B26" t="str">
        <f t="shared" ref="B26:B32" si="9">$B$19&amp;$G$2&amp;H26</f>
        <v>iTru_PstI_R1_stub_B</v>
      </c>
      <c r="C26" s="14" t="str">
        <f t="shared" ref="C26:C32" si="10">C$13&amp;I26&amp;C$7</f>
        <v>ACGACGCTCTTCCGATCTTTAGGCACTGCA</v>
      </c>
      <c r="D26" s="10">
        <f t="shared" ref="D26:D32" si="11">LEN(C26)-$E$25-(7*$F$25)</f>
        <v>30</v>
      </c>
      <c r="G26" s="44">
        <v>2</v>
      </c>
      <c r="H26" s="44" t="s">
        <v>74</v>
      </c>
      <c r="I26" s="25" t="s">
        <v>14</v>
      </c>
      <c r="J26" s="10">
        <f t="shared" si="3"/>
        <v>7</v>
      </c>
      <c r="L26" s="47">
        <f t="shared" si="4"/>
        <v>5.3999999999999995</v>
      </c>
      <c r="M26" s="48">
        <f t="shared" si="5"/>
        <v>8.4</v>
      </c>
      <c r="N26" s="47">
        <f t="shared" si="6"/>
        <v>14.399999999999999</v>
      </c>
      <c r="O26" s="47">
        <f t="shared" si="7"/>
        <v>16.5</v>
      </c>
      <c r="P26" s="47">
        <f t="shared" si="8"/>
        <v>28.5</v>
      </c>
    </row>
    <row r="27" spans="1:18" x14ac:dyDescent="0.2">
      <c r="A27" t="s">
        <v>21</v>
      </c>
      <c r="B27" t="str">
        <f t="shared" si="9"/>
        <v>iTru_PstI_R1_stub_C</v>
      </c>
      <c r="C27" s="14" t="str">
        <f t="shared" si="10"/>
        <v>ACGACGCTCTTCCGATCTAACTCGTCCTGCA</v>
      </c>
      <c r="D27" s="10">
        <f t="shared" si="11"/>
        <v>31</v>
      </c>
      <c r="G27" s="44">
        <v>3</v>
      </c>
      <c r="H27" s="44" t="s">
        <v>75</v>
      </c>
      <c r="I27" s="25" t="s">
        <v>15</v>
      </c>
      <c r="J27" s="10">
        <f t="shared" si="3"/>
        <v>8</v>
      </c>
      <c r="L27" s="47">
        <f t="shared" si="4"/>
        <v>5.58</v>
      </c>
      <c r="M27" s="48">
        <f t="shared" si="5"/>
        <v>8.6800000000000015</v>
      </c>
      <c r="N27" s="47">
        <f t="shared" si="6"/>
        <v>14.879999999999999</v>
      </c>
      <c r="O27" s="47">
        <f t="shared" si="7"/>
        <v>17.05</v>
      </c>
      <c r="P27" s="47">
        <f t="shared" si="8"/>
        <v>29.45</v>
      </c>
    </row>
    <row r="28" spans="1:18" x14ac:dyDescent="0.2">
      <c r="A28" t="s">
        <v>21</v>
      </c>
      <c r="B28" t="str">
        <f t="shared" si="9"/>
        <v>iTru_PstI_R1_stub_D</v>
      </c>
      <c r="C28" s="14" t="str">
        <f t="shared" si="10"/>
        <v>ACGACGCTCTTCCGATCTGGTCTACGTCTGCA</v>
      </c>
      <c r="D28" s="10">
        <f t="shared" si="11"/>
        <v>32</v>
      </c>
      <c r="G28" s="20">
        <v>4</v>
      </c>
      <c r="H28" s="20" t="s">
        <v>76</v>
      </c>
      <c r="I28" s="26" t="s">
        <v>16</v>
      </c>
      <c r="J28" s="10">
        <f t="shared" si="3"/>
        <v>9</v>
      </c>
      <c r="L28" s="47">
        <f t="shared" si="4"/>
        <v>5.76</v>
      </c>
      <c r="M28" s="48">
        <f t="shared" si="5"/>
        <v>8.9600000000000009</v>
      </c>
      <c r="N28" s="47">
        <f t="shared" si="6"/>
        <v>15.36</v>
      </c>
      <c r="O28" s="47">
        <f t="shared" si="7"/>
        <v>17.600000000000001</v>
      </c>
      <c r="P28" s="47">
        <f t="shared" si="8"/>
        <v>30.4</v>
      </c>
    </row>
    <row r="29" spans="1:18" x14ac:dyDescent="0.2">
      <c r="A29" t="s">
        <v>21</v>
      </c>
      <c r="B29" t="str">
        <f t="shared" si="9"/>
        <v>iTru_PstI_R1_stub_E</v>
      </c>
      <c r="C29" s="14" t="str">
        <f t="shared" si="10"/>
        <v>ACGACGCTCTTCCGATCTGATACCCTGCA</v>
      </c>
      <c r="D29" s="10">
        <f t="shared" si="11"/>
        <v>29</v>
      </c>
      <c r="G29" s="44">
        <v>5</v>
      </c>
      <c r="H29" s="44" t="s">
        <v>77</v>
      </c>
      <c r="I29" s="25" t="s">
        <v>17</v>
      </c>
      <c r="J29" s="10">
        <f t="shared" si="3"/>
        <v>6</v>
      </c>
      <c r="L29" s="47">
        <f t="shared" si="4"/>
        <v>5.22</v>
      </c>
      <c r="M29" s="48">
        <f t="shared" si="5"/>
        <v>8.120000000000001</v>
      </c>
      <c r="N29" s="47">
        <f t="shared" si="6"/>
        <v>13.92</v>
      </c>
      <c r="O29" s="47">
        <f t="shared" si="7"/>
        <v>15.950000000000001</v>
      </c>
      <c r="P29" s="47">
        <f t="shared" si="8"/>
        <v>27.549999999999997</v>
      </c>
    </row>
    <row r="30" spans="1:18" x14ac:dyDescent="0.2">
      <c r="A30" t="s">
        <v>21</v>
      </c>
      <c r="B30" t="str">
        <f t="shared" si="9"/>
        <v>iTru_PstI_R1_stub_F</v>
      </c>
      <c r="C30" s="14" t="str">
        <f t="shared" si="10"/>
        <v>ACGACGCTCTTCCGATCTAGCGTTGCTGCA</v>
      </c>
      <c r="D30" s="10">
        <f t="shared" si="11"/>
        <v>30</v>
      </c>
      <c r="G30" s="44">
        <v>6</v>
      </c>
      <c r="H30" s="44" t="s">
        <v>78</v>
      </c>
      <c r="I30" s="25" t="s">
        <v>18</v>
      </c>
      <c r="J30" s="10">
        <f t="shared" si="3"/>
        <v>7</v>
      </c>
      <c r="L30" s="47">
        <f t="shared" si="4"/>
        <v>5.3999999999999995</v>
      </c>
      <c r="M30" s="48">
        <f t="shared" si="5"/>
        <v>8.4</v>
      </c>
      <c r="N30" s="47">
        <f t="shared" si="6"/>
        <v>14.399999999999999</v>
      </c>
      <c r="O30" s="47">
        <f t="shared" si="7"/>
        <v>16.5</v>
      </c>
      <c r="P30" s="47">
        <f t="shared" si="8"/>
        <v>28.5</v>
      </c>
    </row>
    <row r="31" spans="1:18" x14ac:dyDescent="0.2">
      <c r="A31" t="s">
        <v>21</v>
      </c>
      <c r="B31" t="str">
        <f t="shared" si="9"/>
        <v>iTru_PstI_R1_stub_G</v>
      </c>
      <c r="C31" s="14" t="str">
        <f t="shared" si="10"/>
        <v>ACGACGCTCTTCCGATCTCTGCAACTCTGCA</v>
      </c>
      <c r="D31" s="10">
        <f t="shared" si="11"/>
        <v>31</v>
      </c>
      <c r="G31" s="44">
        <v>7</v>
      </c>
      <c r="H31" s="44" t="s">
        <v>79</v>
      </c>
      <c r="I31" s="25" t="s">
        <v>19</v>
      </c>
      <c r="J31" s="10">
        <f t="shared" si="3"/>
        <v>8</v>
      </c>
      <c r="L31" s="47">
        <f t="shared" si="4"/>
        <v>5.58</v>
      </c>
      <c r="M31" s="48">
        <f t="shared" si="5"/>
        <v>8.6800000000000015</v>
      </c>
      <c r="N31" s="47">
        <f t="shared" si="6"/>
        <v>14.879999999999999</v>
      </c>
      <c r="O31" s="47">
        <f t="shared" si="7"/>
        <v>17.05</v>
      </c>
      <c r="P31" s="47">
        <f t="shared" si="8"/>
        <v>29.45</v>
      </c>
    </row>
    <row r="32" spans="1:18" x14ac:dyDescent="0.2">
      <c r="A32" t="s">
        <v>21</v>
      </c>
      <c r="B32" t="str">
        <f t="shared" si="9"/>
        <v>iTru_PstI_R1_stub_H</v>
      </c>
      <c r="C32" s="14" t="str">
        <f t="shared" si="10"/>
        <v>ACGACGCTCTTCCGATCTTCATGGTCACTGCA</v>
      </c>
      <c r="D32" s="10">
        <f t="shared" si="11"/>
        <v>32</v>
      </c>
      <c r="G32" s="20">
        <v>8</v>
      </c>
      <c r="H32" s="20" t="s">
        <v>80</v>
      </c>
      <c r="I32" s="41" t="s">
        <v>90</v>
      </c>
      <c r="J32" s="10">
        <f t="shared" si="3"/>
        <v>9</v>
      </c>
      <c r="L32" s="47">
        <f t="shared" si="4"/>
        <v>5.76</v>
      </c>
      <c r="M32" s="48">
        <f t="shared" si="5"/>
        <v>8.9600000000000009</v>
      </c>
      <c r="N32" s="47">
        <f t="shared" si="6"/>
        <v>15.36</v>
      </c>
      <c r="O32" s="47">
        <f t="shared" si="7"/>
        <v>17.600000000000001</v>
      </c>
      <c r="P32" s="47">
        <f t="shared" si="8"/>
        <v>30.4</v>
      </c>
    </row>
    <row r="33" spans="1:17" x14ac:dyDescent="0.2">
      <c r="C33" s="16"/>
      <c r="D33" s="10"/>
      <c r="G33" s="27"/>
      <c r="H33" s="27"/>
      <c r="I33" s="28" t="s">
        <v>25</v>
      </c>
      <c r="J33" s="10">
        <f t="shared" si="3"/>
        <v>13</v>
      </c>
      <c r="L33" s="19"/>
      <c r="M33" s="14"/>
    </row>
    <row r="34" spans="1:17" x14ac:dyDescent="0.2">
      <c r="A34" t="s">
        <v>20</v>
      </c>
      <c r="B34" t="str">
        <f>$B$20&amp;$G$2&amp;H34</f>
        <v>iTru_PstI_R1_RCp_A</v>
      </c>
      <c r="C34" s="14" t="str">
        <f>C$8&amp;I34&amp;C$14</f>
        <v>/5phos/GATTCGGAGATCGGAAGAGCGTCGTGTAGGGAAAGAGTGT</v>
      </c>
      <c r="D34" s="10">
        <f>LEN(C34)-$E$34-(7*$F$34)</f>
        <v>40</v>
      </c>
      <c r="E34" s="44">
        <v>0</v>
      </c>
      <c r="F34" s="44">
        <v>1</v>
      </c>
      <c r="G34" s="44">
        <v>1</v>
      </c>
      <c r="H34" s="44" t="s">
        <v>73</v>
      </c>
      <c r="I34" s="25" t="s">
        <v>43</v>
      </c>
      <c r="J34" s="10">
        <f t="shared" si="3"/>
        <v>6</v>
      </c>
      <c r="L34" s="47">
        <f t="shared" ref="L34:L41" si="12">($M$15*$D34)+($F$34*$O$15)+($E$34*$P$15)</f>
        <v>17.2</v>
      </c>
      <c r="M34" s="48">
        <f t="shared" ref="M34:M41" si="13">($M$16*$D34)+($F$34*$O$16)+($E$34*$P$16)</f>
        <v>21.200000000000003</v>
      </c>
      <c r="N34" s="47">
        <f t="shared" ref="N34:N41" si="14">($M$17*$D34)+($F$34*$O$17)+($E$34*$P$17)</f>
        <v>31.7</v>
      </c>
      <c r="O34" s="47">
        <f t="shared" ref="O34:O41" si="15">($M$18*$D34)+($F$34*$O$18)+($E$34*$P$18)</f>
        <v>32</v>
      </c>
      <c r="P34" s="47">
        <f t="shared" ref="P34:P41" si="16">($M$19*$D34)+($F$34*$O$19)+($E$34*$P$19)</f>
        <v>50.5</v>
      </c>
    </row>
    <row r="35" spans="1:17" x14ac:dyDescent="0.2">
      <c r="A35" t="s">
        <v>20</v>
      </c>
      <c r="B35" t="str">
        <f t="shared" ref="B35:B41" si="17">$B$20&amp;$G$2&amp;H35</f>
        <v>iTru_PstI_R1_RCp_B</v>
      </c>
      <c r="C35" s="14" t="str">
        <f t="shared" ref="C35:C41" si="18">C$8&amp;I35&amp;C$14</f>
        <v>/5phos/GTGCCTAAAGATCGGAAGAGCGTCGTGTAGGGAAAGAGTGT</v>
      </c>
      <c r="D35" s="10">
        <f t="shared" ref="D35:D41" si="19">LEN(C35)-$E$34-(7*$F$34)</f>
        <v>41</v>
      </c>
      <c r="G35" s="44">
        <v>2</v>
      </c>
      <c r="H35" s="44" t="s">
        <v>74</v>
      </c>
      <c r="I35" s="25" t="s">
        <v>44</v>
      </c>
      <c r="J35" s="10">
        <f t="shared" si="3"/>
        <v>7</v>
      </c>
      <c r="L35" s="47">
        <f t="shared" si="12"/>
        <v>17.38</v>
      </c>
      <c r="M35" s="48">
        <f t="shared" si="13"/>
        <v>21.48</v>
      </c>
      <c r="N35" s="47">
        <f t="shared" si="14"/>
        <v>32.18</v>
      </c>
      <c r="O35" s="47">
        <f t="shared" si="15"/>
        <v>32.549999999999997</v>
      </c>
      <c r="P35" s="47">
        <f t="shared" si="16"/>
        <v>51.449999999999996</v>
      </c>
    </row>
    <row r="36" spans="1:17" x14ac:dyDescent="0.2">
      <c r="A36" t="s">
        <v>20</v>
      </c>
      <c r="B36" t="str">
        <f t="shared" si="17"/>
        <v>iTru_PstI_R1_RCp_C</v>
      </c>
      <c r="C36" s="14" t="str">
        <f t="shared" si="18"/>
        <v>/5phos/GGACGAGTTAGATCGGAAGAGCGTCGTGTAGGGAAAGAGTGT</v>
      </c>
      <c r="D36" s="10">
        <f t="shared" si="19"/>
        <v>42</v>
      </c>
      <c r="G36" s="44">
        <v>3</v>
      </c>
      <c r="H36" s="44" t="s">
        <v>75</v>
      </c>
      <c r="I36" s="25" t="s">
        <v>45</v>
      </c>
      <c r="J36" s="10">
        <f t="shared" si="3"/>
        <v>8</v>
      </c>
      <c r="L36" s="47">
        <f t="shared" si="12"/>
        <v>17.559999999999999</v>
      </c>
      <c r="M36" s="48">
        <f t="shared" si="13"/>
        <v>21.76</v>
      </c>
      <c r="N36" s="47">
        <f t="shared" si="14"/>
        <v>32.659999999999997</v>
      </c>
      <c r="O36" s="47">
        <f t="shared" si="15"/>
        <v>33.1</v>
      </c>
      <c r="P36" s="47">
        <f t="shared" si="16"/>
        <v>52.4</v>
      </c>
    </row>
    <row r="37" spans="1:17" x14ac:dyDescent="0.2">
      <c r="A37" t="s">
        <v>20</v>
      </c>
      <c r="B37" t="str">
        <f t="shared" si="17"/>
        <v>iTru_PstI_R1_RCp_D</v>
      </c>
      <c r="C37" s="14" t="str">
        <f t="shared" si="18"/>
        <v>/5phos/GACGTAGACCAGATCGGAAGAGCGTCGTGTAGGGAAAGAGTGT</v>
      </c>
      <c r="D37" s="10">
        <f t="shared" si="19"/>
        <v>43</v>
      </c>
      <c r="G37" s="20">
        <v>4</v>
      </c>
      <c r="H37" s="20" t="s">
        <v>76</v>
      </c>
      <c r="I37" s="26" t="s">
        <v>0</v>
      </c>
      <c r="J37" s="10">
        <f t="shared" si="3"/>
        <v>9</v>
      </c>
      <c r="L37" s="47">
        <f t="shared" si="12"/>
        <v>17.739999999999998</v>
      </c>
      <c r="M37" s="48">
        <f t="shared" si="13"/>
        <v>22.04</v>
      </c>
      <c r="N37" s="47">
        <f t="shared" si="14"/>
        <v>33.14</v>
      </c>
      <c r="O37" s="47">
        <f t="shared" si="15"/>
        <v>33.650000000000006</v>
      </c>
      <c r="P37" s="47">
        <f t="shared" si="16"/>
        <v>53.35</v>
      </c>
    </row>
    <row r="38" spans="1:17" x14ac:dyDescent="0.2">
      <c r="A38" t="s">
        <v>20</v>
      </c>
      <c r="B38" t="str">
        <f t="shared" si="17"/>
        <v>iTru_PstI_R1_RCp_E</v>
      </c>
      <c r="C38" s="14" t="str">
        <f t="shared" si="18"/>
        <v>/5phos/GGGTATCAGATCGGAAGAGCGTCGTGTAGGGAAAGAGTGT</v>
      </c>
      <c r="D38" s="10">
        <f t="shared" si="19"/>
        <v>40</v>
      </c>
      <c r="G38" s="44">
        <v>5</v>
      </c>
      <c r="H38" s="44" t="s">
        <v>77</v>
      </c>
      <c r="I38" s="25" t="s">
        <v>1</v>
      </c>
      <c r="J38" s="10">
        <f t="shared" si="3"/>
        <v>6</v>
      </c>
      <c r="L38" s="47">
        <f t="shared" si="12"/>
        <v>17.2</v>
      </c>
      <c r="M38" s="48">
        <f t="shared" si="13"/>
        <v>21.200000000000003</v>
      </c>
      <c r="N38" s="47">
        <f t="shared" si="14"/>
        <v>31.7</v>
      </c>
      <c r="O38" s="47">
        <f t="shared" si="15"/>
        <v>32</v>
      </c>
      <c r="P38" s="47">
        <f t="shared" si="16"/>
        <v>50.5</v>
      </c>
    </row>
    <row r="39" spans="1:17" x14ac:dyDescent="0.2">
      <c r="A39" t="s">
        <v>20</v>
      </c>
      <c r="B39" t="str">
        <f t="shared" si="17"/>
        <v>iTru_PstI_R1_RCp_F</v>
      </c>
      <c r="C39" s="14" t="str">
        <f t="shared" si="18"/>
        <v>/5phos/GCAACGCTAGATCGGAAGAGCGTCGTGTAGGGAAAGAGTGT</v>
      </c>
      <c r="D39" s="10">
        <f t="shared" si="19"/>
        <v>41</v>
      </c>
      <c r="G39" s="44">
        <v>6</v>
      </c>
      <c r="H39" s="44" t="s">
        <v>78</v>
      </c>
      <c r="I39" s="25" t="s">
        <v>2</v>
      </c>
      <c r="J39" s="10">
        <f>LEN(I39)</f>
        <v>7</v>
      </c>
      <c r="L39" s="47">
        <f t="shared" si="12"/>
        <v>17.38</v>
      </c>
      <c r="M39" s="48">
        <f t="shared" si="13"/>
        <v>21.48</v>
      </c>
      <c r="N39" s="47">
        <f t="shared" si="14"/>
        <v>32.18</v>
      </c>
      <c r="O39" s="47">
        <f t="shared" si="15"/>
        <v>32.549999999999997</v>
      </c>
      <c r="P39" s="47">
        <f t="shared" si="16"/>
        <v>51.449999999999996</v>
      </c>
    </row>
    <row r="40" spans="1:17" x14ac:dyDescent="0.2">
      <c r="A40" t="s">
        <v>20</v>
      </c>
      <c r="B40" t="str">
        <f t="shared" si="17"/>
        <v>iTru_PstI_R1_RCp_G</v>
      </c>
      <c r="C40" s="14" t="str">
        <f t="shared" si="18"/>
        <v>/5phos/GAGTTGCAGAGATCGGAAGAGCGTCGTGTAGGGAAAGAGTGT</v>
      </c>
      <c r="D40" s="10">
        <f t="shared" si="19"/>
        <v>42</v>
      </c>
      <c r="G40" s="44">
        <v>7</v>
      </c>
      <c r="H40" s="44" t="s">
        <v>79</v>
      </c>
      <c r="I40" s="25" t="s">
        <v>3</v>
      </c>
      <c r="J40" s="10">
        <f>LEN(I40)</f>
        <v>8</v>
      </c>
      <c r="L40" s="47">
        <f t="shared" si="12"/>
        <v>17.559999999999999</v>
      </c>
      <c r="M40" s="48">
        <f t="shared" si="13"/>
        <v>21.76</v>
      </c>
      <c r="N40" s="47">
        <f t="shared" si="14"/>
        <v>32.659999999999997</v>
      </c>
      <c r="O40" s="47">
        <f t="shared" si="15"/>
        <v>33.1</v>
      </c>
      <c r="P40" s="47">
        <f t="shared" si="16"/>
        <v>52.4</v>
      </c>
    </row>
    <row r="41" spans="1:17" x14ac:dyDescent="0.2">
      <c r="A41" t="s">
        <v>20</v>
      </c>
      <c r="B41" t="str">
        <f t="shared" si="17"/>
        <v>iTru_PstI_R1_RCp_H</v>
      </c>
      <c r="C41" s="14" t="str">
        <f t="shared" si="18"/>
        <v>/5phos/GTGACCATGAAGATCGGAAGAGCGTCGTGTAGGGAAAGAGTGT</v>
      </c>
      <c r="D41" s="10">
        <f t="shared" si="19"/>
        <v>43</v>
      </c>
      <c r="G41" s="20">
        <v>8</v>
      </c>
      <c r="H41" s="20" t="s">
        <v>80</v>
      </c>
      <c r="I41" s="41" t="s">
        <v>4</v>
      </c>
      <c r="J41" s="10">
        <f t="shared" si="3"/>
        <v>9</v>
      </c>
      <c r="L41" s="49">
        <f t="shared" si="12"/>
        <v>17.739999999999998</v>
      </c>
      <c r="M41" s="50">
        <f t="shared" si="13"/>
        <v>22.04</v>
      </c>
      <c r="N41" s="49">
        <f t="shared" si="14"/>
        <v>33.14</v>
      </c>
      <c r="O41" s="49">
        <f t="shared" si="15"/>
        <v>33.650000000000006</v>
      </c>
      <c r="P41" s="49">
        <f t="shared" si="16"/>
        <v>53.35</v>
      </c>
    </row>
    <row r="42" spans="1:17" x14ac:dyDescent="0.2">
      <c r="D42" s="10"/>
      <c r="G42" s="27"/>
      <c r="H42" s="27"/>
      <c r="I42" s="28"/>
      <c r="J42" s="10"/>
      <c r="L42" s="47">
        <f>SUM(L25:L41)</f>
        <v>183.67999999999998</v>
      </c>
      <c r="M42" s="48">
        <f>SUM(M25:M41)</f>
        <v>241.27999999999997</v>
      </c>
      <c r="N42" s="47">
        <f>SUM(N25:N41)</f>
        <v>376.48</v>
      </c>
      <c r="O42" s="47">
        <f>SUM(O25:O41)</f>
        <v>396.80000000000007</v>
      </c>
      <c r="P42" s="47">
        <f>SUM(P25:P41)</f>
        <v>647.19999999999993</v>
      </c>
      <c r="Q42" t="s">
        <v>126</v>
      </c>
    </row>
    <row r="43" spans="1:17" x14ac:dyDescent="0.2">
      <c r="C43" s="16"/>
      <c r="D43" s="10"/>
      <c r="I43" s="28" t="s">
        <v>25</v>
      </c>
      <c r="J43" s="44"/>
    </row>
    <row r="44" spans="1:17" x14ac:dyDescent="0.2">
      <c r="A44" t="s">
        <v>22</v>
      </c>
      <c r="B44" t="str">
        <f>$B$21&amp;$G$2&amp;H44</f>
        <v>iTru_DdeI_R2_RC_stub_1</v>
      </c>
      <c r="C44" s="14" t="str">
        <f>$C$9 &amp; I44 &amp; $C$15</f>
        <v>TNACCGTTAGAGATCGGAAGAGCACACGTaatcc</v>
      </c>
      <c r="D44" s="10">
        <f>LEN(C44)-$E$44-(7*$F$44)</f>
        <v>34</v>
      </c>
      <c r="E44" s="44">
        <v>0</v>
      </c>
      <c r="F44" s="44">
        <v>0</v>
      </c>
      <c r="G44" s="44">
        <v>9</v>
      </c>
      <c r="H44" s="44">
        <v>1</v>
      </c>
      <c r="I44" t="s">
        <v>114</v>
      </c>
      <c r="J44" s="10">
        <f t="shared" ref="J44:J55" si="20">LEN(I44)</f>
        <v>6</v>
      </c>
      <c r="L44" s="19">
        <f t="shared" ref="L44:L55" si="21">($M$15*$D44)+($F$44*$O$15)+($E$44*$P$15)</f>
        <v>6.12</v>
      </c>
      <c r="M44" s="21">
        <f t="shared" ref="M44:M55" si="22">($M$16*$D44)+($F$44*$O$16)+($E$44*$P$16)</f>
        <v>9.5200000000000014</v>
      </c>
      <c r="N44" s="19">
        <f t="shared" ref="N44:N55" si="23">($M$17*$D44)+($F$44*$O$17)+($E$44*$P$17)</f>
        <v>16.32</v>
      </c>
      <c r="O44" s="19">
        <f t="shared" ref="O44:O55" si="24">($M$18*$D44)+($F$44*$O$18)+($E$44*$P$18)</f>
        <v>18.700000000000003</v>
      </c>
      <c r="P44" s="19">
        <f t="shared" ref="P44:P55" si="25">($M$19*$D44)+($F$44*$O$19)+($E$44*$P$19)</f>
        <v>32.299999999999997</v>
      </c>
    </row>
    <row r="45" spans="1:17" x14ac:dyDescent="0.2">
      <c r="A45" t="s">
        <v>22</v>
      </c>
      <c r="B45" t="str">
        <f t="shared" ref="B45:B55" si="26">$B$21&amp;$G$2&amp;H45</f>
        <v>iTru_DdeI_R2_RC_stub_2</v>
      </c>
      <c r="C45" s="14" t="str">
        <f t="shared" ref="C45:C55" si="27">$C$9 &amp; I45 &amp; $C$15</f>
        <v>TNACGTACCGAAGATCGGAAGAGCACACGTaatcc</v>
      </c>
      <c r="D45" s="10">
        <f t="shared" ref="D45:D55" si="28">LEN(C45)-$E$44-(7*$F$44)</f>
        <v>35</v>
      </c>
      <c r="G45" s="44">
        <v>10</v>
      </c>
      <c r="H45" s="44">
        <v>2</v>
      </c>
      <c r="I45" t="s">
        <v>115</v>
      </c>
      <c r="J45" s="10">
        <f t="shared" si="20"/>
        <v>7</v>
      </c>
      <c r="L45" s="19">
        <f t="shared" si="21"/>
        <v>6.3</v>
      </c>
      <c r="M45" s="21">
        <f t="shared" si="22"/>
        <v>9.8000000000000007</v>
      </c>
      <c r="N45" s="19">
        <f t="shared" si="23"/>
        <v>16.8</v>
      </c>
      <c r="O45" s="19">
        <f t="shared" si="24"/>
        <v>19.25</v>
      </c>
      <c r="P45" s="19">
        <f t="shared" si="25"/>
        <v>33.25</v>
      </c>
    </row>
    <row r="46" spans="1:17" x14ac:dyDescent="0.2">
      <c r="A46" t="s">
        <v>22</v>
      </c>
      <c r="B46" t="str">
        <f t="shared" si="26"/>
        <v>iTru_DdeI_R2_RC_stub_3</v>
      </c>
      <c r="C46" s="14" t="str">
        <f t="shared" si="27"/>
        <v>TNACCAACGATCAGATCGGAAGAGCACACGTaatcc</v>
      </c>
      <c r="D46" s="10">
        <f t="shared" si="28"/>
        <v>36</v>
      </c>
      <c r="G46" s="44">
        <v>11</v>
      </c>
      <c r="H46" s="44">
        <v>3</v>
      </c>
      <c r="I46" t="s">
        <v>91</v>
      </c>
      <c r="J46" s="10">
        <f t="shared" si="20"/>
        <v>8</v>
      </c>
      <c r="L46" s="19">
        <f t="shared" si="21"/>
        <v>6.4799999999999995</v>
      </c>
      <c r="M46" s="21">
        <f t="shared" si="22"/>
        <v>10.080000000000002</v>
      </c>
      <c r="N46" s="19">
        <f t="shared" si="23"/>
        <v>17.28</v>
      </c>
      <c r="O46" s="19">
        <f t="shared" si="24"/>
        <v>19.8</v>
      </c>
      <c r="P46" s="19">
        <f t="shared" si="25"/>
        <v>34.199999999999996</v>
      </c>
    </row>
    <row r="47" spans="1:17" x14ac:dyDescent="0.2">
      <c r="A47" t="s">
        <v>22</v>
      </c>
      <c r="B47" t="str">
        <f t="shared" si="26"/>
        <v>iTru_DdeI_R2_RC_stub_4</v>
      </c>
      <c r="C47" s="14" t="str">
        <f t="shared" si="27"/>
        <v>TNACAGTGTAGCTAGATCGGAAGAGCACACGTaatcc</v>
      </c>
      <c r="D47" s="10">
        <f t="shared" si="28"/>
        <v>37</v>
      </c>
      <c r="G47" s="20">
        <v>12</v>
      </c>
      <c r="H47" s="20">
        <v>4</v>
      </c>
      <c r="I47" t="s">
        <v>116</v>
      </c>
      <c r="J47" s="10">
        <f t="shared" si="20"/>
        <v>9</v>
      </c>
      <c r="L47" s="19">
        <f t="shared" si="21"/>
        <v>6.66</v>
      </c>
      <c r="M47" s="21">
        <f t="shared" si="22"/>
        <v>10.360000000000001</v>
      </c>
      <c r="N47" s="19">
        <f t="shared" si="23"/>
        <v>17.759999999999998</v>
      </c>
      <c r="O47" s="19">
        <f t="shared" si="24"/>
        <v>20.350000000000001</v>
      </c>
      <c r="P47" s="19">
        <f t="shared" si="25"/>
        <v>35.15</v>
      </c>
    </row>
    <row r="48" spans="1:17" x14ac:dyDescent="0.2">
      <c r="A48" t="s">
        <v>22</v>
      </c>
      <c r="B48" t="str">
        <f t="shared" si="26"/>
        <v>iTru_DdeI_R2_RC_stub_5</v>
      </c>
      <c r="C48" s="14" t="str">
        <f t="shared" si="27"/>
        <v>TNACATGCGTAGATCGGAAGAGCACACGTaatcc</v>
      </c>
      <c r="D48" s="10">
        <f t="shared" si="28"/>
        <v>34</v>
      </c>
      <c r="G48" s="44">
        <v>13</v>
      </c>
      <c r="H48" s="44">
        <v>5</v>
      </c>
      <c r="I48" t="s">
        <v>117</v>
      </c>
      <c r="J48" s="10">
        <f t="shared" si="20"/>
        <v>6</v>
      </c>
      <c r="L48" s="19">
        <f t="shared" si="21"/>
        <v>6.12</v>
      </c>
      <c r="M48" s="21">
        <f t="shared" si="22"/>
        <v>9.5200000000000014</v>
      </c>
      <c r="N48" s="19">
        <f t="shared" si="23"/>
        <v>16.32</v>
      </c>
      <c r="O48" s="19">
        <f t="shared" si="24"/>
        <v>18.700000000000003</v>
      </c>
      <c r="P48" s="19">
        <f t="shared" si="25"/>
        <v>32.299999999999997</v>
      </c>
    </row>
    <row r="49" spans="1:16" x14ac:dyDescent="0.2">
      <c r="A49" t="s">
        <v>22</v>
      </c>
      <c r="B49" t="str">
        <f t="shared" si="26"/>
        <v>iTru_DdeI_R2_RC_stub_6</v>
      </c>
      <c r="C49" s="14" t="str">
        <f t="shared" si="27"/>
        <v>TNACTGCATACAGATCGGAAGAGCACACGTaatcc</v>
      </c>
      <c r="D49" s="10">
        <f t="shared" si="28"/>
        <v>35</v>
      </c>
      <c r="G49" s="44">
        <v>14</v>
      </c>
      <c r="H49" s="44">
        <v>6</v>
      </c>
      <c r="I49" t="s">
        <v>92</v>
      </c>
      <c r="J49" s="10">
        <f t="shared" si="20"/>
        <v>7</v>
      </c>
      <c r="L49" s="19">
        <f t="shared" si="21"/>
        <v>6.3</v>
      </c>
      <c r="M49" s="21">
        <f t="shared" si="22"/>
        <v>9.8000000000000007</v>
      </c>
      <c r="N49" s="19">
        <f t="shared" si="23"/>
        <v>16.8</v>
      </c>
      <c r="O49" s="19">
        <f t="shared" si="24"/>
        <v>19.25</v>
      </c>
      <c r="P49" s="19">
        <f t="shared" si="25"/>
        <v>33.25</v>
      </c>
    </row>
    <row r="50" spans="1:16" x14ac:dyDescent="0.2">
      <c r="A50" t="s">
        <v>22</v>
      </c>
      <c r="B50" t="str">
        <f t="shared" si="26"/>
        <v>iTru_DdeI_R2_RC_stub_7</v>
      </c>
      <c r="C50" s="14" t="str">
        <f t="shared" si="27"/>
        <v>TNACGACATGTGAGATCGGAAGAGCACACGTaatcc</v>
      </c>
      <c r="D50" s="10">
        <f t="shared" si="28"/>
        <v>36</v>
      </c>
      <c r="G50" s="44">
        <v>15</v>
      </c>
      <c r="H50" s="44">
        <v>7</v>
      </c>
      <c r="I50" t="s">
        <v>58</v>
      </c>
      <c r="J50" s="10">
        <f t="shared" si="20"/>
        <v>8</v>
      </c>
      <c r="L50" s="19">
        <f t="shared" si="21"/>
        <v>6.4799999999999995</v>
      </c>
      <c r="M50" s="21">
        <f t="shared" si="22"/>
        <v>10.080000000000002</v>
      </c>
      <c r="N50" s="19">
        <f t="shared" si="23"/>
        <v>17.28</v>
      </c>
      <c r="O50" s="19">
        <f t="shared" si="24"/>
        <v>19.8</v>
      </c>
      <c r="P50" s="19">
        <f t="shared" si="25"/>
        <v>34.199999999999996</v>
      </c>
    </row>
    <row r="51" spans="1:16" x14ac:dyDescent="0.2">
      <c r="A51" t="s">
        <v>22</v>
      </c>
      <c r="B51" t="str">
        <f t="shared" si="26"/>
        <v>iTru_DdeI_R2_RC_stub_8</v>
      </c>
      <c r="C51" s="14" t="str">
        <f t="shared" si="27"/>
        <v>TNACTCGTGCACAAGATCGGAAGAGCACACGTaatcc</v>
      </c>
      <c r="D51" s="10">
        <f t="shared" si="28"/>
        <v>37</v>
      </c>
      <c r="G51" s="20">
        <v>16</v>
      </c>
      <c r="H51" s="20">
        <v>8</v>
      </c>
      <c r="I51" t="s">
        <v>118</v>
      </c>
      <c r="J51" s="10">
        <f t="shared" si="20"/>
        <v>9</v>
      </c>
      <c r="L51" s="19">
        <f t="shared" si="21"/>
        <v>6.66</v>
      </c>
      <c r="M51" s="21">
        <f t="shared" si="22"/>
        <v>10.360000000000001</v>
      </c>
      <c r="N51" s="19">
        <f t="shared" si="23"/>
        <v>17.759999999999998</v>
      </c>
      <c r="O51" s="19">
        <f t="shared" si="24"/>
        <v>20.350000000000001</v>
      </c>
      <c r="P51" s="19">
        <f t="shared" si="25"/>
        <v>35.15</v>
      </c>
    </row>
    <row r="52" spans="1:16" x14ac:dyDescent="0.2">
      <c r="A52" t="s">
        <v>22</v>
      </c>
      <c r="B52" t="str">
        <f t="shared" si="26"/>
        <v>iTru_DdeI_R2_RC_stub_9</v>
      </c>
      <c r="C52" s="14" t="str">
        <f t="shared" si="27"/>
        <v>TNACTGATGCAGATCGGAAGAGCACACGTaatcc</v>
      </c>
      <c r="D52" s="10">
        <f t="shared" si="28"/>
        <v>34</v>
      </c>
      <c r="G52" s="44">
        <v>17</v>
      </c>
      <c r="H52" s="44">
        <v>9</v>
      </c>
      <c r="I52" t="s">
        <v>93</v>
      </c>
      <c r="J52" s="10">
        <f t="shared" si="20"/>
        <v>6</v>
      </c>
      <c r="L52" s="19">
        <f t="shared" si="21"/>
        <v>6.12</v>
      </c>
      <c r="M52" s="21">
        <f t="shared" si="22"/>
        <v>9.5200000000000014</v>
      </c>
      <c r="N52" s="19">
        <f t="shared" si="23"/>
        <v>16.32</v>
      </c>
      <c r="O52" s="19">
        <f t="shared" si="24"/>
        <v>18.700000000000003</v>
      </c>
      <c r="P52" s="19">
        <f t="shared" si="25"/>
        <v>32.299999999999997</v>
      </c>
    </row>
    <row r="53" spans="1:16" x14ac:dyDescent="0.2">
      <c r="A53" t="s">
        <v>22</v>
      </c>
      <c r="B53" t="str">
        <f t="shared" si="26"/>
        <v>iTru_DdeI_R2_RC_stub_10</v>
      </c>
      <c r="C53" s="14" t="str">
        <f t="shared" si="27"/>
        <v>TNACACAGCATAGATCGGAAGAGCACACGTaatcc</v>
      </c>
      <c r="D53" s="10">
        <f t="shared" si="28"/>
        <v>35</v>
      </c>
      <c r="G53" s="44">
        <v>18</v>
      </c>
      <c r="H53" s="44">
        <v>10</v>
      </c>
      <c r="I53" t="s">
        <v>119</v>
      </c>
      <c r="J53" s="10">
        <f t="shared" si="20"/>
        <v>7</v>
      </c>
      <c r="L53" s="19">
        <f t="shared" si="21"/>
        <v>6.3</v>
      </c>
      <c r="M53" s="21">
        <f t="shared" si="22"/>
        <v>9.8000000000000007</v>
      </c>
      <c r="N53" s="19">
        <f t="shared" si="23"/>
        <v>16.8</v>
      </c>
      <c r="O53" s="19">
        <f t="shared" si="24"/>
        <v>19.25</v>
      </c>
      <c r="P53" s="19">
        <f t="shared" si="25"/>
        <v>33.25</v>
      </c>
    </row>
    <row r="54" spans="1:16" x14ac:dyDescent="0.2">
      <c r="A54" t="s">
        <v>22</v>
      </c>
      <c r="B54" t="str">
        <f t="shared" si="26"/>
        <v>iTru_DdeI_R2_RC_stub_11</v>
      </c>
      <c r="C54" s="14" t="str">
        <f t="shared" si="27"/>
        <v>TNACAGGTCATGAGATCGGAAGAGCACACGTaatcc</v>
      </c>
      <c r="D54" s="10">
        <f t="shared" si="28"/>
        <v>36</v>
      </c>
      <c r="G54" s="44">
        <v>19</v>
      </c>
      <c r="H54" s="44">
        <v>11</v>
      </c>
      <c r="I54" t="s">
        <v>120</v>
      </c>
      <c r="J54" s="10">
        <f t="shared" si="20"/>
        <v>8</v>
      </c>
      <c r="L54" s="19">
        <f t="shared" si="21"/>
        <v>6.4799999999999995</v>
      </c>
      <c r="M54" s="21">
        <f t="shared" si="22"/>
        <v>10.080000000000002</v>
      </c>
      <c r="N54" s="19">
        <f t="shared" si="23"/>
        <v>17.28</v>
      </c>
      <c r="O54" s="19">
        <f t="shared" si="24"/>
        <v>19.8</v>
      </c>
      <c r="P54" s="19">
        <f t="shared" si="25"/>
        <v>34.199999999999996</v>
      </c>
    </row>
    <row r="55" spans="1:16" x14ac:dyDescent="0.2">
      <c r="A55" t="s">
        <v>22</v>
      </c>
      <c r="B55" t="str">
        <f t="shared" si="26"/>
        <v>iTru_DdeI_R2_RC_stub_12</v>
      </c>
      <c r="C55" s="14" t="str">
        <f t="shared" si="27"/>
        <v>TNACCTCACTGCAAGATCGGAAGAGCACACGTaatcc</v>
      </c>
      <c r="D55" s="10">
        <f t="shared" si="28"/>
        <v>37</v>
      </c>
      <c r="G55" s="20">
        <v>20</v>
      </c>
      <c r="H55" s="20">
        <v>12</v>
      </c>
      <c r="I55" t="s">
        <v>121</v>
      </c>
      <c r="J55" s="10">
        <f t="shared" si="20"/>
        <v>9</v>
      </c>
      <c r="L55" s="19">
        <f t="shared" si="21"/>
        <v>6.66</v>
      </c>
      <c r="M55" s="21">
        <f t="shared" si="22"/>
        <v>10.360000000000001</v>
      </c>
      <c r="N55" s="19">
        <f t="shared" si="23"/>
        <v>17.759999999999998</v>
      </c>
      <c r="O55" s="19">
        <f t="shared" si="24"/>
        <v>20.350000000000001</v>
      </c>
      <c r="P55" s="19">
        <f t="shared" si="25"/>
        <v>35.15</v>
      </c>
    </row>
    <row r="57" spans="1:16" x14ac:dyDescent="0.2">
      <c r="A57" t="s">
        <v>23</v>
      </c>
      <c r="B57" t="str">
        <f>$B$22&amp;$G$2&amp;H57</f>
        <v>iTru_DdeI_R2_1</v>
      </c>
      <c r="C57" s="14" t="str">
        <f>C$16&amp;I57&amp;$C$10</f>
        <v>GTGACTGGAGTTCAGACGTGTGCTCTTCCGATCTCTAACGG</v>
      </c>
      <c r="D57" s="10">
        <f>LEN(C57)-$E$57-(7*$F$57)</f>
        <v>41</v>
      </c>
      <c r="E57" s="44">
        <v>0</v>
      </c>
      <c r="F57" s="44">
        <v>0</v>
      </c>
      <c r="G57" s="44">
        <v>9</v>
      </c>
      <c r="H57" s="44">
        <v>1</v>
      </c>
      <c r="I57" s="34" t="s">
        <v>106</v>
      </c>
      <c r="J57" s="10">
        <f t="shared" ref="J57:J68" si="29">LEN(I57)</f>
        <v>6</v>
      </c>
      <c r="L57" s="19">
        <f t="shared" ref="L57:L68" si="30">($M$15*$D57)+($F$57*$O$15)+($E$57*$P$15)</f>
        <v>7.38</v>
      </c>
      <c r="M57" s="21">
        <f t="shared" ref="M57:M68" si="31">($M$16*$D57)+($F$57*$O$16)+($E$57*$P$16)</f>
        <v>11.48</v>
      </c>
      <c r="N57" s="19">
        <f t="shared" ref="N57:N68" si="32">($M$17*$D57)+($F$57*$O$17)+($E$57*$P$17)</f>
        <v>19.68</v>
      </c>
      <c r="O57" s="19">
        <f t="shared" ref="O57:O68" si="33">($M$18*$D57)+($F$57*$O$18)+($E$57*$P$18)</f>
        <v>22.55</v>
      </c>
      <c r="P57" s="19">
        <f t="shared" ref="P57:P68" si="34">($M$19*$D57)+($F$57*$O$19)+($E$57*$P$19)</f>
        <v>38.949999999999996</v>
      </c>
    </row>
    <row r="58" spans="1:16" x14ac:dyDescent="0.2">
      <c r="A58" t="s">
        <v>23</v>
      </c>
      <c r="B58" t="str">
        <f t="shared" ref="B58:B68" si="35">$B$22&amp;$G$2&amp;H58</f>
        <v>iTru_DdeI_R2_2</v>
      </c>
      <c r="C58" s="14" t="str">
        <f t="shared" ref="C58:C68" si="36">C$16&amp;I58&amp;$C$10</f>
        <v>GTGACTGGAGTTCAGACGTGTGCTCTTCCGATCTTCGGTACG</v>
      </c>
      <c r="D58" s="10">
        <f t="shared" ref="D58:D68" si="37">LEN(C58)-$E$57-(7*$F$57)</f>
        <v>42</v>
      </c>
      <c r="G58" s="44">
        <v>10</v>
      </c>
      <c r="H58" s="44">
        <v>2</v>
      </c>
      <c r="I58" s="34" t="s">
        <v>107</v>
      </c>
      <c r="J58" s="10">
        <f t="shared" si="29"/>
        <v>7</v>
      </c>
      <c r="L58" s="19">
        <f t="shared" si="30"/>
        <v>7.56</v>
      </c>
      <c r="M58" s="21">
        <f t="shared" si="31"/>
        <v>11.760000000000002</v>
      </c>
      <c r="N58" s="19">
        <f t="shared" si="32"/>
        <v>20.16</v>
      </c>
      <c r="O58" s="19">
        <f t="shared" si="33"/>
        <v>23.1</v>
      </c>
      <c r="P58" s="19">
        <f t="shared" si="34"/>
        <v>39.9</v>
      </c>
    </row>
    <row r="59" spans="1:16" x14ac:dyDescent="0.2">
      <c r="A59" t="s">
        <v>23</v>
      </c>
      <c r="B59" t="str">
        <f t="shared" si="35"/>
        <v>iTru_DdeI_R2_3</v>
      </c>
      <c r="C59" s="14" t="str">
        <f t="shared" si="36"/>
        <v>GTGACTGGAGTTCAGACGTGTGCTCTTCCGATCTGATCGTTGG</v>
      </c>
      <c r="D59" s="10">
        <f t="shared" si="37"/>
        <v>43</v>
      </c>
      <c r="G59" s="44">
        <v>11</v>
      </c>
      <c r="H59" s="44">
        <v>3</v>
      </c>
      <c r="I59" s="34" t="s">
        <v>94</v>
      </c>
      <c r="J59" s="10">
        <f t="shared" si="29"/>
        <v>8</v>
      </c>
      <c r="L59" s="19">
        <f t="shared" si="30"/>
        <v>7.7399999999999993</v>
      </c>
      <c r="M59" s="21">
        <f t="shared" si="31"/>
        <v>12.040000000000001</v>
      </c>
      <c r="N59" s="19">
        <f t="shared" si="32"/>
        <v>20.64</v>
      </c>
      <c r="O59" s="19">
        <f t="shared" si="33"/>
        <v>23.650000000000002</v>
      </c>
      <c r="P59" s="19">
        <f t="shared" si="34"/>
        <v>40.85</v>
      </c>
    </row>
    <row r="60" spans="1:16" x14ac:dyDescent="0.2">
      <c r="A60" t="s">
        <v>23</v>
      </c>
      <c r="B60" t="str">
        <f t="shared" si="35"/>
        <v>iTru_DdeI_R2_4</v>
      </c>
      <c r="C60" s="14" t="str">
        <f t="shared" si="36"/>
        <v>GTGACTGGAGTTCAGACGTGTGCTCTTCCGATCTAGCTACACTG</v>
      </c>
      <c r="D60" s="10">
        <f t="shared" si="37"/>
        <v>44</v>
      </c>
      <c r="G60" s="20">
        <v>12</v>
      </c>
      <c r="H60" s="20">
        <v>4</v>
      </c>
      <c r="I60" s="34" t="s">
        <v>108</v>
      </c>
      <c r="J60" s="10">
        <f t="shared" si="29"/>
        <v>9</v>
      </c>
      <c r="L60" s="19">
        <f t="shared" si="30"/>
        <v>7.92</v>
      </c>
      <c r="M60" s="21">
        <f t="shared" si="31"/>
        <v>12.32</v>
      </c>
      <c r="N60" s="19">
        <f t="shared" si="32"/>
        <v>21.119999999999997</v>
      </c>
      <c r="O60" s="19">
        <f t="shared" si="33"/>
        <v>24.200000000000003</v>
      </c>
      <c r="P60" s="19">
        <f t="shared" si="34"/>
        <v>41.8</v>
      </c>
    </row>
    <row r="61" spans="1:16" x14ac:dyDescent="0.2">
      <c r="A61" t="s">
        <v>23</v>
      </c>
      <c r="B61" t="str">
        <f t="shared" si="35"/>
        <v>iTru_DdeI_R2_5</v>
      </c>
      <c r="C61" s="14" t="str">
        <f t="shared" si="36"/>
        <v>GTGACTGGAGTTCAGACGTGTGCTCTTCCGATCTACGCATG</v>
      </c>
      <c r="D61" s="10">
        <f t="shared" si="37"/>
        <v>41</v>
      </c>
      <c r="G61" s="44">
        <v>13</v>
      </c>
      <c r="H61" s="44">
        <v>5</v>
      </c>
      <c r="I61" s="25" t="s">
        <v>109</v>
      </c>
      <c r="J61" s="10">
        <f t="shared" si="29"/>
        <v>6</v>
      </c>
      <c r="L61" s="19">
        <f t="shared" si="30"/>
        <v>7.38</v>
      </c>
      <c r="M61" s="21">
        <f t="shared" si="31"/>
        <v>11.48</v>
      </c>
      <c r="N61" s="19">
        <f t="shared" si="32"/>
        <v>19.68</v>
      </c>
      <c r="O61" s="19">
        <f t="shared" si="33"/>
        <v>22.55</v>
      </c>
      <c r="P61" s="19">
        <f t="shared" si="34"/>
        <v>38.949999999999996</v>
      </c>
    </row>
    <row r="62" spans="1:16" x14ac:dyDescent="0.2">
      <c r="A62" t="s">
        <v>23</v>
      </c>
      <c r="B62" t="str">
        <f t="shared" si="35"/>
        <v>iTru_DdeI_R2_6</v>
      </c>
      <c r="C62" s="14" t="str">
        <f t="shared" si="36"/>
        <v>GTGACTGGAGTTCAGACGTGTGCTCTTCCGATCTGTATGCAG</v>
      </c>
      <c r="D62" s="10">
        <f t="shared" si="37"/>
        <v>42</v>
      </c>
      <c r="G62" s="44">
        <v>14</v>
      </c>
      <c r="H62" s="44">
        <v>6</v>
      </c>
      <c r="I62" s="25" t="s">
        <v>95</v>
      </c>
      <c r="J62" s="10">
        <f t="shared" si="29"/>
        <v>7</v>
      </c>
      <c r="L62" s="19">
        <f t="shared" si="30"/>
        <v>7.56</v>
      </c>
      <c r="M62" s="21">
        <f t="shared" si="31"/>
        <v>11.760000000000002</v>
      </c>
      <c r="N62" s="19">
        <f t="shared" si="32"/>
        <v>20.16</v>
      </c>
      <c r="O62" s="19">
        <f t="shared" si="33"/>
        <v>23.1</v>
      </c>
      <c r="P62" s="19">
        <f t="shared" si="34"/>
        <v>39.9</v>
      </c>
    </row>
    <row r="63" spans="1:16" x14ac:dyDescent="0.2">
      <c r="A63" t="s">
        <v>23</v>
      </c>
      <c r="B63" t="str">
        <f t="shared" si="35"/>
        <v>iTru_DdeI_R2_7</v>
      </c>
      <c r="C63" s="14" t="str">
        <f t="shared" si="36"/>
        <v>GTGACTGGAGTTCAGACGTGTGCTCTTCCGATCTCACATGTCG</v>
      </c>
      <c r="D63" s="10">
        <f t="shared" si="37"/>
        <v>43</v>
      </c>
      <c r="G63" s="44">
        <v>15</v>
      </c>
      <c r="H63" s="44">
        <v>7</v>
      </c>
      <c r="I63" s="25" t="s">
        <v>89</v>
      </c>
      <c r="J63" s="10">
        <f t="shared" si="29"/>
        <v>8</v>
      </c>
      <c r="L63" s="19">
        <f t="shared" si="30"/>
        <v>7.7399999999999993</v>
      </c>
      <c r="M63" s="21">
        <f t="shared" si="31"/>
        <v>12.040000000000001</v>
      </c>
      <c r="N63" s="19">
        <f t="shared" si="32"/>
        <v>20.64</v>
      </c>
      <c r="O63" s="19">
        <f t="shared" si="33"/>
        <v>23.650000000000002</v>
      </c>
      <c r="P63" s="19">
        <f t="shared" si="34"/>
        <v>40.85</v>
      </c>
    </row>
    <row r="64" spans="1:16" x14ac:dyDescent="0.2">
      <c r="A64" t="s">
        <v>23</v>
      </c>
      <c r="B64" t="str">
        <f t="shared" si="35"/>
        <v>iTru_DdeI_R2_8</v>
      </c>
      <c r="C64" s="14" t="str">
        <f t="shared" si="36"/>
        <v>GTGACTGGAGTTCAGACGTGTGCTCTTCCGATCTTGTGCACGAG</v>
      </c>
      <c r="D64" s="10">
        <f t="shared" si="37"/>
        <v>44</v>
      </c>
      <c r="G64" s="20">
        <v>16</v>
      </c>
      <c r="H64" s="20">
        <v>8</v>
      </c>
      <c r="I64" s="25" t="s">
        <v>110</v>
      </c>
      <c r="J64" s="10">
        <f t="shared" si="29"/>
        <v>9</v>
      </c>
      <c r="L64" s="19">
        <f t="shared" si="30"/>
        <v>7.92</v>
      </c>
      <c r="M64" s="21">
        <f t="shared" si="31"/>
        <v>12.32</v>
      </c>
      <c r="N64" s="19">
        <f t="shared" si="32"/>
        <v>21.119999999999997</v>
      </c>
      <c r="O64" s="19">
        <f t="shared" si="33"/>
        <v>24.200000000000003</v>
      </c>
      <c r="P64" s="19">
        <f t="shared" si="34"/>
        <v>41.8</v>
      </c>
    </row>
    <row r="65" spans="1:17" x14ac:dyDescent="0.2">
      <c r="A65" t="s">
        <v>23</v>
      </c>
      <c r="B65" t="str">
        <f t="shared" si="35"/>
        <v>iTru_DdeI_R2_9</v>
      </c>
      <c r="C65" s="14" t="str">
        <f t="shared" si="36"/>
        <v>GTGACTGGAGTTCAGACGTGTGCTCTTCCGATCTGCATCAG</v>
      </c>
      <c r="D65" s="10">
        <f t="shared" si="37"/>
        <v>41</v>
      </c>
      <c r="G65" s="44">
        <v>17</v>
      </c>
      <c r="H65" s="44">
        <v>9</v>
      </c>
      <c r="I65" s="25" t="s">
        <v>96</v>
      </c>
      <c r="J65" s="10">
        <f t="shared" si="29"/>
        <v>6</v>
      </c>
      <c r="L65" s="19">
        <f t="shared" si="30"/>
        <v>7.38</v>
      </c>
      <c r="M65" s="21">
        <f t="shared" si="31"/>
        <v>11.48</v>
      </c>
      <c r="N65" s="19">
        <f t="shared" si="32"/>
        <v>19.68</v>
      </c>
      <c r="O65" s="19">
        <f t="shared" si="33"/>
        <v>22.55</v>
      </c>
      <c r="P65" s="19">
        <f t="shared" si="34"/>
        <v>38.949999999999996</v>
      </c>
    </row>
    <row r="66" spans="1:17" x14ac:dyDescent="0.2">
      <c r="A66" t="s">
        <v>23</v>
      </c>
      <c r="B66" t="str">
        <f t="shared" si="35"/>
        <v>iTru_DdeI_R2_10</v>
      </c>
      <c r="C66" s="14" t="str">
        <f t="shared" si="36"/>
        <v>GTGACTGGAGTTCAGACGTGTGCTCTTCCGATCTATGCTGTG</v>
      </c>
      <c r="D66" s="10">
        <f t="shared" si="37"/>
        <v>42</v>
      </c>
      <c r="G66" s="44">
        <v>18</v>
      </c>
      <c r="H66" s="44">
        <v>10</v>
      </c>
      <c r="I66" s="25" t="s">
        <v>111</v>
      </c>
      <c r="J66" s="10">
        <f t="shared" si="29"/>
        <v>7</v>
      </c>
      <c r="L66" s="19">
        <f t="shared" si="30"/>
        <v>7.56</v>
      </c>
      <c r="M66" s="21">
        <f t="shared" si="31"/>
        <v>11.760000000000002</v>
      </c>
      <c r="N66" s="19">
        <f t="shared" si="32"/>
        <v>20.16</v>
      </c>
      <c r="O66" s="19">
        <f t="shared" si="33"/>
        <v>23.1</v>
      </c>
      <c r="P66" s="19">
        <f t="shared" si="34"/>
        <v>39.9</v>
      </c>
    </row>
    <row r="67" spans="1:17" x14ac:dyDescent="0.2">
      <c r="A67" t="s">
        <v>23</v>
      </c>
      <c r="B67" t="str">
        <f t="shared" si="35"/>
        <v>iTru_DdeI_R2_11</v>
      </c>
      <c r="C67" s="14" t="str">
        <f t="shared" si="36"/>
        <v>GTGACTGGAGTTCAGACGTGTGCTCTTCCGATCTCATGACCTG</v>
      </c>
      <c r="D67" s="10">
        <f t="shared" si="37"/>
        <v>43</v>
      </c>
      <c r="G67" s="44">
        <v>19</v>
      </c>
      <c r="H67" s="44">
        <v>11</v>
      </c>
      <c r="I67" s="25" t="s">
        <v>112</v>
      </c>
      <c r="J67" s="10">
        <f t="shared" si="29"/>
        <v>8</v>
      </c>
      <c r="L67" s="19">
        <f t="shared" si="30"/>
        <v>7.7399999999999993</v>
      </c>
      <c r="M67" s="21">
        <f t="shared" si="31"/>
        <v>12.040000000000001</v>
      </c>
      <c r="N67" s="19">
        <f t="shared" si="32"/>
        <v>20.64</v>
      </c>
      <c r="O67" s="19">
        <f t="shared" si="33"/>
        <v>23.650000000000002</v>
      </c>
      <c r="P67" s="19">
        <f t="shared" si="34"/>
        <v>40.85</v>
      </c>
    </row>
    <row r="68" spans="1:17" x14ac:dyDescent="0.2">
      <c r="A68" t="s">
        <v>23</v>
      </c>
      <c r="B68" t="str">
        <f t="shared" si="35"/>
        <v>iTru_DdeI_R2_12</v>
      </c>
      <c r="C68" s="14" t="str">
        <f t="shared" si="36"/>
        <v>GTGACTGGAGTTCAGACGTGTGCTCTTCCGATCTTGCAGTGAGG</v>
      </c>
      <c r="D68" s="10">
        <f t="shared" si="37"/>
        <v>44</v>
      </c>
      <c r="G68" s="20">
        <v>20</v>
      </c>
      <c r="H68" s="20">
        <v>12</v>
      </c>
      <c r="I68" s="25" t="s">
        <v>113</v>
      </c>
      <c r="J68" s="10">
        <f t="shared" si="29"/>
        <v>9</v>
      </c>
      <c r="L68" s="23">
        <f t="shared" si="30"/>
        <v>7.92</v>
      </c>
      <c r="M68" s="22">
        <f t="shared" si="31"/>
        <v>12.32</v>
      </c>
      <c r="N68" s="23">
        <f t="shared" si="32"/>
        <v>21.119999999999997</v>
      </c>
      <c r="O68" s="23">
        <f t="shared" si="33"/>
        <v>24.200000000000003</v>
      </c>
      <c r="P68" s="23">
        <f t="shared" si="34"/>
        <v>41.8</v>
      </c>
    </row>
    <row r="69" spans="1:17" x14ac:dyDescent="0.2">
      <c r="D69" s="44"/>
      <c r="J69" s="44"/>
      <c r="L69" s="19">
        <f>SUM(L44:L68)</f>
        <v>168.47999999999996</v>
      </c>
      <c r="M69" s="21">
        <f t="shared" ref="M69:P69" si="38">SUM(M44:M68)</f>
        <v>262.07999999999993</v>
      </c>
      <c r="N69" s="37">
        <f t="shared" si="38"/>
        <v>449.28000000000003</v>
      </c>
      <c r="O69" s="19">
        <f t="shared" si="38"/>
        <v>514.79999999999995</v>
      </c>
      <c r="P69" s="19">
        <f t="shared" si="38"/>
        <v>889.19999999999982</v>
      </c>
      <c r="Q69" t="s">
        <v>126</v>
      </c>
    </row>
    <row r="70" spans="1:17" x14ac:dyDescent="0.2">
      <c r="B70" s="11" t="s">
        <v>5</v>
      </c>
      <c r="D70" s="44"/>
      <c r="J70" s="44"/>
      <c r="L70" s="19"/>
      <c r="M70" s="19"/>
      <c r="N70" s="19"/>
      <c r="O70" s="19"/>
      <c r="P70" s="19"/>
    </row>
    <row r="71" spans="1:17" x14ac:dyDescent="0.2">
      <c r="A71" s="13" t="s">
        <v>57</v>
      </c>
      <c r="B71" s="24" t="s">
        <v>6</v>
      </c>
      <c r="D71" s="44"/>
      <c r="J71" s="44"/>
      <c r="L71" s="19">
        <f>L42+L69</f>
        <v>352.15999999999997</v>
      </c>
      <c r="M71" s="21">
        <f>M42+M69</f>
        <v>503.3599999999999</v>
      </c>
      <c r="N71" s="19">
        <f>N42+N69</f>
        <v>825.76</v>
      </c>
      <c r="O71" s="19">
        <f t="shared" ref="O71:P71" si="39">O42+O69</f>
        <v>911.6</v>
      </c>
      <c r="P71" s="19">
        <f t="shared" si="39"/>
        <v>1536.3999999999996</v>
      </c>
      <c r="Q71" t="s">
        <v>46</v>
      </c>
    </row>
    <row r="72" spans="1:17" x14ac:dyDescent="0.2">
      <c r="A72" t="s">
        <v>137</v>
      </c>
      <c r="B72" t="s">
        <v>7</v>
      </c>
      <c r="C72" s="14" t="str">
        <f>C$8&amp;I72&amp;C$14</f>
        <v>/5phos/GAGATCGGAAGAGCGTCGTGTAGGGAAAGAGTGT</v>
      </c>
      <c r="D72" s="10">
        <f>LEN(C72)-7</f>
        <v>34</v>
      </c>
      <c r="J72" s="44"/>
    </row>
    <row r="73" spans="1:17" x14ac:dyDescent="0.2">
      <c r="A73" t="s">
        <v>137</v>
      </c>
      <c r="B73" t="s">
        <v>8</v>
      </c>
      <c r="C73" s="16" t="s">
        <v>136</v>
      </c>
      <c r="D73" s="10">
        <f>LEN(C73)-7</f>
        <v>44</v>
      </c>
      <c r="J73" s="44"/>
    </row>
    <row r="74" spans="1:17" x14ac:dyDescent="0.2">
      <c r="J74" s="44"/>
    </row>
    <row r="75" spans="1:17" x14ac:dyDescent="0.2">
      <c r="B75" t="s">
        <v>9</v>
      </c>
      <c r="J75" s="44"/>
    </row>
    <row r="76" spans="1:17" x14ac:dyDescent="0.2">
      <c r="B76" t="s">
        <v>10</v>
      </c>
      <c r="D76" s="44"/>
      <c r="J76" s="44"/>
    </row>
    <row r="77" spans="1:17" x14ac:dyDescent="0.2">
      <c r="D77" s="44"/>
      <c r="J77" s="44"/>
    </row>
    <row r="78" spans="1:17" x14ac:dyDescent="0.2">
      <c r="D78" s="44"/>
      <c r="J78" s="44"/>
    </row>
    <row r="79" spans="1:17" x14ac:dyDescent="0.2">
      <c r="D79" s="44"/>
      <c r="J79" s="44"/>
    </row>
    <row r="80" spans="1:17" x14ac:dyDescent="0.2">
      <c r="D80" s="44"/>
      <c r="J80" s="44"/>
    </row>
  </sheetData>
  <mergeCells count="2">
    <mergeCell ref="L13:N13"/>
    <mergeCell ref="L23:M23"/>
  </mergeCells>
  <phoneticPr fontId="19" type="noConversion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workbookViewId="0">
      <selection activeCell="C60" sqref="C60"/>
    </sheetView>
  </sheetViews>
  <sheetFormatPr baseColWidth="10" defaultRowHeight="16" x14ac:dyDescent="0.2"/>
  <cols>
    <col min="1" max="1" width="8.1640625" bestFit="1" customWidth="1"/>
    <col min="2" max="2" width="26" customWidth="1"/>
    <col min="3" max="3" width="68.1640625" customWidth="1"/>
    <col min="4" max="4" width="7.83203125" bestFit="1" customWidth="1"/>
    <col min="5" max="6" width="4.83203125" style="44" customWidth="1"/>
    <col min="7" max="7" width="6.83203125" customWidth="1"/>
    <col min="8" max="8" width="6.1640625" customWidth="1"/>
    <col min="9" max="9" width="14.1640625" customWidth="1"/>
    <col min="10" max="10" width="7.83203125" bestFit="1" customWidth="1"/>
    <col min="11" max="11" width="4.5" customWidth="1"/>
    <col min="12" max="12" width="10.6640625" customWidth="1"/>
    <col min="15" max="15" width="10.5" bestFit="1" customWidth="1"/>
    <col min="16" max="16" width="10.33203125" customWidth="1"/>
    <col min="17" max="17" width="8.6640625" customWidth="1"/>
    <col min="18" max="19" width="9" bestFit="1" customWidth="1"/>
    <col min="20" max="20" width="8" bestFit="1" customWidth="1"/>
    <col min="21" max="21" width="19.83203125" bestFit="1" customWidth="1"/>
  </cols>
  <sheetData>
    <row r="1" spans="1:17" ht="19" x14ac:dyDescent="0.25">
      <c r="A1" s="7" t="s">
        <v>138</v>
      </c>
      <c r="D1" s="44"/>
      <c r="J1" s="44"/>
    </row>
    <row r="2" spans="1:17" ht="19" x14ac:dyDescent="0.25">
      <c r="B2" s="33" t="s">
        <v>24</v>
      </c>
      <c r="C2" s="32"/>
      <c r="D2" s="44"/>
      <c r="F2" t="s">
        <v>26</v>
      </c>
      <c r="G2" t="s">
        <v>59</v>
      </c>
      <c r="J2" s="44"/>
    </row>
    <row r="3" spans="1:17" x14ac:dyDescent="0.2">
      <c r="B3" s="11"/>
      <c r="D3" s="44"/>
      <c r="J3" s="44"/>
    </row>
    <row r="4" spans="1:17" x14ac:dyDescent="0.2">
      <c r="B4" s="11"/>
      <c r="D4" s="44"/>
      <c r="J4" s="44"/>
    </row>
    <row r="5" spans="1:17" x14ac:dyDescent="0.2">
      <c r="D5" s="8" t="s">
        <v>61</v>
      </c>
      <c r="E5" s="43" t="s">
        <v>56</v>
      </c>
      <c r="F5" s="43" t="s">
        <v>134</v>
      </c>
      <c r="G5" t="s">
        <v>62</v>
      </c>
      <c r="J5" s="44"/>
    </row>
    <row r="6" spans="1:17" x14ac:dyDescent="0.2">
      <c r="B6" s="9" t="s">
        <v>11</v>
      </c>
      <c r="D6" s="44"/>
      <c r="J6" s="44"/>
    </row>
    <row r="7" spans="1:17" x14ac:dyDescent="0.2">
      <c r="A7" t="s">
        <v>21</v>
      </c>
      <c r="B7" s="1" t="s">
        <v>39</v>
      </c>
      <c r="C7" s="1" t="s">
        <v>85</v>
      </c>
      <c r="D7" s="10">
        <f>LEN(C7)</f>
        <v>1</v>
      </c>
      <c r="G7" s="11"/>
      <c r="J7" s="44"/>
    </row>
    <row r="8" spans="1:17" x14ac:dyDescent="0.2">
      <c r="A8" t="s">
        <v>20</v>
      </c>
      <c r="B8" s="2" t="s">
        <v>40</v>
      </c>
      <c r="C8" s="1" t="s">
        <v>133</v>
      </c>
      <c r="D8" s="10">
        <f>LEN(C8)-7</f>
        <v>3</v>
      </c>
      <c r="G8" s="11"/>
      <c r="J8" s="44"/>
    </row>
    <row r="9" spans="1:17" x14ac:dyDescent="0.2">
      <c r="A9" t="s">
        <v>22</v>
      </c>
      <c r="B9" s="1" t="s">
        <v>41</v>
      </c>
      <c r="C9" s="1" t="s">
        <v>87</v>
      </c>
      <c r="D9" s="10">
        <f t="shared" ref="D9:D10" si="0">LEN(C9)</f>
        <v>5</v>
      </c>
      <c r="G9" s="11"/>
      <c r="J9" s="44"/>
    </row>
    <row r="10" spans="1:17" x14ac:dyDescent="0.2">
      <c r="A10" t="s">
        <v>23</v>
      </c>
      <c r="B10" s="2" t="s">
        <v>42</v>
      </c>
      <c r="C10" s="1" t="s">
        <v>81</v>
      </c>
      <c r="D10" s="10">
        <f t="shared" si="0"/>
        <v>1</v>
      </c>
      <c r="G10" s="11"/>
      <c r="J10" s="44"/>
    </row>
    <row r="11" spans="1:17" x14ac:dyDescent="0.2">
      <c r="B11" s="12"/>
      <c r="C11" s="4"/>
      <c r="D11" s="10"/>
      <c r="J11" s="44"/>
    </row>
    <row r="12" spans="1:17" x14ac:dyDescent="0.2">
      <c r="B12" s="13" t="s">
        <v>12</v>
      </c>
      <c r="D12" s="44"/>
      <c r="J12" s="44"/>
    </row>
    <row r="13" spans="1:17" x14ac:dyDescent="0.2">
      <c r="A13" t="s">
        <v>21</v>
      </c>
      <c r="B13" t="s">
        <v>29</v>
      </c>
      <c r="C13" s="6" t="s">
        <v>98</v>
      </c>
      <c r="D13" s="10">
        <f t="shared" ref="D13:D16" si="1">LEN(C13)</f>
        <v>18</v>
      </c>
      <c r="E13" s="46"/>
      <c r="F13" s="46"/>
      <c r="J13" s="44"/>
      <c r="L13" s="87" t="s">
        <v>405</v>
      </c>
      <c r="M13" s="87"/>
      <c r="N13" s="87"/>
    </row>
    <row r="14" spans="1:17" x14ac:dyDescent="0.2">
      <c r="A14" t="s">
        <v>20</v>
      </c>
      <c r="B14" t="s">
        <v>97</v>
      </c>
      <c r="C14" s="5" t="s">
        <v>88</v>
      </c>
      <c r="D14" s="10">
        <f t="shared" si="1"/>
        <v>33</v>
      </c>
      <c r="E14" s="46"/>
      <c r="F14" s="46"/>
      <c r="J14" s="44"/>
      <c r="L14" s="13" t="s">
        <v>63</v>
      </c>
      <c r="M14" s="13" t="s">
        <v>64</v>
      </c>
      <c r="N14" s="43" t="s">
        <v>65</v>
      </c>
      <c r="O14" s="45" t="s">
        <v>123</v>
      </c>
      <c r="P14" s="13" t="s">
        <v>125</v>
      </c>
    </row>
    <row r="15" spans="1:17" x14ac:dyDescent="0.2">
      <c r="A15" t="s">
        <v>22</v>
      </c>
      <c r="B15" t="s">
        <v>30</v>
      </c>
      <c r="C15" s="4" t="s">
        <v>99</v>
      </c>
      <c r="D15" s="10">
        <f t="shared" si="1"/>
        <v>24</v>
      </c>
      <c r="E15" s="46"/>
      <c r="F15" s="46">
        <v>1</v>
      </c>
      <c r="G15" s="11" t="s">
        <v>105</v>
      </c>
      <c r="J15" s="44" t="s">
        <v>48</v>
      </c>
      <c r="L15" t="s">
        <v>66</v>
      </c>
      <c r="M15" s="15">
        <v>0.18</v>
      </c>
      <c r="N15" s="44" t="s">
        <v>67</v>
      </c>
      <c r="O15" s="19">
        <v>10</v>
      </c>
      <c r="P15" s="35">
        <v>3.5</v>
      </c>
      <c r="Q15" s="29" t="s">
        <v>47</v>
      </c>
    </row>
    <row r="16" spans="1:17" x14ac:dyDescent="0.2">
      <c r="A16" t="s">
        <v>23</v>
      </c>
      <c r="B16" t="s">
        <v>31</v>
      </c>
      <c r="C16" s="3" t="s">
        <v>100</v>
      </c>
      <c r="D16" s="10">
        <f t="shared" si="1"/>
        <v>34</v>
      </c>
      <c r="E16" s="46"/>
      <c r="F16" s="46"/>
      <c r="G16" s="11"/>
      <c r="J16" s="44" t="s">
        <v>48</v>
      </c>
      <c r="L16" t="s">
        <v>68</v>
      </c>
      <c r="M16" s="15">
        <v>0.28000000000000003</v>
      </c>
      <c r="N16" s="17" t="s">
        <v>69</v>
      </c>
      <c r="O16" s="19">
        <v>10</v>
      </c>
      <c r="P16" s="19">
        <v>3.5</v>
      </c>
    </row>
    <row r="17" spans="1:18" x14ac:dyDescent="0.2">
      <c r="D17" s="46"/>
      <c r="E17" s="46"/>
      <c r="F17" s="46"/>
      <c r="J17" s="44" t="s">
        <v>48</v>
      </c>
      <c r="L17" t="s">
        <v>122</v>
      </c>
      <c r="M17" s="15">
        <v>0.48</v>
      </c>
      <c r="N17" s="17" t="s">
        <v>124</v>
      </c>
      <c r="O17" s="19">
        <v>12.5</v>
      </c>
      <c r="P17" s="19">
        <v>3.5</v>
      </c>
    </row>
    <row r="18" spans="1:18" x14ac:dyDescent="0.2">
      <c r="B18" s="13" t="s">
        <v>127</v>
      </c>
      <c r="D18" s="46"/>
      <c r="E18" s="46"/>
      <c r="F18" s="46"/>
      <c r="J18" s="44" t="s">
        <v>49</v>
      </c>
      <c r="L18" t="s">
        <v>68</v>
      </c>
      <c r="M18" s="15">
        <v>0.55000000000000004</v>
      </c>
      <c r="N18" s="17" t="s">
        <v>69</v>
      </c>
      <c r="O18" s="19">
        <v>10</v>
      </c>
      <c r="P18" s="19">
        <v>3.5</v>
      </c>
    </row>
    <row r="19" spans="1:18" x14ac:dyDescent="0.2">
      <c r="A19" t="s">
        <v>21</v>
      </c>
      <c r="B19" t="str">
        <f>$F$2&amp;B7&amp;$G$2&amp;B13</f>
        <v>iTru_CviQI_R1_stub</v>
      </c>
      <c r="C19" s="42" t="str">
        <f>$C$13&amp;$C$7</f>
        <v>ACGACGCTCTTCCGATCTG</v>
      </c>
      <c r="D19" s="10">
        <f>LEN(C19)-E19-(7*F19)</f>
        <v>19</v>
      </c>
      <c r="E19" s="46"/>
      <c r="F19" s="46"/>
      <c r="J19" s="44" t="s">
        <v>49</v>
      </c>
      <c r="L19" t="s">
        <v>122</v>
      </c>
      <c r="M19" s="15">
        <v>0.95</v>
      </c>
      <c r="N19" s="17" t="s">
        <v>124</v>
      </c>
      <c r="O19" s="19">
        <v>12.5</v>
      </c>
      <c r="P19" s="19">
        <v>3.5</v>
      </c>
    </row>
    <row r="20" spans="1:18" x14ac:dyDescent="0.2">
      <c r="A20" t="s">
        <v>20</v>
      </c>
      <c r="B20" t="str">
        <f>$F$2&amp;B8&amp;$G$2&amp;B14</f>
        <v>iTru_CviQI_R1_RCp</v>
      </c>
      <c r="C20" s="42" t="str">
        <f>$C$8&amp;$C$14</f>
        <v>/5phos/TACAGATCGGAAGAGCGTCGTGTAGGGAAAGAGTGT</v>
      </c>
      <c r="D20" s="10">
        <f t="shared" ref="D20:D22" si="2">LEN(C20)-E20-(7*F20)</f>
        <v>36</v>
      </c>
      <c r="E20" s="46"/>
      <c r="F20" s="46">
        <v>1</v>
      </c>
    </row>
    <row r="21" spans="1:18" x14ac:dyDescent="0.2">
      <c r="A21" t="s">
        <v>22</v>
      </c>
      <c r="B21" t="str">
        <f>$F$2&amp;B9&amp;$G$2&amp;B15</f>
        <v>iTru_HindIII_R2_RC_stub</v>
      </c>
      <c r="C21" s="31" t="str">
        <f>C$9&amp;C$15</f>
        <v>AGCTAAGATCGGAAGAGCACACGTaatcc</v>
      </c>
      <c r="D21" s="10">
        <f t="shared" si="2"/>
        <v>29</v>
      </c>
      <c r="E21" s="46"/>
      <c r="F21" s="46"/>
    </row>
    <row r="22" spans="1:18" x14ac:dyDescent="0.2">
      <c r="A22" t="s">
        <v>23</v>
      </c>
      <c r="B22" t="str">
        <f>$F$2&amp;B10&amp;$G$2&amp;B16</f>
        <v>iTru_HindIII_R2</v>
      </c>
      <c r="C22" s="31" t="str">
        <f>$C$16&amp;$C$10</f>
        <v>GTGACTGGAGTTCAGACGTGTGCTCTTCCGATCTT</v>
      </c>
      <c r="D22" s="10">
        <f t="shared" si="2"/>
        <v>35</v>
      </c>
      <c r="E22" s="46"/>
      <c r="F22" s="46"/>
    </row>
    <row r="23" spans="1:18" x14ac:dyDescent="0.2">
      <c r="D23" s="44"/>
      <c r="J23" s="44"/>
      <c r="L23" s="88" t="s">
        <v>50</v>
      </c>
      <c r="M23" s="88"/>
    </row>
    <row r="24" spans="1:18" ht="32" x14ac:dyDescent="0.2">
      <c r="B24" s="13" t="s">
        <v>70</v>
      </c>
      <c r="D24" s="44"/>
      <c r="G24" s="30" t="s">
        <v>71</v>
      </c>
      <c r="H24" s="30" t="s">
        <v>72</v>
      </c>
      <c r="I24" s="18" t="s">
        <v>60</v>
      </c>
      <c r="J24" s="8" t="s">
        <v>61</v>
      </c>
      <c r="L24" s="36" t="s">
        <v>51</v>
      </c>
      <c r="M24" s="36" t="s">
        <v>52</v>
      </c>
      <c r="N24" s="36" t="s">
        <v>53</v>
      </c>
      <c r="O24" s="36" t="s">
        <v>54</v>
      </c>
      <c r="P24" s="36" t="s">
        <v>55</v>
      </c>
    </row>
    <row r="25" spans="1:18" x14ac:dyDescent="0.2">
      <c r="A25" t="s">
        <v>21</v>
      </c>
      <c r="B25" t="str">
        <f>$B$19&amp;$G$2&amp;H25</f>
        <v>iTru_CviQI_R1_stub_A</v>
      </c>
      <c r="C25" s="14" t="str">
        <f>C$13&amp;I25&amp;C$7</f>
        <v>ACGACGCTCTTCCGATCTCCGAATG</v>
      </c>
      <c r="D25" s="10">
        <f>LEN(C25)-$E$25-(7*$F$25)</f>
        <v>25</v>
      </c>
      <c r="E25" s="44">
        <v>0</v>
      </c>
      <c r="F25" s="44">
        <v>0</v>
      </c>
      <c r="G25" s="44">
        <v>1</v>
      </c>
      <c r="H25" s="44" t="s">
        <v>73</v>
      </c>
      <c r="I25" s="25" t="s">
        <v>13</v>
      </c>
      <c r="J25" s="10">
        <f t="shared" ref="J25:J41" si="3">LEN(I25)</f>
        <v>6</v>
      </c>
      <c r="L25" s="47">
        <f t="shared" ref="L25:L32" si="4">($M$15*$D25)+($F$25*$O$15)+($E$25*$P$15)</f>
        <v>4.5</v>
      </c>
      <c r="M25" s="48">
        <f t="shared" ref="M25:M32" si="5">($M$16*$D25)+($F$25*$O$16)+($E$25*$P$16)</f>
        <v>7.0000000000000009</v>
      </c>
      <c r="N25" s="47">
        <f t="shared" ref="N25:N32" si="6">($M$17*$D25)+($F$25*$O$17)+($E$25*$P$17)</f>
        <v>12</v>
      </c>
      <c r="O25" s="47">
        <f t="shared" ref="O25:O32" si="7">($M$18*$D25)+($F$25*$O$18)+($E$25*$P$18)</f>
        <v>13.750000000000002</v>
      </c>
      <c r="P25" s="47">
        <f t="shared" ref="P25:P32" si="8">($M$19*$D25)+($F$25*$O$19)+($E$25*$P$19)</f>
        <v>23.75</v>
      </c>
      <c r="R25" t="s">
        <v>135</v>
      </c>
    </row>
    <row r="26" spans="1:18" x14ac:dyDescent="0.2">
      <c r="A26" t="s">
        <v>21</v>
      </c>
      <c r="B26" t="str">
        <f t="shared" ref="B26:B32" si="9">$B$19&amp;$G$2&amp;H26</f>
        <v>iTru_CviQI_R1_stub_B</v>
      </c>
      <c r="C26" s="14" t="str">
        <f t="shared" ref="C26:C32" si="10">C$13&amp;I26&amp;C$7</f>
        <v>ACGACGCTCTTCCGATCTTTAGGCAG</v>
      </c>
      <c r="D26" s="10">
        <f t="shared" ref="D26:D32" si="11">LEN(C26)-$E$25-(7*$F$25)</f>
        <v>26</v>
      </c>
      <c r="G26" s="44">
        <v>2</v>
      </c>
      <c r="H26" s="44" t="s">
        <v>74</v>
      </c>
      <c r="I26" s="25" t="s">
        <v>14</v>
      </c>
      <c r="J26" s="10">
        <f t="shared" si="3"/>
        <v>7</v>
      </c>
      <c r="L26" s="47">
        <f t="shared" si="4"/>
        <v>4.68</v>
      </c>
      <c r="M26" s="48">
        <f t="shared" si="5"/>
        <v>7.2800000000000011</v>
      </c>
      <c r="N26" s="47">
        <f t="shared" si="6"/>
        <v>12.48</v>
      </c>
      <c r="O26" s="47">
        <f t="shared" si="7"/>
        <v>14.3</v>
      </c>
      <c r="P26" s="47">
        <f t="shared" si="8"/>
        <v>24.7</v>
      </c>
    </row>
    <row r="27" spans="1:18" x14ac:dyDescent="0.2">
      <c r="A27" t="s">
        <v>21</v>
      </c>
      <c r="B27" t="str">
        <f t="shared" si="9"/>
        <v>iTru_CviQI_R1_stub_C</v>
      </c>
      <c r="C27" s="14" t="str">
        <f t="shared" si="10"/>
        <v>ACGACGCTCTTCCGATCTAACTCGTCG</v>
      </c>
      <c r="D27" s="10">
        <f t="shared" si="11"/>
        <v>27</v>
      </c>
      <c r="G27" s="44">
        <v>3</v>
      </c>
      <c r="H27" s="44" t="s">
        <v>75</v>
      </c>
      <c r="I27" s="25" t="s">
        <v>15</v>
      </c>
      <c r="J27" s="10">
        <f t="shared" si="3"/>
        <v>8</v>
      </c>
      <c r="L27" s="47">
        <f t="shared" si="4"/>
        <v>4.8599999999999994</v>
      </c>
      <c r="M27" s="48">
        <f t="shared" si="5"/>
        <v>7.5600000000000005</v>
      </c>
      <c r="N27" s="47">
        <f t="shared" si="6"/>
        <v>12.959999999999999</v>
      </c>
      <c r="O27" s="47">
        <f t="shared" si="7"/>
        <v>14.850000000000001</v>
      </c>
      <c r="P27" s="47">
        <f t="shared" si="8"/>
        <v>25.65</v>
      </c>
    </row>
    <row r="28" spans="1:18" x14ac:dyDescent="0.2">
      <c r="A28" t="s">
        <v>21</v>
      </c>
      <c r="B28" t="str">
        <f t="shared" si="9"/>
        <v>iTru_CviQI_R1_stub_D</v>
      </c>
      <c r="C28" s="14" t="str">
        <f t="shared" si="10"/>
        <v>ACGACGCTCTTCCGATCTGGTCTACGTG</v>
      </c>
      <c r="D28" s="10">
        <f t="shared" si="11"/>
        <v>28</v>
      </c>
      <c r="G28" s="20">
        <v>4</v>
      </c>
      <c r="H28" s="20" t="s">
        <v>76</v>
      </c>
      <c r="I28" s="26" t="s">
        <v>16</v>
      </c>
      <c r="J28" s="10">
        <f t="shared" si="3"/>
        <v>9</v>
      </c>
      <c r="L28" s="47">
        <f t="shared" si="4"/>
        <v>5.04</v>
      </c>
      <c r="M28" s="48">
        <f t="shared" si="5"/>
        <v>7.8400000000000007</v>
      </c>
      <c r="N28" s="47">
        <f t="shared" si="6"/>
        <v>13.44</v>
      </c>
      <c r="O28" s="47">
        <f t="shared" si="7"/>
        <v>15.400000000000002</v>
      </c>
      <c r="P28" s="47">
        <f t="shared" si="8"/>
        <v>26.599999999999998</v>
      </c>
    </row>
    <row r="29" spans="1:18" x14ac:dyDescent="0.2">
      <c r="A29" t="s">
        <v>21</v>
      </c>
      <c r="B29" t="str">
        <f t="shared" si="9"/>
        <v>iTru_CviQI_R1_stub_E</v>
      </c>
      <c r="C29" s="14" t="str">
        <f t="shared" si="10"/>
        <v>ACGACGCTCTTCCGATCTGATACCG</v>
      </c>
      <c r="D29" s="10">
        <f t="shared" si="11"/>
        <v>25</v>
      </c>
      <c r="G29" s="44">
        <v>5</v>
      </c>
      <c r="H29" s="44" t="s">
        <v>77</v>
      </c>
      <c r="I29" s="25" t="s">
        <v>17</v>
      </c>
      <c r="J29" s="10">
        <f t="shared" si="3"/>
        <v>6</v>
      </c>
      <c r="L29" s="47">
        <f t="shared" si="4"/>
        <v>4.5</v>
      </c>
      <c r="M29" s="48">
        <f t="shared" si="5"/>
        <v>7.0000000000000009</v>
      </c>
      <c r="N29" s="47">
        <f t="shared" si="6"/>
        <v>12</v>
      </c>
      <c r="O29" s="47">
        <f t="shared" si="7"/>
        <v>13.750000000000002</v>
      </c>
      <c r="P29" s="47">
        <f t="shared" si="8"/>
        <v>23.75</v>
      </c>
    </row>
    <row r="30" spans="1:18" x14ac:dyDescent="0.2">
      <c r="A30" t="s">
        <v>21</v>
      </c>
      <c r="B30" t="str">
        <f t="shared" si="9"/>
        <v>iTru_CviQI_R1_stub_F</v>
      </c>
      <c r="C30" s="14" t="str">
        <f t="shared" si="10"/>
        <v>ACGACGCTCTTCCGATCTAGCGTTGG</v>
      </c>
      <c r="D30" s="10">
        <f t="shared" si="11"/>
        <v>26</v>
      </c>
      <c r="G30" s="44">
        <v>6</v>
      </c>
      <c r="H30" s="44" t="s">
        <v>78</v>
      </c>
      <c r="I30" s="25" t="s">
        <v>18</v>
      </c>
      <c r="J30" s="10">
        <f t="shared" si="3"/>
        <v>7</v>
      </c>
      <c r="L30" s="47">
        <f t="shared" si="4"/>
        <v>4.68</v>
      </c>
      <c r="M30" s="48">
        <f t="shared" si="5"/>
        <v>7.2800000000000011</v>
      </c>
      <c r="N30" s="47">
        <f t="shared" si="6"/>
        <v>12.48</v>
      </c>
      <c r="O30" s="47">
        <f t="shared" si="7"/>
        <v>14.3</v>
      </c>
      <c r="P30" s="47">
        <f t="shared" si="8"/>
        <v>24.7</v>
      </c>
    </row>
    <row r="31" spans="1:18" x14ac:dyDescent="0.2">
      <c r="A31" t="s">
        <v>21</v>
      </c>
      <c r="B31" t="str">
        <f t="shared" si="9"/>
        <v>iTru_CviQI_R1_stub_G</v>
      </c>
      <c r="C31" s="14" t="str">
        <f t="shared" si="10"/>
        <v>ACGACGCTCTTCCGATCTCTGCAACTG</v>
      </c>
      <c r="D31" s="10">
        <f t="shared" si="11"/>
        <v>27</v>
      </c>
      <c r="G31" s="44">
        <v>7</v>
      </c>
      <c r="H31" s="44" t="s">
        <v>79</v>
      </c>
      <c r="I31" s="25" t="s">
        <v>19</v>
      </c>
      <c r="J31" s="10">
        <f t="shared" si="3"/>
        <v>8</v>
      </c>
      <c r="L31" s="47">
        <f t="shared" si="4"/>
        <v>4.8599999999999994</v>
      </c>
      <c r="M31" s="48">
        <f t="shared" si="5"/>
        <v>7.5600000000000005</v>
      </c>
      <c r="N31" s="47">
        <f t="shared" si="6"/>
        <v>12.959999999999999</v>
      </c>
      <c r="O31" s="47">
        <f t="shared" si="7"/>
        <v>14.850000000000001</v>
      </c>
      <c r="P31" s="47">
        <f t="shared" si="8"/>
        <v>25.65</v>
      </c>
    </row>
    <row r="32" spans="1:18" x14ac:dyDescent="0.2">
      <c r="A32" t="s">
        <v>21</v>
      </c>
      <c r="B32" t="str">
        <f t="shared" si="9"/>
        <v>iTru_CviQI_R1_stub_H</v>
      </c>
      <c r="C32" s="14" t="str">
        <f t="shared" si="10"/>
        <v>ACGACGCTCTTCCGATCTTCATGGTCAG</v>
      </c>
      <c r="D32" s="10">
        <f t="shared" si="11"/>
        <v>28</v>
      </c>
      <c r="G32" s="20">
        <v>8</v>
      </c>
      <c r="H32" s="20" t="s">
        <v>80</v>
      </c>
      <c r="I32" s="41" t="s">
        <v>90</v>
      </c>
      <c r="J32" s="10">
        <f t="shared" si="3"/>
        <v>9</v>
      </c>
      <c r="L32" s="47">
        <f t="shared" si="4"/>
        <v>5.04</v>
      </c>
      <c r="M32" s="48">
        <f t="shared" si="5"/>
        <v>7.8400000000000007</v>
      </c>
      <c r="N32" s="47">
        <f t="shared" si="6"/>
        <v>13.44</v>
      </c>
      <c r="O32" s="47">
        <f t="shared" si="7"/>
        <v>15.400000000000002</v>
      </c>
      <c r="P32" s="47">
        <f t="shared" si="8"/>
        <v>26.599999999999998</v>
      </c>
    </row>
    <row r="33" spans="1:17" x14ac:dyDescent="0.2">
      <c r="C33" s="16"/>
      <c r="D33" s="10"/>
      <c r="G33" s="27"/>
      <c r="H33" s="27"/>
      <c r="I33" s="28" t="s">
        <v>25</v>
      </c>
      <c r="J33" s="10">
        <f t="shared" si="3"/>
        <v>13</v>
      </c>
      <c r="L33" s="19"/>
      <c r="M33" s="14"/>
    </row>
    <row r="34" spans="1:17" x14ac:dyDescent="0.2">
      <c r="A34" t="s">
        <v>20</v>
      </c>
      <c r="B34" t="str">
        <f>$B$20&amp;$G$2&amp;H34</f>
        <v>iTru_CviQI_R1_RCp_A</v>
      </c>
      <c r="C34" s="14" t="str">
        <f>C$8&amp;I34&amp;C$14</f>
        <v>/5phos/TACATTCGGAGATCGGAAGAGCGTCGTGTAGGGAAAGAGTGT</v>
      </c>
      <c r="D34" s="10">
        <f>LEN(C34)-$E$34-(7*$F$34)</f>
        <v>42</v>
      </c>
      <c r="E34" s="44">
        <v>0</v>
      </c>
      <c r="F34" s="44">
        <v>1</v>
      </c>
      <c r="G34" s="44">
        <v>1</v>
      </c>
      <c r="H34" s="44" t="s">
        <v>73</v>
      </c>
      <c r="I34" s="25" t="s">
        <v>43</v>
      </c>
      <c r="J34" s="10">
        <f t="shared" si="3"/>
        <v>6</v>
      </c>
      <c r="L34" s="47">
        <f t="shared" ref="L34:L41" si="12">($M$15*$D34)+($F$34*$O$15)+($E$34*$P$15)</f>
        <v>17.559999999999999</v>
      </c>
      <c r="M34" s="48">
        <f t="shared" ref="M34:M41" si="13">($M$16*$D34)+($F$34*$O$16)+($E$34*$P$16)</f>
        <v>21.76</v>
      </c>
      <c r="N34" s="47">
        <f t="shared" ref="N34:N41" si="14">($M$17*$D34)+($F$34*$O$17)+($E$34*$P$17)</f>
        <v>32.659999999999997</v>
      </c>
      <c r="O34" s="47">
        <f t="shared" ref="O34:O41" si="15">($M$18*$D34)+($F$34*$O$18)+($E$34*$P$18)</f>
        <v>33.1</v>
      </c>
      <c r="P34" s="47">
        <f t="shared" ref="P34:P41" si="16">($M$19*$D34)+($F$34*$O$19)+($E$34*$P$19)</f>
        <v>52.4</v>
      </c>
    </row>
    <row r="35" spans="1:17" x14ac:dyDescent="0.2">
      <c r="A35" t="s">
        <v>20</v>
      </c>
      <c r="B35" t="str">
        <f t="shared" ref="B35:B41" si="17">$B$20&amp;$G$2&amp;H35</f>
        <v>iTru_CviQI_R1_RCp_B</v>
      </c>
      <c r="C35" s="14" t="str">
        <f t="shared" ref="C35:C41" si="18">C$8&amp;I35&amp;C$14</f>
        <v>/5phos/TACTGCCTAAAGATCGGAAGAGCGTCGTGTAGGGAAAGAGTGT</v>
      </c>
      <c r="D35" s="10">
        <f t="shared" ref="D35:D41" si="19">LEN(C35)-$E$34-(7*$F$34)</f>
        <v>43</v>
      </c>
      <c r="G35" s="44">
        <v>2</v>
      </c>
      <c r="H35" s="44" t="s">
        <v>74</v>
      </c>
      <c r="I35" s="25" t="s">
        <v>44</v>
      </c>
      <c r="J35" s="10">
        <f t="shared" si="3"/>
        <v>7</v>
      </c>
      <c r="L35" s="47">
        <f t="shared" si="12"/>
        <v>17.739999999999998</v>
      </c>
      <c r="M35" s="48">
        <f t="shared" si="13"/>
        <v>22.04</v>
      </c>
      <c r="N35" s="47">
        <f t="shared" si="14"/>
        <v>33.14</v>
      </c>
      <c r="O35" s="47">
        <f t="shared" si="15"/>
        <v>33.650000000000006</v>
      </c>
      <c r="P35" s="47">
        <f t="shared" si="16"/>
        <v>53.35</v>
      </c>
    </row>
    <row r="36" spans="1:17" x14ac:dyDescent="0.2">
      <c r="A36" t="s">
        <v>20</v>
      </c>
      <c r="B36" t="str">
        <f t="shared" si="17"/>
        <v>iTru_CviQI_R1_RCp_C</v>
      </c>
      <c r="C36" s="14" t="str">
        <f t="shared" si="18"/>
        <v>/5phos/TACGACGAGTTAGATCGGAAGAGCGTCGTGTAGGGAAAGAGTGT</v>
      </c>
      <c r="D36" s="10">
        <f t="shared" si="19"/>
        <v>44</v>
      </c>
      <c r="G36" s="44">
        <v>3</v>
      </c>
      <c r="H36" s="44" t="s">
        <v>75</v>
      </c>
      <c r="I36" s="25" t="s">
        <v>45</v>
      </c>
      <c r="J36" s="10">
        <f t="shared" si="3"/>
        <v>8</v>
      </c>
      <c r="L36" s="47">
        <f t="shared" si="12"/>
        <v>17.920000000000002</v>
      </c>
      <c r="M36" s="48">
        <f t="shared" si="13"/>
        <v>22.32</v>
      </c>
      <c r="N36" s="47">
        <f t="shared" si="14"/>
        <v>33.619999999999997</v>
      </c>
      <c r="O36" s="47">
        <f t="shared" si="15"/>
        <v>34.200000000000003</v>
      </c>
      <c r="P36" s="47">
        <f t="shared" si="16"/>
        <v>54.3</v>
      </c>
    </row>
    <row r="37" spans="1:17" x14ac:dyDescent="0.2">
      <c r="A37" t="s">
        <v>20</v>
      </c>
      <c r="B37" t="str">
        <f t="shared" si="17"/>
        <v>iTru_CviQI_R1_RCp_D</v>
      </c>
      <c r="C37" s="14" t="str">
        <f t="shared" si="18"/>
        <v>/5phos/TACACGTAGACCAGATCGGAAGAGCGTCGTGTAGGGAAAGAGTGT</v>
      </c>
      <c r="D37" s="10">
        <f t="shared" si="19"/>
        <v>45</v>
      </c>
      <c r="G37" s="20">
        <v>4</v>
      </c>
      <c r="H37" s="20" t="s">
        <v>76</v>
      </c>
      <c r="I37" s="26" t="s">
        <v>0</v>
      </c>
      <c r="J37" s="10">
        <f t="shared" si="3"/>
        <v>9</v>
      </c>
      <c r="L37" s="47">
        <f t="shared" si="12"/>
        <v>18.100000000000001</v>
      </c>
      <c r="M37" s="48">
        <f t="shared" si="13"/>
        <v>22.6</v>
      </c>
      <c r="N37" s="47">
        <f t="shared" si="14"/>
        <v>34.099999999999994</v>
      </c>
      <c r="O37" s="47">
        <f t="shared" si="15"/>
        <v>34.75</v>
      </c>
      <c r="P37" s="47">
        <f t="shared" si="16"/>
        <v>55.25</v>
      </c>
    </row>
    <row r="38" spans="1:17" x14ac:dyDescent="0.2">
      <c r="A38" t="s">
        <v>20</v>
      </c>
      <c r="B38" t="str">
        <f t="shared" si="17"/>
        <v>iTru_CviQI_R1_RCp_E</v>
      </c>
      <c r="C38" s="14" t="str">
        <f t="shared" si="18"/>
        <v>/5phos/TACGGTATCAGATCGGAAGAGCGTCGTGTAGGGAAAGAGTGT</v>
      </c>
      <c r="D38" s="10">
        <f t="shared" si="19"/>
        <v>42</v>
      </c>
      <c r="G38" s="44">
        <v>5</v>
      </c>
      <c r="H38" s="44" t="s">
        <v>77</v>
      </c>
      <c r="I38" s="25" t="s">
        <v>1</v>
      </c>
      <c r="J38" s="10">
        <f t="shared" si="3"/>
        <v>6</v>
      </c>
      <c r="L38" s="47">
        <f t="shared" si="12"/>
        <v>17.559999999999999</v>
      </c>
      <c r="M38" s="48">
        <f t="shared" si="13"/>
        <v>21.76</v>
      </c>
      <c r="N38" s="47">
        <f t="shared" si="14"/>
        <v>32.659999999999997</v>
      </c>
      <c r="O38" s="47">
        <f t="shared" si="15"/>
        <v>33.1</v>
      </c>
      <c r="P38" s="47">
        <f t="shared" si="16"/>
        <v>52.4</v>
      </c>
    </row>
    <row r="39" spans="1:17" x14ac:dyDescent="0.2">
      <c r="A39" t="s">
        <v>20</v>
      </c>
      <c r="B39" t="str">
        <f t="shared" si="17"/>
        <v>iTru_CviQI_R1_RCp_F</v>
      </c>
      <c r="C39" s="14" t="str">
        <f t="shared" si="18"/>
        <v>/5phos/TACCAACGCTAGATCGGAAGAGCGTCGTGTAGGGAAAGAGTGT</v>
      </c>
      <c r="D39" s="10">
        <f t="shared" si="19"/>
        <v>43</v>
      </c>
      <c r="G39" s="44">
        <v>6</v>
      </c>
      <c r="H39" s="44" t="s">
        <v>78</v>
      </c>
      <c r="I39" s="25" t="s">
        <v>2</v>
      </c>
      <c r="J39" s="10">
        <f>LEN(I39)</f>
        <v>7</v>
      </c>
      <c r="L39" s="47">
        <f t="shared" si="12"/>
        <v>17.739999999999998</v>
      </c>
      <c r="M39" s="48">
        <f t="shared" si="13"/>
        <v>22.04</v>
      </c>
      <c r="N39" s="47">
        <f t="shared" si="14"/>
        <v>33.14</v>
      </c>
      <c r="O39" s="47">
        <f t="shared" si="15"/>
        <v>33.650000000000006</v>
      </c>
      <c r="P39" s="47">
        <f t="shared" si="16"/>
        <v>53.35</v>
      </c>
    </row>
    <row r="40" spans="1:17" x14ac:dyDescent="0.2">
      <c r="A40" t="s">
        <v>20</v>
      </c>
      <c r="B40" t="str">
        <f t="shared" si="17"/>
        <v>iTru_CviQI_R1_RCp_G</v>
      </c>
      <c r="C40" s="14" t="str">
        <f t="shared" si="18"/>
        <v>/5phos/TACAGTTGCAGAGATCGGAAGAGCGTCGTGTAGGGAAAGAGTGT</v>
      </c>
      <c r="D40" s="10">
        <f t="shared" si="19"/>
        <v>44</v>
      </c>
      <c r="G40" s="44">
        <v>7</v>
      </c>
      <c r="H40" s="44" t="s">
        <v>79</v>
      </c>
      <c r="I40" s="25" t="s">
        <v>3</v>
      </c>
      <c r="J40" s="10">
        <f>LEN(I40)</f>
        <v>8</v>
      </c>
      <c r="L40" s="47">
        <f t="shared" si="12"/>
        <v>17.920000000000002</v>
      </c>
      <c r="M40" s="48">
        <f t="shared" si="13"/>
        <v>22.32</v>
      </c>
      <c r="N40" s="47">
        <f t="shared" si="14"/>
        <v>33.619999999999997</v>
      </c>
      <c r="O40" s="47">
        <f t="shared" si="15"/>
        <v>34.200000000000003</v>
      </c>
      <c r="P40" s="47">
        <f t="shared" si="16"/>
        <v>54.3</v>
      </c>
    </row>
    <row r="41" spans="1:17" x14ac:dyDescent="0.2">
      <c r="A41" t="s">
        <v>20</v>
      </c>
      <c r="B41" t="str">
        <f t="shared" si="17"/>
        <v>iTru_CviQI_R1_RCp_H</v>
      </c>
      <c r="C41" s="14" t="str">
        <f t="shared" si="18"/>
        <v>/5phos/TACTGACCATGAAGATCGGAAGAGCGTCGTGTAGGGAAAGAGTGT</v>
      </c>
      <c r="D41" s="10">
        <f t="shared" si="19"/>
        <v>45</v>
      </c>
      <c r="G41" s="20">
        <v>8</v>
      </c>
      <c r="H41" s="20" t="s">
        <v>80</v>
      </c>
      <c r="I41" s="41" t="s">
        <v>4</v>
      </c>
      <c r="J41" s="10">
        <f t="shared" si="3"/>
        <v>9</v>
      </c>
      <c r="L41" s="49">
        <f t="shared" si="12"/>
        <v>18.100000000000001</v>
      </c>
      <c r="M41" s="50">
        <f t="shared" si="13"/>
        <v>22.6</v>
      </c>
      <c r="N41" s="49">
        <f t="shared" si="14"/>
        <v>34.099999999999994</v>
      </c>
      <c r="O41" s="49">
        <f t="shared" si="15"/>
        <v>34.75</v>
      </c>
      <c r="P41" s="49">
        <f t="shared" si="16"/>
        <v>55.25</v>
      </c>
    </row>
    <row r="42" spans="1:17" x14ac:dyDescent="0.2">
      <c r="D42" s="10"/>
      <c r="G42" s="27"/>
      <c r="H42" s="27"/>
      <c r="I42" s="28"/>
      <c r="J42" s="10"/>
      <c r="L42" s="47">
        <f>SUM(L25:L41)</f>
        <v>180.79999999999998</v>
      </c>
      <c r="M42" s="48">
        <f>SUM(M25:M41)</f>
        <v>236.79999999999998</v>
      </c>
      <c r="N42" s="47">
        <f>SUM(N25:N41)</f>
        <v>368.79999999999995</v>
      </c>
      <c r="O42" s="47">
        <f>SUM(O25:O41)</f>
        <v>388.00000000000006</v>
      </c>
      <c r="P42" s="47">
        <f>SUM(P25:P41)</f>
        <v>631.99999999999989</v>
      </c>
      <c r="Q42" t="s">
        <v>126</v>
      </c>
    </row>
    <row r="43" spans="1:17" x14ac:dyDescent="0.2">
      <c r="C43" s="16"/>
      <c r="D43" s="10"/>
      <c r="I43" s="28" t="s">
        <v>25</v>
      </c>
      <c r="J43" s="44"/>
    </row>
    <row r="44" spans="1:17" x14ac:dyDescent="0.2">
      <c r="A44" t="s">
        <v>22</v>
      </c>
      <c r="B44" t="str">
        <f>$B$21&amp;$G$2&amp;H44</f>
        <v>iTru_HindIII_R2_RC_stub_1</v>
      </c>
      <c r="C44" s="14" t="str">
        <f>$C$9 &amp; I44 &amp; $C$15</f>
        <v>AGCTACGTTAGAGATCGGAAGAGCACACGTaatcc</v>
      </c>
      <c r="D44" s="10">
        <f>LEN(C44)-$E$44-(7*$F$44)</f>
        <v>35</v>
      </c>
      <c r="E44" s="44">
        <v>0</v>
      </c>
      <c r="F44" s="44">
        <v>0</v>
      </c>
      <c r="G44" s="44">
        <v>9</v>
      </c>
      <c r="H44" s="44">
        <v>1</v>
      </c>
      <c r="I44" t="s">
        <v>114</v>
      </c>
      <c r="J44" s="10">
        <f t="shared" ref="J44:J55" si="20">LEN(I44)</f>
        <v>6</v>
      </c>
      <c r="L44" s="19">
        <f t="shared" ref="L44:L55" si="21">($M$15*$D44)+($F$44*$O$15)+($E$44*$P$15)</f>
        <v>6.3</v>
      </c>
      <c r="M44" s="21">
        <f t="shared" ref="M44:M55" si="22">($M$16*$D44)+($F$44*$O$16)+($E$44*$P$16)</f>
        <v>9.8000000000000007</v>
      </c>
      <c r="N44" s="19">
        <f t="shared" ref="N44:N55" si="23">($M$17*$D44)+($F$44*$O$17)+($E$44*$P$17)</f>
        <v>16.8</v>
      </c>
      <c r="O44" s="19">
        <f t="shared" ref="O44:O55" si="24">($M$18*$D44)+($F$44*$O$18)+($E$44*$P$18)</f>
        <v>19.25</v>
      </c>
      <c r="P44" s="19">
        <f t="shared" ref="P44:P55" si="25">($M$19*$D44)+($F$44*$O$19)+($E$44*$P$19)</f>
        <v>33.25</v>
      </c>
    </row>
    <row r="45" spans="1:17" x14ac:dyDescent="0.2">
      <c r="A45" t="s">
        <v>22</v>
      </c>
      <c r="B45" t="str">
        <f t="shared" ref="B45:B55" si="26">$B$21&amp;$G$2&amp;H45</f>
        <v>iTru_HindIII_R2_RC_stub_2</v>
      </c>
      <c r="C45" s="14" t="str">
        <f t="shared" ref="C45:C55" si="27">$C$9 &amp; I45 &amp; $C$15</f>
        <v>AGCTAGTACCGAAGATCGGAAGAGCACACGTaatcc</v>
      </c>
      <c r="D45" s="10">
        <f t="shared" ref="D45:D55" si="28">LEN(C45)-$E$44-(7*$F$44)</f>
        <v>36</v>
      </c>
      <c r="G45" s="44">
        <v>10</v>
      </c>
      <c r="H45" s="44">
        <v>2</v>
      </c>
      <c r="I45" t="s">
        <v>115</v>
      </c>
      <c r="J45" s="10">
        <f t="shared" si="20"/>
        <v>7</v>
      </c>
      <c r="L45" s="19">
        <f t="shared" si="21"/>
        <v>6.4799999999999995</v>
      </c>
      <c r="M45" s="21">
        <f t="shared" si="22"/>
        <v>10.080000000000002</v>
      </c>
      <c r="N45" s="19">
        <f t="shared" si="23"/>
        <v>17.28</v>
      </c>
      <c r="O45" s="19">
        <f t="shared" si="24"/>
        <v>19.8</v>
      </c>
      <c r="P45" s="19">
        <f t="shared" si="25"/>
        <v>34.199999999999996</v>
      </c>
    </row>
    <row r="46" spans="1:17" x14ac:dyDescent="0.2">
      <c r="A46" t="s">
        <v>22</v>
      </c>
      <c r="B46" t="str">
        <f t="shared" si="26"/>
        <v>iTru_HindIII_R2_RC_stub_3</v>
      </c>
      <c r="C46" s="14" t="str">
        <f t="shared" si="27"/>
        <v>AGCTACAACGATCAGATCGGAAGAGCACACGTaatcc</v>
      </c>
      <c r="D46" s="10">
        <f t="shared" si="28"/>
        <v>37</v>
      </c>
      <c r="G46" s="44">
        <v>11</v>
      </c>
      <c r="H46" s="44">
        <v>3</v>
      </c>
      <c r="I46" t="s">
        <v>91</v>
      </c>
      <c r="J46" s="10">
        <f t="shared" si="20"/>
        <v>8</v>
      </c>
      <c r="L46" s="19">
        <f t="shared" si="21"/>
        <v>6.66</v>
      </c>
      <c r="M46" s="21">
        <f t="shared" si="22"/>
        <v>10.360000000000001</v>
      </c>
      <c r="N46" s="19">
        <f t="shared" si="23"/>
        <v>17.759999999999998</v>
      </c>
      <c r="O46" s="19">
        <f t="shared" si="24"/>
        <v>20.350000000000001</v>
      </c>
      <c r="P46" s="19">
        <f t="shared" si="25"/>
        <v>35.15</v>
      </c>
    </row>
    <row r="47" spans="1:17" x14ac:dyDescent="0.2">
      <c r="A47" t="s">
        <v>22</v>
      </c>
      <c r="B47" t="str">
        <f t="shared" si="26"/>
        <v>iTru_HindIII_R2_RC_stub_4</v>
      </c>
      <c r="C47" s="14" t="str">
        <f t="shared" si="27"/>
        <v>AGCTAAGTGTAGCTAGATCGGAAGAGCACACGTaatcc</v>
      </c>
      <c r="D47" s="10">
        <f t="shared" si="28"/>
        <v>38</v>
      </c>
      <c r="G47" s="20">
        <v>12</v>
      </c>
      <c r="H47" s="20">
        <v>4</v>
      </c>
      <c r="I47" t="s">
        <v>116</v>
      </c>
      <c r="J47" s="10">
        <f t="shared" si="20"/>
        <v>9</v>
      </c>
      <c r="L47" s="19">
        <f t="shared" si="21"/>
        <v>6.84</v>
      </c>
      <c r="M47" s="21">
        <f t="shared" si="22"/>
        <v>10.64</v>
      </c>
      <c r="N47" s="19">
        <f t="shared" si="23"/>
        <v>18.239999999999998</v>
      </c>
      <c r="O47" s="19">
        <f t="shared" si="24"/>
        <v>20.900000000000002</v>
      </c>
      <c r="P47" s="19">
        <f t="shared" si="25"/>
        <v>36.1</v>
      </c>
    </row>
    <row r="48" spans="1:17" x14ac:dyDescent="0.2">
      <c r="A48" t="s">
        <v>22</v>
      </c>
      <c r="B48" t="str">
        <f t="shared" si="26"/>
        <v>iTru_HindIII_R2_RC_stub_5</v>
      </c>
      <c r="C48" s="14" t="str">
        <f t="shared" si="27"/>
        <v>AGCTAATGCGTAGATCGGAAGAGCACACGTaatcc</v>
      </c>
      <c r="D48" s="10">
        <f t="shared" si="28"/>
        <v>35</v>
      </c>
      <c r="G48" s="44">
        <v>13</v>
      </c>
      <c r="H48" s="44">
        <v>5</v>
      </c>
      <c r="I48" t="s">
        <v>117</v>
      </c>
      <c r="J48" s="10">
        <f t="shared" si="20"/>
        <v>6</v>
      </c>
      <c r="L48" s="19">
        <f t="shared" si="21"/>
        <v>6.3</v>
      </c>
      <c r="M48" s="21">
        <f t="shared" si="22"/>
        <v>9.8000000000000007</v>
      </c>
      <c r="N48" s="19">
        <f t="shared" si="23"/>
        <v>16.8</v>
      </c>
      <c r="O48" s="19">
        <f t="shared" si="24"/>
        <v>19.25</v>
      </c>
      <c r="P48" s="19">
        <f t="shared" si="25"/>
        <v>33.25</v>
      </c>
    </row>
    <row r="49" spans="1:16" x14ac:dyDescent="0.2">
      <c r="A49" t="s">
        <v>22</v>
      </c>
      <c r="B49" t="str">
        <f t="shared" si="26"/>
        <v>iTru_HindIII_R2_RC_stub_6</v>
      </c>
      <c r="C49" s="14" t="str">
        <f t="shared" si="27"/>
        <v>AGCTATGCATACAGATCGGAAGAGCACACGTaatcc</v>
      </c>
      <c r="D49" s="10">
        <f t="shared" si="28"/>
        <v>36</v>
      </c>
      <c r="G49" s="44">
        <v>14</v>
      </c>
      <c r="H49" s="44">
        <v>6</v>
      </c>
      <c r="I49" t="s">
        <v>92</v>
      </c>
      <c r="J49" s="10">
        <f t="shared" si="20"/>
        <v>7</v>
      </c>
      <c r="L49" s="19">
        <f t="shared" si="21"/>
        <v>6.4799999999999995</v>
      </c>
      <c r="M49" s="21">
        <f t="shared" si="22"/>
        <v>10.080000000000002</v>
      </c>
      <c r="N49" s="19">
        <f t="shared" si="23"/>
        <v>17.28</v>
      </c>
      <c r="O49" s="19">
        <f t="shared" si="24"/>
        <v>19.8</v>
      </c>
      <c r="P49" s="19">
        <f t="shared" si="25"/>
        <v>34.199999999999996</v>
      </c>
    </row>
    <row r="50" spans="1:16" x14ac:dyDescent="0.2">
      <c r="A50" t="s">
        <v>22</v>
      </c>
      <c r="B50" t="str">
        <f t="shared" si="26"/>
        <v>iTru_HindIII_R2_RC_stub_7</v>
      </c>
      <c r="C50" s="14" t="str">
        <f t="shared" si="27"/>
        <v>AGCTAGACATGTGAGATCGGAAGAGCACACGTaatcc</v>
      </c>
      <c r="D50" s="10">
        <f t="shared" si="28"/>
        <v>37</v>
      </c>
      <c r="G50" s="44">
        <v>15</v>
      </c>
      <c r="H50" s="44">
        <v>7</v>
      </c>
      <c r="I50" t="s">
        <v>58</v>
      </c>
      <c r="J50" s="10">
        <f t="shared" si="20"/>
        <v>8</v>
      </c>
      <c r="L50" s="19">
        <f t="shared" si="21"/>
        <v>6.66</v>
      </c>
      <c r="M50" s="21">
        <f t="shared" si="22"/>
        <v>10.360000000000001</v>
      </c>
      <c r="N50" s="19">
        <f t="shared" si="23"/>
        <v>17.759999999999998</v>
      </c>
      <c r="O50" s="19">
        <f t="shared" si="24"/>
        <v>20.350000000000001</v>
      </c>
      <c r="P50" s="19">
        <f t="shared" si="25"/>
        <v>35.15</v>
      </c>
    </row>
    <row r="51" spans="1:16" x14ac:dyDescent="0.2">
      <c r="A51" t="s">
        <v>22</v>
      </c>
      <c r="B51" t="str">
        <f t="shared" si="26"/>
        <v>iTru_HindIII_R2_RC_stub_8</v>
      </c>
      <c r="C51" s="14" t="str">
        <f t="shared" si="27"/>
        <v>AGCTATCGTGCACAAGATCGGAAGAGCACACGTaatcc</v>
      </c>
      <c r="D51" s="10">
        <f t="shared" si="28"/>
        <v>38</v>
      </c>
      <c r="G51" s="20">
        <v>16</v>
      </c>
      <c r="H51" s="20">
        <v>8</v>
      </c>
      <c r="I51" t="s">
        <v>118</v>
      </c>
      <c r="J51" s="10">
        <f t="shared" si="20"/>
        <v>9</v>
      </c>
      <c r="L51" s="19">
        <f t="shared" si="21"/>
        <v>6.84</v>
      </c>
      <c r="M51" s="21">
        <f t="shared" si="22"/>
        <v>10.64</v>
      </c>
      <c r="N51" s="19">
        <f t="shared" si="23"/>
        <v>18.239999999999998</v>
      </c>
      <c r="O51" s="19">
        <f t="shared" si="24"/>
        <v>20.900000000000002</v>
      </c>
      <c r="P51" s="19">
        <f t="shared" si="25"/>
        <v>36.1</v>
      </c>
    </row>
    <row r="52" spans="1:16" x14ac:dyDescent="0.2">
      <c r="A52" t="s">
        <v>22</v>
      </c>
      <c r="B52" t="str">
        <f t="shared" si="26"/>
        <v>iTru_HindIII_R2_RC_stub_9</v>
      </c>
      <c r="C52" s="14" t="str">
        <f t="shared" si="27"/>
        <v>AGCTATGATGCAGATCGGAAGAGCACACGTaatcc</v>
      </c>
      <c r="D52" s="10">
        <f t="shared" si="28"/>
        <v>35</v>
      </c>
      <c r="G52" s="44">
        <v>17</v>
      </c>
      <c r="H52" s="44">
        <v>9</v>
      </c>
      <c r="I52" t="s">
        <v>93</v>
      </c>
      <c r="J52" s="10">
        <f t="shared" si="20"/>
        <v>6</v>
      </c>
      <c r="L52" s="19">
        <f t="shared" si="21"/>
        <v>6.3</v>
      </c>
      <c r="M52" s="21">
        <f t="shared" si="22"/>
        <v>9.8000000000000007</v>
      </c>
      <c r="N52" s="19">
        <f t="shared" si="23"/>
        <v>16.8</v>
      </c>
      <c r="O52" s="19">
        <f t="shared" si="24"/>
        <v>19.25</v>
      </c>
      <c r="P52" s="19">
        <f t="shared" si="25"/>
        <v>33.25</v>
      </c>
    </row>
    <row r="53" spans="1:16" x14ac:dyDescent="0.2">
      <c r="A53" t="s">
        <v>22</v>
      </c>
      <c r="B53" t="str">
        <f t="shared" si="26"/>
        <v>iTru_HindIII_R2_RC_stub_10</v>
      </c>
      <c r="C53" s="14" t="str">
        <f t="shared" si="27"/>
        <v>AGCTAACAGCATAGATCGGAAGAGCACACGTaatcc</v>
      </c>
      <c r="D53" s="10">
        <f t="shared" si="28"/>
        <v>36</v>
      </c>
      <c r="G53" s="44">
        <v>18</v>
      </c>
      <c r="H53" s="44">
        <v>10</v>
      </c>
      <c r="I53" t="s">
        <v>119</v>
      </c>
      <c r="J53" s="10">
        <f t="shared" si="20"/>
        <v>7</v>
      </c>
      <c r="L53" s="19">
        <f t="shared" si="21"/>
        <v>6.4799999999999995</v>
      </c>
      <c r="M53" s="21">
        <f t="shared" si="22"/>
        <v>10.080000000000002</v>
      </c>
      <c r="N53" s="19">
        <f t="shared" si="23"/>
        <v>17.28</v>
      </c>
      <c r="O53" s="19">
        <f t="shared" si="24"/>
        <v>19.8</v>
      </c>
      <c r="P53" s="19">
        <f t="shared" si="25"/>
        <v>34.199999999999996</v>
      </c>
    </row>
    <row r="54" spans="1:16" x14ac:dyDescent="0.2">
      <c r="A54" t="s">
        <v>22</v>
      </c>
      <c r="B54" t="str">
        <f t="shared" si="26"/>
        <v>iTru_HindIII_R2_RC_stub_11</v>
      </c>
      <c r="C54" s="14" t="str">
        <f t="shared" si="27"/>
        <v>AGCTAAGGTCATGAGATCGGAAGAGCACACGTaatcc</v>
      </c>
      <c r="D54" s="10">
        <f t="shared" si="28"/>
        <v>37</v>
      </c>
      <c r="G54" s="44">
        <v>19</v>
      </c>
      <c r="H54" s="44">
        <v>11</v>
      </c>
      <c r="I54" t="s">
        <v>120</v>
      </c>
      <c r="J54" s="10">
        <f t="shared" si="20"/>
        <v>8</v>
      </c>
      <c r="L54" s="19">
        <f t="shared" si="21"/>
        <v>6.66</v>
      </c>
      <c r="M54" s="21">
        <f t="shared" si="22"/>
        <v>10.360000000000001</v>
      </c>
      <c r="N54" s="19">
        <f t="shared" si="23"/>
        <v>17.759999999999998</v>
      </c>
      <c r="O54" s="19">
        <f t="shared" si="24"/>
        <v>20.350000000000001</v>
      </c>
      <c r="P54" s="19">
        <f t="shared" si="25"/>
        <v>35.15</v>
      </c>
    </row>
    <row r="55" spans="1:16" x14ac:dyDescent="0.2">
      <c r="A55" t="s">
        <v>22</v>
      </c>
      <c r="B55" t="str">
        <f t="shared" si="26"/>
        <v>iTru_HindIII_R2_RC_stub_12</v>
      </c>
      <c r="C55" s="14" t="str">
        <f t="shared" si="27"/>
        <v>AGCTACTCACTGCAAGATCGGAAGAGCACACGTaatcc</v>
      </c>
      <c r="D55" s="10">
        <f t="shared" si="28"/>
        <v>38</v>
      </c>
      <c r="G55" s="20">
        <v>20</v>
      </c>
      <c r="H55" s="20">
        <v>12</v>
      </c>
      <c r="I55" t="s">
        <v>121</v>
      </c>
      <c r="J55" s="10">
        <f t="shared" si="20"/>
        <v>9</v>
      </c>
      <c r="L55" s="19">
        <f t="shared" si="21"/>
        <v>6.84</v>
      </c>
      <c r="M55" s="21">
        <f t="shared" si="22"/>
        <v>10.64</v>
      </c>
      <c r="N55" s="19">
        <f t="shared" si="23"/>
        <v>18.239999999999998</v>
      </c>
      <c r="O55" s="19">
        <f t="shared" si="24"/>
        <v>20.900000000000002</v>
      </c>
      <c r="P55" s="19">
        <f t="shared" si="25"/>
        <v>36.1</v>
      </c>
    </row>
    <row r="57" spans="1:16" x14ac:dyDescent="0.2">
      <c r="A57" t="s">
        <v>23</v>
      </c>
      <c r="B57" t="str">
        <f>$B$22&amp;$G$2&amp;H57</f>
        <v>iTru_HindIII_R2_1</v>
      </c>
      <c r="C57" s="14" t="str">
        <f>C$16&amp;I57&amp;$C$10</f>
        <v>GTGACTGGAGTTCAGACGTGTGCTCTTCCGATCTCTAACGT</v>
      </c>
      <c r="D57" s="10">
        <f>LEN(C57)-$E$57-(7*$F$57)</f>
        <v>41</v>
      </c>
      <c r="E57" s="44">
        <v>0</v>
      </c>
      <c r="F57" s="44">
        <v>0</v>
      </c>
      <c r="G57" s="44">
        <v>9</v>
      </c>
      <c r="H57" s="44">
        <v>1</v>
      </c>
      <c r="I57" s="34" t="s">
        <v>106</v>
      </c>
      <c r="J57" s="10">
        <f t="shared" ref="J57:J68" si="29">LEN(I57)</f>
        <v>6</v>
      </c>
      <c r="L57" s="19">
        <f t="shared" ref="L57:L68" si="30">($M$15*$D57)+($F$57*$O$15)+($E$57*$P$15)</f>
        <v>7.38</v>
      </c>
      <c r="M57" s="21">
        <f t="shared" ref="M57:M68" si="31">($M$16*$D57)+($F$57*$O$16)+($E$57*$P$16)</f>
        <v>11.48</v>
      </c>
      <c r="N57" s="19">
        <f t="shared" ref="N57:N68" si="32">($M$17*$D57)+($F$57*$O$17)+($E$57*$P$17)</f>
        <v>19.68</v>
      </c>
      <c r="O57" s="19">
        <f t="shared" ref="O57:O68" si="33">($M$18*$D57)+($F$57*$O$18)+($E$57*$P$18)</f>
        <v>22.55</v>
      </c>
      <c r="P57" s="19">
        <f t="shared" ref="P57:P68" si="34">($M$19*$D57)+($F$57*$O$19)+($E$57*$P$19)</f>
        <v>38.949999999999996</v>
      </c>
    </row>
    <row r="58" spans="1:16" x14ac:dyDescent="0.2">
      <c r="A58" t="s">
        <v>23</v>
      </c>
      <c r="B58" t="str">
        <f t="shared" ref="B58:B68" si="35">$B$22&amp;$G$2&amp;H58</f>
        <v>iTru_HindIII_R2_2</v>
      </c>
      <c r="C58" s="14" t="str">
        <f t="shared" ref="C58:C68" si="36">C$16&amp;I58&amp;$C$10</f>
        <v>GTGACTGGAGTTCAGACGTGTGCTCTTCCGATCTTCGGTACT</v>
      </c>
      <c r="D58" s="10">
        <f t="shared" ref="D58:D68" si="37">LEN(C58)-$E$57-(7*$F$57)</f>
        <v>42</v>
      </c>
      <c r="G58" s="44">
        <v>10</v>
      </c>
      <c r="H58" s="44">
        <v>2</v>
      </c>
      <c r="I58" s="34" t="s">
        <v>107</v>
      </c>
      <c r="J58" s="10">
        <f t="shared" si="29"/>
        <v>7</v>
      </c>
      <c r="L58" s="19">
        <f t="shared" si="30"/>
        <v>7.56</v>
      </c>
      <c r="M58" s="21">
        <f t="shared" si="31"/>
        <v>11.760000000000002</v>
      </c>
      <c r="N58" s="19">
        <f t="shared" si="32"/>
        <v>20.16</v>
      </c>
      <c r="O58" s="19">
        <f t="shared" si="33"/>
        <v>23.1</v>
      </c>
      <c r="P58" s="19">
        <f t="shared" si="34"/>
        <v>39.9</v>
      </c>
    </row>
    <row r="59" spans="1:16" x14ac:dyDescent="0.2">
      <c r="A59" t="s">
        <v>23</v>
      </c>
      <c r="B59" t="str">
        <f t="shared" si="35"/>
        <v>iTru_HindIII_R2_3</v>
      </c>
      <c r="C59" s="14" t="str">
        <f t="shared" si="36"/>
        <v>GTGACTGGAGTTCAGACGTGTGCTCTTCCGATCTGATCGTTGT</v>
      </c>
      <c r="D59" s="10">
        <f t="shared" si="37"/>
        <v>43</v>
      </c>
      <c r="G59" s="44">
        <v>11</v>
      </c>
      <c r="H59" s="44">
        <v>3</v>
      </c>
      <c r="I59" s="34" t="s">
        <v>94</v>
      </c>
      <c r="J59" s="10">
        <f t="shared" si="29"/>
        <v>8</v>
      </c>
      <c r="L59" s="19">
        <f t="shared" si="30"/>
        <v>7.7399999999999993</v>
      </c>
      <c r="M59" s="21">
        <f t="shared" si="31"/>
        <v>12.040000000000001</v>
      </c>
      <c r="N59" s="19">
        <f t="shared" si="32"/>
        <v>20.64</v>
      </c>
      <c r="O59" s="19">
        <f t="shared" si="33"/>
        <v>23.650000000000002</v>
      </c>
      <c r="P59" s="19">
        <f t="shared" si="34"/>
        <v>40.85</v>
      </c>
    </row>
    <row r="60" spans="1:16" x14ac:dyDescent="0.2">
      <c r="A60" t="s">
        <v>23</v>
      </c>
      <c r="B60" t="str">
        <f t="shared" si="35"/>
        <v>iTru_HindIII_R2_4</v>
      </c>
      <c r="C60" s="14" t="str">
        <f t="shared" si="36"/>
        <v>GTGACTGGAGTTCAGACGTGTGCTCTTCCGATCTAGCTACACTT</v>
      </c>
      <c r="D60" s="10">
        <f t="shared" si="37"/>
        <v>44</v>
      </c>
      <c r="G60" s="20">
        <v>12</v>
      </c>
      <c r="H60" s="20">
        <v>4</v>
      </c>
      <c r="I60" s="34" t="s">
        <v>108</v>
      </c>
      <c r="J60" s="10">
        <f t="shared" si="29"/>
        <v>9</v>
      </c>
      <c r="L60" s="19">
        <f t="shared" si="30"/>
        <v>7.92</v>
      </c>
      <c r="M60" s="21">
        <f t="shared" si="31"/>
        <v>12.32</v>
      </c>
      <c r="N60" s="19">
        <f t="shared" si="32"/>
        <v>21.119999999999997</v>
      </c>
      <c r="O60" s="19">
        <f t="shared" si="33"/>
        <v>24.200000000000003</v>
      </c>
      <c r="P60" s="19">
        <f t="shared" si="34"/>
        <v>41.8</v>
      </c>
    </row>
    <row r="61" spans="1:16" x14ac:dyDescent="0.2">
      <c r="A61" t="s">
        <v>23</v>
      </c>
      <c r="B61" t="str">
        <f t="shared" si="35"/>
        <v>iTru_HindIII_R2_5</v>
      </c>
      <c r="C61" s="14" t="str">
        <f t="shared" si="36"/>
        <v>GTGACTGGAGTTCAGACGTGTGCTCTTCCGATCTACGCATT</v>
      </c>
      <c r="D61" s="10">
        <f t="shared" si="37"/>
        <v>41</v>
      </c>
      <c r="G61" s="44">
        <v>13</v>
      </c>
      <c r="H61" s="44">
        <v>5</v>
      </c>
      <c r="I61" s="25" t="s">
        <v>109</v>
      </c>
      <c r="J61" s="10">
        <f t="shared" si="29"/>
        <v>6</v>
      </c>
      <c r="L61" s="19">
        <f t="shared" si="30"/>
        <v>7.38</v>
      </c>
      <c r="M61" s="21">
        <f t="shared" si="31"/>
        <v>11.48</v>
      </c>
      <c r="N61" s="19">
        <f t="shared" si="32"/>
        <v>19.68</v>
      </c>
      <c r="O61" s="19">
        <f t="shared" si="33"/>
        <v>22.55</v>
      </c>
      <c r="P61" s="19">
        <f t="shared" si="34"/>
        <v>38.949999999999996</v>
      </c>
    </row>
    <row r="62" spans="1:16" x14ac:dyDescent="0.2">
      <c r="A62" t="s">
        <v>23</v>
      </c>
      <c r="B62" t="str">
        <f t="shared" si="35"/>
        <v>iTru_HindIII_R2_6</v>
      </c>
      <c r="C62" s="14" t="str">
        <f t="shared" si="36"/>
        <v>GTGACTGGAGTTCAGACGTGTGCTCTTCCGATCTGTATGCAT</v>
      </c>
      <c r="D62" s="10">
        <f t="shared" si="37"/>
        <v>42</v>
      </c>
      <c r="G62" s="44">
        <v>14</v>
      </c>
      <c r="H62" s="44">
        <v>6</v>
      </c>
      <c r="I62" s="25" t="s">
        <v>95</v>
      </c>
      <c r="J62" s="10">
        <f t="shared" si="29"/>
        <v>7</v>
      </c>
      <c r="L62" s="19">
        <f t="shared" si="30"/>
        <v>7.56</v>
      </c>
      <c r="M62" s="21">
        <f t="shared" si="31"/>
        <v>11.760000000000002</v>
      </c>
      <c r="N62" s="19">
        <f t="shared" si="32"/>
        <v>20.16</v>
      </c>
      <c r="O62" s="19">
        <f t="shared" si="33"/>
        <v>23.1</v>
      </c>
      <c r="P62" s="19">
        <f t="shared" si="34"/>
        <v>39.9</v>
      </c>
    </row>
    <row r="63" spans="1:16" x14ac:dyDescent="0.2">
      <c r="A63" t="s">
        <v>23</v>
      </c>
      <c r="B63" t="str">
        <f t="shared" si="35"/>
        <v>iTru_HindIII_R2_7</v>
      </c>
      <c r="C63" s="14" t="str">
        <f t="shared" si="36"/>
        <v>GTGACTGGAGTTCAGACGTGTGCTCTTCCGATCTCACATGTCT</v>
      </c>
      <c r="D63" s="10">
        <f t="shared" si="37"/>
        <v>43</v>
      </c>
      <c r="G63" s="44">
        <v>15</v>
      </c>
      <c r="H63" s="44">
        <v>7</v>
      </c>
      <c r="I63" s="25" t="s">
        <v>89</v>
      </c>
      <c r="J63" s="10">
        <f t="shared" si="29"/>
        <v>8</v>
      </c>
      <c r="L63" s="19">
        <f t="shared" si="30"/>
        <v>7.7399999999999993</v>
      </c>
      <c r="M63" s="21">
        <f t="shared" si="31"/>
        <v>12.040000000000001</v>
      </c>
      <c r="N63" s="19">
        <f t="shared" si="32"/>
        <v>20.64</v>
      </c>
      <c r="O63" s="19">
        <f t="shared" si="33"/>
        <v>23.650000000000002</v>
      </c>
      <c r="P63" s="19">
        <f t="shared" si="34"/>
        <v>40.85</v>
      </c>
    </row>
    <row r="64" spans="1:16" x14ac:dyDescent="0.2">
      <c r="A64" t="s">
        <v>23</v>
      </c>
      <c r="B64" t="str">
        <f t="shared" si="35"/>
        <v>iTru_HindIII_R2_8</v>
      </c>
      <c r="C64" s="14" t="str">
        <f t="shared" si="36"/>
        <v>GTGACTGGAGTTCAGACGTGTGCTCTTCCGATCTTGTGCACGAT</v>
      </c>
      <c r="D64" s="10">
        <f t="shared" si="37"/>
        <v>44</v>
      </c>
      <c r="G64" s="20">
        <v>16</v>
      </c>
      <c r="H64" s="20">
        <v>8</v>
      </c>
      <c r="I64" s="25" t="s">
        <v>110</v>
      </c>
      <c r="J64" s="10">
        <f t="shared" si="29"/>
        <v>9</v>
      </c>
      <c r="L64" s="19">
        <f t="shared" si="30"/>
        <v>7.92</v>
      </c>
      <c r="M64" s="21">
        <f t="shared" si="31"/>
        <v>12.32</v>
      </c>
      <c r="N64" s="19">
        <f t="shared" si="32"/>
        <v>21.119999999999997</v>
      </c>
      <c r="O64" s="19">
        <f t="shared" si="33"/>
        <v>24.200000000000003</v>
      </c>
      <c r="P64" s="19">
        <f t="shared" si="34"/>
        <v>41.8</v>
      </c>
    </row>
    <row r="65" spans="1:17" x14ac:dyDescent="0.2">
      <c r="A65" t="s">
        <v>23</v>
      </c>
      <c r="B65" t="str">
        <f t="shared" si="35"/>
        <v>iTru_HindIII_R2_9</v>
      </c>
      <c r="C65" s="14" t="str">
        <f t="shared" si="36"/>
        <v>GTGACTGGAGTTCAGACGTGTGCTCTTCCGATCTGCATCAT</v>
      </c>
      <c r="D65" s="10">
        <f t="shared" si="37"/>
        <v>41</v>
      </c>
      <c r="G65" s="44">
        <v>17</v>
      </c>
      <c r="H65" s="44">
        <v>9</v>
      </c>
      <c r="I65" s="25" t="s">
        <v>96</v>
      </c>
      <c r="J65" s="10">
        <f t="shared" si="29"/>
        <v>6</v>
      </c>
      <c r="L65" s="19">
        <f t="shared" si="30"/>
        <v>7.38</v>
      </c>
      <c r="M65" s="21">
        <f t="shared" si="31"/>
        <v>11.48</v>
      </c>
      <c r="N65" s="19">
        <f t="shared" si="32"/>
        <v>19.68</v>
      </c>
      <c r="O65" s="19">
        <f t="shared" si="33"/>
        <v>22.55</v>
      </c>
      <c r="P65" s="19">
        <f t="shared" si="34"/>
        <v>38.949999999999996</v>
      </c>
    </row>
    <row r="66" spans="1:17" x14ac:dyDescent="0.2">
      <c r="A66" t="s">
        <v>23</v>
      </c>
      <c r="B66" t="str">
        <f t="shared" si="35"/>
        <v>iTru_HindIII_R2_10</v>
      </c>
      <c r="C66" s="14" t="str">
        <f t="shared" si="36"/>
        <v>GTGACTGGAGTTCAGACGTGTGCTCTTCCGATCTATGCTGTT</v>
      </c>
      <c r="D66" s="10">
        <f t="shared" si="37"/>
        <v>42</v>
      </c>
      <c r="G66" s="44">
        <v>18</v>
      </c>
      <c r="H66" s="44">
        <v>10</v>
      </c>
      <c r="I66" s="25" t="s">
        <v>111</v>
      </c>
      <c r="J66" s="10">
        <f t="shared" si="29"/>
        <v>7</v>
      </c>
      <c r="L66" s="19">
        <f t="shared" si="30"/>
        <v>7.56</v>
      </c>
      <c r="M66" s="21">
        <f t="shared" si="31"/>
        <v>11.760000000000002</v>
      </c>
      <c r="N66" s="19">
        <f t="shared" si="32"/>
        <v>20.16</v>
      </c>
      <c r="O66" s="19">
        <f t="shared" si="33"/>
        <v>23.1</v>
      </c>
      <c r="P66" s="19">
        <f t="shared" si="34"/>
        <v>39.9</v>
      </c>
    </row>
    <row r="67" spans="1:17" x14ac:dyDescent="0.2">
      <c r="A67" t="s">
        <v>23</v>
      </c>
      <c r="B67" t="str">
        <f t="shared" si="35"/>
        <v>iTru_HindIII_R2_11</v>
      </c>
      <c r="C67" s="14" t="str">
        <f t="shared" si="36"/>
        <v>GTGACTGGAGTTCAGACGTGTGCTCTTCCGATCTCATGACCTT</v>
      </c>
      <c r="D67" s="10">
        <f t="shared" si="37"/>
        <v>43</v>
      </c>
      <c r="G67" s="44">
        <v>19</v>
      </c>
      <c r="H67" s="44">
        <v>11</v>
      </c>
      <c r="I67" s="25" t="s">
        <v>112</v>
      </c>
      <c r="J67" s="10">
        <f t="shared" si="29"/>
        <v>8</v>
      </c>
      <c r="L67" s="19">
        <f t="shared" si="30"/>
        <v>7.7399999999999993</v>
      </c>
      <c r="M67" s="21">
        <f t="shared" si="31"/>
        <v>12.040000000000001</v>
      </c>
      <c r="N67" s="19">
        <f t="shared" si="32"/>
        <v>20.64</v>
      </c>
      <c r="O67" s="19">
        <f t="shared" si="33"/>
        <v>23.650000000000002</v>
      </c>
      <c r="P67" s="19">
        <f t="shared" si="34"/>
        <v>40.85</v>
      </c>
    </row>
    <row r="68" spans="1:17" x14ac:dyDescent="0.2">
      <c r="A68" t="s">
        <v>23</v>
      </c>
      <c r="B68" t="str">
        <f t="shared" si="35"/>
        <v>iTru_HindIII_R2_12</v>
      </c>
      <c r="C68" s="14" t="str">
        <f t="shared" si="36"/>
        <v>GTGACTGGAGTTCAGACGTGTGCTCTTCCGATCTTGCAGTGAGT</v>
      </c>
      <c r="D68" s="10">
        <f t="shared" si="37"/>
        <v>44</v>
      </c>
      <c r="G68" s="20">
        <v>20</v>
      </c>
      <c r="H68" s="20">
        <v>12</v>
      </c>
      <c r="I68" s="25" t="s">
        <v>113</v>
      </c>
      <c r="J68" s="10">
        <f t="shared" si="29"/>
        <v>9</v>
      </c>
      <c r="L68" s="23">
        <f t="shared" si="30"/>
        <v>7.92</v>
      </c>
      <c r="M68" s="22">
        <f t="shared" si="31"/>
        <v>12.32</v>
      </c>
      <c r="N68" s="23">
        <f t="shared" si="32"/>
        <v>21.119999999999997</v>
      </c>
      <c r="O68" s="23">
        <f t="shared" si="33"/>
        <v>24.200000000000003</v>
      </c>
      <c r="P68" s="23">
        <f t="shared" si="34"/>
        <v>41.8</v>
      </c>
    </row>
    <row r="69" spans="1:17" x14ac:dyDescent="0.2">
      <c r="D69" s="44"/>
      <c r="J69" s="44"/>
      <c r="L69" s="19">
        <f>SUM(L44:L68)</f>
        <v>170.64</v>
      </c>
      <c r="M69" s="21">
        <f t="shared" ref="M69:P69" si="38">SUM(M44:M68)</f>
        <v>265.43999999999994</v>
      </c>
      <c r="N69" s="37">
        <f t="shared" si="38"/>
        <v>455.04000000000008</v>
      </c>
      <c r="O69" s="19">
        <f t="shared" si="38"/>
        <v>521.4</v>
      </c>
      <c r="P69" s="19">
        <f t="shared" si="38"/>
        <v>900.59999999999991</v>
      </c>
      <c r="Q69" t="s">
        <v>126</v>
      </c>
    </row>
    <row r="70" spans="1:17" x14ac:dyDescent="0.2">
      <c r="B70" s="11" t="s">
        <v>5</v>
      </c>
      <c r="D70" s="44"/>
      <c r="J70" s="44"/>
      <c r="L70" s="19"/>
      <c r="M70" s="19"/>
      <c r="N70" s="19"/>
      <c r="O70" s="19"/>
      <c r="P70" s="19"/>
    </row>
    <row r="71" spans="1:17" x14ac:dyDescent="0.2">
      <c r="A71" s="13" t="s">
        <v>57</v>
      </c>
      <c r="B71" s="24" t="s">
        <v>6</v>
      </c>
      <c r="D71" s="44"/>
      <c r="J71" s="44"/>
      <c r="L71" s="19">
        <f>L42+L69</f>
        <v>351.43999999999994</v>
      </c>
      <c r="M71" s="21">
        <f>M42+M69</f>
        <v>502.2399999999999</v>
      </c>
      <c r="N71" s="19">
        <f>N42+N69</f>
        <v>823.84</v>
      </c>
      <c r="O71" s="19">
        <f t="shared" ref="O71:P71" si="39">O42+O69</f>
        <v>909.40000000000009</v>
      </c>
      <c r="P71" s="19">
        <f t="shared" si="39"/>
        <v>1532.6</v>
      </c>
      <c r="Q71" t="s">
        <v>46</v>
      </c>
    </row>
    <row r="72" spans="1:17" x14ac:dyDescent="0.2">
      <c r="A72" t="s">
        <v>137</v>
      </c>
      <c r="B72" t="s">
        <v>7</v>
      </c>
      <c r="C72" s="14" t="str">
        <f>C$8&amp;I72&amp;C$14</f>
        <v>/5phos/TACAGATCGGAAGAGCGTCGTGTAGGGAAAGAGTGT</v>
      </c>
      <c r="D72" s="10">
        <f>LEN(C72)-7</f>
        <v>36</v>
      </c>
      <c r="J72" s="44"/>
    </row>
    <row r="73" spans="1:17" x14ac:dyDescent="0.2">
      <c r="A73" t="s">
        <v>137</v>
      </c>
      <c r="B73" t="s">
        <v>8</v>
      </c>
      <c r="C73" s="16" t="s">
        <v>136</v>
      </c>
      <c r="D73" s="10">
        <f>LEN(C73)-7</f>
        <v>44</v>
      </c>
      <c r="J73" s="44"/>
    </row>
    <row r="74" spans="1:17" x14ac:dyDescent="0.2">
      <c r="J74" s="44"/>
    </row>
    <row r="75" spans="1:17" x14ac:dyDescent="0.2">
      <c r="B75" t="s">
        <v>9</v>
      </c>
      <c r="J75" s="44"/>
    </row>
    <row r="76" spans="1:17" x14ac:dyDescent="0.2">
      <c r="B76" t="s">
        <v>10</v>
      </c>
      <c r="D76" s="44"/>
      <c r="J76" s="44"/>
    </row>
    <row r="77" spans="1:17" x14ac:dyDescent="0.2">
      <c r="D77" s="44"/>
      <c r="J77" s="44"/>
    </row>
    <row r="78" spans="1:17" x14ac:dyDescent="0.2">
      <c r="D78" s="44"/>
      <c r="J78" s="44"/>
    </row>
    <row r="79" spans="1:17" x14ac:dyDescent="0.2">
      <c r="D79" s="44"/>
      <c r="J79" s="44"/>
    </row>
    <row r="80" spans="1:17" x14ac:dyDescent="0.2">
      <c r="D80" s="44"/>
      <c r="J80" s="44"/>
    </row>
  </sheetData>
  <mergeCells count="2">
    <mergeCell ref="L13:N13"/>
    <mergeCell ref="L23:M23"/>
  </mergeCells>
  <phoneticPr fontId="19" type="noConversion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>
      <selection activeCell="I48" sqref="I48"/>
    </sheetView>
  </sheetViews>
  <sheetFormatPr baseColWidth="10" defaultRowHeight="16" x14ac:dyDescent="0.2"/>
  <cols>
    <col min="1" max="1" width="3.1640625" bestFit="1" customWidth="1"/>
    <col min="2" max="3" width="12.5" bestFit="1" customWidth="1"/>
    <col min="4" max="4" width="3.1640625" customWidth="1"/>
    <col min="5" max="5" width="2.5" bestFit="1" customWidth="1"/>
    <col min="6" max="6" width="3.1640625" bestFit="1" customWidth="1"/>
  </cols>
  <sheetData>
    <row r="1" spans="1:6" x14ac:dyDescent="0.2">
      <c r="A1">
        <v>1</v>
      </c>
      <c r="B1" t="s">
        <v>203</v>
      </c>
      <c r="C1" t="s">
        <v>204</v>
      </c>
      <c r="E1" t="s">
        <v>73</v>
      </c>
      <c r="F1">
        <v>1</v>
      </c>
    </row>
    <row r="2" spans="1:6" x14ac:dyDescent="0.2">
      <c r="A2">
        <v>2</v>
      </c>
      <c r="B2" t="s">
        <v>205</v>
      </c>
      <c r="C2" t="s">
        <v>204</v>
      </c>
      <c r="E2" t="s">
        <v>74</v>
      </c>
      <c r="F2">
        <v>1</v>
      </c>
    </row>
    <row r="3" spans="1:6" x14ac:dyDescent="0.2">
      <c r="A3">
        <v>3</v>
      </c>
      <c r="B3" t="s">
        <v>206</v>
      </c>
      <c r="C3" t="s">
        <v>204</v>
      </c>
      <c r="E3" t="s">
        <v>75</v>
      </c>
      <c r="F3">
        <v>1</v>
      </c>
    </row>
    <row r="4" spans="1:6" x14ac:dyDescent="0.2">
      <c r="A4">
        <v>4</v>
      </c>
      <c r="B4" t="s">
        <v>207</v>
      </c>
      <c r="C4" t="s">
        <v>204</v>
      </c>
      <c r="E4" t="s">
        <v>76</v>
      </c>
      <c r="F4">
        <v>1</v>
      </c>
    </row>
    <row r="5" spans="1:6" x14ac:dyDescent="0.2">
      <c r="A5">
        <v>5</v>
      </c>
      <c r="B5" t="s">
        <v>208</v>
      </c>
      <c r="C5" t="s">
        <v>204</v>
      </c>
      <c r="E5" t="s">
        <v>77</v>
      </c>
      <c r="F5">
        <v>1</v>
      </c>
    </row>
    <row r="6" spans="1:6" x14ac:dyDescent="0.2">
      <c r="A6">
        <v>6</v>
      </c>
      <c r="B6" t="s">
        <v>209</v>
      </c>
      <c r="C6" t="s">
        <v>204</v>
      </c>
      <c r="E6" t="s">
        <v>78</v>
      </c>
      <c r="F6">
        <v>1</v>
      </c>
    </row>
    <row r="7" spans="1:6" x14ac:dyDescent="0.2">
      <c r="A7">
        <v>7</v>
      </c>
      <c r="B7" t="s">
        <v>210</v>
      </c>
      <c r="C7" t="s">
        <v>204</v>
      </c>
      <c r="E7" t="s">
        <v>79</v>
      </c>
      <c r="F7">
        <v>1</v>
      </c>
    </row>
    <row r="8" spans="1:6" x14ac:dyDescent="0.2">
      <c r="A8">
        <v>8</v>
      </c>
      <c r="B8" t="s">
        <v>211</v>
      </c>
      <c r="C8" t="s">
        <v>204</v>
      </c>
      <c r="E8" t="s">
        <v>80</v>
      </c>
      <c r="F8">
        <v>1</v>
      </c>
    </row>
    <row r="9" spans="1:6" x14ac:dyDescent="0.2">
      <c r="A9">
        <v>9</v>
      </c>
      <c r="B9" t="s">
        <v>203</v>
      </c>
      <c r="C9" t="s">
        <v>212</v>
      </c>
      <c r="E9" t="s">
        <v>73</v>
      </c>
      <c r="F9">
        <v>2</v>
      </c>
    </row>
    <row r="10" spans="1:6" x14ac:dyDescent="0.2">
      <c r="A10">
        <v>10</v>
      </c>
      <c r="B10" t="s">
        <v>205</v>
      </c>
      <c r="C10" t="s">
        <v>212</v>
      </c>
      <c r="E10" t="s">
        <v>74</v>
      </c>
      <c r="F10">
        <v>2</v>
      </c>
    </row>
    <row r="11" spans="1:6" x14ac:dyDescent="0.2">
      <c r="A11">
        <v>11</v>
      </c>
      <c r="B11" t="s">
        <v>206</v>
      </c>
      <c r="C11" t="s">
        <v>212</v>
      </c>
      <c r="E11" t="s">
        <v>75</v>
      </c>
      <c r="F11">
        <v>2</v>
      </c>
    </row>
    <row r="12" spans="1:6" x14ac:dyDescent="0.2">
      <c r="A12">
        <v>12</v>
      </c>
      <c r="B12" t="s">
        <v>207</v>
      </c>
      <c r="C12" t="s">
        <v>212</v>
      </c>
      <c r="E12" t="s">
        <v>76</v>
      </c>
      <c r="F12">
        <v>2</v>
      </c>
    </row>
    <row r="13" spans="1:6" x14ac:dyDescent="0.2">
      <c r="A13">
        <v>13</v>
      </c>
      <c r="B13" t="s">
        <v>208</v>
      </c>
      <c r="C13" t="s">
        <v>212</v>
      </c>
      <c r="E13" t="s">
        <v>77</v>
      </c>
      <c r="F13">
        <v>2</v>
      </c>
    </row>
    <row r="14" spans="1:6" x14ac:dyDescent="0.2">
      <c r="A14">
        <v>14</v>
      </c>
      <c r="B14" t="s">
        <v>209</v>
      </c>
      <c r="C14" t="s">
        <v>212</v>
      </c>
      <c r="E14" t="s">
        <v>78</v>
      </c>
      <c r="F14">
        <v>2</v>
      </c>
    </row>
    <row r="15" spans="1:6" x14ac:dyDescent="0.2">
      <c r="A15">
        <v>15</v>
      </c>
      <c r="B15" t="s">
        <v>210</v>
      </c>
      <c r="C15" t="s">
        <v>212</v>
      </c>
      <c r="E15" t="s">
        <v>79</v>
      </c>
      <c r="F15">
        <v>2</v>
      </c>
    </row>
    <row r="16" spans="1:6" x14ac:dyDescent="0.2">
      <c r="A16">
        <v>16</v>
      </c>
      <c r="B16" t="s">
        <v>211</v>
      </c>
      <c r="C16" t="s">
        <v>212</v>
      </c>
      <c r="E16" t="s">
        <v>80</v>
      </c>
      <c r="F16">
        <v>2</v>
      </c>
    </row>
    <row r="17" spans="1:6" x14ac:dyDescent="0.2">
      <c r="A17">
        <v>17</v>
      </c>
      <c r="B17" t="s">
        <v>203</v>
      </c>
      <c r="C17" t="s">
        <v>213</v>
      </c>
      <c r="E17" t="s">
        <v>73</v>
      </c>
      <c r="F17">
        <v>3</v>
      </c>
    </row>
    <row r="18" spans="1:6" x14ac:dyDescent="0.2">
      <c r="A18">
        <v>18</v>
      </c>
      <c r="B18" t="s">
        <v>205</v>
      </c>
      <c r="C18" t="s">
        <v>213</v>
      </c>
      <c r="E18" t="s">
        <v>74</v>
      </c>
      <c r="F18">
        <v>3</v>
      </c>
    </row>
    <row r="19" spans="1:6" x14ac:dyDescent="0.2">
      <c r="A19">
        <v>19</v>
      </c>
      <c r="B19" t="s">
        <v>206</v>
      </c>
      <c r="C19" t="s">
        <v>213</v>
      </c>
      <c r="E19" t="s">
        <v>75</v>
      </c>
      <c r="F19">
        <v>3</v>
      </c>
    </row>
    <row r="20" spans="1:6" x14ac:dyDescent="0.2">
      <c r="A20">
        <v>20</v>
      </c>
      <c r="B20" t="s">
        <v>207</v>
      </c>
      <c r="C20" t="s">
        <v>213</v>
      </c>
      <c r="E20" t="s">
        <v>76</v>
      </c>
      <c r="F20">
        <v>3</v>
      </c>
    </row>
    <row r="21" spans="1:6" x14ac:dyDescent="0.2">
      <c r="A21">
        <v>21</v>
      </c>
      <c r="B21" t="s">
        <v>208</v>
      </c>
      <c r="C21" t="s">
        <v>213</v>
      </c>
      <c r="E21" t="s">
        <v>77</v>
      </c>
      <c r="F21">
        <v>3</v>
      </c>
    </row>
    <row r="22" spans="1:6" x14ac:dyDescent="0.2">
      <c r="A22">
        <v>22</v>
      </c>
      <c r="B22" t="s">
        <v>209</v>
      </c>
      <c r="C22" t="s">
        <v>213</v>
      </c>
      <c r="E22" t="s">
        <v>78</v>
      </c>
      <c r="F22">
        <v>3</v>
      </c>
    </row>
    <row r="23" spans="1:6" x14ac:dyDescent="0.2">
      <c r="A23">
        <v>23</v>
      </c>
      <c r="B23" t="s">
        <v>210</v>
      </c>
      <c r="C23" t="s">
        <v>213</v>
      </c>
      <c r="E23" t="s">
        <v>79</v>
      </c>
      <c r="F23">
        <v>3</v>
      </c>
    </row>
    <row r="24" spans="1:6" x14ac:dyDescent="0.2">
      <c r="A24">
        <v>24</v>
      </c>
      <c r="B24" t="s">
        <v>211</v>
      </c>
      <c r="C24" t="s">
        <v>213</v>
      </c>
      <c r="E24" t="s">
        <v>80</v>
      </c>
      <c r="F24">
        <v>3</v>
      </c>
    </row>
    <row r="25" spans="1:6" x14ac:dyDescent="0.2">
      <c r="A25">
        <v>25</v>
      </c>
      <c r="B25" t="s">
        <v>203</v>
      </c>
      <c r="C25" t="s">
        <v>214</v>
      </c>
      <c r="E25" t="s">
        <v>73</v>
      </c>
      <c r="F25">
        <v>4</v>
      </c>
    </row>
    <row r="26" spans="1:6" x14ac:dyDescent="0.2">
      <c r="A26">
        <v>26</v>
      </c>
      <c r="B26" t="s">
        <v>205</v>
      </c>
      <c r="C26" t="s">
        <v>214</v>
      </c>
      <c r="E26" t="s">
        <v>74</v>
      </c>
      <c r="F26">
        <v>4</v>
      </c>
    </row>
    <row r="27" spans="1:6" x14ac:dyDescent="0.2">
      <c r="A27">
        <v>27</v>
      </c>
      <c r="B27" t="s">
        <v>206</v>
      </c>
      <c r="C27" t="s">
        <v>214</v>
      </c>
      <c r="E27" t="s">
        <v>75</v>
      </c>
      <c r="F27">
        <v>4</v>
      </c>
    </row>
    <row r="28" spans="1:6" x14ac:dyDescent="0.2">
      <c r="A28">
        <v>28</v>
      </c>
      <c r="B28" t="s">
        <v>207</v>
      </c>
      <c r="C28" t="s">
        <v>214</v>
      </c>
      <c r="E28" t="s">
        <v>76</v>
      </c>
      <c r="F28">
        <v>4</v>
      </c>
    </row>
    <row r="29" spans="1:6" x14ac:dyDescent="0.2">
      <c r="A29">
        <v>29</v>
      </c>
      <c r="B29" t="s">
        <v>208</v>
      </c>
      <c r="C29" t="s">
        <v>214</v>
      </c>
      <c r="E29" t="s">
        <v>77</v>
      </c>
      <c r="F29">
        <v>4</v>
      </c>
    </row>
    <row r="30" spans="1:6" x14ac:dyDescent="0.2">
      <c r="A30">
        <v>30</v>
      </c>
      <c r="B30" t="s">
        <v>209</v>
      </c>
      <c r="C30" t="s">
        <v>214</v>
      </c>
      <c r="E30" t="s">
        <v>78</v>
      </c>
      <c r="F30">
        <v>4</v>
      </c>
    </row>
    <row r="31" spans="1:6" x14ac:dyDescent="0.2">
      <c r="A31">
        <v>31</v>
      </c>
      <c r="B31" t="s">
        <v>210</v>
      </c>
      <c r="C31" t="s">
        <v>214</v>
      </c>
      <c r="E31" t="s">
        <v>79</v>
      </c>
      <c r="F31">
        <v>4</v>
      </c>
    </row>
    <row r="32" spans="1:6" x14ac:dyDescent="0.2">
      <c r="A32">
        <v>32</v>
      </c>
      <c r="B32" t="s">
        <v>211</v>
      </c>
      <c r="C32" t="s">
        <v>214</v>
      </c>
      <c r="E32" t="s">
        <v>80</v>
      </c>
      <c r="F32">
        <v>4</v>
      </c>
    </row>
    <row r="33" spans="1:6" x14ac:dyDescent="0.2">
      <c r="A33">
        <v>33</v>
      </c>
      <c r="B33" t="s">
        <v>203</v>
      </c>
      <c r="C33" t="s">
        <v>215</v>
      </c>
      <c r="E33" t="s">
        <v>73</v>
      </c>
      <c r="F33">
        <v>5</v>
      </c>
    </row>
    <row r="34" spans="1:6" x14ac:dyDescent="0.2">
      <c r="A34">
        <v>34</v>
      </c>
      <c r="B34" t="s">
        <v>205</v>
      </c>
      <c r="C34" t="s">
        <v>215</v>
      </c>
      <c r="E34" t="s">
        <v>74</v>
      </c>
      <c r="F34">
        <v>5</v>
      </c>
    </row>
    <row r="35" spans="1:6" x14ac:dyDescent="0.2">
      <c r="A35">
        <v>35</v>
      </c>
      <c r="B35" t="s">
        <v>206</v>
      </c>
      <c r="C35" t="s">
        <v>215</v>
      </c>
      <c r="E35" t="s">
        <v>75</v>
      </c>
      <c r="F35">
        <v>5</v>
      </c>
    </row>
    <row r="36" spans="1:6" x14ac:dyDescent="0.2">
      <c r="A36">
        <v>36</v>
      </c>
      <c r="B36" t="s">
        <v>207</v>
      </c>
      <c r="C36" t="s">
        <v>215</v>
      </c>
      <c r="E36" t="s">
        <v>76</v>
      </c>
      <c r="F36">
        <v>5</v>
      </c>
    </row>
    <row r="37" spans="1:6" x14ac:dyDescent="0.2">
      <c r="A37">
        <v>37</v>
      </c>
      <c r="B37" t="s">
        <v>208</v>
      </c>
      <c r="C37" t="s">
        <v>215</v>
      </c>
      <c r="E37" t="s">
        <v>77</v>
      </c>
      <c r="F37">
        <v>5</v>
      </c>
    </row>
    <row r="38" spans="1:6" x14ac:dyDescent="0.2">
      <c r="A38">
        <v>38</v>
      </c>
      <c r="B38" t="s">
        <v>209</v>
      </c>
      <c r="C38" t="s">
        <v>215</v>
      </c>
      <c r="E38" t="s">
        <v>78</v>
      </c>
      <c r="F38">
        <v>5</v>
      </c>
    </row>
    <row r="39" spans="1:6" x14ac:dyDescent="0.2">
      <c r="A39">
        <v>39</v>
      </c>
      <c r="B39" t="s">
        <v>210</v>
      </c>
      <c r="C39" t="s">
        <v>215</v>
      </c>
      <c r="E39" t="s">
        <v>79</v>
      </c>
      <c r="F39">
        <v>5</v>
      </c>
    </row>
    <row r="40" spans="1:6" x14ac:dyDescent="0.2">
      <c r="A40">
        <v>40</v>
      </c>
      <c r="B40" t="s">
        <v>211</v>
      </c>
      <c r="C40" t="s">
        <v>215</v>
      </c>
      <c r="E40" t="s">
        <v>80</v>
      </c>
      <c r="F40">
        <v>5</v>
      </c>
    </row>
    <row r="41" spans="1:6" x14ac:dyDescent="0.2">
      <c r="A41">
        <v>41</v>
      </c>
      <c r="B41" t="s">
        <v>203</v>
      </c>
      <c r="C41" t="s">
        <v>216</v>
      </c>
      <c r="E41" t="s">
        <v>73</v>
      </c>
      <c r="F41">
        <v>6</v>
      </c>
    </row>
    <row r="42" spans="1:6" x14ac:dyDescent="0.2">
      <c r="A42">
        <v>42</v>
      </c>
      <c r="B42" t="s">
        <v>205</v>
      </c>
      <c r="C42" t="s">
        <v>216</v>
      </c>
      <c r="E42" t="s">
        <v>74</v>
      </c>
      <c r="F42">
        <v>6</v>
      </c>
    </row>
    <row r="43" spans="1:6" x14ac:dyDescent="0.2">
      <c r="A43">
        <v>43</v>
      </c>
      <c r="B43" t="s">
        <v>206</v>
      </c>
      <c r="C43" t="s">
        <v>216</v>
      </c>
      <c r="E43" t="s">
        <v>75</v>
      </c>
      <c r="F43">
        <v>6</v>
      </c>
    </row>
    <row r="44" spans="1:6" x14ac:dyDescent="0.2">
      <c r="A44">
        <v>44</v>
      </c>
      <c r="B44" t="s">
        <v>207</v>
      </c>
      <c r="C44" t="s">
        <v>216</v>
      </c>
      <c r="E44" t="s">
        <v>76</v>
      </c>
      <c r="F44">
        <v>6</v>
      </c>
    </row>
    <row r="45" spans="1:6" x14ac:dyDescent="0.2">
      <c r="A45">
        <v>45</v>
      </c>
      <c r="B45" t="s">
        <v>208</v>
      </c>
      <c r="C45" t="s">
        <v>216</v>
      </c>
      <c r="E45" t="s">
        <v>77</v>
      </c>
      <c r="F45">
        <v>6</v>
      </c>
    </row>
    <row r="46" spans="1:6" x14ac:dyDescent="0.2">
      <c r="A46">
        <v>46</v>
      </c>
      <c r="B46" t="s">
        <v>209</v>
      </c>
      <c r="C46" t="s">
        <v>216</v>
      </c>
      <c r="E46" t="s">
        <v>78</v>
      </c>
      <c r="F46">
        <v>6</v>
      </c>
    </row>
    <row r="47" spans="1:6" x14ac:dyDescent="0.2">
      <c r="A47">
        <v>47</v>
      </c>
      <c r="B47" t="s">
        <v>210</v>
      </c>
      <c r="C47" t="s">
        <v>216</v>
      </c>
      <c r="E47" t="s">
        <v>79</v>
      </c>
      <c r="F47">
        <v>6</v>
      </c>
    </row>
    <row r="48" spans="1:6" x14ac:dyDescent="0.2">
      <c r="A48">
        <v>48</v>
      </c>
      <c r="B48" t="s">
        <v>211</v>
      </c>
      <c r="C48" t="s">
        <v>216</v>
      </c>
      <c r="E48" t="s">
        <v>80</v>
      </c>
      <c r="F48">
        <v>6</v>
      </c>
    </row>
    <row r="49" spans="1:6" x14ac:dyDescent="0.2">
      <c r="A49">
        <v>49</v>
      </c>
      <c r="B49" t="s">
        <v>203</v>
      </c>
      <c r="C49" t="s">
        <v>217</v>
      </c>
      <c r="E49" t="s">
        <v>73</v>
      </c>
      <c r="F49">
        <v>7</v>
      </c>
    </row>
    <row r="50" spans="1:6" x14ac:dyDescent="0.2">
      <c r="A50">
        <v>50</v>
      </c>
      <c r="B50" t="s">
        <v>205</v>
      </c>
      <c r="C50" t="s">
        <v>217</v>
      </c>
      <c r="E50" t="s">
        <v>74</v>
      </c>
      <c r="F50">
        <v>7</v>
      </c>
    </row>
    <row r="51" spans="1:6" x14ac:dyDescent="0.2">
      <c r="A51">
        <v>51</v>
      </c>
      <c r="B51" t="s">
        <v>206</v>
      </c>
      <c r="C51" t="s">
        <v>217</v>
      </c>
      <c r="E51" t="s">
        <v>75</v>
      </c>
      <c r="F51">
        <v>7</v>
      </c>
    </row>
    <row r="52" spans="1:6" x14ac:dyDescent="0.2">
      <c r="A52">
        <v>52</v>
      </c>
      <c r="B52" t="s">
        <v>207</v>
      </c>
      <c r="C52" t="s">
        <v>217</v>
      </c>
      <c r="E52" t="s">
        <v>76</v>
      </c>
      <c r="F52">
        <v>7</v>
      </c>
    </row>
    <row r="53" spans="1:6" x14ac:dyDescent="0.2">
      <c r="A53">
        <v>53</v>
      </c>
      <c r="B53" t="s">
        <v>208</v>
      </c>
      <c r="C53" t="s">
        <v>217</v>
      </c>
      <c r="E53" t="s">
        <v>77</v>
      </c>
      <c r="F53">
        <v>7</v>
      </c>
    </row>
    <row r="54" spans="1:6" x14ac:dyDescent="0.2">
      <c r="A54">
        <v>54</v>
      </c>
      <c r="B54" t="s">
        <v>209</v>
      </c>
      <c r="C54" t="s">
        <v>217</v>
      </c>
      <c r="E54" t="s">
        <v>78</v>
      </c>
      <c r="F54">
        <v>7</v>
      </c>
    </row>
    <row r="55" spans="1:6" x14ac:dyDescent="0.2">
      <c r="A55">
        <v>55</v>
      </c>
      <c r="B55" t="s">
        <v>210</v>
      </c>
      <c r="C55" t="s">
        <v>217</v>
      </c>
      <c r="E55" t="s">
        <v>79</v>
      </c>
      <c r="F55">
        <v>7</v>
      </c>
    </row>
    <row r="56" spans="1:6" x14ac:dyDescent="0.2">
      <c r="A56">
        <v>56</v>
      </c>
      <c r="B56" t="s">
        <v>211</v>
      </c>
      <c r="C56" t="s">
        <v>217</v>
      </c>
      <c r="E56" t="s">
        <v>80</v>
      </c>
      <c r="F56">
        <v>7</v>
      </c>
    </row>
    <row r="57" spans="1:6" x14ac:dyDescent="0.2">
      <c r="A57">
        <v>57</v>
      </c>
      <c r="B57" t="s">
        <v>203</v>
      </c>
      <c r="C57" t="s">
        <v>218</v>
      </c>
      <c r="E57" t="s">
        <v>73</v>
      </c>
      <c r="F57">
        <v>8</v>
      </c>
    </row>
    <row r="58" spans="1:6" x14ac:dyDescent="0.2">
      <c r="A58">
        <v>58</v>
      </c>
      <c r="B58" t="s">
        <v>205</v>
      </c>
      <c r="C58" t="s">
        <v>218</v>
      </c>
      <c r="E58" t="s">
        <v>74</v>
      </c>
      <c r="F58">
        <v>8</v>
      </c>
    </row>
    <row r="59" spans="1:6" x14ac:dyDescent="0.2">
      <c r="A59">
        <v>59</v>
      </c>
      <c r="B59" t="s">
        <v>206</v>
      </c>
      <c r="C59" t="s">
        <v>218</v>
      </c>
      <c r="E59" t="s">
        <v>75</v>
      </c>
      <c r="F59">
        <v>8</v>
      </c>
    </row>
    <row r="60" spans="1:6" x14ac:dyDescent="0.2">
      <c r="A60">
        <v>60</v>
      </c>
      <c r="B60" t="s">
        <v>207</v>
      </c>
      <c r="C60" t="s">
        <v>218</v>
      </c>
      <c r="E60" t="s">
        <v>76</v>
      </c>
      <c r="F60">
        <v>8</v>
      </c>
    </row>
    <row r="61" spans="1:6" x14ac:dyDescent="0.2">
      <c r="A61">
        <v>61</v>
      </c>
      <c r="B61" t="s">
        <v>208</v>
      </c>
      <c r="C61" t="s">
        <v>218</v>
      </c>
      <c r="E61" t="s">
        <v>77</v>
      </c>
      <c r="F61">
        <v>8</v>
      </c>
    </row>
    <row r="62" spans="1:6" x14ac:dyDescent="0.2">
      <c r="A62">
        <v>62</v>
      </c>
      <c r="B62" t="s">
        <v>209</v>
      </c>
      <c r="C62" t="s">
        <v>218</v>
      </c>
      <c r="E62" t="s">
        <v>78</v>
      </c>
      <c r="F62">
        <v>8</v>
      </c>
    </row>
    <row r="63" spans="1:6" x14ac:dyDescent="0.2">
      <c r="A63">
        <v>63</v>
      </c>
      <c r="B63" t="s">
        <v>210</v>
      </c>
      <c r="C63" t="s">
        <v>218</v>
      </c>
      <c r="E63" t="s">
        <v>79</v>
      </c>
      <c r="F63">
        <v>8</v>
      </c>
    </row>
    <row r="64" spans="1:6" x14ac:dyDescent="0.2">
      <c r="A64">
        <v>64</v>
      </c>
      <c r="B64" t="s">
        <v>211</v>
      </c>
      <c r="C64" t="s">
        <v>218</v>
      </c>
      <c r="E64" t="s">
        <v>80</v>
      </c>
      <c r="F64">
        <v>8</v>
      </c>
    </row>
    <row r="65" spans="1:6" x14ac:dyDescent="0.2">
      <c r="A65">
        <v>65</v>
      </c>
      <c r="B65" t="s">
        <v>203</v>
      </c>
      <c r="C65" t="s">
        <v>219</v>
      </c>
      <c r="E65" t="s">
        <v>73</v>
      </c>
      <c r="F65">
        <v>9</v>
      </c>
    </row>
    <row r="66" spans="1:6" x14ac:dyDescent="0.2">
      <c r="A66">
        <v>66</v>
      </c>
      <c r="B66" t="s">
        <v>205</v>
      </c>
      <c r="C66" t="s">
        <v>219</v>
      </c>
      <c r="E66" t="s">
        <v>74</v>
      </c>
      <c r="F66">
        <v>9</v>
      </c>
    </row>
    <row r="67" spans="1:6" x14ac:dyDescent="0.2">
      <c r="A67">
        <v>67</v>
      </c>
      <c r="B67" t="s">
        <v>206</v>
      </c>
      <c r="C67" t="s">
        <v>219</v>
      </c>
      <c r="E67" t="s">
        <v>75</v>
      </c>
      <c r="F67">
        <v>9</v>
      </c>
    </row>
    <row r="68" spans="1:6" x14ac:dyDescent="0.2">
      <c r="A68">
        <v>68</v>
      </c>
      <c r="B68" t="s">
        <v>207</v>
      </c>
      <c r="C68" t="s">
        <v>219</v>
      </c>
      <c r="E68" t="s">
        <v>76</v>
      </c>
      <c r="F68">
        <v>9</v>
      </c>
    </row>
    <row r="69" spans="1:6" x14ac:dyDescent="0.2">
      <c r="A69">
        <v>69</v>
      </c>
      <c r="B69" t="s">
        <v>208</v>
      </c>
      <c r="C69" t="s">
        <v>219</v>
      </c>
      <c r="E69" t="s">
        <v>77</v>
      </c>
      <c r="F69">
        <v>9</v>
      </c>
    </row>
    <row r="70" spans="1:6" x14ac:dyDescent="0.2">
      <c r="A70">
        <v>70</v>
      </c>
      <c r="B70" t="s">
        <v>209</v>
      </c>
      <c r="C70" t="s">
        <v>219</v>
      </c>
      <c r="E70" t="s">
        <v>78</v>
      </c>
      <c r="F70">
        <v>9</v>
      </c>
    </row>
    <row r="71" spans="1:6" x14ac:dyDescent="0.2">
      <c r="A71">
        <v>71</v>
      </c>
      <c r="B71" t="s">
        <v>210</v>
      </c>
      <c r="C71" t="s">
        <v>219</v>
      </c>
      <c r="E71" t="s">
        <v>79</v>
      </c>
      <c r="F71">
        <v>9</v>
      </c>
    </row>
    <row r="72" spans="1:6" x14ac:dyDescent="0.2">
      <c r="A72">
        <v>72</v>
      </c>
      <c r="B72" t="s">
        <v>211</v>
      </c>
      <c r="C72" t="s">
        <v>219</v>
      </c>
      <c r="E72" t="s">
        <v>80</v>
      </c>
      <c r="F72">
        <v>9</v>
      </c>
    </row>
    <row r="73" spans="1:6" x14ac:dyDescent="0.2">
      <c r="A73">
        <v>73</v>
      </c>
      <c r="B73" t="s">
        <v>203</v>
      </c>
      <c r="C73" t="s">
        <v>220</v>
      </c>
      <c r="E73" t="s">
        <v>73</v>
      </c>
      <c r="F73">
        <v>10</v>
      </c>
    </row>
    <row r="74" spans="1:6" x14ac:dyDescent="0.2">
      <c r="A74">
        <v>74</v>
      </c>
      <c r="B74" t="s">
        <v>205</v>
      </c>
      <c r="C74" t="s">
        <v>220</v>
      </c>
      <c r="E74" t="s">
        <v>74</v>
      </c>
      <c r="F74">
        <v>10</v>
      </c>
    </row>
    <row r="75" spans="1:6" x14ac:dyDescent="0.2">
      <c r="A75">
        <v>75</v>
      </c>
      <c r="B75" t="s">
        <v>206</v>
      </c>
      <c r="C75" t="s">
        <v>220</v>
      </c>
      <c r="E75" t="s">
        <v>75</v>
      </c>
      <c r="F75">
        <v>10</v>
      </c>
    </row>
    <row r="76" spans="1:6" x14ac:dyDescent="0.2">
      <c r="A76">
        <v>76</v>
      </c>
      <c r="B76" t="s">
        <v>207</v>
      </c>
      <c r="C76" t="s">
        <v>220</v>
      </c>
      <c r="E76" t="s">
        <v>76</v>
      </c>
      <c r="F76">
        <v>10</v>
      </c>
    </row>
    <row r="77" spans="1:6" x14ac:dyDescent="0.2">
      <c r="A77">
        <v>77</v>
      </c>
      <c r="B77" t="s">
        <v>208</v>
      </c>
      <c r="C77" t="s">
        <v>220</v>
      </c>
      <c r="E77" t="s">
        <v>77</v>
      </c>
      <c r="F77">
        <v>10</v>
      </c>
    </row>
    <row r="78" spans="1:6" x14ac:dyDescent="0.2">
      <c r="A78">
        <v>78</v>
      </c>
      <c r="B78" t="s">
        <v>209</v>
      </c>
      <c r="C78" t="s">
        <v>220</v>
      </c>
      <c r="E78" t="s">
        <v>78</v>
      </c>
      <c r="F78">
        <v>10</v>
      </c>
    </row>
    <row r="79" spans="1:6" x14ac:dyDescent="0.2">
      <c r="A79">
        <v>79</v>
      </c>
      <c r="B79" t="s">
        <v>210</v>
      </c>
      <c r="C79" t="s">
        <v>220</v>
      </c>
      <c r="E79" t="s">
        <v>79</v>
      </c>
      <c r="F79">
        <v>10</v>
      </c>
    </row>
    <row r="80" spans="1:6" x14ac:dyDescent="0.2">
      <c r="A80">
        <v>80</v>
      </c>
      <c r="B80" t="s">
        <v>211</v>
      </c>
      <c r="C80" t="s">
        <v>220</v>
      </c>
      <c r="E80" t="s">
        <v>80</v>
      </c>
      <c r="F80">
        <v>10</v>
      </c>
    </row>
    <row r="81" spans="1:6" x14ac:dyDescent="0.2">
      <c r="A81">
        <v>81</v>
      </c>
      <c r="B81" t="s">
        <v>203</v>
      </c>
      <c r="C81" t="s">
        <v>221</v>
      </c>
      <c r="E81" t="s">
        <v>73</v>
      </c>
      <c r="F81">
        <v>11</v>
      </c>
    </row>
    <row r="82" spans="1:6" x14ac:dyDescent="0.2">
      <c r="A82">
        <v>82</v>
      </c>
      <c r="B82" t="s">
        <v>205</v>
      </c>
      <c r="C82" t="s">
        <v>221</v>
      </c>
      <c r="E82" t="s">
        <v>74</v>
      </c>
      <c r="F82">
        <v>11</v>
      </c>
    </row>
    <row r="83" spans="1:6" x14ac:dyDescent="0.2">
      <c r="A83">
        <v>83</v>
      </c>
      <c r="B83" t="s">
        <v>206</v>
      </c>
      <c r="C83" t="s">
        <v>221</v>
      </c>
      <c r="E83" t="s">
        <v>75</v>
      </c>
      <c r="F83">
        <v>11</v>
      </c>
    </row>
    <row r="84" spans="1:6" x14ac:dyDescent="0.2">
      <c r="A84">
        <v>84</v>
      </c>
      <c r="B84" t="s">
        <v>207</v>
      </c>
      <c r="C84" t="s">
        <v>221</v>
      </c>
      <c r="E84" t="s">
        <v>76</v>
      </c>
      <c r="F84">
        <v>11</v>
      </c>
    </row>
    <row r="85" spans="1:6" x14ac:dyDescent="0.2">
      <c r="A85">
        <v>85</v>
      </c>
      <c r="B85" t="s">
        <v>208</v>
      </c>
      <c r="C85" t="s">
        <v>221</v>
      </c>
      <c r="E85" t="s">
        <v>77</v>
      </c>
      <c r="F85">
        <v>11</v>
      </c>
    </row>
    <row r="86" spans="1:6" x14ac:dyDescent="0.2">
      <c r="A86">
        <v>86</v>
      </c>
      <c r="B86" t="s">
        <v>209</v>
      </c>
      <c r="C86" t="s">
        <v>221</v>
      </c>
      <c r="E86" t="s">
        <v>78</v>
      </c>
      <c r="F86">
        <v>11</v>
      </c>
    </row>
    <row r="87" spans="1:6" x14ac:dyDescent="0.2">
      <c r="A87">
        <v>87</v>
      </c>
      <c r="B87" t="s">
        <v>210</v>
      </c>
      <c r="C87" t="s">
        <v>221</v>
      </c>
      <c r="E87" t="s">
        <v>79</v>
      </c>
      <c r="F87">
        <v>11</v>
      </c>
    </row>
    <row r="88" spans="1:6" x14ac:dyDescent="0.2">
      <c r="A88">
        <v>88</v>
      </c>
      <c r="B88" t="s">
        <v>211</v>
      </c>
      <c r="C88" t="s">
        <v>221</v>
      </c>
      <c r="E88" t="s">
        <v>80</v>
      </c>
      <c r="F88">
        <v>11</v>
      </c>
    </row>
    <row r="89" spans="1:6" x14ac:dyDescent="0.2">
      <c r="A89">
        <v>89</v>
      </c>
      <c r="B89" t="s">
        <v>203</v>
      </c>
      <c r="C89" t="s">
        <v>222</v>
      </c>
      <c r="E89" t="s">
        <v>73</v>
      </c>
      <c r="F89">
        <v>12</v>
      </c>
    </row>
    <row r="90" spans="1:6" x14ac:dyDescent="0.2">
      <c r="A90">
        <v>90</v>
      </c>
      <c r="B90" t="s">
        <v>205</v>
      </c>
      <c r="C90" t="s">
        <v>222</v>
      </c>
      <c r="E90" t="s">
        <v>74</v>
      </c>
      <c r="F90">
        <v>12</v>
      </c>
    </row>
    <row r="91" spans="1:6" x14ac:dyDescent="0.2">
      <c r="A91">
        <v>91</v>
      </c>
      <c r="B91" t="s">
        <v>206</v>
      </c>
      <c r="C91" t="s">
        <v>222</v>
      </c>
      <c r="E91" t="s">
        <v>75</v>
      </c>
      <c r="F91">
        <v>12</v>
      </c>
    </row>
    <row r="92" spans="1:6" x14ac:dyDescent="0.2">
      <c r="A92">
        <v>92</v>
      </c>
      <c r="B92" t="s">
        <v>207</v>
      </c>
      <c r="C92" t="s">
        <v>222</v>
      </c>
      <c r="E92" t="s">
        <v>76</v>
      </c>
      <c r="F92">
        <v>12</v>
      </c>
    </row>
    <row r="93" spans="1:6" x14ac:dyDescent="0.2">
      <c r="A93">
        <v>93</v>
      </c>
      <c r="B93" t="s">
        <v>208</v>
      </c>
      <c r="C93" t="s">
        <v>222</v>
      </c>
      <c r="E93" t="s">
        <v>77</v>
      </c>
      <c r="F93">
        <v>12</v>
      </c>
    </row>
    <row r="94" spans="1:6" x14ac:dyDescent="0.2">
      <c r="A94">
        <v>94</v>
      </c>
      <c r="B94" t="s">
        <v>209</v>
      </c>
      <c r="C94" t="s">
        <v>222</v>
      </c>
      <c r="E94" t="s">
        <v>78</v>
      </c>
      <c r="F94">
        <v>12</v>
      </c>
    </row>
    <row r="95" spans="1:6" x14ac:dyDescent="0.2">
      <c r="A95">
        <v>95</v>
      </c>
      <c r="B95" t="s">
        <v>210</v>
      </c>
      <c r="C95" t="s">
        <v>222</v>
      </c>
      <c r="E95" t="s">
        <v>79</v>
      </c>
      <c r="F95">
        <v>12</v>
      </c>
    </row>
    <row r="96" spans="1:6" x14ac:dyDescent="0.2">
      <c r="A96">
        <v>96</v>
      </c>
      <c r="B96" t="s">
        <v>211</v>
      </c>
      <c r="C96" t="s">
        <v>222</v>
      </c>
      <c r="E96" t="s">
        <v>80</v>
      </c>
      <c r="F96">
        <v>12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H9" sqref="H9"/>
    </sheetView>
  </sheetViews>
  <sheetFormatPr baseColWidth="10" defaultRowHeight="16" x14ac:dyDescent="0.2"/>
  <cols>
    <col min="1" max="1" width="8.5" bestFit="1" customWidth="1"/>
    <col min="3" max="3" width="11.6640625" bestFit="1" customWidth="1"/>
    <col min="4" max="4" width="16.6640625" bestFit="1" customWidth="1"/>
    <col min="5" max="5" width="14" bestFit="1" customWidth="1"/>
    <col min="6" max="6" width="22.33203125" bestFit="1" customWidth="1"/>
  </cols>
  <sheetData>
    <row r="1" spans="1:6" s="65" customFormat="1" ht="32" x14ac:dyDescent="0.2">
      <c r="A1" s="64" t="s">
        <v>224</v>
      </c>
      <c r="B1" s="64" t="s">
        <v>225</v>
      </c>
      <c r="C1" s="64" t="s">
        <v>226</v>
      </c>
      <c r="D1" s="64" t="s">
        <v>227</v>
      </c>
      <c r="E1" s="64" t="s">
        <v>228</v>
      </c>
      <c r="F1" s="64" t="s">
        <v>60</v>
      </c>
    </row>
    <row r="2" spans="1:6" x14ac:dyDescent="0.2">
      <c r="A2" t="s">
        <v>229</v>
      </c>
      <c r="B2" t="s">
        <v>229</v>
      </c>
      <c r="C2" t="s">
        <v>230</v>
      </c>
      <c r="D2" t="s">
        <v>203</v>
      </c>
      <c r="E2" s="59" t="s">
        <v>231</v>
      </c>
      <c r="F2" t="str">
        <f>CONCATENATE(D2,E2)</f>
        <v>CCGAATGCTAGA</v>
      </c>
    </row>
    <row r="3" spans="1:6" x14ac:dyDescent="0.2">
      <c r="A3" t="s">
        <v>232</v>
      </c>
      <c r="B3" t="s">
        <v>232</v>
      </c>
      <c r="C3" t="s">
        <v>230</v>
      </c>
      <c r="D3" t="s">
        <v>205</v>
      </c>
      <c r="E3" s="59" t="s">
        <v>231</v>
      </c>
      <c r="F3" t="str">
        <f>CONCATENATE(D3,E3)</f>
        <v>TTAGGCAGCTAGA</v>
      </c>
    </row>
    <row r="4" spans="1:6" x14ac:dyDescent="0.2">
      <c r="A4" t="s">
        <v>233</v>
      </c>
      <c r="B4" t="s">
        <v>233</v>
      </c>
      <c r="C4" t="s">
        <v>230</v>
      </c>
      <c r="D4" t="s">
        <v>206</v>
      </c>
      <c r="E4" s="59" t="s">
        <v>231</v>
      </c>
      <c r="F4" t="str">
        <f t="shared" ref="F4:F27" si="0">CONCATENATE(D4,E4)</f>
        <v>AACTCGTCGCTAGA</v>
      </c>
    </row>
    <row r="5" spans="1:6" x14ac:dyDescent="0.2">
      <c r="A5" t="s">
        <v>234</v>
      </c>
      <c r="B5" t="s">
        <v>234</v>
      </c>
      <c r="C5" t="s">
        <v>230</v>
      </c>
      <c r="D5" t="s">
        <v>207</v>
      </c>
      <c r="E5" s="59" t="s">
        <v>231</v>
      </c>
      <c r="F5" t="str">
        <f t="shared" si="0"/>
        <v>GGTCTACGTGCTAGA</v>
      </c>
    </row>
    <row r="6" spans="1:6" x14ac:dyDescent="0.2">
      <c r="A6" t="s">
        <v>235</v>
      </c>
      <c r="B6" t="s">
        <v>235</v>
      </c>
      <c r="C6" t="s">
        <v>230</v>
      </c>
      <c r="D6" t="s">
        <v>208</v>
      </c>
      <c r="E6" s="59" t="s">
        <v>231</v>
      </c>
      <c r="F6" t="str">
        <f t="shared" si="0"/>
        <v>GATACCGCTAGA</v>
      </c>
    </row>
    <row r="7" spans="1:6" x14ac:dyDescent="0.2">
      <c r="A7" t="s">
        <v>236</v>
      </c>
      <c r="B7" t="s">
        <v>236</v>
      </c>
      <c r="C7" t="s">
        <v>230</v>
      </c>
      <c r="D7" t="s">
        <v>209</v>
      </c>
      <c r="E7" s="59" t="s">
        <v>231</v>
      </c>
      <c r="F7" t="str">
        <f t="shared" si="0"/>
        <v>AGCGTTGGCTAGA</v>
      </c>
    </row>
    <row r="8" spans="1:6" x14ac:dyDescent="0.2">
      <c r="A8" t="s">
        <v>237</v>
      </c>
      <c r="B8" t="s">
        <v>237</v>
      </c>
      <c r="C8" t="s">
        <v>230</v>
      </c>
      <c r="D8" t="s">
        <v>210</v>
      </c>
      <c r="E8" s="59" t="s">
        <v>231</v>
      </c>
      <c r="F8" t="str">
        <f t="shared" si="0"/>
        <v>CTGCAACTGCTAGA</v>
      </c>
    </row>
    <row r="9" spans="1:6" x14ac:dyDescent="0.2">
      <c r="A9" t="s">
        <v>238</v>
      </c>
      <c r="B9" t="s">
        <v>238</v>
      </c>
      <c r="C9" t="s">
        <v>230</v>
      </c>
      <c r="D9" t="s">
        <v>211</v>
      </c>
      <c r="E9" s="59" t="s">
        <v>231</v>
      </c>
      <c r="F9" t="str">
        <f t="shared" si="0"/>
        <v>TCATGGTCAGCTAGA</v>
      </c>
    </row>
    <row r="11" spans="1:6" x14ac:dyDescent="0.2">
      <c r="A11" t="s">
        <v>239</v>
      </c>
      <c r="B11" t="s">
        <v>229</v>
      </c>
      <c r="C11" t="s">
        <v>240</v>
      </c>
      <c r="D11" t="s">
        <v>203</v>
      </c>
      <c r="E11" s="59" t="s">
        <v>241</v>
      </c>
      <c r="F11" t="str">
        <f t="shared" si="0"/>
        <v>CCGAATGCTAGC</v>
      </c>
    </row>
    <row r="12" spans="1:6" x14ac:dyDescent="0.2">
      <c r="A12" t="s">
        <v>242</v>
      </c>
      <c r="B12" t="s">
        <v>232</v>
      </c>
      <c r="C12" t="s">
        <v>240</v>
      </c>
      <c r="D12" t="s">
        <v>205</v>
      </c>
      <c r="E12" s="59" t="s">
        <v>241</v>
      </c>
      <c r="F12" t="str">
        <f t="shared" si="0"/>
        <v>TTAGGCAGCTAGC</v>
      </c>
    </row>
    <row r="13" spans="1:6" x14ac:dyDescent="0.2">
      <c r="A13" t="s">
        <v>243</v>
      </c>
      <c r="B13" t="s">
        <v>233</v>
      </c>
      <c r="C13" t="s">
        <v>240</v>
      </c>
      <c r="D13" t="s">
        <v>206</v>
      </c>
      <c r="E13" s="59" t="s">
        <v>241</v>
      </c>
      <c r="F13" t="str">
        <f t="shared" si="0"/>
        <v>AACTCGTCGCTAGC</v>
      </c>
    </row>
    <row r="14" spans="1:6" x14ac:dyDescent="0.2">
      <c r="A14" t="s">
        <v>244</v>
      </c>
      <c r="B14" t="s">
        <v>234</v>
      </c>
      <c r="C14" t="s">
        <v>240</v>
      </c>
      <c r="D14" t="s">
        <v>207</v>
      </c>
      <c r="E14" s="59" t="s">
        <v>241</v>
      </c>
      <c r="F14" t="str">
        <f t="shared" si="0"/>
        <v>GGTCTACGTGCTAGC</v>
      </c>
    </row>
    <row r="15" spans="1:6" x14ac:dyDescent="0.2">
      <c r="A15" t="s">
        <v>245</v>
      </c>
      <c r="B15" t="s">
        <v>235</v>
      </c>
      <c r="C15" t="s">
        <v>240</v>
      </c>
      <c r="D15" t="s">
        <v>208</v>
      </c>
      <c r="E15" s="59" t="s">
        <v>241</v>
      </c>
      <c r="F15" t="str">
        <f t="shared" si="0"/>
        <v>GATACCGCTAGC</v>
      </c>
    </row>
    <row r="16" spans="1:6" x14ac:dyDescent="0.2">
      <c r="A16" t="s">
        <v>246</v>
      </c>
      <c r="B16" t="s">
        <v>236</v>
      </c>
      <c r="C16" t="s">
        <v>240</v>
      </c>
      <c r="D16" t="s">
        <v>209</v>
      </c>
      <c r="E16" s="59" t="s">
        <v>241</v>
      </c>
      <c r="F16" t="str">
        <f t="shared" si="0"/>
        <v>AGCGTTGGCTAGC</v>
      </c>
    </row>
    <row r="17" spans="1:6" x14ac:dyDescent="0.2">
      <c r="A17" t="s">
        <v>247</v>
      </c>
      <c r="B17" t="s">
        <v>237</v>
      </c>
      <c r="C17" t="s">
        <v>240</v>
      </c>
      <c r="D17" t="s">
        <v>210</v>
      </c>
      <c r="E17" s="59" t="s">
        <v>241</v>
      </c>
      <c r="F17" t="str">
        <f t="shared" si="0"/>
        <v>CTGCAACTGCTAGC</v>
      </c>
    </row>
    <row r="18" spans="1:6" x14ac:dyDescent="0.2">
      <c r="A18" t="s">
        <v>248</v>
      </c>
      <c r="B18" t="s">
        <v>238</v>
      </c>
      <c r="C18" t="s">
        <v>240</v>
      </c>
      <c r="D18" t="s">
        <v>211</v>
      </c>
      <c r="E18" s="59" t="s">
        <v>241</v>
      </c>
      <c r="F18" t="str">
        <f t="shared" si="0"/>
        <v>TCATGGTCAGCTAGC</v>
      </c>
    </row>
    <row r="20" spans="1:6" x14ac:dyDescent="0.2">
      <c r="A20" t="s">
        <v>249</v>
      </c>
      <c r="B20" t="s">
        <v>249</v>
      </c>
      <c r="C20" t="s">
        <v>250</v>
      </c>
      <c r="D20" t="s">
        <v>251</v>
      </c>
      <c r="E20" t="s">
        <v>252</v>
      </c>
      <c r="F20" t="str">
        <f t="shared" si="0"/>
        <v>CCGAATATCGG</v>
      </c>
    </row>
    <row r="21" spans="1:6" x14ac:dyDescent="0.2">
      <c r="A21" t="s">
        <v>253</v>
      </c>
      <c r="B21" t="s">
        <v>253</v>
      </c>
      <c r="C21" t="s">
        <v>250</v>
      </c>
      <c r="D21" t="s">
        <v>254</v>
      </c>
      <c r="E21" t="s">
        <v>252</v>
      </c>
      <c r="F21" t="str">
        <f t="shared" si="0"/>
        <v>TTAGGCAATCGG</v>
      </c>
    </row>
    <row r="22" spans="1:6" x14ac:dyDescent="0.2">
      <c r="A22" t="s">
        <v>255</v>
      </c>
      <c r="B22" t="s">
        <v>255</v>
      </c>
      <c r="C22" t="s">
        <v>250</v>
      </c>
      <c r="D22" t="s">
        <v>256</v>
      </c>
      <c r="E22" t="s">
        <v>252</v>
      </c>
      <c r="F22" t="str">
        <f t="shared" si="0"/>
        <v>AACTCGTCATCGG</v>
      </c>
    </row>
    <row r="23" spans="1:6" x14ac:dyDescent="0.2">
      <c r="A23" t="s">
        <v>257</v>
      </c>
      <c r="B23" t="s">
        <v>257</v>
      </c>
      <c r="C23" t="s">
        <v>250</v>
      </c>
      <c r="D23" t="s">
        <v>258</v>
      </c>
      <c r="E23" t="s">
        <v>252</v>
      </c>
      <c r="F23" t="str">
        <f t="shared" si="0"/>
        <v>GGTCTACGTATCGG</v>
      </c>
    </row>
    <row r="24" spans="1:6" x14ac:dyDescent="0.2">
      <c r="A24" t="s">
        <v>259</v>
      </c>
      <c r="B24" t="s">
        <v>259</v>
      </c>
      <c r="C24" t="s">
        <v>250</v>
      </c>
      <c r="D24" t="s">
        <v>260</v>
      </c>
      <c r="E24" t="s">
        <v>252</v>
      </c>
      <c r="F24" t="str">
        <f t="shared" si="0"/>
        <v>GATACCATCGG</v>
      </c>
    </row>
    <row r="25" spans="1:6" x14ac:dyDescent="0.2">
      <c r="A25" t="s">
        <v>261</v>
      </c>
      <c r="B25" t="s">
        <v>261</v>
      </c>
      <c r="C25" t="s">
        <v>250</v>
      </c>
      <c r="D25" t="s">
        <v>262</v>
      </c>
      <c r="E25" t="s">
        <v>252</v>
      </c>
      <c r="F25" t="str">
        <f t="shared" si="0"/>
        <v>AGCGTTGATCGG</v>
      </c>
    </row>
    <row r="26" spans="1:6" x14ac:dyDescent="0.2">
      <c r="A26" t="s">
        <v>263</v>
      </c>
      <c r="B26" t="s">
        <v>263</v>
      </c>
      <c r="C26" t="s">
        <v>250</v>
      </c>
      <c r="D26" t="s">
        <v>264</v>
      </c>
      <c r="E26" t="s">
        <v>252</v>
      </c>
      <c r="F26" t="str">
        <f t="shared" si="0"/>
        <v>CTGCAACTATCGG</v>
      </c>
    </row>
    <row r="27" spans="1:6" x14ac:dyDescent="0.2">
      <c r="A27" t="s">
        <v>265</v>
      </c>
      <c r="B27" t="s">
        <v>265</v>
      </c>
      <c r="C27" t="s">
        <v>250</v>
      </c>
      <c r="D27" t="s">
        <v>266</v>
      </c>
      <c r="E27" t="s">
        <v>252</v>
      </c>
      <c r="F27" t="str">
        <f t="shared" si="0"/>
        <v>TCATGGTCAATCGG</v>
      </c>
    </row>
    <row r="29" spans="1:6" x14ac:dyDescent="0.2">
      <c r="A29" t="s">
        <v>267</v>
      </c>
      <c r="B29" t="s">
        <v>249</v>
      </c>
      <c r="C29" t="s">
        <v>268</v>
      </c>
      <c r="D29" t="s">
        <v>251</v>
      </c>
      <c r="E29" t="s">
        <v>269</v>
      </c>
      <c r="F29" t="str">
        <f t="shared" ref="F29:F36" si="1">CONCATENATE(D29,E29)</f>
        <v>CCGAATATGCAT</v>
      </c>
    </row>
    <row r="30" spans="1:6" x14ac:dyDescent="0.2">
      <c r="A30" t="s">
        <v>270</v>
      </c>
      <c r="B30" t="s">
        <v>253</v>
      </c>
      <c r="C30" t="s">
        <v>268</v>
      </c>
      <c r="D30" t="s">
        <v>254</v>
      </c>
      <c r="E30" t="s">
        <v>269</v>
      </c>
      <c r="F30" t="str">
        <f t="shared" si="1"/>
        <v>TTAGGCAATGCAT</v>
      </c>
    </row>
    <row r="31" spans="1:6" x14ac:dyDescent="0.2">
      <c r="A31" t="s">
        <v>271</v>
      </c>
      <c r="B31" t="s">
        <v>255</v>
      </c>
      <c r="C31" t="s">
        <v>268</v>
      </c>
      <c r="D31" t="s">
        <v>256</v>
      </c>
      <c r="E31" t="s">
        <v>269</v>
      </c>
      <c r="F31" t="str">
        <f t="shared" si="1"/>
        <v>AACTCGTCATGCAT</v>
      </c>
    </row>
    <row r="32" spans="1:6" x14ac:dyDescent="0.2">
      <c r="A32" t="s">
        <v>272</v>
      </c>
      <c r="B32" t="s">
        <v>257</v>
      </c>
      <c r="C32" t="s">
        <v>268</v>
      </c>
      <c r="D32" t="s">
        <v>258</v>
      </c>
      <c r="E32" t="s">
        <v>269</v>
      </c>
      <c r="F32" t="str">
        <f t="shared" si="1"/>
        <v>GGTCTACGTATGCAT</v>
      </c>
    </row>
    <row r="33" spans="1:6" x14ac:dyDescent="0.2">
      <c r="A33" t="s">
        <v>273</v>
      </c>
      <c r="B33" t="s">
        <v>259</v>
      </c>
      <c r="C33" t="s">
        <v>268</v>
      </c>
      <c r="D33" t="s">
        <v>260</v>
      </c>
      <c r="E33" t="s">
        <v>269</v>
      </c>
      <c r="F33" t="str">
        <f t="shared" si="1"/>
        <v>GATACCATGCAT</v>
      </c>
    </row>
    <row r="34" spans="1:6" x14ac:dyDescent="0.2">
      <c r="A34" t="s">
        <v>274</v>
      </c>
      <c r="B34" t="s">
        <v>261</v>
      </c>
      <c r="C34" t="s">
        <v>268</v>
      </c>
      <c r="D34" t="s">
        <v>262</v>
      </c>
      <c r="E34" t="s">
        <v>269</v>
      </c>
      <c r="F34" t="str">
        <f t="shared" si="1"/>
        <v>AGCGTTGATGCAT</v>
      </c>
    </row>
    <row r="35" spans="1:6" x14ac:dyDescent="0.2">
      <c r="A35" t="s">
        <v>275</v>
      </c>
      <c r="B35" t="s">
        <v>263</v>
      </c>
      <c r="C35" t="s">
        <v>268</v>
      </c>
      <c r="D35" t="s">
        <v>264</v>
      </c>
      <c r="E35" t="s">
        <v>269</v>
      </c>
      <c r="F35" t="str">
        <f t="shared" si="1"/>
        <v>CTGCAACTATGCAT</v>
      </c>
    </row>
    <row r="36" spans="1:6" x14ac:dyDescent="0.2">
      <c r="A36" t="s">
        <v>276</v>
      </c>
      <c r="B36" t="s">
        <v>265</v>
      </c>
      <c r="C36" t="s">
        <v>268</v>
      </c>
      <c r="D36" t="s">
        <v>266</v>
      </c>
      <c r="E36" t="s">
        <v>269</v>
      </c>
      <c r="F36" t="str">
        <f t="shared" si="1"/>
        <v>TCATGGTCAATGCAT</v>
      </c>
    </row>
    <row r="38" spans="1:6" x14ac:dyDescent="0.2">
      <c r="A38" t="s">
        <v>277</v>
      </c>
      <c r="B38" t="s">
        <v>277</v>
      </c>
      <c r="C38" t="s">
        <v>278</v>
      </c>
      <c r="D38" t="s">
        <v>279</v>
      </c>
      <c r="E38" t="s">
        <v>280</v>
      </c>
      <c r="F38" t="str">
        <f>CONCATENATE(D38,E38)</f>
        <v>CCGAATCTGCATGCAT</v>
      </c>
    </row>
    <row r="39" spans="1:6" x14ac:dyDescent="0.2">
      <c r="A39" t="s">
        <v>281</v>
      </c>
      <c r="B39" t="s">
        <v>281</v>
      </c>
      <c r="C39" t="s">
        <v>278</v>
      </c>
      <c r="D39" t="s">
        <v>282</v>
      </c>
      <c r="E39" t="s">
        <v>280</v>
      </c>
      <c r="F39" t="str">
        <f>CONCATENATE(D39,E39)</f>
        <v>TTAGGCACTGCATGCAT</v>
      </c>
    </row>
    <row r="40" spans="1:6" x14ac:dyDescent="0.2">
      <c r="A40" t="s">
        <v>283</v>
      </c>
      <c r="B40" t="s">
        <v>283</v>
      </c>
      <c r="C40" t="s">
        <v>278</v>
      </c>
      <c r="D40" t="s">
        <v>284</v>
      </c>
      <c r="E40" t="s">
        <v>280</v>
      </c>
      <c r="F40" t="str">
        <f>CONCATENATE(D40,E40)</f>
        <v>AACTCGTCCTGCATGCAT</v>
      </c>
    </row>
    <row r="41" spans="1:6" x14ac:dyDescent="0.2">
      <c r="A41" t="s">
        <v>285</v>
      </c>
      <c r="B41" t="s">
        <v>285</v>
      </c>
      <c r="C41" t="s">
        <v>278</v>
      </c>
      <c r="D41" t="s">
        <v>286</v>
      </c>
      <c r="E41" t="s">
        <v>280</v>
      </c>
      <c r="F41" t="str">
        <f>CONCATENATE(D41,E41)</f>
        <v>GGTCTACGTCTGCATGCAT</v>
      </c>
    </row>
    <row r="43" spans="1:6" x14ac:dyDescent="0.2">
      <c r="A43" t="s">
        <v>287</v>
      </c>
      <c r="B43" t="s">
        <v>277</v>
      </c>
      <c r="C43" t="s">
        <v>288</v>
      </c>
      <c r="D43" t="s">
        <v>279</v>
      </c>
      <c r="E43" t="s">
        <v>289</v>
      </c>
      <c r="F43" t="str">
        <f>CONCATENATE(D43,E43)</f>
        <v>CCGAATCTGCATGCAG</v>
      </c>
    </row>
    <row r="44" spans="1:6" x14ac:dyDescent="0.2">
      <c r="A44" t="s">
        <v>290</v>
      </c>
      <c r="B44" t="s">
        <v>281</v>
      </c>
      <c r="C44" t="s">
        <v>288</v>
      </c>
      <c r="D44" t="s">
        <v>282</v>
      </c>
      <c r="E44" t="s">
        <v>289</v>
      </c>
      <c r="F44" t="str">
        <f>CONCATENATE(D44,E44)</f>
        <v>TTAGGCACTGCATGCAG</v>
      </c>
    </row>
    <row r="45" spans="1:6" x14ac:dyDescent="0.2">
      <c r="A45" t="s">
        <v>291</v>
      </c>
      <c r="B45" t="s">
        <v>283</v>
      </c>
      <c r="C45" t="s">
        <v>288</v>
      </c>
      <c r="D45" t="s">
        <v>284</v>
      </c>
      <c r="E45" t="s">
        <v>289</v>
      </c>
      <c r="F45" t="str">
        <f>CONCATENATE(D45,E45)</f>
        <v>AACTCGTCCTGCATGCAG</v>
      </c>
    </row>
    <row r="46" spans="1:6" x14ac:dyDescent="0.2">
      <c r="A46" t="s">
        <v>292</v>
      </c>
      <c r="B46" t="s">
        <v>285</v>
      </c>
      <c r="C46" t="s">
        <v>288</v>
      </c>
      <c r="D46" t="s">
        <v>286</v>
      </c>
      <c r="E46" t="s">
        <v>289</v>
      </c>
      <c r="F46" t="str">
        <f>CONCATENATE(D46,E46)</f>
        <v>GGTCTACGTCTGCATGCAG</v>
      </c>
    </row>
    <row r="48" spans="1:6" x14ac:dyDescent="0.2">
      <c r="A48" t="s">
        <v>293</v>
      </c>
      <c r="B48" t="s">
        <v>293</v>
      </c>
      <c r="C48" t="s">
        <v>294</v>
      </c>
      <c r="D48" t="s">
        <v>208</v>
      </c>
      <c r="E48" t="s">
        <v>295</v>
      </c>
      <c r="F48" t="str">
        <f>CONCATENATE(D48,E48)</f>
        <v>GATACCGTATG</v>
      </c>
    </row>
    <row r="49" spans="1:6" x14ac:dyDescent="0.2">
      <c r="A49" t="s">
        <v>296</v>
      </c>
      <c r="B49" t="s">
        <v>296</v>
      </c>
      <c r="C49" t="s">
        <v>294</v>
      </c>
      <c r="D49" t="s">
        <v>209</v>
      </c>
      <c r="E49" t="s">
        <v>295</v>
      </c>
      <c r="F49" t="str">
        <f>CONCATENATE(D49,E49)</f>
        <v>AGCGTTGGTATG</v>
      </c>
    </row>
    <row r="50" spans="1:6" x14ac:dyDescent="0.2">
      <c r="A50" t="s">
        <v>297</v>
      </c>
      <c r="B50" t="s">
        <v>297</v>
      </c>
      <c r="C50" t="s">
        <v>294</v>
      </c>
      <c r="D50" t="s">
        <v>298</v>
      </c>
      <c r="E50" t="s">
        <v>295</v>
      </c>
      <c r="F50" t="str">
        <f>CONCATENATE(D50,E50)</f>
        <v>CTGCAACTGTATG</v>
      </c>
    </row>
    <row r="51" spans="1:6" x14ac:dyDescent="0.2">
      <c r="A51" t="s">
        <v>299</v>
      </c>
      <c r="B51" t="s">
        <v>299</v>
      </c>
      <c r="C51" t="s">
        <v>294</v>
      </c>
      <c r="D51" t="s">
        <v>300</v>
      </c>
      <c r="E51" t="s">
        <v>295</v>
      </c>
      <c r="F51" t="str">
        <f>CONCATENATE(D51,E51)</f>
        <v>TCATGGTCAGTATG</v>
      </c>
    </row>
    <row r="53" spans="1:6" x14ac:dyDescent="0.2">
      <c r="A53" t="s">
        <v>301</v>
      </c>
      <c r="B53" t="s">
        <v>293</v>
      </c>
      <c r="C53" t="s">
        <v>302</v>
      </c>
      <c r="D53" t="s">
        <v>208</v>
      </c>
      <c r="E53" t="s">
        <v>303</v>
      </c>
      <c r="F53" t="str">
        <f>CONCATENATE(D53,E53)</f>
        <v>GATACCGTAC</v>
      </c>
    </row>
    <row r="54" spans="1:6" x14ac:dyDescent="0.2">
      <c r="A54" t="s">
        <v>304</v>
      </c>
      <c r="B54" t="s">
        <v>296</v>
      </c>
      <c r="C54" t="s">
        <v>302</v>
      </c>
      <c r="D54" t="s">
        <v>209</v>
      </c>
      <c r="E54" t="s">
        <v>303</v>
      </c>
      <c r="F54" t="str">
        <f>CONCATENATE(D54,E54)</f>
        <v>AGCGTTGGTAC</v>
      </c>
    </row>
    <row r="55" spans="1:6" x14ac:dyDescent="0.2">
      <c r="A55" t="s">
        <v>305</v>
      </c>
      <c r="B55" t="s">
        <v>297</v>
      </c>
      <c r="C55" t="s">
        <v>302</v>
      </c>
      <c r="D55" t="s">
        <v>298</v>
      </c>
      <c r="E55" t="s">
        <v>303</v>
      </c>
      <c r="F55" t="str">
        <f>CONCATENATE(D55,E55)</f>
        <v>CTGCAACTGTAC</v>
      </c>
    </row>
    <row r="56" spans="1:6" x14ac:dyDescent="0.2">
      <c r="A56" t="s">
        <v>306</v>
      </c>
      <c r="B56" t="s">
        <v>299</v>
      </c>
      <c r="C56" t="s">
        <v>302</v>
      </c>
      <c r="D56" t="s">
        <v>300</v>
      </c>
      <c r="E56" t="s">
        <v>303</v>
      </c>
      <c r="F56" t="str">
        <f>CONCATENATE(D56,E56)</f>
        <v>TCATGGTCAGTAC</v>
      </c>
    </row>
    <row r="58" spans="1:6" x14ac:dyDescent="0.2">
      <c r="A58" t="s">
        <v>307</v>
      </c>
      <c r="B58" t="s">
        <v>293</v>
      </c>
      <c r="C58" t="s">
        <v>308</v>
      </c>
      <c r="D58" t="s">
        <v>208</v>
      </c>
      <c r="E58" t="s">
        <v>309</v>
      </c>
      <c r="F58" t="str">
        <f>CONCATENATE(D58,E58)</f>
        <v>GATACCGTAA</v>
      </c>
    </row>
    <row r="59" spans="1:6" x14ac:dyDescent="0.2">
      <c r="A59" t="s">
        <v>310</v>
      </c>
      <c r="B59" t="s">
        <v>296</v>
      </c>
      <c r="C59" t="s">
        <v>308</v>
      </c>
      <c r="D59" t="s">
        <v>209</v>
      </c>
      <c r="E59" t="s">
        <v>309</v>
      </c>
      <c r="F59" t="str">
        <f>CONCATENATE(D59,E59)</f>
        <v>AGCGTTGGTAA</v>
      </c>
    </row>
    <row r="60" spans="1:6" x14ac:dyDescent="0.2">
      <c r="A60" t="s">
        <v>311</v>
      </c>
      <c r="B60" t="s">
        <v>297</v>
      </c>
      <c r="C60" t="s">
        <v>308</v>
      </c>
      <c r="D60" t="s">
        <v>298</v>
      </c>
      <c r="E60" t="s">
        <v>309</v>
      </c>
      <c r="F60" t="str">
        <f>CONCATENATE(D60,E60)</f>
        <v>CTGCAACTGTAA</v>
      </c>
    </row>
    <row r="61" spans="1:6" x14ac:dyDescent="0.2">
      <c r="A61" t="s">
        <v>312</v>
      </c>
      <c r="B61" t="s">
        <v>299</v>
      </c>
      <c r="C61" t="s">
        <v>308</v>
      </c>
      <c r="D61" t="s">
        <v>300</v>
      </c>
      <c r="E61" t="s">
        <v>309</v>
      </c>
      <c r="F61" t="str">
        <f>CONCATENATE(D61,E61)</f>
        <v>TCATGGTCAGTAA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H30" sqref="H30"/>
    </sheetView>
  </sheetViews>
  <sheetFormatPr baseColWidth="10" defaultRowHeight="16" x14ac:dyDescent="0.2"/>
  <cols>
    <col min="1" max="1" width="9.5" bestFit="1" customWidth="1"/>
    <col min="2" max="2" width="10.83203125" bestFit="1" customWidth="1"/>
    <col min="3" max="3" width="11.6640625" bestFit="1" customWidth="1"/>
    <col min="4" max="4" width="14.1640625" bestFit="1" customWidth="1"/>
    <col min="5" max="5" width="14" bestFit="1" customWidth="1"/>
    <col min="6" max="6" width="18" bestFit="1" customWidth="1"/>
    <col min="8" max="8" width="46.83203125" customWidth="1"/>
  </cols>
  <sheetData>
    <row r="1" spans="1:6" s="65" customFormat="1" ht="32" x14ac:dyDescent="0.2">
      <c r="A1" s="64" t="s">
        <v>224</v>
      </c>
      <c r="B1" s="64" t="s">
        <v>225</v>
      </c>
      <c r="C1" s="64" t="s">
        <v>226</v>
      </c>
      <c r="D1" s="64" t="s">
        <v>227</v>
      </c>
      <c r="E1" s="64" t="s">
        <v>228</v>
      </c>
      <c r="F1" s="64" t="s">
        <v>60</v>
      </c>
    </row>
    <row r="2" spans="1:6" x14ac:dyDescent="0.2">
      <c r="A2" s="51" t="s">
        <v>313</v>
      </c>
      <c r="B2" s="51" t="s">
        <v>313</v>
      </c>
      <c r="C2" s="59" t="s">
        <v>314</v>
      </c>
      <c r="D2" t="s">
        <v>204</v>
      </c>
      <c r="E2" t="s">
        <v>315</v>
      </c>
      <c r="F2" s="51" t="str">
        <f>CONCATENATE(D2,E2)</f>
        <v>CTAACGTAATTC</v>
      </c>
    </row>
    <row r="3" spans="1:6" x14ac:dyDescent="0.2">
      <c r="A3" s="51" t="s">
        <v>316</v>
      </c>
      <c r="B3" s="51" t="s">
        <v>316</v>
      </c>
      <c r="C3" s="59" t="s">
        <v>314</v>
      </c>
      <c r="D3" t="s">
        <v>212</v>
      </c>
      <c r="E3" t="s">
        <v>315</v>
      </c>
      <c r="F3" s="51" t="str">
        <f t="shared" ref="F3:F13" si="0">CONCATENATE(D3,E3)</f>
        <v>TCGGTACTAATTC</v>
      </c>
    </row>
    <row r="4" spans="1:6" x14ac:dyDescent="0.2">
      <c r="A4" s="51" t="s">
        <v>317</v>
      </c>
      <c r="B4" s="51" t="s">
        <v>317</v>
      </c>
      <c r="C4" s="59" t="s">
        <v>314</v>
      </c>
      <c r="D4" t="s">
        <v>318</v>
      </c>
      <c r="E4" t="s">
        <v>315</v>
      </c>
      <c r="F4" s="51" t="str">
        <f t="shared" si="0"/>
        <v>GATCGTTGTAATTC</v>
      </c>
    </row>
    <row r="5" spans="1:6" x14ac:dyDescent="0.2">
      <c r="A5" s="51" t="s">
        <v>319</v>
      </c>
      <c r="B5" s="51" t="s">
        <v>319</v>
      </c>
      <c r="C5" s="59" t="s">
        <v>314</v>
      </c>
      <c r="D5" t="s">
        <v>214</v>
      </c>
      <c r="E5" t="s">
        <v>315</v>
      </c>
      <c r="F5" s="51" t="str">
        <f t="shared" si="0"/>
        <v>AGCTACACTTAATTC</v>
      </c>
    </row>
    <row r="6" spans="1:6" x14ac:dyDescent="0.2">
      <c r="A6" s="51" t="s">
        <v>320</v>
      </c>
      <c r="B6" s="51" t="s">
        <v>320</v>
      </c>
      <c r="C6" s="59" t="s">
        <v>314</v>
      </c>
      <c r="D6" t="s">
        <v>215</v>
      </c>
      <c r="E6" t="s">
        <v>315</v>
      </c>
      <c r="F6" s="51" t="str">
        <f t="shared" si="0"/>
        <v>ACGCATTAATTC</v>
      </c>
    </row>
    <row r="7" spans="1:6" x14ac:dyDescent="0.2">
      <c r="A7" s="51" t="s">
        <v>321</v>
      </c>
      <c r="B7" s="51" t="s">
        <v>321</v>
      </c>
      <c r="C7" s="59" t="s">
        <v>314</v>
      </c>
      <c r="D7" t="s">
        <v>216</v>
      </c>
      <c r="E7" t="s">
        <v>315</v>
      </c>
      <c r="F7" s="51" t="str">
        <f t="shared" si="0"/>
        <v>GTATGCATAATTC</v>
      </c>
    </row>
    <row r="8" spans="1:6" x14ac:dyDescent="0.2">
      <c r="A8" s="51" t="s">
        <v>322</v>
      </c>
      <c r="B8" s="51" t="s">
        <v>322</v>
      </c>
      <c r="C8" s="59" t="s">
        <v>314</v>
      </c>
      <c r="D8" t="s">
        <v>217</v>
      </c>
      <c r="E8" t="s">
        <v>315</v>
      </c>
      <c r="F8" s="51" t="str">
        <f t="shared" si="0"/>
        <v>CACATGTCTAATTC</v>
      </c>
    </row>
    <row r="9" spans="1:6" x14ac:dyDescent="0.2">
      <c r="A9" s="51" t="s">
        <v>323</v>
      </c>
      <c r="B9" s="51" t="s">
        <v>323</v>
      </c>
      <c r="C9" s="59" t="s">
        <v>314</v>
      </c>
      <c r="D9" t="s">
        <v>218</v>
      </c>
      <c r="E9" t="s">
        <v>315</v>
      </c>
      <c r="F9" s="51" t="str">
        <f t="shared" si="0"/>
        <v>TGTGCACGATAATTC</v>
      </c>
    </row>
    <row r="10" spans="1:6" x14ac:dyDescent="0.2">
      <c r="A10" s="51" t="s">
        <v>324</v>
      </c>
      <c r="B10" s="51" t="s">
        <v>324</v>
      </c>
      <c r="C10" s="59" t="s">
        <v>314</v>
      </c>
      <c r="D10" t="s">
        <v>219</v>
      </c>
      <c r="E10" t="s">
        <v>315</v>
      </c>
      <c r="F10" s="51" t="str">
        <f t="shared" si="0"/>
        <v>GCATCATAATTC</v>
      </c>
    </row>
    <row r="11" spans="1:6" x14ac:dyDescent="0.2">
      <c r="A11" s="51" t="s">
        <v>325</v>
      </c>
      <c r="B11" s="51" t="s">
        <v>325</v>
      </c>
      <c r="C11" s="59" t="s">
        <v>314</v>
      </c>
      <c r="D11" t="s">
        <v>220</v>
      </c>
      <c r="E11" t="s">
        <v>315</v>
      </c>
      <c r="F11" s="51" t="str">
        <f t="shared" si="0"/>
        <v>ATGCTGTTAATTC</v>
      </c>
    </row>
    <row r="12" spans="1:6" x14ac:dyDescent="0.2">
      <c r="A12" s="51" t="s">
        <v>326</v>
      </c>
      <c r="B12" s="51" t="s">
        <v>326</v>
      </c>
      <c r="C12" s="59" t="s">
        <v>314</v>
      </c>
      <c r="D12" t="s">
        <v>221</v>
      </c>
      <c r="E12" t="s">
        <v>315</v>
      </c>
      <c r="F12" s="51" t="str">
        <f t="shared" si="0"/>
        <v>CATGACCTTAATTC</v>
      </c>
    </row>
    <row r="13" spans="1:6" x14ac:dyDescent="0.2">
      <c r="A13" s="51" t="s">
        <v>327</v>
      </c>
      <c r="B13" s="51" t="s">
        <v>327</v>
      </c>
      <c r="C13" s="59" t="s">
        <v>314</v>
      </c>
      <c r="D13" t="s">
        <v>222</v>
      </c>
      <c r="E13" t="s">
        <v>315</v>
      </c>
      <c r="F13" s="51" t="str">
        <f t="shared" si="0"/>
        <v>TGCAGTGAGTAATTC</v>
      </c>
    </row>
    <row r="15" spans="1:6" x14ac:dyDescent="0.2">
      <c r="A15" s="51" t="s">
        <v>328</v>
      </c>
      <c r="B15" s="51" t="s">
        <v>328</v>
      </c>
      <c r="C15" s="59" t="s">
        <v>329</v>
      </c>
      <c r="D15" t="s">
        <v>330</v>
      </c>
      <c r="E15" t="s">
        <v>331</v>
      </c>
      <c r="F15" t="str">
        <f>CONCATENATE(D15,E15)</f>
        <v>CTAACGCGATCC</v>
      </c>
    </row>
    <row r="16" spans="1:6" x14ac:dyDescent="0.2">
      <c r="A16" s="51" t="s">
        <v>332</v>
      </c>
      <c r="B16" s="51" t="s">
        <v>332</v>
      </c>
      <c r="C16" s="59" t="s">
        <v>329</v>
      </c>
      <c r="D16" t="s">
        <v>333</v>
      </c>
      <c r="E16" t="s">
        <v>331</v>
      </c>
      <c r="F16" t="str">
        <f t="shared" ref="F16:F44" si="1">CONCATENATE(D16,E16)</f>
        <v>TCGGTACCGATCC</v>
      </c>
    </row>
    <row r="17" spans="1:6" x14ac:dyDescent="0.2">
      <c r="A17" s="51" t="s">
        <v>334</v>
      </c>
      <c r="B17" s="51" t="s">
        <v>334</v>
      </c>
      <c r="C17" s="59" t="s">
        <v>329</v>
      </c>
      <c r="D17" t="s">
        <v>335</v>
      </c>
      <c r="E17" t="s">
        <v>331</v>
      </c>
      <c r="F17" t="str">
        <f t="shared" si="1"/>
        <v>GATCGTTGCGATCC</v>
      </c>
    </row>
    <row r="18" spans="1:6" x14ac:dyDescent="0.2">
      <c r="A18" s="51" t="s">
        <v>336</v>
      </c>
      <c r="B18" s="51" t="s">
        <v>336</v>
      </c>
      <c r="C18" s="59" t="s">
        <v>329</v>
      </c>
      <c r="D18" t="s">
        <v>337</v>
      </c>
      <c r="E18" t="s">
        <v>331</v>
      </c>
      <c r="F18" t="str">
        <f t="shared" si="1"/>
        <v>AGCTACACTCGATCC</v>
      </c>
    </row>
    <row r="19" spans="1:6" x14ac:dyDescent="0.2">
      <c r="A19" s="51" t="s">
        <v>338</v>
      </c>
      <c r="B19" s="51" t="s">
        <v>338</v>
      </c>
      <c r="C19" s="59" t="s">
        <v>329</v>
      </c>
      <c r="D19" t="s">
        <v>339</v>
      </c>
      <c r="E19" t="s">
        <v>331</v>
      </c>
      <c r="F19" t="str">
        <f t="shared" si="1"/>
        <v>ACGCATCGATCC</v>
      </c>
    </row>
    <row r="20" spans="1:6" x14ac:dyDescent="0.2">
      <c r="A20" s="51" t="s">
        <v>340</v>
      </c>
      <c r="B20" s="51" t="s">
        <v>340</v>
      </c>
      <c r="C20" s="59" t="s">
        <v>329</v>
      </c>
      <c r="D20" t="s">
        <v>341</v>
      </c>
      <c r="E20" t="s">
        <v>331</v>
      </c>
      <c r="F20" t="str">
        <f t="shared" si="1"/>
        <v>GTATGCACGATCC</v>
      </c>
    </row>
    <row r="21" spans="1:6" x14ac:dyDescent="0.2">
      <c r="A21" s="51" t="s">
        <v>342</v>
      </c>
      <c r="B21" s="51" t="s">
        <v>342</v>
      </c>
      <c r="C21" s="59" t="s">
        <v>329</v>
      </c>
      <c r="D21" t="s">
        <v>343</v>
      </c>
      <c r="E21" t="s">
        <v>331</v>
      </c>
      <c r="F21" t="str">
        <f t="shared" si="1"/>
        <v>CACATGTCCGATCC</v>
      </c>
    </row>
    <row r="22" spans="1:6" x14ac:dyDescent="0.2">
      <c r="A22" s="51" t="s">
        <v>344</v>
      </c>
      <c r="B22" s="51" t="s">
        <v>344</v>
      </c>
      <c r="C22" s="59" t="s">
        <v>329</v>
      </c>
      <c r="D22" t="s">
        <v>345</v>
      </c>
      <c r="E22" t="s">
        <v>331</v>
      </c>
      <c r="F22" t="str">
        <f t="shared" si="1"/>
        <v>TGTGCACGACGATCC</v>
      </c>
    </row>
    <row r="23" spans="1:6" x14ac:dyDescent="0.2">
      <c r="A23" s="51" t="s">
        <v>346</v>
      </c>
      <c r="B23" s="51" t="s">
        <v>346</v>
      </c>
      <c r="C23" s="59" t="s">
        <v>329</v>
      </c>
      <c r="D23" t="s">
        <v>347</v>
      </c>
      <c r="E23" t="s">
        <v>331</v>
      </c>
      <c r="F23" t="str">
        <f t="shared" si="1"/>
        <v>GCATCACGATCC</v>
      </c>
    </row>
    <row r="24" spans="1:6" x14ac:dyDescent="0.2">
      <c r="A24" s="51" t="s">
        <v>348</v>
      </c>
      <c r="B24" s="51" t="s">
        <v>348</v>
      </c>
      <c r="C24" s="59" t="s">
        <v>329</v>
      </c>
      <c r="D24" t="s">
        <v>349</v>
      </c>
      <c r="E24" t="s">
        <v>331</v>
      </c>
      <c r="F24" t="str">
        <f t="shared" si="1"/>
        <v>ATGCTGTCGATCC</v>
      </c>
    </row>
    <row r="25" spans="1:6" x14ac:dyDescent="0.2">
      <c r="A25" s="51" t="s">
        <v>350</v>
      </c>
      <c r="B25" s="51" t="s">
        <v>350</v>
      </c>
      <c r="C25" s="59" t="s">
        <v>329</v>
      </c>
      <c r="D25" t="s">
        <v>351</v>
      </c>
      <c r="E25" t="s">
        <v>331</v>
      </c>
      <c r="F25" t="str">
        <f t="shared" si="1"/>
        <v>CATGACCTCGATCC</v>
      </c>
    </row>
    <row r="26" spans="1:6" x14ac:dyDescent="0.2">
      <c r="A26" s="51" t="s">
        <v>352</v>
      </c>
      <c r="B26" s="51" t="s">
        <v>352</v>
      </c>
      <c r="C26" s="59" t="s">
        <v>329</v>
      </c>
      <c r="D26" t="s">
        <v>353</v>
      </c>
      <c r="E26" t="s">
        <v>331</v>
      </c>
      <c r="F26" t="str">
        <f t="shared" si="1"/>
        <v>TGCAGTGAGCGATCC</v>
      </c>
    </row>
    <row r="28" spans="1:6" x14ac:dyDescent="0.2">
      <c r="A28" s="51" t="s">
        <v>354</v>
      </c>
      <c r="B28" s="51" t="s">
        <v>354</v>
      </c>
      <c r="C28" s="59" t="s">
        <v>355</v>
      </c>
      <c r="D28" t="s">
        <v>204</v>
      </c>
      <c r="E28" t="s">
        <v>356</v>
      </c>
      <c r="F28" t="str">
        <f t="shared" si="1"/>
        <v>CTAACGTAGCTT</v>
      </c>
    </row>
    <row r="29" spans="1:6" x14ac:dyDescent="0.2">
      <c r="A29" s="51" t="s">
        <v>357</v>
      </c>
      <c r="B29" s="51" t="s">
        <v>357</v>
      </c>
      <c r="C29" s="59" t="s">
        <v>355</v>
      </c>
      <c r="D29" t="s">
        <v>212</v>
      </c>
      <c r="E29" t="s">
        <v>356</v>
      </c>
      <c r="F29" t="str">
        <f t="shared" si="1"/>
        <v>TCGGTACTAGCTT</v>
      </c>
    </row>
    <row r="30" spans="1:6" x14ac:dyDescent="0.2">
      <c r="A30" s="51" t="s">
        <v>358</v>
      </c>
      <c r="B30" s="51" t="s">
        <v>358</v>
      </c>
      <c r="C30" s="59" t="s">
        <v>355</v>
      </c>
      <c r="D30" t="s">
        <v>213</v>
      </c>
      <c r="E30" t="s">
        <v>356</v>
      </c>
      <c r="F30" t="str">
        <f t="shared" si="1"/>
        <v>GATCGTTGTAGCTT</v>
      </c>
    </row>
    <row r="31" spans="1:6" x14ac:dyDescent="0.2">
      <c r="A31" s="51" t="s">
        <v>359</v>
      </c>
      <c r="B31" s="51" t="s">
        <v>359</v>
      </c>
      <c r="C31" s="59" t="s">
        <v>355</v>
      </c>
      <c r="D31" t="s">
        <v>214</v>
      </c>
      <c r="E31" t="s">
        <v>356</v>
      </c>
      <c r="F31" t="str">
        <f t="shared" si="1"/>
        <v>AGCTACACTTAGCTT</v>
      </c>
    </row>
    <row r="32" spans="1:6" x14ac:dyDescent="0.2">
      <c r="A32" s="51" t="s">
        <v>360</v>
      </c>
      <c r="B32" s="51" t="s">
        <v>360</v>
      </c>
      <c r="C32" s="59" t="s">
        <v>355</v>
      </c>
      <c r="D32" t="s">
        <v>361</v>
      </c>
      <c r="E32" t="s">
        <v>356</v>
      </c>
      <c r="F32" t="str">
        <f t="shared" si="1"/>
        <v>ACGCATTAGCTT</v>
      </c>
    </row>
    <row r="33" spans="1:6" x14ac:dyDescent="0.2">
      <c r="A33" s="51" t="s">
        <v>362</v>
      </c>
      <c r="B33" s="51" t="s">
        <v>362</v>
      </c>
      <c r="C33" s="59" t="s">
        <v>355</v>
      </c>
      <c r="D33" t="s">
        <v>363</v>
      </c>
      <c r="E33" t="s">
        <v>356</v>
      </c>
      <c r="F33" t="str">
        <f t="shared" si="1"/>
        <v>GTATGCATAGCTT</v>
      </c>
    </row>
    <row r="34" spans="1:6" x14ac:dyDescent="0.2">
      <c r="A34" s="51" t="s">
        <v>364</v>
      </c>
      <c r="B34" s="51" t="s">
        <v>364</v>
      </c>
      <c r="C34" s="59" t="s">
        <v>355</v>
      </c>
      <c r="D34" t="s">
        <v>365</v>
      </c>
      <c r="E34" t="s">
        <v>356</v>
      </c>
      <c r="F34" t="str">
        <f t="shared" si="1"/>
        <v>CACATGTCTAGCTT</v>
      </c>
    </row>
    <row r="35" spans="1:6" x14ac:dyDescent="0.2">
      <c r="A35" s="51" t="s">
        <v>366</v>
      </c>
      <c r="B35" s="51" t="s">
        <v>366</v>
      </c>
      <c r="C35" s="59" t="s">
        <v>355</v>
      </c>
      <c r="D35" t="s">
        <v>367</v>
      </c>
      <c r="E35" t="s">
        <v>356</v>
      </c>
      <c r="F35" t="str">
        <f t="shared" si="1"/>
        <v>TGTGCACGATAGCTT</v>
      </c>
    </row>
    <row r="36" spans="1:6" x14ac:dyDescent="0.2">
      <c r="A36" s="51" t="s">
        <v>368</v>
      </c>
      <c r="B36" s="51" t="s">
        <v>368</v>
      </c>
      <c r="C36" s="59" t="s">
        <v>355</v>
      </c>
      <c r="D36" t="s">
        <v>369</v>
      </c>
      <c r="E36" t="s">
        <v>356</v>
      </c>
      <c r="F36" t="str">
        <f t="shared" si="1"/>
        <v>GCATCATAGCTT</v>
      </c>
    </row>
    <row r="37" spans="1:6" x14ac:dyDescent="0.2">
      <c r="A37" s="51" t="s">
        <v>370</v>
      </c>
      <c r="B37" s="51" t="s">
        <v>370</v>
      </c>
      <c r="C37" s="59" t="s">
        <v>355</v>
      </c>
      <c r="D37" t="s">
        <v>371</v>
      </c>
      <c r="E37" t="s">
        <v>356</v>
      </c>
      <c r="F37" t="str">
        <f t="shared" si="1"/>
        <v>ATGCTGTTAGCTT</v>
      </c>
    </row>
    <row r="38" spans="1:6" x14ac:dyDescent="0.2">
      <c r="A38" s="51" t="s">
        <v>372</v>
      </c>
      <c r="B38" s="51" t="s">
        <v>372</v>
      </c>
      <c r="C38" s="59" t="s">
        <v>355</v>
      </c>
      <c r="D38" t="s">
        <v>221</v>
      </c>
      <c r="E38" t="s">
        <v>356</v>
      </c>
      <c r="F38" t="str">
        <f t="shared" si="1"/>
        <v>CATGACCTTAGCTT</v>
      </c>
    </row>
    <row r="39" spans="1:6" x14ac:dyDescent="0.2">
      <c r="A39" s="51" t="s">
        <v>373</v>
      </c>
      <c r="B39" s="51" t="s">
        <v>373</v>
      </c>
      <c r="C39" s="59" t="s">
        <v>355</v>
      </c>
      <c r="D39" t="s">
        <v>222</v>
      </c>
      <c r="E39" t="s">
        <v>356</v>
      </c>
      <c r="F39" t="str">
        <f t="shared" si="1"/>
        <v>TGCAGTGAGTAGCTT</v>
      </c>
    </row>
    <row r="41" spans="1:6" x14ac:dyDescent="0.2">
      <c r="A41" s="51" t="s">
        <v>374</v>
      </c>
      <c r="B41" s="51" t="s">
        <v>374</v>
      </c>
      <c r="C41" s="59" t="s">
        <v>375</v>
      </c>
      <c r="D41" t="s">
        <v>376</v>
      </c>
      <c r="E41" t="s">
        <v>377</v>
      </c>
      <c r="F41" t="str">
        <f t="shared" si="1"/>
        <v>CTAACGGTNAG</v>
      </c>
    </row>
    <row r="42" spans="1:6" x14ac:dyDescent="0.2">
      <c r="A42" s="51" t="s">
        <v>378</v>
      </c>
      <c r="B42" s="51" t="s">
        <v>378</v>
      </c>
      <c r="C42" s="59" t="s">
        <v>375</v>
      </c>
      <c r="D42" t="s">
        <v>379</v>
      </c>
      <c r="E42" t="s">
        <v>377</v>
      </c>
      <c r="F42" t="str">
        <f t="shared" si="1"/>
        <v>TCGGTACGTNAG</v>
      </c>
    </row>
    <row r="43" spans="1:6" x14ac:dyDescent="0.2">
      <c r="A43" s="51" t="s">
        <v>380</v>
      </c>
      <c r="B43" s="51" t="s">
        <v>380</v>
      </c>
      <c r="C43" s="59" t="s">
        <v>375</v>
      </c>
      <c r="D43" t="s">
        <v>381</v>
      </c>
      <c r="E43" t="s">
        <v>377</v>
      </c>
      <c r="F43" t="str">
        <f t="shared" si="1"/>
        <v>GATCGTTGGTNAG</v>
      </c>
    </row>
    <row r="44" spans="1:6" x14ac:dyDescent="0.2">
      <c r="A44" s="51" t="s">
        <v>382</v>
      </c>
      <c r="B44" s="51" t="s">
        <v>382</v>
      </c>
      <c r="C44" s="59" t="s">
        <v>375</v>
      </c>
      <c r="D44" t="s">
        <v>383</v>
      </c>
      <c r="E44" t="s">
        <v>377</v>
      </c>
      <c r="F44" t="str">
        <f t="shared" si="1"/>
        <v>AGCTACACTGTNAG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L44" sqref="L44"/>
    </sheetView>
  </sheetViews>
  <sheetFormatPr baseColWidth="10" defaultRowHeight="16" x14ac:dyDescent="0.2"/>
  <cols>
    <col min="1" max="1" width="15.5" customWidth="1"/>
    <col min="2" max="4" width="13.33203125" bestFit="1" customWidth="1"/>
    <col min="5" max="5" width="15.1640625" bestFit="1" customWidth="1"/>
  </cols>
  <sheetData>
    <row r="1" spans="1:5" x14ac:dyDescent="0.2">
      <c r="A1" t="s">
        <v>384</v>
      </c>
    </row>
    <row r="2" spans="1:5" x14ac:dyDescent="0.2">
      <c r="A2" t="s">
        <v>404</v>
      </c>
    </row>
    <row r="4" spans="1:5" x14ac:dyDescent="0.2">
      <c r="A4" t="s">
        <v>385</v>
      </c>
      <c r="B4" t="s">
        <v>401</v>
      </c>
      <c r="C4" t="s">
        <v>400</v>
      </c>
      <c r="D4" t="s">
        <v>399</v>
      </c>
    </row>
    <row r="6" spans="1:5" x14ac:dyDescent="0.2">
      <c r="A6" s="60" t="s">
        <v>60</v>
      </c>
      <c r="B6" s="18" t="s">
        <v>60</v>
      </c>
      <c r="C6" s="18" t="s">
        <v>60</v>
      </c>
      <c r="D6" s="18" t="s">
        <v>60</v>
      </c>
      <c r="E6" s="57" t="s">
        <v>402</v>
      </c>
    </row>
    <row r="7" spans="1:5" ht="19" x14ac:dyDescent="0.25">
      <c r="A7" s="34" t="s">
        <v>13</v>
      </c>
      <c r="B7" s="25" t="s">
        <v>13</v>
      </c>
      <c r="C7" s="25" t="s">
        <v>13</v>
      </c>
      <c r="D7" s="25" t="s">
        <v>13</v>
      </c>
      <c r="E7" s="61" t="str">
        <f t="shared" ref="E7:E29" si="0">IF(AND(A7=B7, A7=C7,A7=D7), "Full match", "mismatch")</f>
        <v>Full match</v>
      </c>
    </row>
    <row r="8" spans="1:5" ht="19" x14ac:dyDescent="0.25">
      <c r="A8" s="34" t="s">
        <v>14</v>
      </c>
      <c r="B8" s="25" t="s">
        <v>14</v>
      </c>
      <c r="C8" s="25" t="s">
        <v>14</v>
      </c>
      <c r="D8" s="25" t="s">
        <v>14</v>
      </c>
      <c r="E8" s="61" t="str">
        <f t="shared" si="0"/>
        <v>Full match</v>
      </c>
    </row>
    <row r="9" spans="1:5" ht="19" x14ac:dyDescent="0.25">
      <c r="A9" s="34" t="s">
        <v>15</v>
      </c>
      <c r="B9" s="25" t="s">
        <v>15</v>
      </c>
      <c r="C9" s="25" t="s">
        <v>15</v>
      </c>
      <c r="D9" s="25" t="s">
        <v>15</v>
      </c>
      <c r="E9" s="61" t="str">
        <f t="shared" si="0"/>
        <v>Full match</v>
      </c>
    </row>
    <row r="10" spans="1:5" ht="19" x14ac:dyDescent="0.25">
      <c r="A10" s="62" t="s">
        <v>16</v>
      </c>
      <c r="B10" s="26" t="s">
        <v>16</v>
      </c>
      <c r="C10" s="26" t="s">
        <v>16</v>
      </c>
      <c r="D10" s="26" t="s">
        <v>16</v>
      </c>
      <c r="E10" s="61" t="str">
        <f t="shared" si="0"/>
        <v>Full match</v>
      </c>
    </row>
    <row r="11" spans="1:5" ht="19" x14ac:dyDescent="0.25">
      <c r="A11" s="34" t="s">
        <v>17</v>
      </c>
      <c r="B11" s="25" t="s">
        <v>17</v>
      </c>
      <c r="C11" s="25" t="s">
        <v>17</v>
      </c>
      <c r="D11" s="25" t="s">
        <v>17</v>
      </c>
      <c r="E11" s="61" t="str">
        <f t="shared" si="0"/>
        <v>Full match</v>
      </c>
    </row>
    <row r="12" spans="1:5" ht="19" x14ac:dyDescent="0.25">
      <c r="A12" s="34" t="s">
        <v>18</v>
      </c>
      <c r="B12" s="25" t="s">
        <v>18</v>
      </c>
      <c r="C12" s="25" t="s">
        <v>18</v>
      </c>
      <c r="D12" s="25" t="s">
        <v>18</v>
      </c>
      <c r="E12" s="61" t="str">
        <f t="shared" si="0"/>
        <v>Full match</v>
      </c>
    </row>
    <row r="13" spans="1:5" ht="19" x14ac:dyDescent="0.25">
      <c r="A13" s="34" t="s">
        <v>19</v>
      </c>
      <c r="B13" s="25" t="s">
        <v>19</v>
      </c>
      <c r="C13" s="25" t="s">
        <v>19</v>
      </c>
      <c r="D13" s="25" t="s">
        <v>19</v>
      </c>
      <c r="E13" s="61" t="str">
        <f t="shared" si="0"/>
        <v>Full match</v>
      </c>
    </row>
    <row r="14" spans="1:5" ht="19" x14ac:dyDescent="0.25">
      <c r="A14" s="41" t="s">
        <v>90</v>
      </c>
      <c r="B14" s="41" t="s">
        <v>90</v>
      </c>
      <c r="C14" s="41" t="s">
        <v>90</v>
      </c>
      <c r="D14" s="41" t="s">
        <v>90</v>
      </c>
      <c r="E14" s="61" t="str">
        <f t="shared" si="0"/>
        <v>Full match</v>
      </c>
    </row>
    <row r="15" spans="1:5" ht="19" x14ac:dyDescent="0.25">
      <c r="A15" s="34" t="s">
        <v>25</v>
      </c>
      <c r="B15" s="28" t="s">
        <v>25</v>
      </c>
      <c r="C15" s="28" t="s">
        <v>25</v>
      </c>
      <c r="D15" s="28" t="s">
        <v>25</v>
      </c>
      <c r="E15" s="61"/>
    </row>
    <row r="16" spans="1:5" ht="19" x14ac:dyDescent="0.25">
      <c r="A16" s="34" t="s">
        <v>386</v>
      </c>
      <c r="B16" s="25" t="s">
        <v>43</v>
      </c>
      <c r="C16" s="25" t="s">
        <v>43</v>
      </c>
      <c r="D16" s="25" t="s">
        <v>43</v>
      </c>
      <c r="E16" s="61" t="str">
        <f t="shared" si="0"/>
        <v>Full match</v>
      </c>
    </row>
    <row r="17" spans="1:6" ht="19" x14ac:dyDescent="0.25">
      <c r="A17" s="34" t="s">
        <v>387</v>
      </c>
      <c r="B17" s="25" t="s">
        <v>44</v>
      </c>
      <c r="C17" s="25" t="s">
        <v>44</v>
      </c>
      <c r="D17" s="25" t="s">
        <v>44</v>
      </c>
      <c r="E17" s="61" t="str">
        <f t="shared" si="0"/>
        <v>Full match</v>
      </c>
    </row>
    <row r="18" spans="1:6" ht="19" x14ac:dyDescent="0.25">
      <c r="A18" s="34" t="s">
        <v>388</v>
      </c>
      <c r="B18" s="25" t="s">
        <v>45</v>
      </c>
      <c r="C18" s="25" t="s">
        <v>45</v>
      </c>
      <c r="D18" s="25" t="s">
        <v>45</v>
      </c>
      <c r="E18" s="61" t="str">
        <f t="shared" si="0"/>
        <v>Full match</v>
      </c>
    </row>
    <row r="19" spans="1:6" ht="19" x14ac:dyDescent="0.25">
      <c r="A19" s="62" t="s">
        <v>389</v>
      </c>
      <c r="B19" s="26" t="s">
        <v>0</v>
      </c>
      <c r="C19" s="26" t="s">
        <v>0</v>
      </c>
      <c r="D19" s="26" t="s">
        <v>0</v>
      </c>
      <c r="E19" s="61" t="str">
        <f t="shared" si="0"/>
        <v>Full match</v>
      </c>
    </row>
    <row r="20" spans="1:6" ht="19" x14ac:dyDescent="0.25">
      <c r="A20" s="34" t="s">
        <v>390</v>
      </c>
      <c r="B20" s="25" t="s">
        <v>1</v>
      </c>
      <c r="C20" s="25" t="s">
        <v>1</v>
      </c>
      <c r="D20" s="25" t="s">
        <v>1</v>
      </c>
      <c r="E20" s="61" t="str">
        <f t="shared" si="0"/>
        <v>Full match</v>
      </c>
    </row>
    <row r="21" spans="1:6" ht="19" x14ac:dyDescent="0.25">
      <c r="A21" s="34" t="s">
        <v>391</v>
      </c>
      <c r="B21" s="25" t="s">
        <v>2</v>
      </c>
      <c r="C21" s="25" t="s">
        <v>2</v>
      </c>
      <c r="D21" s="25" t="s">
        <v>2</v>
      </c>
      <c r="E21" s="61" t="str">
        <f t="shared" si="0"/>
        <v>Full match</v>
      </c>
    </row>
    <row r="22" spans="1:6" ht="19" x14ac:dyDescent="0.25">
      <c r="A22" s="34" t="s">
        <v>392</v>
      </c>
      <c r="B22" s="25" t="s">
        <v>3</v>
      </c>
      <c r="C22" s="25" t="s">
        <v>3</v>
      </c>
      <c r="D22" s="25" t="s">
        <v>3</v>
      </c>
      <c r="E22" s="61" t="str">
        <f t="shared" si="0"/>
        <v>Full match</v>
      </c>
    </row>
    <row r="23" spans="1:6" ht="19" x14ac:dyDescent="0.25">
      <c r="A23" s="41" t="s">
        <v>393</v>
      </c>
      <c r="B23" s="41" t="s">
        <v>4</v>
      </c>
      <c r="C23" s="41" t="s">
        <v>4</v>
      </c>
      <c r="D23" s="41" t="s">
        <v>4</v>
      </c>
      <c r="E23" s="61" t="str">
        <f t="shared" si="0"/>
        <v>Full match</v>
      </c>
    </row>
    <row r="24" spans="1:6" ht="19" x14ac:dyDescent="0.25">
      <c r="A24" s="34"/>
      <c r="B24" s="28"/>
      <c r="C24" s="28"/>
      <c r="D24" s="28"/>
      <c r="E24" s="61"/>
    </row>
    <row r="25" spans="1:6" ht="19" x14ac:dyDescent="0.25">
      <c r="A25" s="34" t="s">
        <v>25</v>
      </c>
      <c r="B25" s="28" t="s">
        <v>25</v>
      </c>
      <c r="C25" s="28" t="s">
        <v>25</v>
      </c>
      <c r="D25" s="28" t="s">
        <v>25</v>
      </c>
      <c r="E25" s="61"/>
    </row>
    <row r="26" spans="1:6" ht="19" x14ac:dyDescent="0.25">
      <c r="A26" s="51" t="s">
        <v>114</v>
      </c>
      <c r="B26" t="s">
        <v>114</v>
      </c>
      <c r="C26" t="s">
        <v>114</v>
      </c>
      <c r="D26" t="s">
        <v>114</v>
      </c>
      <c r="E26" s="61" t="str">
        <f t="shared" si="0"/>
        <v>Full match</v>
      </c>
    </row>
    <row r="27" spans="1:6" ht="19" x14ac:dyDescent="0.25">
      <c r="A27" s="51" t="s">
        <v>115</v>
      </c>
      <c r="B27" t="s">
        <v>115</v>
      </c>
      <c r="C27" t="s">
        <v>115</v>
      </c>
      <c r="D27" t="s">
        <v>115</v>
      </c>
      <c r="E27" s="61" t="str">
        <f t="shared" si="0"/>
        <v>Full match</v>
      </c>
    </row>
    <row r="28" spans="1:6" ht="19" x14ac:dyDescent="0.25">
      <c r="A28" s="51" t="s">
        <v>91</v>
      </c>
      <c r="B28" t="s">
        <v>91</v>
      </c>
      <c r="C28" t="s">
        <v>91</v>
      </c>
      <c r="D28" t="s">
        <v>91</v>
      </c>
      <c r="E28" s="61" t="str">
        <f t="shared" si="0"/>
        <v>Full match</v>
      </c>
    </row>
    <row r="29" spans="1:6" ht="19" x14ac:dyDescent="0.25">
      <c r="A29" s="51" t="s">
        <v>116</v>
      </c>
      <c r="B29" t="s">
        <v>116</v>
      </c>
      <c r="C29" t="s">
        <v>116</v>
      </c>
      <c r="D29" t="s">
        <v>116</v>
      </c>
      <c r="E29" s="61" t="str">
        <f t="shared" si="0"/>
        <v>Full match</v>
      </c>
    </row>
    <row r="30" spans="1:6" ht="19" x14ac:dyDescent="0.25">
      <c r="A30" s="51" t="s">
        <v>117</v>
      </c>
      <c r="B30" t="s">
        <v>186</v>
      </c>
      <c r="C30" t="s">
        <v>117</v>
      </c>
      <c r="D30" t="s">
        <v>117</v>
      </c>
      <c r="E30" s="61" t="str">
        <f>IF(AND(A30=B30, A30=C30,A30=D30), "Full match", "mismatch")</f>
        <v>mismatch</v>
      </c>
      <c r="F30" t="s">
        <v>403</v>
      </c>
    </row>
    <row r="31" spans="1:6" ht="19" x14ac:dyDescent="0.25">
      <c r="A31" s="51" t="s">
        <v>92</v>
      </c>
      <c r="B31" t="s">
        <v>92</v>
      </c>
      <c r="C31" t="s">
        <v>92</v>
      </c>
      <c r="D31" t="s">
        <v>92</v>
      </c>
      <c r="E31" s="61" t="str">
        <f t="shared" ref="E31:E50" si="1">IF(AND(A31=B31, A31=C31,A31=D31), "Full match", "mismatch")</f>
        <v>Full match</v>
      </c>
    </row>
    <row r="32" spans="1:6" ht="19" x14ac:dyDescent="0.25">
      <c r="A32" s="51" t="s">
        <v>394</v>
      </c>
      <c r="B32" t="s">
        <v>58</v>
      </c>
      <c r="C32" t="s">
        <v>58</v>
      </c>
      <c r="D32" t="s">
        <v>58</v>
      </c>
      <c r="E32" s="61" t="str">
        <f t="shared" si="1"/>
        <v>Full match</v>
      </c>
    </row>
    <row r="33" spans="1:6" ht="19" x14ac:dyDescent="0.25">
      <c r="A33" s="51" t="s">
        <v>118</v>
      </c>
      <c r="B33" t="s">
        <v>118</v>
      </c>
      <c r="C33" t="s">
        <v>118</v>
      </c>
      <c r="D33" t="s">
        <v>118</v>
      </c>
      <c r="E33" s="61" t="str">
        <f t="shared" si="1"/>
        <v>Full match</v>
      </c>
    </row>
    <row r="34" spans="1:6" ht="19" x14ac:dyDescent="0.25">
      <c r="A34" s="51" t="s">
        <v>93</v>
      </c>
      <c r="B34" t="s">
        <v>93</v>
      </c>
      <c r="C34" t="s">
        <v>93</v>
      </c>
      <c r="D34" t="s">
        <v>93</v>
      </c>
      <c r="E34" s="61" t="str">
        <f t="shared" si="1"/>
        <v>Full match</v>
      </c>
    </row>
    <row r="35" spans="1:6" ht="19" x14ac:dyDescent="0.25">
      <c r="A35" s="51" t="s">
        <v>119</v>
      </c>
      <c r="B35" t="s">
        <v>119</v>
      </c>
      <c r="C35" t="s">
        <v>119</v>
      </c>
      <c r="D35" t="s">
        <v>119</v>
      </c>
      <c r="E35" s="61" t="str">
        <f t="shared" si="1"/>
        <v>Full match</v>
      </c>
    </row>
    <row r="36" spans="1:6" ht="19" x14ac:dyDescent="0.25">
      <c r="A36" s="51" t="s">
        <v>120</v>
      </c>
      <c r="B36" t="s">
        <v>120</v>
      </c>
      <c r="C36" t="s">
        <v>120</v>
      </c>
      <c r="D36" t="s">
        <v>120</v>
      </c>
      <c r="E36" s="61" t="str">
        <f t="shared" si="1"/>
        <v>Full match</v>
      </c>
    </row>
    <row r="37" spans="1:6" ht="19" x14ac:dyDescent="0.25">
      <c r="A37" s="51" t="s">
        <v>121</v>
      </c>
      <c r="B37" t="s">
        <v>121</v>
      </c>
      <c r="C37" t="s">
        <v>121</v>
      </c>
      <c r="D37" t="s">
        <v>121</v>
      </c>
      <c r="E37" s="61" t="str">
        <f t="shared" si="1"/>
        <v>Full match</v>
      </c>
    </row>
    <row r="38" spans="1:6" ht="19" x14ac:dyDescent="0.25">
      <c r="A38" s="51"/>
      <c r="E38" s="61"/>
    </row>
    <row r="39" spans="1:6" ht="19" x14ac:dyDescent="0.25">
      <c r="A39" s="34" t="s">
        <v>106</v>
      </c>
      <c r="B39" s="34" t="s">
        <v>106</v>
      </c>
      <c r="C39" s="34" t="s">
        <v>106</v>
      </c>
      <c r="D39" s="34" t="s">
        <v>106</v>
      </c>
      <c r="E39" s="61" t="str">
        <f t="shared" si="1"/>
        <v>Full match</v>
      </c>
    </row>
    <row r="40" spans="1:6" ht="19" x14ac:dyDescent="0.25">
      <c r="A40" s="34" t="s">
        <v>107</v>
      </c>
      <c r="B40" s="34" t="s">
        <v>107</v>
      </c>
      <c r="C40" s="34" t="s">
        <v>107</v>
      </c>
      <c r="D40" s="34" t="s">
        <v>107</v>
      </c>
      <c r="E40" s="61" t="str">
        <f t="shared" si="1"/>
        <v>Full match</v>
      </c>
    </row>
    <row r="41" spans="1:6" ht="19" x14ac:dyDescent="0.25">
      <c r="A41" s="63" t="s">
        <v>395</v>
      </c>
      <c r="B41" s="34" t="s">
        <v>94</v>
      </c>
      <c r="C41" s="34" t="s">
        <v>94</v>
      </c>
      <c r="D41" s="34" t="s">
        <v>94</v>
      </c>
      <c r="E41" s="61" t="str">
        <f t="shared" si="1"/>
        <v>Full match</v>
      </c>
    </row>
    <row r="42" spans="1:6" ht="19" x14ac:dyDescent="0.25">
      <c r="A42" s="34" t="s">
        <v>108</v>
      </c>
      <c r="B42" s="34" t="s">
        <v>108</v>
      </c>
      <c r="C42" s="34" t="s">
        <v>108</v>
      </c>
      <c r="D42" s="34" t="s">
        <v>108</v>
      </c>
      <c r="E42" s="61" t="str">
        <f t="shared" si="1"/>
        <v>Full match</v>
      </c>
    </row>
    <row r="43" spans="1:6" ht="19" x14ac:dyDescent="0.25">
      <c r="A43" s="34" t="s">
        <v>109</v>
      </c>
      <c r="B43" s="25" t="s">
        <v>187</v>
      </c>
      <c r="C43" s="25" t="s">
        <v>109</v>
      </c>
      <c r="D43" s="25" t="s">
        <v>109</v>
      </c>
      <c r="E43" s="61" t="str">
        <f t="shared" si="1"/>
        <v>mismatch</v>
      </c>
      <c r="F43" t="s">
        <v>403</v>
      </c>
    </row>
    <row r="44" spans="1:6" ht="19" x14ac:dyDescent="0.25">
      <c r="A44" s="63" t="s">
        <v>396</v>
      </c>
      <c r="B44" s="25" t="s">
        <v>95</v>
      </c>
      <c r="C44" s="25" t="s">
        <v>95</v>
      </c>
      <c r="D44" s="25" t="s">
        <v>95</v>
      </c>
      <c r="E44" s="61" t="str">
        <f t="shared" si="1"/>
        <v>Full match</v>
      </c>
    </row>
    <row r="45" spans="1:6" ht="19" x14ac:dyDescent="0.25">
      <c r="A45" s="34" t="s">
        <v>397</v>
      </c>
      <c r="B45" s="25" t="s">
        <v>89</v>
      </c>
      <c r="C45" s="25" t="s">
        <v>89</v>
      </c>
      <c r="D45" s="25" t="s">
        <v>89</v>
      </c>
      <c r="E45" s="61" t="str">
        <f t="shared" si="1"/>
        <v>Full match</v>
      </c>
    </row>
    <row r="46" spans="1:6" ht="19" x14ac:dyDescent="0.25">
      <c r="A46" s="34" t="s">
        <v>110</v>
      </c>
      <c r="B46" s="25" t="s">
        <v>110</v>
      </c>
      <c r="C46" s="25" t="s">
        <v>110</v>
      </c>
      <c r="D46" s="25" t="s">
        <v>110</v>
      </c>
      <c r="E46" s="61" t="str">
        <f t="shared" si="1"/>
        <v>Full match</v>
      </c>
    </row>
    <row r="47" spans="1:6" ht="19" x14ac:dyDescent="0.25">
      <c r="A47" s="63" t="s">
        <v>398</v>
      </c>
      <c r="B47" s="25" t="s">
        <v>96</v>
      </c>
      <c r="C47" s="25" t="s">
        <v>96</v>
      </c>
      <c r="D47" s="25" t="s">
        <v>96</v>
      </c>
      <c r="E47" s="61" t="str">
        <f t="shared" si="1"/>
        <v>Full match</v>
      </c>
    </row>
    <row r="48" spans="1:6" ht="19" x14ac:dyDescent="0.25">
      <c r="A48" s="34" t="s">
        <v>111</v>
      </c>
      <c r="B48" s="25" t="s">
        <v>111</v>
      </c>
      <c r="C48" s="25" t="s">
        <v>111</v>
      </c>
      <c r="D48" s="25" t="s">
        <v>111</v>
      </c>
      <c r="E48" s="61" t="str">
        <f t="shared" si="1"/>
        <v>Full match</v>
      </c>
    </row>
    <row r="49" spans="1:5" ht="19" x14ac:dyDescent="0.25">
      <c r="A49" s="34" t="s">
        <v>112</v>
      </c>
      <c r="B49" s="25" t="s">
        <v>112</v>
      </c>
      <c r="C49" s="25" t="s">
        <v>112</v>
      </c>
      <c r="D49" s="25" t="s">
        <v>112</v>
      </c>
      <c r="E49" s="61" t="str">
        <f t="shared" si="1"/>
        <v>Full match</v>
      </c>
    </row>
    <row r="50" spans="1:5" ht="19" x14ac:dyDescent="0.25">
      <c r="A50" s="34" t="s">
        <v>113</v>
      </c>
      <c r="B50" s="25" t="s">
        <v>113</v>
      </c>
      <c r="C50" s="25" t="s">
        <v>113</v>
      </c>
      <c r="D50" s="25" t="s">
        <v>113</v>
      </c>
      <c r="E50" s="61" t="str">
        <f t="shared" si="1"/>
        <v>Full match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52" sqref="I52"/>
    </sheetView>
  </sheetViews>
  <sheetFormatPr baseColWidth="10" defaultRowHeight="16" x14ac:dyDescent="0.2"/>
  <cols>
    <col min="1" max="1" width="17" customWidth="1"/>
    <col min="3" max="3" width="8.83203125" bestFit="1" customWidth="1"/>
    <col min="4" max="4" width="12.5" bestFit="1" customWidth="1"/>
    <col min="5" max="5" width="9.6640625" bestFit="1" customWidth="1"/>
    <col min="6" max="6" width="11.83203125" customWidth="1"/>
    <col min="7" max="7" width="12.5" customWidth="1"/>
    <col min="8" max="8" width="7.6640625" customWidth="1"/>
  </cols>
  <sheetData>
    <row r="1" spans="1:9" x14ac:dyDescent="0.2">
      <c r="A1" s="56" t="s">
        <v>190</v>
      </c>
    </row>
    <row r="2" spans="1:9" x14ac:dyDescent="0.2">
      <c r="F2" t="s">
        <v>198</v>
      </c>
    </row>
    <row r="3" spans="1:9" x14ac:dyDescent="0.2">
      <c r="A3" s="18" t="s">
        <v>194</v>
      </c>
      <c r="B3" s="18" t="s">
        <v>191</v>
      </c>
      <c r="C3" s="18" t="s">
        <v>197</v>
      </c>
      <c r="D3" s="18" t="s">
        <v>192</v>
      </c>
      <c r="E3" s="18" t="s">
        <v>193</v>
      </c>
      <c r="F3" s="18" t="s">
        <v>199</v>
      </c>
      <c r="G3" s="57" t="s">
        <v>200</v>
      </c>
      <c r="H3" s="57" t="s">
        <v>201</v>
      </c>
    </row>
    <row r="4" spans="1:9" x14ac:dyDescent="0.2">
      <c r="A4" t="s">
        <v>195</v>
      </c>
      <c r="B4" s="55">
        <v>1</v>
      </c>
      <c r="C4" s="55">
        <v>5</v>
      </c>
      <c r="D4" s="55">
        <v>12</v>
      </c>
      <c r="E4" s="55">
        <v>12.5</v>
      </c>
      <c r="F4" s="55">
        <f>B4*D4*E4</f>
        <v>150</v>
      </c>
      <c r="G4" s="55">
        <f>F4*C4</f>
        <v>750</v>
      </c>
      <c r="H4" s="55">
        <f>G4/1000</f>
        <v>0.75</v>
      </c>
    </row>
    <row r="5" spans="1:9" x14ac:dyDescent="0.2">
      <c r="A5" t="s">
        <v>196</v>
      </c>
      <c r="B5" s="55">
        <v>1</v>
      </c>
      <c r="C5" s="55">
        <v>5</v>
      </c>
      <c r="D5" s="55">
        <v>8</v>
      </c>
      <c r="E5" s="55">
        <v>12.5</v>
      </c>
      <c r="F5" s="55">
        <f>B5*D5*E5</f>
        <v>100</v>
      </c>
      <c r="G5" s="55">
        <f>F5*C5</f>
        <v>500</v>
      </c>
      <c r="H5" s="55">
        <f>G5/1000</f>
        <v>0.5</v>
      </c>
      <c r="I5" t="s">
        <v>202</v>
      </c>
    </row>
    <row r="7" spans="1:9" x14ac:dyDescent="0.2">
      <c r="A7" t="s">
        <v>195</v>
      </c>
      <c r="B7" s="55">
        <v>1</v>
      </c>
      <c r="C7" s="55">
        <v>5</v>
      </c>
      <c r="D7" s="55">
        <v>12</v>
      </c>
      <c r="E7" s="55">
        <v>16</v>
      </c>
      <c r="F7" s="55">
        <f>B7*D7*E7</f>
        <v>192</v>
      </c>
      <c r="G7" s="55">
        <f>F7*C7</f>
        <v>960</v>
      </c>
      <c r="H7" s="55">
        <f>G7/1000</f>
        <v>0.96</v>
      </c>
    </row>
    <row r="8" spans="1:9" x14ac:dyDescent="0.2">
      <c r="A8" t="s">
        <v>196</v>
      </c>
      <c r="B8" s="55">
        <v>1</v>
      </c>
      <c r="C8" s="55">
        <v>5</v>
      </c>
      <c r="D8" s="55">
        <v>8</v>
      </c>
      <c r="E8" s="55">
        <v>25</v>
      </c>
      <c r="F8" s="55">
        <f>B8*D8*E8</f>
        <v>200</v>
      </c>
      <c r="G8" s="55">
        <f>F8*C8</f>
        <v>1000</v>
      </c>
      <c r="H8" s="55">
        <f>G8/1000</f>
        <v>1</v>
      </c>
    </row>
    <row r="10" spans="1:9" x14ac:dyDescent="0.2">
      <c r="A10" t="s">
        <v>195</v>
      </c>
      <c r="B10" s="55">
        <v>1</v>
      </c>
      <c r="C10" s="55">
        <v>5</v>
      </c>
      <c r="D10" s="55">
        <v>12</v>
      </c>
      <c r="E10" s="55">
        <v>25</v>
      </c>
      <c r="F10" s="55">
        <f>B10*D10*E10</f>
        <v>300</v>
      </c>
      <c r="G10" s="55">
        <f>F10*C10</f>
        <v>1500</v>
      </c>
      <c r="H10" s="55">
        <f>G10/1000</f>
        <v>1.5</v>
      </c>
    </row>
    <row r="11" spans="1:9" x14ac:dyDescent="0.2">
      <c r="A11" t="s">
        <v>196</v>
      </c>
      <c r="B11" s="55">
        <v>1</v>
      </c>
      <c r="C11" s="55">
        <v>5</v>
      </c>
      <c r="D11" s="55">
        <v>8</v>
      </c>
      <c r="E11" s="55">
        <v>25</v>
      </c>
      <c r="F11" s="55">
        <f>B11*D11*E11</f>
        <v>200</v>
      </c>
      <c r="G11" s="55">
        <f>F11*C11</f>
        <v>1000</v>
      </c>
      <c r="H11" s="55">
        <f>G11/1000</f>
        <v>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Design_1</vt:lpstr>
      <vt:lpstr>Design_2</vt:lpstr>
      <vt:lpstr>Design_3</vt:lpstr>
      <vt:lpstr>Design_4</vt:lpstr>
      <vt:lpstr>internal_tags_for_96wells</vt:lpstr>
      <vt:lpstr>i5_Adapters</vt:lpstr>
      <vt:lpstr>i7_Adapters</vt:lpstr>
      <vt:lpstr>comparison_of_tags</vt:lpstr>
      <vt:lpstr>Concentration_Calcs</vt:lpstr>
      <vt:lpstr>iTru_i5_primers</vt:lpstr>
      <vt:lpstr>iTru_i7_primers</vt:lpstr>
      <vt:lpstr>Library_prep_costs</vt:lpstr>
    </vt:vector>
  </TitlesOfParts>
  <Company>UGA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Glenn</dc:creator>
  <cp:lastModifiedBy>Microsoft Office User</cp:lastModifiedBy>
  <dcterms:created xsi:type="dcterms:W3CDTF">2013-07-01T04:33:40Z</dcterms:created>
  <dcterms:modified xsi:type="dcterms:W3CDTF">2017-10-02T22:03:58Z</dcterms:modified>
</cp:coreProperties>
</file>