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DataHD3_TG_MacPro/Dropbox (UGA_EHS)/Manuscripts/01_Adapterama_I_iTru_iNext_Brant_Travis_Final_versions/to_add_during_or_post-review/"/>
    </mc:Choice>
  </mc:AlternateContent>
  <bookViews>
    <workbookView xWindow="700" yWindow="460" windowWidth="37020" windowHeight="20380" tabRatio="500"/>
  </bookViews>
  <sheets>
    <sheet name="Examples_and_Directions" sheetId="4" r:id="rId1"/>
    <sheet name="Example_sets_bad_OK_goo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0" i="4" l="1"/>
  <c r="AE28" i="4"/>
  <c r="AE29" i="4"/>
  <c r="AE31" i="4"/>
  <c r="AE32" i="4"/>
  <c r="AE34" i="4"/>
  <c r="AE37" i="4"/>
  <c r="AD30" i="4"/>
  <c r="AD28" i="4"/>
  <c r="AD29" i="4"/>
  <c r="AD31" i="4"/>
  <c r="AD32" i="4"/>
  <c r="AD34" i="4"/>
  <c r="AD37" i="4"/>
  <c r="AC30" i="4"/>
  <c r="AC28" i="4"/>
  <c r="AC29" i="4"/>
  <c r="AC31" i="4"/>
  <c r="AC32" i="4"/>
  <c r="AC34" i="4"/>
  <c r="AC37" i="4"/>
  <c r="AB30" i="4"/>
  <c r="AB28" i="4"/>
  <c r="AB29" i="4"/>
  <c r="AB31" i="4"/>
  <c r="AB32" i="4"/>
  <c r="AB34" i="4"/>
  <c r="AB37" i="4"/>
  <c r="AA30" i="4"/>
  <c r="AA28" i="4"/>
  <c r="AA29" i="4"/>
  <c r="AA31" i="4"/>
  <c r="AA32" i="4"/>
  <c r="AA34" i="4"/>
  <c r="AA37" i="4"/>
  <c r="Z30" i="4"/>
  <c r="Z28" i="4"/>
  <c r="Z29" i="4"/>
  <c r="Z31" i="4"/>
  <c r="Z32" i="4"/>
  <c r="Z34" i="4"/>
  <c r="Z37" i="4"/>
  <c r="Y30" i="4"/>
  <c r="Y28" i="4"/>
  <c r="Y29" i="4"/>
  <c r="Y31" i="4"/>
  <c r="Y32" i="4"/>
  <c r="Y34" i="4"/>
  <c r="Y37" i="4"/>
  <c r="AE36" i="4"/>
  <c r="AD36" i="4"/>
  <c r="AC36" i="4"/>
  <c r="AB36" i="4"/>
  <c r="AA36" i="4"/>
  <c r="Z36" i="4"/>
  <c r="Y36" i="4"/>
  <c r="AE33" i="4"/>
  <c r="AD33" i="4"/>
  <c r="AC33" i="4"/>
  <c r="AB33" i="4"/>
  <c r="AA33" i="4"/>
  <c r="Z33" i="4"/>
  <c r="Y33" i="4"/>
  <c r="X36" i="4"/>
  <c r="X30" i="4"/>
  <c r="X29" i="4"/>
  <c r="X28" i="4"/>
  <c r="X31" i="4"/>
  <c r="X32" i="4"/>
  <c r="X34" i="4"/>
  <c r="X33" i="4"/>
  <c r="AE15" i="4"/>
  <c r="AE16" i="4"/>
  <c r="AE18" i="4"/>
  <c r="AD15" i="4"/>
  <c r="AD16" i="4"/>
  <c r="AD18" i="4"/>
  <c r="AC15" i="4"/>
  <c r="AC16" i="4"/>
  <c r="AC18" i="4"/>
  <c r="AB15" i="4"/>
  <c r="AB16" i="4"/>
  <c r="AB18" i="4"/>
  <c r="AA15" i="4"/>
  <c r="AA16" i="4"/>
  <c r="AA18" i="4"/>
  <c r="Z15" i="4"/>
  <c r="Z16" i="4"/>
  <c r="Z18" i="4"/>
  <c r="AE17" i="4"/>
  <c r="AD17" i="4"/>
  <c r="AC17" i="4"/>
  <c r="AB17" i="4"/>
  <c r="AA17" i="4"/>
  <c r="Z17" i="4"/>
  <c r="AE20" i="4"/>
  <c r="AD20" i="4"/>
  <c r="AC20" i="4"/>
  <c r="AB20" i="4"/>
  <c r="AA20" i="4"/>
  <c r="Z20" i="4"/>
  <c r="AE14" i="4"/>
  <c r="AD14" i="4"/>
  <c r="AC14" i="4"/>
  <c r="AB14" i="4"/>
  <c r="AA14" i="4"/>
  <c r="Z14" i="4"/>
  <c r="AE13" i="4"/>
  <c r="AD13" i="4"/>
  <c r="AC13" i="4"/>
  <c r="AB13" i="4"/>
  <c r="AA13" i="4"/>
  <c r="Z13" i="4"/>
  <c r="AE12" i="4"/>
  <c r="AD12" i="4"/>
  <c r="AC12" i="4"/>
  <c r="AB12" i="4"/>
  <c r="AA12" i="4"/>
  <c r="Z12" i="4"/>
  <c r="U17" i="4"/>
  <c r="U16" i="4"/>
  <c r="U13" i="4"/>
  <c r="U12" i="4"/>
  <c r="T17" i="4"/>
  <c r="T16" i="4"/>
  <c r="T13" i="4"/>
  <c r="T12" i="4"/>
  <c r="S17" i="4"/>
  <c r="S16" i="4"/>
  <c r="S13" i="4"/>
  <c r="S12" i="4"/>
  <c r="R17" i="4"/>
  <c r="R16" i="4"/>
  <c r="R13" i="4"/>
  <c r="R12" i="4"/>
  <c r="Q17" i="4"/>
  <c r="Q16" i="4"/>
  <c r="Q13" i="4"/>
  <c r="Q12" i="4"/>
  <c r="P17" i="4"/>
  <c r="P16" i="4"/>
  <c r="P13" i="4"/>
  <c r="P12" i="4"/>
  <c r="Y15" i="4"/>
  <c r="Y16" i="4"/>
  <c r="Y18" i="4"/>
  <c r="Y17" i="4"/>
  <c r="X18" i="4"/>
  <c r="X17" i="4"/>
  <c r="X16" i="4"/>
  <c r="X15" i="4"/>
  <c r="Y20" i="4"/>
  <c r="Y14" i="4"/>
  <c r="Y13" i="4"/>
  <c r="Y12" i="4"/>
  <c r="O17" i="4"/>
  <c r="O16" i="4"/>
  <c r="O13" i="4"/>
  <c r="O12" i="4"/>
  <c r="X20" i="4"/>
  <c r="X14" i="4"/>
  <c r="X13" i="4"/>
  <c r="X12" i="4"/>
  <c r="N17" i="4"/>
  <c r="N16" i="4"/>
  <c r="N13" i="4"/>
  <c r="N12" i="4"/>
  <c r="X37" i="4"/>
  <c r="U14" i="4"/>
  <c r="U18" i="4"/>
  <c r="U20" i="4"/>
  <c r="U21" i="4"/>
  <c r="T14" i="4"/>
  <c r="T18" i="4"/>
  <c r="T20" i="4"/>
  <c r="T21" i="4"/>
  <c r="S14" i="4"/>
  <c r="S18" i="4"/>
  <c r="S20" i="4"/>
  <c r="S21" i="4"/>
  <c r="R14" i="4"/>
  <c r="R18" i="4"/>
  <c r="R20" i="4"/>
  <c r="R21" i="4"/>
  <c r="Q14" i="4"/>
  <c r="Q18" i="4"/>
  <c r="Q20" i="4"/>
  <c r="Q21" i="4"/>
  <c r="K17" i="2"/>
  <c r="K18" i="2"/>
  <c r="K19" i="2"/>
  <c r="K20" i="2"/>
  <c r="K21" i="2"/>
  <c r="K22" i="2"/>
  <c r="K23" i="2"/>
  <c r="K24" i="2"/>
  <c r="K25" i="2"/>
  <c r="K26" i="2"/>
  <c r="K27" i="2"/>
  <c r="K28" i="2"/>
  <c r="T21" i="2"/>
  <c r="T22" i="2"/>
  <c r="T23" i="2"/>
  <c r="J17" i="2"/>
  <c r="J18" i="2"/>
  <c r="J19" i="2"/>
  <c r="J20" i="2"/>
  <c r="J21" i="2"/>
  <c r="J22" i="2"/>
  <c r="J23" i="2"/>
  <c r="J24" i="2"/>
  <c r="J25" i="2"/>
  <c r="J26" i="2"/>
  <c r="J27" i="2"/>
  <c r="J28" i="2"/>
  <c r="S21" i="2"/>
  <c r="S22" i="2"/>
  <c r="S23" i="2"/>
  <c r="I17" i="2"/>
  <c r="I18" i="2"/>
  <c r="I19" i="2"/>
  <c r="I20" i="2"/>
  <c r="I21" i="2"/>
  <c r="I22" i="2"/>
  <c r="I23" i="2"/>
  <c r="I24" i="2"/>
  <c r="I25" i="2"/>
  <c r="I26" i="2"/>
  <c r="I27" i="2"/>
  <c r="I28" i="2"/>
  <c r="R21" i="2"/>
  <c r="R22" i="2"/>
  <c r="R23" i="2"/>
  <c r="H17" i="2"/>
  <c r="H18" i="2"/>
  <c r="H19" i="2"/>
  <c r="H20" i="2"/>
  <c r="H21" i="2"/>
  <c r="H22" i="2"/>
  <c r="H23" i="2"/>
  <c r="H24" i="2"/>
  <c r="H25" i="2"/>
  <c r="H26" i="2"/>
  <c r="H27" i="2"/>
  <c r="H28" i="2"/>
  <c r="Q21" i="2"/>
  <c r="Q22" i="2"/>
  <c r="Q23" i="2"/>
  <c r="G17" i="2"/>
  <c r="G18" i="2"/>
  <c r="G19" i="2"/>
  <c r="G20" i="2"/>
  <c r="G21" i="2"/>
  <c r="G22" i="2"/>
  <c r="G23" i="2"/>
  <c r="G24" i="2"/>
  <c r="G25" i="2"/>
  <c r="G26" i="2"/>
  <c r="G27" i="2"/>
  <c r="G28" i="2"/>
  <c r="P21" i="2"/>
  <c r="P22" i="2"/>
  <c r="P23" i="2"/>
  <c r="F17" i="2"/>
  <c r="F18" i="2"/>
  <c r="F19" i="2"/>
  <c r="F20" i="2"/>
  <c r="F21" i="2"/>
  <c r="F22" i="2"/>
  <c r="F23" i="2"/>
  <c r="F24" i="2"/>
  <c r="F25" i="2"/>
  <c r="F26" i="2"/>
  <c r="F27" i="2"/>
  <c r="F28" i="2"/>
  <c r="O21" i="2"/>
  <c r="O22" i="2"/>
  <c r="O23" i="2"/>
  <c r="E17" i="2"/>
  <c r="E18" i="2"/>
  <c r="E19" i="2"/>
  <c r="E20" i="2"/>
  <c r="E21" i="2"/>
  <c r="E22" i="2"/>
  <c r="E23" i="2"/>
  <c r="E24" i="2"/>
  <c r="E25" i="2"/>
  <c r="E26" i="2"/>
  <c r="E27" i="2"/>
  <c r="E28" i="2"/>
  <c r="N21" i="2"/>
  <c r="N22" i="2"/>
  <c r="N23" i="2"/>
  <c r="T17" i="2"/>
  <c r="T18" i="2"/>
  <c r="T19" i="2"/>
  <c r="S17" i="2"/>
  <c r="S18" i="2"/>
  <c r="S19" i="2"/>
  <c r="R17" i="2"/>
  <c r="R18" i="2"/>
  <c r="R19" i="2"/>
  <c r="Q17" i="2"/>
  <c r="Q18" i="2"/>
  <c r="Q19" i="2"/>
  <c r="P17" i="2"/>
  <c r="P18" i="2"/>
  <c r="P19" i="2"/>
  <c r="O17" i="2"/>
  <c r="O18" i="2"/>
  <c r="O19" i="2"/>
  <c r="N17" i="2"/>
  <c r="N18" i="2"/>
  <c r="N19" i="2"/>
  <c r="D17" i="2"/>
  <c r="D18" i="2"/>
  <c r="D19" i="2"/>
  <c r="D20" i="2"/>
  <c r="D21" i="2"/>
  <c r="D22" i="2"/>
  <c r="D23" i="2"/>
  <c r="D24" i="2"/>
  <c r="D25" i="2"/>
  <c r="D26" i="2"/>
  <c r="D27" i="2"/>
  <c r="D28" i="2"/>
  <c r="M22" i="2"/>
  <c r="M21" i="2"/>
  <c r="M18" i="2"/>
  <c r="M17" i="2"/>
  <c r="K3" i="2"/>
  <c r="K4" i="2"/>
  <c r="K5" i="2"/>
  <c r="K6" i="2"/>
  <c r="K7" i="2"/>
  <c r="K8" i="2"/>
  <c r="K9" i="2"/>
  <c r="K10" i="2"/>
  <c r="K11" i="2"/>
  <c r="K12" i="2"/>
  <c r="K13" i="2"/>
  <c r="K14" i="2"/>
  <c r="T26" i="2"/>
  <c r="J3" i="2"/>
  <c r="J4" i="2"/>
  <c r="J5" i="2"/>
  <c r="J6" i="2"/>
  <c r="J7" i="2"/>
  <c r="J8" i="2"/>
  <c r="J9" i="2"/>
  <c r="J10" i="2"/>
  <c r="J11" i="2"/>
  <c r="J12" i="2"/>
  <c r="J13" i="2"/>
  <c r="J14" i="2"/>
  <c r="S26" i="2"/>
  <c r="I3" i="2"/>
  <c r="I4" i="2"/>
  <c r="I5" i="2"/>
  <c r="I6" i="2"/>
  <c r="I7" i="2"/>
  <c r="I8" i="2"/>
  <c r="I9" i="2"/>
  <c r="I10" i="2"/>
  <c r="I11" i="2"/>
  <c r="I12" i="2"/>
  <c r="I13" i="2"/>
  <c r="I14" i="2"/>
  <c r="R26" i="2"/>
  <c r="H3" i="2"/>
  <c r="H4" i="2"/>
  <c r="H5" i="2"/>
  <c r="H6" i="2"/>
  <c r="H7" i="2"/>
  <c r="H8" i="2"/>
  <c r="H9" i="2"/>
  <c r="H10" i="2"/>
  <c r="H11" i="2"/>
  <c r="H12" i="2"/>
  <c r="H13" i="2"/>
  <c r="H14" i="2"/>
  <c r="Q26" i="2"/>
  <c r="G3" i="2"/>
  <c r="G4" i="2"/>
  <c r="G5" i="2"/>
  <c r="G6" i="2"/>
  <c r="G7" i="2"/>
  <c r="G8" i="2"/>
  <c r="G9" i="2"/>
  <c r="G10" i="2"/>
  <c r="G11" i="2"/>
  <c r="G12" i="2"/>
  <c r="G13" i="2"/>
  <c r="G14" i="2"/>
  <c r="P26" i="2"/>
  <c r="F3" i="2"/>
  <c r="F4" i="2"/>
  <c r="F5" i="2"/>
  <c r="F6" i="2"/>
  <c r="F7" i="2"/>
  <c r="F8" i="2"/>
  <c r="F9" i="2"/>
  <c r="F10" i="2"/>
  <c r="F11" i="2"/>
  <c r="F12" i="2"/>
  <c r="F13" i="2"/>
  <c r="F14" i="2"/>
  <c r="O26" i="2"/>
  <c r="E3" i="2"/>
  <c r="E4" i="2"/>
  <c r="E5" i="2"/>
  <c r="E6" i="2"/>
  <c r="E7" i="2"/>
  <c r="E8" i="2"/>
  <c r="E9" i="2"/>
  <c r="E10" i="2"/>
  <c r="E11" i="2"/>
  <c r="E12" i="2"/>
  <c r="E13" i="2"/>
  <c r="E14" i="2"/>
  <c r="N26" i="2"/>
  <c r="D3" i="2"/>
  <c r="D4" i="2"/>
  <c r="D5" i="2"/>
  <c r="D6" i="2"/>
  <c r="D7" i="2"/>
  <c r="D8" i="2"/>
  <c r="D9" i="2"/>
  <c r="D10" i="2"/>
  <c r="D11" i="2"/>
  <c r="D12" i="2"/>
  <c r="D13" i="2"/>
  <c r="D14" i="2"/>
  <c r="M19" i="2"/>
  <c r="M23" i="2"/>
  <c r="M26" i="2"/>
  <c r="T25" i="2"/>
  <c r="S25" i="2"/>
  <c r="R25" i="2"/>
  <c r="Q25" i="2"/>
  <c r="P25" i="2"/>
  <c r="O25" i="2"/>
  <c r="N25" i="2"/>
  <c r="M25" i="2"/>
  <c r="K39" i="4"/>
  <c r="J39" i="4"/>
  <c r="I39" i="4"/>
  <c r="H39" i="4"/>
  <c r="G39" i="4"/>
  <c r="F39" i="4"/>
  <c r="E39" i="4"/>
  <c r="D39" i="4"/>
  <c r="K38" i="4"/>
  <c r="J38" i="4"/>
  <c r="I38" i="4"/>
  <c r="H38" i="4"/>
  <c r="G38" i="4"/>
  <c r="F38" i="4"/>
  <c r="E38" i="4"/>
  <c r="D38" i="4"/>
  <c r="K28" i="4"/>
  <c r="K29" i="4"/>
  <c r="K30" i="4"/>
  <c r="K31" i="4"/>
  <c r="K32" i="4"/>
  <c r="K33" i="4"/>
  <c r="K34" i="4"/>
  <c r="K35" i="4"/>
  <c r="K36" i="4"/>
  <c r="K37" i="4"/>
  <c r="U28" i="4"/>
  <c r="U29" i="4"/>
  <c r="U30" i="4"/>
  <c r="U32" i="4"/>
  <c r="U33" i="4"/>
  <c r="U34" i="4"/>
  <c r="U37" i="4"/>
  <c r="J28" i="4"/>
  <c r="J29" i="4"/>
  <c r="J30" i="4"/>
  <c r="J31" i="4"/>
  <c r="J32" i="4"/>
  <c r="J33" i="4"/>
  <c r="J34" i="4"/>
  <c r="J35" i="4"/>
  <c r="J36" i="4"/>
  <c r="J37" i="4"/>
  <c r="T28" i="4"/>
  <c r="T29" i="4"/>
  <c r="T30" i="4"/>
  <c r="T32" i="4"/>
  <c r="T33" i="4"/>
  <c r="T34" i="4"/>
  <c r="T37" i="4"/>
  <c r="I28" i="4"/>
  <c r="I29" i="4"/>
  <c r="I30" i="4"/>
  <c r="I31" i="4"/>
  <c r="I32" i="4"/>
  <c r="I33" i="4"/>
  <c r="I34" i="4"/>
  <c r="I35" i="4"/>
  <c r="I36" i="4"/>
  <c r="I37" i="4"/>
  <c r="S28" i="4"/>
  <c r="S29" i="4"/>
  <c r="S30" i="4"/>
  <c r="S32" i="4"/>
  <c r="S33" i="4"/>
  <c r="S34" i="4"/>
  <c r="S37" i="4"/>
  <c r="H28" i="4"/>
  <c r="H29" i="4"/>
  <c r="H30" i="4"/>
  <c r="H31" i="4"/>
  <c r="H32" i="4"/>
  <c r="H33" i="4"/>
  <c r="H34" i="4"/>
  <c r="H35" i="4"/>
  <c r="H36" i="4"/>
  <c r="H37" i="4"/>
  <c r="R28" i="4"/>
  <c r="R29" i="4"/>
  <c r="R30" i="4"/>
  <c r="R32" i="4"/>
  <c r="R33" i="4"/>
  <c r="R34" i="4"/>
  <c r="R37" i="4"/>
  <c r="G28" i="4"/>
  <c r="G29" i="4"/>
  <c r="G30" i="4"/>
  <c r="G31" i="4"/>
  <c r="G32" i="4"/>
  <c r="G33" i="4"/>
  <c r="G34" i="4"/>
  <c r="G35" i="4"/>
  <c r="G36" i="4"/>
  <c r="G37" i="4"/>
  <c r="Q28" i="4"/>
  <c r="Q29" i="4"/>
  <c r="Q30" i="4"/>
  <c r="Q32" i="4"/>
  <c r="Q33" i="4"/>
  <c r="Q34" i="4"/>
  <c r="Q37" i="4"/>
  <c r="F28" i="4"/>
  <c r="F29" i="4"/>
  <c r="F30" i="4"/>
  <c r="F31" i="4"/>
  <c r="F32" i="4"/>
  <c r="F33" i="4"/>
  <c r="F34" i="4"/>
  <c r="F35" i="4"/>
  <c r="F36" i="4"/>
  <c r="F37" i="4"/>
  <c r="P28" i="4"/>
  <c r="P29" i="4"/>
  <c r="P30" i="4"/>
  <c r="P32" i="4"/>
  <c r="P33" i="4"/>
  <c r="P34" i="4"/>
  <c r="P37" i="4"/>
  <c r="E28" i="4"/>
  <c r="E29" i="4"/>
  <c r="E30" i="4"/>
  <c r="E31" i="4"/>
  <c r="E32" i="4"/>
  <c r="E33" i="4"/>
  <c r="E34" i="4"/>
  <c r="E35" i="4"/>
  <c r="E36" i="4"/>
  <c r="E37" i="4"/>
  <c r="O28" i="4"/>
  <c r="O29" i="4"/>
  <c r="O30" i="4"/>
  <c r="O32" i="4"/>
  <c r="O33" i="4"/>
  <c r="O34" i="4"/>
  <c r="O37" i="4"/>
  <c r="D28" i="4"/>
  <c r="D29" i="4"/>
  <c r="D30" i="4"/>
  <c r="D31" i="4"/>
  <c r="D32" i="4"/>
  <c r="D33" i="4"/>
  <c r="D34" i="4"/>
  <c r="D35" i="4"/>
  <c r="D36" i="4"/>
  <c r="D37" i="4"/>
  <c r="N28" i="4"/>
  <c r="N29" i="4"/>
  <c r="N30" i="4"/>
  <c r="N32" i="4"/>
  <c r="N33" i="4"/>
  <c r="N34" i="4"/>
  <c r="N37" i="4"/>
  <c r="U36" i="4"/>
  <c r="T36" i="4"/>
  <c r="S36" i="4"/>
  <c r="R36" i="4"/>
  <c r="Q36" i="4"/>
  <c r="P36" i="4"/>
  <c r="O36" i="4"/>
  <c r="N36" i="4"/>
  <c r="K23" i="4"/>
  <c r="J23" i="4"/>
  <c r="I23" i="4"/>
  <c r="H23" i="4"/>
  <c r="G23" i="4"/>
  <c r="F23" i="4"/>
  <c r="E23" i="4"/>
  <c r="D23" i="4"/>
  <c r="K22" i="4"/>
  <c r="J22" i="4"/>
  <c r="I22" i="4"/>
  <c r="H22" i="4"/>
  <c r="G22" i="4"/>
  <c r="F22" i="4"/>
  <c r="E22" i="4"/>
  <c r="D22" i="4"/>
  <c r="K12" i="4"/>
  <c r="K13" i="4"/>
  <c r="K14" i="4"/>
  <c r="K15" i="4"/>
  <c r="K16" i="4"/>
  <c r="K17" i="4"/>
  <c r="K18" i="4"/>
  <c r="K19" i="4"/>
  <c r="K20" i="4"/>
  <c r="K21" i="4"/>
  <c r="J12" i="4"/>
  <c r="J13" i="4"/>
  <c r="J14" i="4"/>
  <c r="J15" i="4"/>
  <c r="J16" i="4"/>
  <c r="J17" i="4"/>
  <c r="J18" i="4"/>
  <c r="J19" i="4"/>
  <c r="J20" i="4"/>
  <c r="J21" i="4"/>
  <c r="I12" i="4"/>
  <c r="I13" i="4"/>
  <c r="I14" i="4"/>
  <c r="I15" i="4"/>
  <c r="I16" i="4"/>
  <c r="I17" i="4"/>
  <c r="I18" i="4"/>
  <c r="I19" i="4"/>
  <c r="I20" i="4"/>
  <c r="I21" i="4"/>
  <c r="H12" i="4"/>
  <c r="H13" i="4"/>
  <c r="H14" i="4"/>
  <c r="H15" i="4"/>
  <c r="H16" i="4"/>
  <c r="H17" i="4"/>
  <c r="H18" i="4"/>
  <c r="H19" i="4"/>
  <c r="H20" i="4"/>
  <c r="H21" i="4"/>
  <c r="G12" i="4"/>
  <c r="G13" i="4"/>
  <c r="G14" i="4"/>
  <c r="G15" i="4"/>
  <c r="G16" i="4"/>
  <c r="G17" i="4"/>
  <c r="G18" i="4"/>
  <c r="G19" i="4"/>
  <c r="G20" i="4"/>
  <c r="G21" i="4"/>
  <c r="F12" i="4"/>
  <c r="F13" i="4"/>
  <c r="F14" i="4"/>
  <c r="F15" i="4"/>
  <c r="F16" i="4"/>
  <c r="F17" i="4"/>
  <c r="F18" i="4"/>
  <c r="F19" i="4"/>
  <c r="F20" i="4"/>
  <c r="F21" i="4"/>
  <c r="P14" i="4"/>
  <c r="P18" i="4"/>
  <c r="P21" i="4"/>
  <c r="E12" i="4"/>
  <c r="E13" i="4"/>
  <c r="E14" i="4"/>
  <c r="E15" i="4"/>
  <c r="E16" i="4"/>
  <c r="E17" i="4"/>
  <c r="E18" i="4"/>
  <c r="E19" i="4"/>
  <c r="E20" i="4"/>
  <c r="E21" i="4"/>
  <c r="O14" i="4"/>
  <c r="O18" i="4"/>
  <c r="O21" i="4"/>
  <c r="D12" i="4"/>
  <c r="D13" i="4"/>
  <c r="D14" i="4"/>
  <c r="D15" i="4"/>
  <c r="D16" i="4"/>
  <c r="D17" i="4"/>
  <c r="D18" i="4"/>
  <c r="D19" i="4"/>
  <c r="D20" i="4"/>
  <c r="D21" i="4"/>
  <c r="N14" i="4"/>
  <c r="N18" i="4"/>
  <c r="N21" i="4"/>
  <c r="P20" i="4"/>
  <c r="O20" i="4"/>
  <c r="N20" i="4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31" i="2"/>
  <c r="K32" i="2"/>
  <c r="K33" i="2"/>
  <c r="K34" i="2"/>
  <c r="K35" i="2"/>
  <c r="K36" i="2"/>
  <c r="K37" i="2"/>
  <c r="K38" i="2"/>
  <c r="K39" i="2"/>
  <c r="K40" i="2"/>
  <c r="T31" i="2"/>
  <c r="T32" i="2"/>
  <c r="T33" i="2"/>
  <c r="T35" i="2"/>
  <c r="T36" i="2"/>
  <c r="T37" i="2"/>
  <c r="T40" i="2"/>
  <c r="J31" i="2"/>
  <c r="J32" i="2"/>
  <c r="J33" i="2"/>
  <c r="J34" i="2"/>
  <c r="J35" i="2"/>
  <c r="J36" i="2"/>
  <c r="J37" i="2"/>
  <c r="J38" i="2"/>
  <c r="J39" i="2"/>
  <c r="J40" i="2"/>
  <c r="S31" i="2"/>
  <c r="S32" i="2"/>
  <c r="S33" i="2"/>
  <c r="S35" i="2"/>
  <c r="S36" i="2"/>
  <c r="S37" i="2"/>
  <c r="S40" i="2"/>
  <c r="I31" i="2"/>
  <c r="I32" i="2"/>
  <c r="I33" i="2"/>
  <c r="I34" i="2"/>
  <c r="I35" i="2"/>
  <c r="I36" i="2"/>
  <c r="I37" i="2"/>
  <c r="I38" i="2"/>
  <c r="I39" i="2"/>
  <c r="I40" i="2"/>
  <c r="R31" i="2"/>
  <c r="R32" i="2"/>
  <c r="R33" i="2"/>
  <c r="R35" i="2"/>
  <c r="R36" i="2"/>
  <c r="R37" i="2"/>
  <c r="R40" i="2"/>
  <c r="H31" i="2"/>
  <c r="H32" i="2"/>
  <c r="H33" i="2"/>
  <c r="H34" i="2"/>
  <c r="H35" i="2"/>
  <c r="H36" i="2"/>
  <c r="H37" i="2"/>
  <c r="H38" i="2"/>
  <c r="H39" i="2"/>
  <c r="H40" i="2"/>
  <c r="Q31" i="2"/>
  <c r="Q32" i="2"/>
  <c r="Q33" i="2"/>
  <c r="Q35" i="2"/>
  <c r="Q36" i="2"/>
  <c r="Q37" i="2"/>
  <c r="Q40" i="2"/>
  <c r="G31" i="2"/>
  <c r="G32" i="2"/>
  <c r="G33" i="2"/>
  <c r="G34" i="2"/>
  <c r="G35" i="2"/>
  <c r="G36" i="2"/>
  <c r="G37" i="2"/>
  <c r="G38" i="2"/>
  <c r="G39" i="2"/>
  <c r="G40" i="2"/>
  <c r="P31" i="2"/>
  <c r="P32" i="2"/>
  <c r="P33" i="2"/>
  <c r="P35" i="2"/>
  <c r="P36" i="2"/>
  <c r="P37" i="2"/>
  <c r="P40" i="2"/>
  <c r="F31" i="2"/>
  <c r="F32" i="2"/>
  <c r="F33" i="2"/>
  <c r="F34" i="2"/>
  <c r="F35" i="2"/>
  <c r="F36" i="2"/>
  <c r="F37" i="2"/>
  <c r="F38" i="2"/>
  <c r="F39" i="2"/>
  <c r="F40" i="2"/>
  <c r="O31" i="2"/>
  <c r="O32" i="2"/>
  <c r="O33" i="2"/>
  <c r="O35" i="2"/>
  <c r="O36" i="2"/>
  <c r="O37" i="2"/>
  <c r="O40" i="2"/>
  <c r="E31" i="2"/>
  <c r="E32" i="2"/>
  <c r="E33" i="2"/>
  <c r="E34" i="2"/>
  <c r="E35" i="2"/>
  <c r="E36" i="2"/>
  <c r="E37" i="2"/>
  <c r="E38" i="2"/>
  <c r="E39" i="2"/>
  <c r="E40" i="2"/>
  <c r="N31" i="2"/>
  <c r="N32" i="2"/>
  <c r="N33" i="2"/>
  <c r="N35" i="2"/>
  <c r="N36" i="2"/>
  <c r="N37" i="2"/>
  <c r="N40" i="2"/>
  <c r="D31" i="2"/>
  <c r="D32" i="2"/>
  <c r="D33" i="2"/>
  <c r="D34" i="2"/>
  <c r="D35" i="2"/>
  <c r="D36" i="2"/>
  <c r="D37" i="2"/>
  <c r="D38" i="2"/>
  <c r="D39" i="2"/>
  <c r="D40" i="2"/>
  <c r="M31" i="2"/>
  <c r="M32" i="2"/>
  <c r="M33" i="2"/>
  <c r="M35" i="2"/>
  <c r="M36" i="2"/>
  <c r="M37" i="2"/>
  <c r="M40" i="2"/>
  <c r="T39" i="2"/>
  <c r="S39" i="2"/>
  <c r="R39" i="2"/>
  <c r="Q39" i="2"/>
  <c r="P39" i="2"/>
  <c r="O39" i="2"/>
  <c r="N39" i="2"/>
  <c r="M39" i="2"/>
  <c r="T3" i="2"/>
  <c r="T4" i="2"/>
  <c r="T5" i="2"/>
  <c r="T7" i="2"/>
  <c r="T8" i="2"/>
  <c r="T9" i="2"/>
  <c r="T12" i="2"/>
  <c r="S3" i="2"/>
  <c r="S4" i="2"/>
  <c r="S5" i="2"/>
  <c r="S7" i="2"/>
  <c r="S8" i="2"/>
  <c r="S9" i="2"/>
  <c r="S12" i="2"/>
  <c r="R3" i="2"/>
  <c r="R4" i="2"/>
  <c r="R5" i="2"/>
  <c r="R7" i="2"/>
  <c r="R8" i="2"/>
  <c r="R9" i="2"/>
  <c r="R12" i="2"/>
  <c r="Q3" i="2"/>
  <c r="Q4" i="2"/>
  <c r="Q5" i="2"/>
  <c r="Q7" i="2"/>
  <c r="Q8" i="2"/>
  <c r="Q9" i="2"/>
  <c r="Q12" i="2"/>
  <c r="P3" i="2"/>
  <c r="P4" i="2"/>
  <c r="P5" i="2"/>
  <c r="P7" i="2"/>
  <c r="P8" i="2"/>
  <c r="P9" i="2"/>
  <c r="P12" i="2"/>
  <c r="O3" i="2"/>
  <c r="O4" i="2"/>
  <c r="O5" i="2"/>
  <c r="O7" i="2"/>
  <c r="O8" i="2"/>
  <c r="O9" i="2"/>
  <c r="O12" i="2"/>
  <c r="N3" i="2"/>
  <c r="N4" i="2"/>
  <c r="N5" i="2"/>
  <c r="N7" i="2"/>
  <c r="N8" i="2"/>
  <c r="N9" i="2"/>
  <c r="N12" i="2"/>
  <c r="M3" i="2"/>
  <c r="M4" i="2"/>
  <c r="M5" i="2"/>
  <c r="M7" i="2"/>
  <c r="M8" i="2"/>
  <c r="M9" i="2"/>
  <c r="M12" i="2"/>
  <c r="T11" i="2"/>
  <c r="S11" i="2"/>
  <c r="R11" i="2"/>
  <c r="Q11" i="2"/>
  <c r="P11" i="2"/>
  <c r="O11" i="2"/>
  <c r="N11" i="2"/>
  <c r="M11" i="2"/>
</calcChain>
</file>

<file path=xl/sharedStrings.xml><?xml version="1.0" encoding="utf-8"?>
<sst xmlns="http://schemas.openxmlformats.org/spreadsheetml/2006/main" count="273" uniqueCount="106">
  <si>
    <t>ACTTGA</t>
  </si>
  <si>
    <t>GGCTAC</t>
  </si>
  <si>
    <t>GTTTCG</t>
  </si>
  <si>
    <t>CGTACG</t>
  </si>
  <si>
    <t>ACTGAT</t>
  </si>
  <si>
    <t>ATTCCT</t>
  </si>
  <si>
    <t>TruSeq Index</t>
  </si>
  <si>
    <t>Index Sequence</t>
  </si>
  <si>
    <t>CGATGT</t>
  </si>
  <si>
    <t>TGACCA</t>
  </si>
  <si>
    <t>CTTGTA</t>
  </si>
  <si>
    <t>JACO</t>
  </si>
  <si>
    <t>TAGU</t>
  </si>
  <si>
    <t>Song Sparrow</t>
  </si>
  <si>
    <t>[Group 0 of 12 tags]</t>
  </si>
  <si>
    <t>pos1</t>
  </si>
  <si>
    <t>pos2</t>
  </si>
  <si>
    <t>pos3</t>
  </si>
  <si>
    <t>pos4</t>
  </si>
  <si>
    <t>pos5</t>
  </si>
  <si>
    <t>pos6</t>
  </si>
  <si>
    <t>pos7</t>
  </si>
  <si>
    <t>pos8</t>
  </si>
  <si>
    <t>col1</t>
  </si>
  <si>
    <t>col2</t>
  </si>
  <si>
    <t>col3</t>
  </si>
  <si>
    <t>col4</t>
  </si>
  <si>
    <t>col5</t>
  </si>
  <si>
    <t>col6</t>
  </si>
  <si>
    <t>col7</t>
  </si>
  <si>
    <t>col8</t>
  </si>
  <si>
    <t>itru7_18_08</t>
  </si>
  <si>
    <t>ACGTTACC</t>
  </si>
  <si>
    <t>A</t>
  </si>
  <si>
    <t>itru7_15_10</t>
  </si>
  <si>
    <t>CTGTGTTG</t>
  </si>
  <si>
    <t>C</t>
  </si>
  <si>
    <t>itru7_21_03</t>
  </si>
  <si>
    <t>TGAGGTGT</t>
  </si>
  <si>
    <t>total</t>
  </si>
  <si>
    <t>itru7_24_04</t>
  </si>
  <si>
    <t>GATCCATG</t>
  </si>
  <si>
    <t>itru7_23_03</t>
  </si>
  <si>
    <t>GCCTATCA</t>
  </si>
  <si>
    <t>G</t>
  </si>
  <si>
    <t>itru7_16_01</t>
  </si>
  <si>
    <t>AACAACCG</t>
  </si>
  <si>
    <t>T</t>
  </si>
  <si>
    <t>itru7_17_04</t>
  </si>
  <si>
    <t>ACTCGTTG</t>
  </si>
  <si>
    <t>itru7_24_12</t>
  </si>
  <si>
    <t>CCTATGGT</t>
  </si>
  <si>
    <t>itru7_14_05</t>
  </si>
  <si>
    <t>TGTACACC</t>
  </si>
  <si>
    <t>A/C::G/T</t>
  </si>
  <si>
    <t>itru7_21_11</t>
  </si>
  <si>
    <t>GTATGCTG</t>
  </si>
  <si>
    <t>fraction A/C</t>
  </si>
  <si>
    <t>itru7_17_10</t>
  </si>
  <si>
    <t>TGATGTCC</t>
  </si>
  <si>
    <t>itru7_27_09</t>
  </si>
  <si>
    <t>GTCCTTCT</t>
  </si>
  <si>
    <t>This is an example of a balanced set</t>
  </si>
  <si>
    <t>pos7 &amp; 8 don't exist, so they repeat values for pos6</t>
  </si>
  <si>
    <t>a bit low</t>
  </si>
  <si>
    <t>Gambusia Chicago</t>
  </si>
  <si>
    <t>AGAATGCC</t>
  </si>
  <si>
    <t>ACTCAGAC</t>
  </si>
  <si>
    <t>TGAAGACG</t>
  </si>
  <si>
    <t>Dovetail_201</t>
  </si>
  <si>
    <t>Dovetail_202</t>
  </si>
  <si>
    <t>Dovetail_xxx</t>
  </si>
  <si>
    <t>iTru7_13_09</t>
  </si>
  <si>
    <t>iTru7_13_10</t>
  </si>
  <si>
    <t>iTru7_13_11</t>
  </si>
  <si>
    <t>iTru7_101_11</t>
  </si>
  <si>
    <t>iTru7_101_12</t>
  </si>
  <si>
    <t>TGCGGTTa</t>
  </si>
  <si>
    <t>GAGGACTa</t>
  </si>
  <si>
    <t>TAACGTTa</t>
  </si>
  <si>
    <t>Index Diversity/Balance Spreadsheet</t>
  </si>
  <si>
    <t>Name of Index</t>
  </si>
  <si>
    <t>Ensure Your Index Sequence is 8 nt long (see note above)</t>
  </si>
  <si>
    <t>Enter names &amp; sequences of the indexes (A8 - B19), everything else is calculated automagically.</t>
  </si>
  <si>
    <t xml:space="preserve">The goal is to have the fraction A/C values close to 0.5 for all positions; if the values are 0.2-0.8, it is probably OK; values of 0 or 1 are certain to fail; values outside 0.2-0.8 are bad.  </t>
  </si>
  <si>
    <t xml:space="preserve">Use this sheet to determine if a small set of indexes contain sufficient sequence diversity to sequence correctly on Illumina sequencers.  </t>
  </si>
  <si>
    <t>If the diversityof the index sequences is too low, the indexing reads will fail &amp; you will not be able to demultiplex your samples!</t>
  </si>
  <si>
    <t xml:space="preserve">if your index is &lt;8 nucleotides fill in with the fixed bases from the adapter, otherwise, if left blank, positions 7 &amp; 8 repeat values for pos6; </t>
  </si>
  <si>
    <t>the first base in TruSeq adapters after any index is A (I have used a lower case "a" in the Dovetail index examples below)</t>
  </si>
  <si>
    <t>LOW</t>
  </si>
  <si>
    <t>Enter Values in these two columns (delete existing data)</t>
  </si>
  <si>
    <t>Example of a BAD set</t>
  </si>
  <si>
    <t>Example of an acceptable set</t>
  </si>
  <si>
    <t>Example of a balanced set</t>
  </si>
  <si>
    <t xml:space="preserve">Diversity for MiSeq &amp; HiSeq </t>
  </si>
  <si>
    <t>Diversity for MiniSeq and NextSeq</t>
  </si>
  <si>
    <t>Red total</t>
  </si>
  <si>
    <t>Green total</t>
  </si>
  <si>
    <t>red::green</t>
  </si>
  <si>
    <t>fraction red</t>
  </si>
  <si>
    <t>counts as red &amp; green</t>
  </si>
  <si>
    <t>counts as red only</t>
  </si>
  <si>
    <t>counts as green only</t>
  </si>
  <si>
    <t>doesn't count; no color</t>
  </si>
  <si>
    <t>Notes</t>
  </si>
  <si>
    <t>For more information, see: http://www.illumina.com/content/dam/illumina-marketing/documents/products/techspotlights/techspotlight_two-channel_sbs.pdf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</si>
</sst>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mbria"/>
      <scheme val="maj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color theme="1"/>
      <name val="Courier"/>
    </font>
    <font>
      <sz val="12"/>
      <color rgb="FF008000"/>
      <name val="Calibri"/>
      <scheme val="minor"/>
    </font>
    <font>
      <sz val="16"/>
      <color rgb="FF0000FF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rgb="FFC00000"/>
      <name val="Calibri"/>
      <family val="2"/>
      <scheme val="minor"/>
    </font>
    <font>
      <u/>
      <sz val="12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3" applyNumberFormat="0" applyAlignment="0" applyProtection="0"/>
  </cellStyleXfs>
  <cellXfs count="4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0" fillId="0" borderId="2" xfId="0" applyBorder="1"/>
    <xf numFmtId="0" fontId="3" fillId="7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wrapText="1"/>
    </xf>
    <xf numFmtId="0" fontId="7" fillId="0" borderId="0" xfId="0" applyFont="1"/>
    <xf numFmtId="0" fontId="2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11" fillId="8" borderId="1" xfId="30" applyBorder="1" applyAlignment="1">
      <alignment horizontal="center"/>
    </xf>
    <xf numFmtId="0" fontId="13" fillId="10" borderId="4" xfId="32" applyBorder="1" applyAlignment="1">
      <alignment horizontal="center"/>
    </xf>
    <xf numFmtId="0" fontId="12" fillId="9" borderId="0" xfId="31" applyBorder="1" applyAlignment="1">
      <alignment horizontal="center"/>
    </xf>
    <xf numFmtId="0" fontId="0" fillId="0" borderId="2" xfId="0" applyBorder="1" applyAlignment="1">
      <alignment horizontal="center"/>
    </xf>
  </cellXfs>
  <cellStyles count="33">
    <cellStyle name="Bad" xfId="3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Good" xfId="30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Input" xfId="32" builtinId="20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workbookViewId="0">
      <selection activeCell="A2" sqref="A2"/>
    </sheetView>
  </sheetViews>
  <sheetFormatPr baseColWidth="10" defaultRowHeight="16" x14ac:dyDescent="0.2"/>
  <cols>
    <col min="1" max="1" width="18.6640625" customWidth="1"/>
    <col min="2" max="2" width="11.6640625" customWidth="1"/>
    <col min="3" max="3" width="6.6640625" customWidth="1"/>
    <col min="4" max="5" width="8.5" customWidth="1"/>
    <col min="6" max="6" width="8.6640625" customWidth="1"/>
    <col min="7" max="7" width="8.5" customWidth="1"/>
    <col min="8" max="8" width="8.6640625" customWidth="1"/>
    <col min="9" max="9" width="9" customWidth="1"/>
    <col min="11" max="11" width="14.33203125" customWidth="1"/>
    <col min="12" max="12" width="5.6640625" customWidth="1"/>
    <col min="14" max="21" width="4.6640625" bestFit="1" customWidth="1"/>
    <col min="24" max="24" width="6.5" customWidth="1"/>
    <col min="25" max="25" width="5.83203125" customWidth="1"/>
    <col min="26" max="31" width="7.33203125" bestFit="1" customWidth="1"/>
    <col min="32" max="32" width="19.83203125" bestFit="1" customWidth="1"/>
  </cols>
  <sheetData>
    <row r="1" spans="1:32" ht="21" x14ac:dyDescent="0.25">
      <c r="A1" s="33" t="s">
        <v>80</v>
      </c>
      <c r="M1" t="s">
        <v>105</v>
      </c>
    </row>
    <row r="2" spans="1:32" x14ac:dyDescent="0.2">
      <c r="A2" s="30"/>
    </row>
    <row r="3" spans="1:32" x14ac:dyDescent="0.2">
      <c r="A3" s="7" t="s">
        <v>85</v>
      </c>
    </row>
    <row r="4" spans="1:32" x14ac:dyDescent="0.2">
      <c r="A4" s="30" t="s">
        <v>86</v>
      </c>
    </row>
    <row r="5" spans="1:32" x14ac:dyDescent="0.2">
      <c r="A5" s="7" t="s">
        <v>83</v>
      </c>
    </row>
    <row r="6" spans="1:32" x14ac:dyDescent="0.2">
      <c r="A6" s="7" t="s">
        <v>84</v>
      </c>
    </row>
    <row r="7" spans="1:32" x14ac:dyDescent="0.2">
      <c r="A7" s="25" t="s">
        <v>87</v>
      </c>
    </row>
    <row r="8" spans="1:32" x14ac:dyDescent="0.2">
      <c r="A8" s="25" t="s">
        <v>88</v>
      </c>
    </row>
    <row r="9" spans="1:32" x14ac:dyDescent="0.2">
      <c r="G9" s="25"/>
    </row>
    <row r="10" spans="1:32" ht="32" customHeight="1" x14ac:dyDescent="0.2">
      <c r="A10" s="35" t="s">
        <v>90</v>
      </c>
      <c r="B10" s="35"/>
      <c r="J10" s="34" t="s">
        <v>82</v>
      </c>
      <c r="K10" s="34"/>
      <c r="L10" s="24"/>
      <c r="M10" s="37" t="s">
        <v>94</v>
      </c>
      <c r="W10" s="36" t="s">
        <v>95</v>
      </c>
    </row>
    <row r="11" spans="1:32" ht="32" x14ac:dyDescent="0.2">
      <c r="A11" s="28" t="s">
        <v>81</v>
      </c>
      <c r="B11" s="29" t="s">
        <v>7</v>
      </c>
      <c r="C11" s="26"/>
      <c r="D11" s="27" t="s">
        <v>15</v>
      </c>
      <c r="E11" s="27" t="s">
        <v>16</v>
      </c>
      <c r="F11" s="27" t="s">
        <v>17</v>
      </c>
      <c r="G11" s="27" t="s">
        <v>18</v>
      </c>
      <c r="H11" s="27" t="s">
        <v>19</v>
      </c>
      <c r="I11" s="27" t="s">
        <v>20</v>
      </c>
      <c r="J11" s="27" t="s">
        <v>21</v>
      </c>
      <c r="K11" s="27" t="s">
        <v>22</v>
      </c>
      <c r="N11" s="6" t="s">
        <v>23</v>
      </c>
      <c r="O11" s="6" t="s">
        <v>24</v>
      </c>
      <c r="P11" s="6" t="s">
        <v>25</v>
      </c>
      <c r="Q11" s="6" t="s">
        <v>26</v>
      </c>
      <c r="R11" s="6" t="s">
        <v>27</v>
      </c>
      <c r="S11" s="6" t="s">
        <v>28</v>
      </c>
      <c r="T11" s="6" t="s">
        <v>29</v>
      </c>
      <c r="U11" s="6" t="s">
        <v>30</v>
      </c>
      <c r="X11" s="41" t="s">
        <v>23</v>
      </c>
      <c r="Y11" s="41" t="s">
        <v>24</v>
      </c>
      <c r="Z11" s="41" t="s">
        <v>25</v>
      </c>
      <c r="AA11" s="41" t="s">
        <v>26</v>
      </c>
      <c r="AB11" s="41" t="s">
        <v>27</v>
      </c>
      <c r="AC11" s="41" t="s">
        <v>28</v>
      </c>
      <c r="AD11" s="41" t="s">
        <v>29</v>
      </c>
      <c r="AE11" s="41" t="s">
        <v>30</v>
      </c>
      <c r="AF11" s="41" t="s">
        <v>104</v>
      </c>
    </row>
    <row r="12" spans="1:32" x14ac:dyDescent="0.2">
      <c r="A12" t="s">
        <v>69</v>
      </c>
      <c r="B12" s="19" t="s">
        <v>77</v>
      </c>
      <c r="D12" s="6" t="str">
        <f t="shared" ref="D12:D23" si="0">LEFT(B12,1)</f>
        <v>T</v>
      </c>
      <c r="E12" s="6" t="str">
        <f t="shared" ref="E12:E23" si="1">RIGHT(LEFT(B12,2),1)</f>
        <v>G</v>
      </c>
      <c r="F12" s="6" t="str">
        <f t="shared" ref="F12:F23" si="2">RIGHT(LEFT(B12,3),1)</f>
        <v>C</v>
      </c>
      <c r="G12" s="6" t="str">
        <f t="shared" ref="G12:G23" si="3">RIGHT(LEFT(B12,4),1)</f>
        <v>G</v>
      </c>
      <c r="H12" s="6" t="str">
        <f t="shared" ref="H12:H23" si="4">RIGHT(LEFT(B12,5),1)</f>
        <v>G</v>
      </c>
      <c r="I12" s="6" t="str">
        <f t="shared" ref="I12:I23" si="5">RIGHT(LEFT(B12,6),1)</f>
        <v>T</v>
      </c>
      <c r="J12" s="6" t="str">
        <f t="shared" ref="J12:J23" si="6">RIGHT(LEFT(B12,7),1)</f>
        <v>T</v>
      </c>
      <c r="K12" s="6" t="str">
        <f t="shared" ref="K12:K22" si="7">RIGHT(LEFT(B12,8),1)</f>
        <v>a</v>
      </c>
      <c r="M12" s="7" t="s">
        <v>33</v>
      </c>
      <c r="N12" s="8">
        <f>COUNTIF($D$12:$D$23,"A")</f>
        <v>2</v>
      </c>
      <c r="O12" s="8">
        <f>COUNTIF($E$12:$E$23,"A")</f>
        <v>2</v>
      </c>
      <c r="P12" s="8">
        <f>COUNTIF($F$12:$F$23,"A")</f>
        <v>4</v>
      </c>
      <c r="Q12" s="8">
        <f>COUNTIF($G$12:$G$23,"A")</f>
        <v>2</v>
      </c>
      <c r="R12" s="8">
        <f>COUNTIF($H$12:$H$23,"A")</f>
        <v>2</v>
      </c>
      <c r="S12" s="8">
        <f>COUNTIF($I$12:$I$23,"A")</f>
        <v>1</v>
      </c>
      <c r="T12" s="8">
        <f>COUNTIF($J$12:$J$23,"A")</f>
        <v>1</v>
      </c>
      <c r="U12" s="8">
        <f>COUNTIF($K$12:$K$23,"A")</f>
        <v>3</v>
      </c>
      <c r="W12" s="39" t="s">
        <v>33</v>
      </c>
      <c r="X12" s="8">
        <f>COUNTIF($D$12:$D$23,"A")</f>
        <v>2</v>
      </c>
      <c r="Y12" s="8">
        <f>COUNTIF($E$12:$E$23,"A")</f>
        <v>2</v>
      </c>
      <c r="Z12" s="8">
        <f>COUNTIF($F$12:$F$23,"A")</f>
        <v>4</v>
      </c>
      <c r="AA12" s="8">
        <f>COUNTIF($G$12:$G$23,"A")</f>
        <v>2</v>
      </c>
      <c r="AB12" s="8">
        <f>COUNTIF($H$12:$H$23,"A")</f>
        <v>2</v>
      </c>
      <c r="AC12" s="8">
        <f>COUNTIF($I$12:$I$23,"A")</f>
        <v>1</v>
      </c>
      <c r="AD12" s="8">
        <f>COUNTIF($J$12:$J$23,"A")</f>
        <v>1</v>
      </c>
      <c r="AE12" s="8">
        <f>COUNTIF($K$12:$K$23,"A")</f>
        <v>3</v>
      </c>
      <c r="AF12" t="s">
        <v>100</v>
      </c>
    </row>
    <row r="13" spans="1:32" ht="17" thickBot="1" x14ac:dyDescent="0.25">
      <c r="A13" t="s">
        <v>70</v>
      </c>
      <c r="B13" s="19" t="s">
        <v>78</v>
      </c>
      <c r="D13" s="6" t="str">
        <f t="shared" si="0"/>
        <v>G</v>
      </c>
      <c r="E13" s="6" t="str">
        <f t="shared" si="1"/>
        <v>A</v>
      </c>
      <c r="F13" s="6" t="str">
        <f t="shared" si="2"/>
        <v>G</v>
      </c>
      <c r="G13" s="6" t="str">
        <f t="shared" si="3"/>
        <v>G</v>
      </c>
      <c r="H13" s="6" t="str">
        <f t="shared" si="4"/>
        <v>A</v>
      </c>
      <c r="I13" s="6" t="str">
        <f t="shared" si="5"/>
        <v>C</v>
      </c>
      <c r="J13" s="6" t="str">
        <f t="shared" si="6"/>
        <v>T</v>
      </c>
      <c r="K13" s="6" t="str">
        <f t="shared" si="7"/>
        <v>a</v>
      </c>
      <c r="M13" s="9" t="s">
        <v>36</v>
      </c>
      <c r="N13" s="10">
        <f>COUNTIF($D$12:$D$23,"C")</f>
        <v>0</v>
      </c>
      <c r="O13" s="10">
        <f>COUNTIF($E$12:$E$23,"C")</f>
        <v>1</v>
      </c>
      <c r="P13" s="10">
        <f>COUNTIF($F$12:$F$23,"C")</f>
        <v>2</v>
      </c>
      <c r="Q13" s="10">
        <f>COUNTIF($G$12:$G$23,"C")</f>
        <v>3</v>
      </c>
      <c r="R13" s="10">
        <f>COUNTIF($H$12:$H$23,"C")</f>
        <v>0</v>
      </c>
      <c r="S13" s="10">
        <f>COUNTIF($I$12:$I$23,"C")</f>
        <v>1</v>
      </c>
      <c r="T13" s="10">
        <f>COUNTIF($J$12:$J$23,"C")</f>
        <v>4</v>
      </c>
      <c r="U13" s="10">
        <f>COUNTIF($K$12:$K$23,"C")</f>
        <v>3</v>
      </c>
      <c r="W13" s="40" t="s">
        <v>36</v>
      </c>
      <c r="X13" s="40">
        <f>COUNTIF($D$12:$D$23,"C")</f>
        <v>0</v>
      </c>
      <c r="Y13" s="40">
        <f>COUNTIF($E$12:$E$23,"C")</f>
        <v>1</v>
      </c>
      <c r="Z13" s="40">
        <f>COUNTIF($F$12:$F$23,"C")</f>
        <v>2</v>
      </c>
      <c r="AA13" s="40">
        <f>COUNTIF($G$12:$G$23,"C")</f>
        <v>3</v>
      </c>
      <c r="AB13" s="40">
        <f>COUNTIF($H$12:$H$23,"C")</f>
        <v>0</v>
      </c>
      <c r="AC13" s="40">
        <f>COUNTIF($I$12:$I$23,"C")</f>
        <v>1</v>
      </c>
      <c r="AD13" s="40">
        <f>COUNTIF($J$12:$J$23,"C")</f>
        <v>4</v>
      </c>
      <c r="AE13" s="40">
        <f>COUNTIF($K$12:$K$23,"C")</f>
        <v>3</v>
      </c>
      <c r="AF13" t="s">
        <v>101</v>
      </c>
    </row>
    <row r="14" spans="1:32" ht="18" thickTop="1" thickBot="1" x14ac:dyDescent="0.25">
      <c r="A14" t="s">
        <v>71</v>
      </c>
      <c r="B14" s="19" t="s">
        <v>79</v>
      </c>
      <c r="D14" s="6" t="str">
        <f t="shared" si="0"/>
        <v>T</v>
      </c>
      <c r="E14" s="6" t="str">
        <f t="shared" si="1"/>
        <v>A</v>
      </c>
      <c r="F14" s="6" t="str">
        <f t="shared" si="2"/>
        <v>A</v>
      </c>
      <c r="G14" s="6" t="str">
        <f t="shared" si="3"/>
        <v>C</v>
      </c>
      <c r="H14" s="6" t="str">
        <f t="shared" si="4"/>
        <v>G</v>
      </c>
      <c r="I14" s="6" t="str">
        <f t="shared" si="5"/>
        <v>T</v>
      </c>
      <c r="J14" s="6" t="str">
        <f t="shared" si="6"/>
        <v>T</v>
      </c>
      <c r="K14" s="6" t="str">
        <f t="shared" si="7"/>
        <v>a</v>
      </c>
      <c r="M14" s="11" t="s">
        <v>39</v>
      </c>
      <c r="N14" s="12">
        <f t="shared" ref="N14:U14" si="8">SUM(N12:N13)</f>
        <v>2</v>
      </c>
      <c r="O14" s="12">
        <f t="shared" si="8"/>
        <v>3</v>
      </c>
      <c r="P14" s="12">
        <f t="shared" si="8"/>
        <v>6</v>
      </c>
      <c r="Q14" s="12">
        <f t="shared" si="8"/>
        <v>5</v>
      </c>
      <c r="R14" s="12">
        <f t="shared" si="8"/>
        <v>2</v>
      </c>
      <c r="S14" s="12">
        <f t="shared" si="8"/>
        <v>2</v>
      </c>
      <c r="T14" s="12">
        <f t="shared" si="8"/>
        <v>5</v>
      </c>
      <c r="U14" s="12">
        <f t="shared" si="8"/>
        <v>6</v>
      </c>
      <c r="W14" s="38" t="s">
        <v>47</v>
      </c>
      <c r="X14" s="38">
        <f>COUNTIF($D$12:$D$23,"T")</f>
        <v>4</v>
      </c>
      <c r="Y14" s="38">
        <f>COUNTIF($E$12:$E$23,"T")</f>
        <v>1</v>
      </c>
      <c r="Z14" s="38">
        <f>COUNTIF($F$12:$F$23,"T")</f>
        <v>1</v>
      </c>
      <c r="AA14" s="38">
        <f>COUNTIF($G$12:$G$23,"T")</f>
        <v>1</v>
      </c>
      <c r="AB14" s="38">
        <f>COUNTIF($H$12:$H$23,"T")</f>
        <v>2</v>
      </c>
      <c r="AC14" s="38">
        <f>COUNTIF($I$12:$I$23,"T")</f>
        <v>4</v>
      </c>
      <c r="AD14" s="38">
        <f>COUNTIF($J$12:$J$23,"T")</f>
        <v>3</v>
      </c>
      <c r="AE14" s="38">
        <f>COUNTIF($K$12:$K$23,"T")</f>
        <v>1</v>
      </c>
      <c r="AF14" t="s">
        <v>102</v>
      </c>
    </row>
    <row r="15" spans="1:32" ht="17" thickTop="1" x14ac:dyDescent="0.2">
      <c r="A15" t="s">
        <v>72</v>
      </c>
      <c r="B15" s="19" t="s">
        <v>66</v>
      </c>
      <c r="D15" s="6" t="str">
        <f t="shared" si="0"/>
        <v>A</v>
      </c>
      <c r="E15" s="6" t="str">
        <f t="shared" si="1"/>
        <v>G</v>
      </c>
      <c r="F15" s="6" t="str">
        <f t="shared" si="2"/>
        <v>A</v>
      </c>
      <c r="G15" s="6" t="str">
        <f t="shared" si="3"/>
        <v>A</v>
      </c>
      <c r="H15" s="6" t="str">
        <f t="shared" si="4"/>
        <v>T</v>
      </c>
      <c r="I15" s="6" t="str">
        <f t="shared" si="5"/>
        <v>G</v>
      </c>
      <c r="J15" s="6" t="str">
        <f t="shared" si="6"/>
        <v>C</v>
      </c>
      <c r="K15" s="6" t="str">
        <f t="shared" si="7"/>
        <v>C</v>
      </c>
      <c r="M15" s="11"/>
      <c r="N15" s="12"/>
      <c r="O15" s="12"/>
      <c r="P15" s="12"/>
      <c r="Q15" s="12"/>
      <c r="R15" s="12"/>
      <c r="S15" s="12"/>
      <c r="T15" s="12"/>
      <c r="U15" s="12"/>
      <c r="W15" s="8" t="s">
        <v>96</v>
      </c>
      <c r="X15" s="8">
        <f>SUM(X12+X13)</f>
        <v>2</v>
      </c>
      <c r="Y15" s="8">
        <f>SUM(Y12+Y13)</f>
        <v>3</v>
      </c>
      <c r="Z15" s="8">
        <f t="shared" ref="Z15:AE15" si="9">SUM(Z12+Z13)</f>
        <v>6</v>
      </c>
      <c r="AA15" s="8">
        <f t="shared" si="9"/>
        <v>5</v>
      </c>
      <c r="AB15" s="8">
        <f t="shared" si="9"/>
        <v>2</v>
      </c>
      <c r="AC15" s="8">
        <f t="shared" si="9"/>
        <v>2</v>
      </c>
      <c r="AD15" s="8">
        <f t="shared" si="9"/>
        <v>5</v>
      </c>
      <c r="AE15" s="8">
        <f t="shared" si="9"/>
        <v>6</v>
      </c>
    </row>
    <row r="16" spans="1:32" x14ac:dyDescent="0.2">
      <c r="A16" t="s">
        <v>73</v>
      </c>
      <c r="B16" s="19" t="s">
        <v>67</v>
      </c>
      <c r="D16" s="6" t="str">
        <f t="shared" si="0"/>
        <v>A</v>
      </c>
      <c r="E16" s="6" t="str">
        <f t="shared" si="1"/>
        <v>C</v>
      </c>
      <c r="F16" s="6" t="str">
        <f t="shared" si="2"/>
        <v>T</v>
      </c>
      <c r="G16" s="6" t="str">
        <f t="shared" si="3"/>
        <v>C</v>
      </c>
      <c r="H16" s="6" t="str">
        <f t="shared" si="4"/>
        <v>A</v>
      </c>
      <c r="I16" s="6" t="str">
        <f t="shared" si="5"/>
        <v>G</v>
      </c>
      <c r="J16" s="6" t="str">
        <f t="shared" si="6"/>
        <v>A</v>
      </c>
      <c r="K16" s="6" t="str">
        <f t="shared" si="7"/>
        <v>C</v>
      </c>
      <c r="M16" s="13" t="s">
        <v>44</v>
      </c>
      <c r="N16" s="14">
        <f>COUNTIF($D$12:$D$23,"G")</f>
        <v>2</v>
      </c>
      <c r="O16" s="14">
        <f>COUNTIF($E$12:$E$23,"G")</f>
        <v>4</v>
      </c>
      <c r="P16" s="14">
        <f>COUNTIF($F$12:$F$23,"G")</f>
        <v>1</v>
      </c>
      <c r="Q16" s="14">
        <f>COUNTIF($G$12:$G$23,"G")</f>
        <v>2</v>
      </c>
      <c r="R16" s="14">
        <f>COUNTIF($H$12:$H$23,"G")</f>
        <v>4</v>
      </c>
      <c r="S16" s="14">
        <f>COUNTIF($I$12:$I$23,"G")</f>
        <v>2</v>
      </c>
      <c r="T16" s="14">
        <f>COUNTIF($J$12:$J$23,"G")</f>
        <v>0</v>
      </c>
      <c r="U16" s="14">
        <f>COUNTIF($K$12:$K$23,"G")</f>
        <v>1</v>
      </c>
      <c r="W16" s="41" t="s">
        <v>97</v>
      </c>
      <c r="X16" s="41">
        <f>SUM(X14+X12)</f>
        <v>6</v>
      </c>
      <c r="Y16" s="41">
        <f>SUM(Y14+Y12)</f>
        <v>3</v>
      </c>
      <c r="Z16" s="41">
        <f t="shared" ref="Z16:AE16" si="10">SUM(Z14+Z12)</f>
        <v>5</v>
      </c>
      <c r="AA16" s="41">
        <f t="shared" si="10"/>
        <v>3</v>
      </c>
      <c r="AB16" s="41">
        <f t="shared" si="10"/>
        <v>4</v>
      </c>
      <c r="AC16" s="41">
        <f t="shared" si="10"/>
        <v>5</v>
      </c>
      <c r="AD16" s="41">
        <f t="shared" si="10"/>
        <v>4</v>
      </c>
      <c r="AE16" s="41">
        <f t="shared" si="10"/>
        <v>4</v>
      </c>
    </row>
    <row r="17" spans="1:32" ht="17" thickBot="1" x14ac:dyDescent="0.25">
      <c r="A17" t="s">
        <v>74</v>
      </c>
      <c r="B17" s="19" t="s">
        <v>68</v>
      </c>
      <c r="D17" s="6" t="str">
        <f t="shared" si="0"/>
        <v>T</v>
      </c>
      <c r="E17" s="6" t="str">
        <f t="shared" si="1"/>
        <v>G</v>
      </c>
      <c r="F17" s="6" t="str">
        <f t="shared" si="2"/>
        <v>A</v>
      </c>
      <c r="G17" s="6" t="str">
        <f t="shared" si="3"/>
        <v>A</v>
      </c>
      <c r="H17" s="6" t="str">
        <f t="shared" si="4"/>
        <v>G</v>
      </c>
      <c r="I17" s="6" t="str">
        <f t="shared" si="5"/>
        <v>A</v>
      </c>
      <c r="J17" s="6" t="str">
        <f t="shared" si="6"/>
        <v>C</v>
      </c>
      <c r="K17" s="6" t="str">
        <f t="shared" si="7"/>
        <v>G</v>
      </c>
      <c r="M17" s="9" t="s">
        <v>47</v>
      </c>
      <c r="N17" s="10">
        <f>COUNTIF($D$12:$D$23,"T")</f>
        <v>4</v>
      </c>
      <c r="O17" s="10">
        <f>COUNTIF($E$12:$E$23,"T")</f>
        <v>1</v>
      </c>
      <c r="P17" s="10">
        <f>COUNTIF($F$12:$F$23,"T")</f>
        <v>1</v>
      </c>
      <c r="Q17" s="10">
        <f>COUNTIF($G$12:$G$23,"T")</f>
        <v>1</v>
      </c>
      <c r="R17" s="10">
        <f>COUNTIF($H$12:$H$23,"T")</f>
        <v>2</v>
      </c>
      <c r="S17" s="10">
        <f>COUNTIF($I$12:$I$23,"T")</f>
        <v>4</v>
      </c>
      <c r="T17" s="10">
        <f>COUNTIF($J$12:$J$23,"T")</f>
        <v>3</v>
      </c>
      <c r="U17" s="10">
        <f>COUNTIF($K$12:$K$23,"T")</f>
        <v>1</v>
      </c>
      <c r="W17" s="8" t="s">
        <v>98</v>
      </c>
      <c r="X17" s="15">
        <f>ROUND((X15/X16),2)</f>
        <v>0.33</v>
      </c>
      <c r="Y17" s="15">
        <f>ROUND((Y15/Y16),2)</f>
        <v>1</v>
      </c>
      <c r="Z17" s="15">
        <f t="shared" ref="Z17:AE17" si="11">ROUND((Z15/Z16),2)</f>
        <v>1.2</v>
      </c>
      <c r="AA17" s="15">
        <f t="shared" si="11"/>
        <v>1.67</v>
      </c>
      <c r="AB17" s="15">
        <f t="shared" si="11"/>
        <v>0.5</v>
      </c>
      <c r="AC17" s="15">
        <f t="shared" si="11"/>
        <v>0.4</v>
      </c>
      <c r="AD17" s="15">
        <f t="shared" si="11"/>
        <v>1.25</v>
      </c>
      <c r="AE17" s="15">
        <f t="shared" si="11"/>
        <v>1.5</v>
      </c>
    </row>
    <row r="18" spans="1:32" ht="17" thickTop="1" x14ac:dyDescent="0.2">
      <c r="A18" t="s">
        <v>75</v>
      </c>
      <c r="B18" s="20" t="s">
        <v>59</v>
      </c>
      <c r="D18" s="6" t="str">
        <f t="shared" si="0"/>
        <v>T</v>
      </c>
      <c r="E18" s="6" t="str">
        <f t="shared" si="1"/>
        <v>G</v>
      </c>
      <c r="F18" s="6" t="str">
        <f t="shared" si="2"/>
        <v>A</v>
      </c>
      <c r="G18" s="6" t="str">
        <f t="shared" si="3"/>
        <v>T</v>
      </c>
      <c r="H18" s="6" t="str">
        <f t="shared" si="4"/>
        <v>G</v>
      </c>
      <c r="I18" s="6" t="str">
        <f t="shared" si="5"/>
        <v>T</v>
      </c>
      <c r="J18" s="6" t="str">
        <f t="shared" si="6"/>
        <v>C</v>
      </c>
      <c r="K18" s="6" t="str">
        <f t="shared" si="7"/>
        <v>C</v>
      </c>
      <c r="M18" s="7" t="s">
        <v>39</v>
      </c>
      <c r="N18" s="8">
        <f t="shared" ref="N18:U18" si="12">SUM(N16:N17)</f>
        <v>6</v>
      </c>
      <c r="O18" s="8">
        <f t="shared" si="12"/>
        <v>5</v>
      </c>
      <c r="P18" s="8">
        <f t="shared" si="12"/>
        <v>2</v>
      </c>
      <c r="Q18" s="8">
        <f t="shared" si="12"/>
        <v>3</v>
      </c>
      <c r="R18" s="8">
        <f t="shared" si="12"/>
        <v>6</v>
      </c>
      <c r="S18" s="8">
        <f t="shared" si="12"/>
        <v>6</v>
      </c>
      <c r="T18" s="8">
        <f t="shared" si="12"/>
        <v>3</v>
      </c>
      <c r="U18" s="8">
        <f t="shared" si="12"/>
        <v>2</v>
      </c>
      <c r="W18" s="8" t="s">
        <v>99</v>
      </c>
      <c r="X18" s="21">
        <f>ROUND((X15/(X15+X16)),2)</f>
        <v>0.25</v>
      </c>
      <c r="Y18" s="21">
        <f>ROUND((Y15/(Y15+Y16)),2)</f>
        <v>0.5</v>
      </c>
      <c r="Z18" s="21">
        <f t="shared" ref="Z18:AE18" si="13">ROUND((Z15/(Z15+Z16)),2)</f>
        <v>0.55000000000000004</v>
      </c>
      <c r="AA18" s="21">
        <f t="shared" si="13"/>
        <v>0.63</v>
      </c>
      <c r="AB18" s="21">
        <f t="shared" si="13"/>
        <v>0.33</v>
      </c>
      <c r="AC18" s="21">
        <f t="shared" si="13"/>
        <v>0.28999999999999998</v>
      </c>
      <c r="AD18" s="21">
        <f t="shared" si="13"/>
        <v>0.56000000000000005</v>
      </c>
      <c r="AE18" s="21">
        <f t="shared" si="13"/>
        <v>0.6</v>
      </c>
    </row>
    <row r="19" spans="1:32" x14ac:dyDescent="0.2">
      <c r="A19" t="s">
        <v>76</v>
      </c>
      <c r="B19" s="20" t="s">
        <v>61</v>
      </c>
      <c r="D19" s="6" t="str">
        <f t="shared" si="0"/>
        <v>G</v>
      </c>
      <c r="E19" s="6" t="str">
        <f t="shared" si="1"/>
        <v>T</v>
      </c>
      <c r="F19" s="6" t="str">
        <f t="shared" si="2"/>
        <v>C</v>
      </c>
      <c r="G19" s="6" t="str">
        <f t="shared" si="3"/>
        <v>C</v>
      </c>
      <c r="H19" s="6" t="str">
        <f t="shared" si="4"/>
        <v>T</v>
      </c>
      <c r="I19" s="6" t="str">
        <f t="shared" si="5"/>
        <v>T</v>
      </c>
      <c r="J19" s="6" t="str">
        <f t="shared" si="6"/>
        <v>C</v>
      </c>
      <c r="K19" s="6" t="str">
        <f t="shared" si="7"/>
        <v>T</v>
      </c>
      <c r="W19" s="6"/>
    </row>
    <row r="20" spans="1:32" x14ac:dyDescent="0.2">
      <c r="A20" s="1"/>
      <c r="B20" s="2"/>
      <c r="D20" s="6" t="str">
        <f t="shared" si="0"/>
        <v/>
      </c>
      <c r="E20" s="6" t="str">
        <f t="shared" si="1"/>
        <v/>
      </c>
      <c r="F20" s="6" t="str">
        <f t="shared" si="2"/>
        <v/>
      </c>
      <c r="G20" s="6" t="str">
        <f t="shared" si="3"/>
        <v/>
      </c>
      <c r="H20" s="6" t="str">
        <f t="shared" si="4"/>
        <v/>
      </c>
      <c r="I20" s="6" t="str">
        <f t="shared" si="5"/>
        <v/>
      </c>
      <c r="J20" s="6" t="str">
        <f t="shared" si="6"/>
        <v/>
      </c>
      <c r="K20" s="6" t="str">
        <f t="shared" si="7"/>
        <v/>
      </c>
      <c r="M20" s="7" t="s">
        <v>54</v>
      </c>
      <c r="N20" s="15">
        <f t="shared" ref="N20:U20" si="14">N14/N18</f>
        <v>0.33333333333333331</v>
      </c>
      <c r="O20" s="15">
        <f t="shared" si="14"/>
        <v>0.6</v>
      </c>
      <c r="P20" s="15">
        <f t="shared" si="14"/>
        <v>3</v>
      </c>
      <c r="Q20" s="15">
        <f t="shared" si="14"/>
        <v>1.6666666666666667</v>
      </c>
      <c r="R20" s="15">
        <f t="shared" si="14"/>
        <v>0.33333333333333331</v>
      </c>
      <c r="S20" s="15">
        <f t="shared" si="14"/>
        <v>0.33333333333333331</v>
      </c>
      <c r="T20" s="15">
        <f t="shared" si="14"/>
        <v>1.6666666666666667</v>
      </c>
      <c r="U20" s="16">
        <f t="shared" si="14"/>
        <v>3</v>
      </c>
      <c r="W20" s="14" t="s">
        <v>44</v>
      </c>
      <c r="X20" s="14">
        <f>COUNTIF($D$12:$D$23,"G")</f>
        <v>2</v>
      </c>
      <c r="Y20" s="14">
        <f>COUNTIF($E$12:$E$23,"G")</f>
        <v>4</v>
      </c>
      <c r="Z20" s="14">
        <f>COUNTIF($F$12:$F$23,"G")</f>
        <v>1</v>
      </c>
      <c r="AA20" s="14">
        <f>COUNTIF($G$12:$G$23,"G")</f>
        <v>2</v>
      </c>
      <c r="AB20" s="14">
        <f>COUNTIF($H$12:$H$23,"G")</f>
        <v>4</v>
      </c>
      <c r="AC20" s="14">
        <f>COUNTIF($I$12:$I$23,"G")</f>
        <v>2</v>
      </c>
      <c r="AD20" s="14">
        <f>COUNTIF($J$12:$J$23,"G")</f>
        <v>0</v>
      </c>
      <c r="AE20" s="14">
        <f>COUNTIF($K$12:$K$23,"G")</f>
        <v>1</v>
      </c>
      <c r="AF20" t="s">
        <v>103</v>
      </c>
    </row>
    <row r="21" spans="1:32" x14ac:dyDescent="0.2">
      <c r="D21" s="6" t="str">
        <f t="shared" si="0"/>
        <v/>
      </c>
      <c r="E21" s="6" t="str">
        <f t="shared" si="1"/>
        <v/>
      </c>
      <c r="F21" s="6" t="str">
        <f t="shared" si="2"/>
        <v/>
      </c>
      <c r="G21" s="6" t="str">
        <f t="shared" si="3"/>
        <v/>
      </c>
      <c r="H21" s="6" t="str">
        <f t="shared" si="4"/>
        <v/>
      </c>
      <c r="I21" s="6" t="str">
        <f t="shared" si="5"/>
        <v/>
      </c>
      <c r="J21" s="6" t="str">
        <f t="shared" si="6"/>
        <v/>
      </c>
      <c r="K21" s="6" t="str">
        <f t="shared" si="7"/>
        <v/>
      </c>
      <c r="M21" s="7" t="s">
        <v>57</v>
      </c>
      <c r="N21" s="21">
        <f t="shared" ref="N21:U21" si="15">N14/(N14+N18)</f>
        <v>0.25</v>
      </c>
      <c r="O21" s="23">
        <f t="shared" si="15"/>
        <v>0.375</v>
      </c>
      <c r="P21" s="21">
        <f t="shared" si="15"/>
        <v>0.75</v>
      </c>
      <c r="Q21" s="21">
        <f t="shared" si="15"/>
        <v>0.625</v>
      </c>
      <c r="R21" s="21">
        <f t="shared" si="15"/>
        <v>0.25</v>
      </c>
      <c r="S21" s="21">
        <f t="shared" si="15"/>
        <v>0.25</v>
      </c>
      <c r="T21" s="21">
        <f t="shared" si="15"/>
        <v>0.625</v>
      </c>
      <c r="U21" s="22">
        <f t="shared" si="15"/>
        <v>0.75</v>
      </c>
    </row>
    <row r="22" spans="1:32" x14ac:dyDescent="0.2">
      <c r="D22" s="6" t="str">
        <f t="shared" si="0"/>
        <v/>
      </c>
      <c r="E22" s="6" t="str">
        <f t="shared" si="1"/>
        <v/>
      </c>
      <c r="F22" s="6" t="str">
        <f t="shared" si="2"/>
        <v/>
      </c>
      <c r="G22" s="6" t="str">
        <f t="shared" si="3"/>
        <v/>
      </c>
      <c r="H22" s="6" t="str">
        <f t="shared" si="4"/>
        <v/>
      </c>
      <c r="I22" s="6" t="str">
        <f t="shared" si="5"/>
        <v/>
      </c>
      <c r="J22" s="6" t="str">
        <f t="shared" si="6"/>
        <v/>
      </c>
      <c r="K22" s="6" t="str">
        <f t="shared" si="7"/>
        <v/>
      </c>
      <c r="O22" s="18"/>
      <c r="Y22" s="18"/>
    </row>
    <row r="23" spans="1:32" x14ac:dyDescent="0.2">
      <c r="D23" s="6" t="str">
        <f t="shared" si="0"/>
        <v/>
      </c>
      <c r="E23" s="6" t="str">
        <f t="shared" si="1"/>
        <v/>
      </c>
      <c r="F23" s="6" t="str">
        <f t="shared" si="2"/>
        <v/>
      </c>
      <c r="G23" s="6" t="str">
        <f t="shared" si="3"/>
        <v/>
      </c>
      <c r="H23" s="6" t="str">
        <f t="shared" si="4"/>
        <v/>
      </c>
      <c r="I23" s="6" t="str">
        <f t="shared" si="5"/>
        <v/>
      </c>
      <c r="J23" s="6" t="str">
        <f t="shared" si="6"/>
        <v/>
      </c>
      <c r="K23" s="6" t="str">
        <f>RIGHT(LEFT(B23,8),1)</f>
        <v/>
      </c>
    </row>
    <row r="24" spans="1:32" x14ac:dyDescent="0.2">
      <c r="D24" s="6"/>
      <c r="E24" s="6"/>
      <c r="F24" s="6"/>
      <c r="G24" s="6"/>
      <c r="H24" s="6"/>
      <c r="I24" s="6"/>
      <c r="J24" s="6"/>
      <c r="K24" s="6"/>
    </row>
    <row r="25" spans="1:32" x14ac:dyDescent="0.2">
      <c r="D25" s="6"/>
      <c r="E25" s="6"/>
      <c r="F25" s="6"/>
      <c r="G25" s="6"/>
      <c r="H25" s="6"/>
      <c r="I25" s="6"/>
      <c r="J25" s="6"/>
      <c r="K25" s="6"/>
    </row>
    <row r="26" spans="1:32" x14ac:dyDescent="0.2">
      <c r="A26" t="s">
        <v>62</v>
      </c>
      <c r="D26" s="6"/>
      <c r="E26" s="6"/>
      <c r="F26" s="6"/>
      <c r="G26" s="6"/>
      <c r="H26" s="6"/>
      <c r="I26" s="6"/>
      <c r="J26" s="6"/>
      <c r="K26" s="6"/>
    </row>
    <row r="27" spans="1:32" ht="18" x14ac:dyDescent="0.2">
      <c r="A27" t="s">
        <v>14</v>
      </c>
      <c r="D27" s="5" t="s">
        <v>15</v>
      </c>
      <c r="E27" s="5" t="s">
        <v>16</v>
      </c>
      <c r="F27" s="5" t="s">
        <v>17</v>
      </c>
      <c r="G27" s="5" t="s">
        <v>18</v>
      </c>
      <c r="H27" s="5" t="s">
        <v>19</v>
      </c>
      <c r="I27" s="5" t="s">
        <v>20</v>
      </c>
      <c r="J27" s="5" t="s">
        <v>21</v>
      </c>
      <c r="K27" s="5" t="s">
        <v>22</v>
      </c>
      <c r="N27" s="6" t="s">
        <v>23</v>
      </c>
      <c r="O27" s="6" t="s">
        <v>24</v>
      </c>
      <c r="P27" s="6" t="s">
        <v>25</v>
      </c>
      <c r="Q27" s="6" t="s">
        <v>26</v>
      </c>
      <c r="R27" s="6" t="s">
        <v>27</v>
      </c>
      <c r="S27" s="6" t="s">
        <v>28</v>
      </c>
      <c r="T27" s="6" t="s">
        <v>29</v>
      </c>
      <c r="U27" s="6" t="s">
        <v>30</v>
      </c>
      <c r="X27" s="41" t="s">
        <v>23</v>
      </c>
      <c r="Y27" s="41" t="s">
        <v>24</v>
      </c>
      <c r="Z27" s="41" t="s">
        <v>25</v>
      </c>
      <c r="AA27" s="41" t="s">
        <v>26</v>
      </c>
      <c r="AB27" s="41" t="s">
        <v>27</v>
      </c>
      <c r="AC27" s="41" t="s">
        <v>28</v>
      </c>
      <c r="AD27" s="41" t="s">
        <v>29</v>
      </c>
      <c r="AE27" s="41" t="s">
        <v>30</v>
      </c>
      <c r="AF27" s="41" t="s">
        <v>104</v>
      </c>
    </row>
    <row r="28" spans="1:32" x14ac:dyDescent="0.2">
      <c r="A28" t="s">
        <v>31</v>
      </c>
      <c r="B28" t="s">
        <v>32</v>
      </c>
      <c r="D28" s="6" t="str">
        <f t="shared" ref="D28:D39" si="16">LEFT(B28,1)</f>
        <v>A</v>
      </c>
      <c r="E28" s="6" t="str">
        <f t="shared" ref="E28:E39" si="17">RIGHT(LEFT(B28,2),1)</f>
        <v>C</v>
      </c>
      <c r="F28" s="6" t="str">
        <f t="shared" ref="F28:F39" si="18">RIGHT(LEFT(B28,3),1)</f>
        <v>G</v>
      </c>
      <c r="G28" s="6" t="str">
        <f t="shared" ref="G28:G39" si="19">RIGHT(LEFT(B28,4),1)</f>
        <v>T</v>
      </c>
      <c r="H28" s="6" t="str">
        <f t="shared" ref="H28:H39" si="20">RIGHT(LEFT(B28,5),1)</f>
        <v>T</v>
      </c>
      <c r="I28" s="6" t="str">
        <f t="shared" ref="I28:I39" si="21">RIGHT(LEFT(B28,6),1)</f>
        <v>A</v>
      </c>
      <c r="J28" s="6" t="str">
        <f t="shared" ref="J28:J39" si="22">RIGHT(LEFT(B28,7),1)</f>
        <v>C</v>
      </c>
      <c r="K28" s="6" t="str">
        <f t="shared" ref="K28:K38" si="23">RIGHT(LEFT(B28,8),1)</f>
        <v>C</v>
      </c>
      <c r="L28" s="6"/>
      <c r="M28" s="7" t="s">
        <v>33</v>
      </c>
      <c r="N28" s="8">
        <f>COUNTIF(D$28:D$39,"A")</f>
        <v>3</v>
      </c>
      <c r="O28" s="8">
        <f>COUNTIF(E$28:E$39,"A")</f>
        <v>2</v>
      </c>
      <c r="P28" s="8">
        <f>COUNTIF(F$28:F$39,"A")</f>
        <v>3</v>
      </c>
      <c r="Q28" s="8">
        <f>COUNTIF(G$28:G$39,"A")</f>
        <v>3</v>
      </c>
      <c r="R28" s="8">
        <f>COUNTIF(H$28:H$39,"A")</f>
        <v>2</v>
      </c>
      <c r="S28" s="8">
        <f>COUNTIF(I$28:I$39,"A")</f>
        <v>3</v>
      </c>
      <c r="T28" s="8">
        <f>COUNTIF(J$28:J$39,"A")</f>
        <v>0</v>
      </c>
      <c r="U28" s="8">
        <f>COUNTIF(K$28:K$39,"A")</f>
        <v>1</v>
      </c>
      <c r="W28" s="39" t="s">
        <v>33</v>
      </c>
      <c r="X28" s="8">
        <f>COUNTIF(D$28:D$40,"A")</f>
        <v>3</v>
      </c>
      <c r="Y28" s="8">
        <f>COUNTIF(E$28:E$40,"A")</f>
        <v>2</v>
      </c>
      <c r="Z28" s="8">
        <f>COUNTIF(F$28:F$40,"A")</f>
        <v>3</v>
      </c>
      <c r="AA28" s="8">
        <f>COUNTIF(G$28:G$40,"A")</f>
        <v>3</v>
      </c>
      <c r="AB28" s="8">
        <f>COUNTIF(H$28:H$40,"A")</f>
        <v>2</v>
      </c>
      <c r="AC28" s="8">
        <f>COUNTIF(I$28:I$40,"A")</f>
        <v>3</v>
      </c>
      <c r="AD28" s="8">
        <f>COUNTIF(J$28:J$40,"A")</f>
        <v>0</v>
      </c>
      <c r="AE28" s="8">
        <f>COUNTIF(K$28:K$40,"A")</f>
        <v>1</v>
      </c>
      <c r="AF28" t="s">
        <v>100</v>
      </c>
    </row>
    <row r="29" spans="1:32" ht="17" thickBot="1" x14ac:dyDescent="0.25">
      <c r="A29" t="s">
        <v>34</v>
      </c>
      <c r="B29" t="s">
        <v>35</v>
      </c>
      <c r="D29" s="6" t="str">
        <f t="shared" si="16"/>
        <v>C</v>
      </c>
      <c r="E29" s="6" t="str">
        <f t="shared" si="17"/>
        <v>T</v>
      </c>
      <c r="F29" s="6" t="str">
        <f t="shared" si="18"/>
        <v>G</v>
      </c>
      <c r="G29" s="6" t="str">
        <f t="shared" si="19"/>
        <v>T</v>
      </c>
      <c r="H29" s="6" t="str">
        <f t="shared" si="20"/>
        <v>G</v>
      </c>
      <c r="I29" s="6" t="str">
        <f t="shared" si="21"/>
        <v>T</v>
      </c>
      <c r="J29" s="6" t="str">
        <f t="shared" si="22"/>
        <v>T</v>
      </c>
      <c r="K29" s="6" t="str">
        <f t="shared" si="23"/>
        <v>G</v>
      </c>
      <c r="L29" s="6"/>
      <c r="M29" s="9" t="s">
        <v>36</v>
      </c>
      <c r="N29" s="10">
        <f>COUNTIF(D$28:D$39,"C")</f>
        <v>2</v>
      </c>
      <c r="O29" s="10">
        <f>COUNTIF(E$28:E$39,"C")</f>
        <v>4</v>
      </c>
      <c r="P29" s="10">
        <f>COUNTIF(F$28:F$39,"C")</f>
        <v>3</v>
      </c>
      <c r="Q29" s="10">
        <f>COUNTIF(G$28:G$39,"C")</f>
        <v>3</v>
      </c>
      <c r="R29" s="10">
        <f>COUNTIF(H$28:H$39,"C")</f>
        <v>2</v>
      </c>
      <c r="S29" s="10">
        <f>COUNTIF(I$28:I$39,"C")</f>
        <v>2</v>
      </c>
      <c r="T29" s="10">
        <f>COUNTIF(J$28:J$39,"C")</f>
        <v>6</v>
      </c>
      <c r="U29" s="10">
        <f>COUNTIF(K$28:K$39,"C")</f>
        <v>3</v>
      </c>
      <c r="W29" s="40" t="s">
        <v>36</v>
      </c>
      <c r="X29" s="40">
        <f>COUNTIF(D$28:D$40,"C")</f>
        <v>2</v>
      </c>
      <c r="Y29" s="40">
        <f>COUNTIF(E$28:E$40,"C")</f>
        <v>4</v>
      </c>
      <c r="Z29" s="40">
        <f>COUNTIF(F$28:F$40,"C")</f>
        <v>3</v>
      </c>
      <c r="AA29" s="40">
        <f>COUNTIF(G$28:G$40,"C")</f>
        <v>3</v>
      </c>
      <c r="AB29" s="40">
        <f>COUNTIF(H$28:H$40,"C")</f>
        <v>2</v>
      </c>
      <c r="AC29" s="40">
        <f>COUNTIF(I$28:I$40,"C")</f>
        <v>2</v>
      </c>
      <c r="AD29" s="40">
        <f>COUNTIF(J$28:J$40,"C")</f>
        <v>6</v>
      </c>
      <c r="AE29" s="40">
        <f>COUNTIF(K$28:K$40,"C")</f>
        <v>3</v>
      </c>
      <c r="AF29" t="s">
        <v>101</v>
      </c>
    </row>
    <row r="30" spans="1:32" ht="18" thickTop="1" thickBot="1" x14ac:dyDescent="0.25">
      <c r="A30" t="s">
        <v>37</v>
      </c>
      <c r="B30" t="s">
        <v>38</v>
      </c>
      <c r="D30" s="6" t="str">
        <f t="shared" si="16"/>
        <v>T</v>
      </c>
      <c r="E30" s="6" t="str">
        <f t="shared" si="17"/>
        <v>G</v>
      </c>
      <c r="F30" s="6" t="str">
        <f t="shared" si="18"/>
        <v>A</v>
      </c>
      <c r="G30" s="6" t="str">
        <f t="shared" si="19"/>
        <v>G</v>
      </c>
      <c r="H30" s="6" t="str">
        <f t="shared" si="20"/>
        <v>G</v>
      </c>
      <c r="I30" s="6" t="str">
        <f t="shared" si="21"/>
        <v>T</v>
      </c>
      <c r="J30" s="6" t="str">
        <f t="shared" si="22"/>
        <v>G</v>
      </c>
      <c r="K30" s="6" t="str">
        <f t="shared" si="23"/>
        <v>T</v>
      </c>
      <c r="L30" s="6"/>
      <c r="M30" s="11" t="s">
        <v>39</v>
      </c>
      <c r="N30" s="12">
        <f t="shared" ref="N30" si="24">SUM(N28:N29)</f>
        <v>5</v>
      </c>
      <c r="O30" s="12">
        <f t="shared" ref="O30:U30" si="25">SUM(O28:O29)</f>
        <v>6</v>
      </c>
      <c r="P30" s="12">
        <f t="shared" si="25"/>
        <v>6</v>
      </c>
      <c r="Q30" s="12">
        <f t="shared" si="25"/>
        <v>6</v>
      </c>
      <c r="R30" s="12">
        <f t="shared" si="25"/>
        <v>4</v>
      </c>
      <c r="S30" s="12">
        <f t="shared" si="25"/>
        <v>5</v>
      </c>
      <c r="T30" s="12">
        <f t="shared" si="25"/>
        <v>6</v>
      </c>
      <c r="U30" s="12">
        <f t="shared" si="25"/>
        <v>4</v>
      </c>
      <c r="W30" s="38" t="s">
        <v>47</v>
      </c>
      <c r="X30" s="38">
        <f>COUNTIF(D$28:D$40,"T")</f>
        <v>3</v>
      </c>
      <c r="Y30" s="38">
        <f>COUNTIF(E$28:E$40,"T")</f>
        <v>3</v>
      </c>
      <c r="Z30" s="38">
        <f>COUNTIF(F$28:F$40,"T")</f>
        <v>4</v>
      </c>
      <c r="AA30" s="38">
        <f>COUNTIF(G$28:G$40,"T")</f>
        <v>5</v>
      </c>
      <c r="AB30" s="38">
        <f>COUNTIF(H$28:H$40,"T")</f>
        <v>3</v>
      </c>
      <c r="AC30" s="38">
        <f>COUNTIF(I$28:I$40,"T")</f>
        <v>6</v>
      </c>
      <c r="AD30" s="38">
        <f>COUNTIF(J$28:J$40,"T")</f>
        <v>4</v>
      </c>
      <c r="AE30" s="38">
        <f>COUNTIF(K$28:K$40,"T")</f>
        <v>3</v>
      </c>
      <c r="AF30" t="s">
        <v>102</v>
      </c>
    </row>
    <row r="31" spans="1:32" ht="17" thickTop="1" x14ac:dyDescent="0.2">
      <c r="A31" t="s">
        <v>40</v>
      </c>
      <c r="B31" t="s">
        <v>41</v>
      </c>
      <c r="D31" s="6" t="str">
        <f t="shared" si="16"/>
        <v>G</v>
      </c>
      <c r="E31" s="6" t="str">
        <f t="shared" si="17"/>
        <v>A</v>
      </c>
      <c r="F31" s="6" t="str">
        <f t="shared" si="18"/>
        <v>T</v>
      </c>
      <c r="G31" s="6" t="str">
        <f t="shared" si="19"/>
        <v>C</v>
      </c>
      <c r="H31" s="6" t="str">
        <f t="shared" si="20"/>
        <v>C</v>
      </c>
      <c r="I31" s="6" t="str">
        <f t="shared" si="21"/>
        <v>A</v>
      </c>
      <c r="J31" s="6" t="str">
        <f t="shared" si="22"/>
        <v>T</v>
      </c>
      <c r="K31" s="6" t="str">
        <f t="shared" si="23"/>
        <v>G</v>
      </c>
      <c r="L31" s="6"/>
      <c r="M31" s="11"/>
      <c r="N31" s="12"/>
      <c r="O31" s="12"/>
      <c r="P31" s="12"/>
      <c r="Q31" s="12"/>
      <c r="R31" s="12"/>
      <c r="S31" s="12"/>
      <c r="T31" s="12"/>
      <c r="U31" s="12"/>
      <c r="W31" s="8" t="s">
        <v>96</v>
      </c>
      <c r="X31" s="8">
        <f>SUM(X28+X29)</f>
        <v>5</v>
      </c>
      <c r="Y31" s="8">
        <f t="shared" ref="Y31:AE31" si="26">SUM(Y28+Y29)</f>
        <v>6</v>
      </c>
      <c r="Z31" s="8">
        <f t="shared" si="26"/>
        <v>6</v>
      </c>
      <c r="AA31" s="8">
        <f t="shared" si="26"/>
        <v>6</v>
      </c>
      <c r="AB31" s="8">
        <f t="shared" si="26"/>
        <v>4</v>
      </c>
      <c r="AC31" s="8">
        <f t="shared" si="26"/>
        <v>5</v>
      </c>
      <c r="AD31" s="8">
        <f t="shared" si="26"/>
        <v>6</v>
      </c>
      <c r="AE31" s="8">
        <f t="shared" si="26"/>
        <v>4</v>
      </c>
    </row>
    <row r="32" spans="1:32" x14ac:dyDescent="0.2">
      <c r="A32" t="s">
        <v>42</v>
      </c>
      <c r="B32" t="s">
        <v>43</v>
      </c>
      <c r="D32" s="6" t="str">
        <f t="shared" si="16"/>
        <v>G</v>
      </c>
      <c r="E32" s="6" t="str">
        <f t="shared" si="17"/>
        <v>C</v>
      </c>
      <c r="F32" s="6" t="str">
        <f t="shared" si="18"/>
        <v>C</v>
      </c>
      <c r="G32" s="6" t="str">
        <f t="shared" si="19"/>
        <v>T</v>
      </c>
      <c r="H32" s="6" t="str">
        <f t="shared" si="20"/>
        <v>A</v>
      </c>
      <c r="I32" s="6" t="str">
        <f t="shared" si="21"/>
        <v>T</v>
      </c>
      <c r="J32" s="6" t="str">
        <f t="shared" si="22"/>
        <v>C</v>
      </c>
      <c r="K32" s="6" t="str">
        <f t="shared" si="23"/>
        <v>A</v>
      </c>
      <c r="L32" s="6"/>
      <c r="M32" s="13" t="s">
        <v>44</v>
      </c>
      <c r="N32" s="14">
        <f>COUNTIF(D$28:D$39,"G")</f>
        <v>4</v>
      </c>
      <c r="O32" s="14">
        <f>COUNTIF(E$28:E$39,"G")</f>
        <v>3</v>
      </c>
      <c r="P32" s="14">
        <f>COUNTIF(F$28:F$39,"G")</f>
        <v>2</v>
      </c>
      <c r="Q32" s="14">
        <f>COUNTIF(G$28:G$39,"G")</f>
        <v>1</v>
      </c>
      <c r="R32" s="14">
        <f>COUNTIF(H$28:H$39,"G")</f>
        <v>5</v>
      </c>
      <c r="S32" s="14">
        <f>COUNTIF(I$28:I$39,"G")</f>
        <v>1</v>
      </c>
      <c r="T32" s="14">
        <f>COUNTIF(J$28:J$39,"G")</f>
        <v>2</v>
      </c>
      <c r="U32" s="14">
        <f>COUNTIF(K$28:K$39,"G")</f>
        <v>5</v>
      </c>
      <c r="W32" s="41" t="s">
        <v>97</v>
      </c>
      <c r="X32" s="41">
        <f>SUM(X30+X28)</f>
        <v>6</v>
      </c>
      <c r="Y32" s="41">
        <f t="shared" ref="Y32:AE32" si="27">SUM(Y30+Y28)</f>
        <v>5</v>
      </c>
      <c r="Z32" s="41">
        <f t="shared" si="27"/>
        <v>7</v>
      </c>
      <c r="AA32" s="41">
        <f t="shared" si="27"/>
        <v>8</v>
      </c>
      <c r="AB32" s="41">
        <f t="shared" si="27"/>
        <v>5</v>
      </c>
      <c r="AC32" s="41">
        <f t="shared" si="27"/>
        <v>9</v>
      </c>
      <c r="AD32" s="41">
        <f t="shared" si="27"/>
        <v>4</v>
      </c>
      <c r="AE32" s="41">
        <f t="shared" si="27"/>
        <v>4</v>
      </c>
    </row>
    <row r="33" spans="1:32" ht="17" thickBot="1" x14ac:dyDescent="0.25">
      <c r="A33" t="s">
        <v>45</v>
      </c>
      <c r="B33" t="s">
        <v>46</v>
      </c>
      <c r="D33" s="6" t="str">
        <f t="shared" si="16"/>
        <v>A</v>
      </c>
      <c r="E33" s="6" t="str">
        <f t="shared" si="17"/>
        <v>A</v>
      </c>
      <c r="F33" s="6" t="str">
        <f t="shared" si="18"/>
        <v>C</v>
      </c>
      <c r="G33" s="6" t="str">
        <f t="shared" si="19"/>
        <v>A</v>
      </c>
      <c r="H33" s="6" t="str">
        <f t="shared" si="20"/>
        <v>A</v>
      </c>
      <c r="I33" s="6" t="str">
        <f t="shared" si="21"/>
        <v>C</v>
      </c>
      <c r="J33" s="6" t="str">
        <f t="shared" si="22"/>
        <v>C</v>
      </c>
      <c r="K33" s="6" t="str">
        <f t="shared" si="23"/>
        <v>G</v>
      </c>
      <c r="L33" s="6"/>
      <c r="M33" s="9" t="s">
        <v>47</v>
      </c>
      <c r="N33" s="10">
        <f>COUNTIF(D$28:D$39,"T")</f>
        <v>3</v>
      </c>
      <c r="O33" s="10">
        <f>COUNTIF(E$28:E$39,"T")</f>
        <v>3</v>
      </c>
      <c r="P33" s="10">
        <f>COUNTIF(F$28:F$39,"T")</f>
        <v>4</v>
      </c>
      <c r="Q33" s="10">
        <f>COUNTIF(G$28:G$39,"T")</f>
        <v>5</v>
      </c>
      <c r="R33" s="10">
        <f>COUNTIF(H$28:H$39,"T")</f>
        <v>3</v>
      </c>
      <c r="S33" s="10">
        <f>COUNTIF(I$28:I$39,"T")</f>
        <v>6</v>
      </c>
      <c r="T33" s="10">
        <f>COUNTIF(J$28:J$39,"T")</f>
        <v>4</v>
      </c>
      <c r="U33" s="10">
        <f>COUNTIF(K$28:K$39,"T")</f>
        <v>3</v>
      </c>
      <c r="W33" s="8" t="s">
        <v>98</v>
      </c>
      <c r="X33" s="15">
        <f>ROUND((X31/X32),2)</f>
        <v>0.83</v>
      </c>
      <c r="Y33" s="15">
        <f t="shared" ref="Y33:AE33" si="28">ROUND((Y31/Y32),2)</f>
        <v>1.2</v>
      </c>
      <c r="Z33" s="15">
        <f t="shared" si="28"/>
        <v>0.86</v>
      </c>
      <c r="AA33" s="15">
        <f t="shared" si="28"/>
        <v>0.75</v>
      </c>
      <c r="AB33" s="15">
        <f t="shared" si="28"/>
        <v>0.8</v>
      </c>
      <c r="AC33" s="15">
        <f t="shared" si="28"/>
        <v>0.56000000000000005</v>
      </c>
      <c r="AD33" s="15">
        <f t="shared" si="28"/>
        <v>1.5</v>
      </c>
      <c r="AE33" s="15">
        <f t="shared" si="28"/>
        <v>1</v>
      </c>
    </row>
    <row r="34" spans="1:32" ht="17" thickTop="1" x14ac:dyDescent="0.2">
      <c r="A34" t="s">
        <v>48</v>
      </c>
      <c r="B34" t="s">
        <v>49</v>
      </c>
      <c r="D34" s="6" t="str">
        <f t="shared" si="16"/>
        <v>A</v>
      </c>
      <c r="E34" s="6" t="str">
        <f t="shared" si="17"/>
        <v>C</v>
      </c>
      <c r="F34" s="6" t="str">
        <f t="shared" si="18"/>
        <v>T</v>
      </c>
      <c r="G34" s="6" t="str">
        <f t="shared" si="19"/>
        <v>C</v>
      </c>
      <c r="H34" s="6" t="str">
        <f t="shared" si="20"/>
        <v>G</v>
      </c>
      <c r="I34" s="6" t="str">
        <f t="shared" si="21"/>
        <v>T</v>
      </c>
      <c r="J34" s="6" t="str">
        <f t="shared" si="22"/>
        <v>T</v>
      </c>
      <c r="K34" s="6" t="str">
        <f t="shared" si="23"/>
        <v>G</v>
      </c>
      <c r="L34" s="6"/>
      <c r="M34" s="7" t="s">
        <v>39</v>
      </c>
      <c r="N34" s="8">
        <f t="shared" ref="N34:U34" si="29">SUM(N32:N33)</f>
        <v>7</v>
      </c>
      <c r="O34" s="8">
        <f t="shared" si="29"/>
        <v>6</v>
      </c>
      <c r="P34" s="8">
        <f t="shared" si="29"/>
        <v>6</v>
      </c>
      <c r="Q34" s="8">
        <f t="shared" si="29"/>
        <v>6</v>
      </c>
      <c r="R34" s="8">
        <f t="shared" si="29"/>
        <v>8</v>
      </c>
      <c r="S34" s="8">
        <f t="shared" si="29"/>
        <v>7</v>
      </c>
      <c r="T34" s="8">
        <f t="shared" si="29"/>
        <v>6</v>
      </c>
      <c r="U34" s="8">
        <f t="shared" si="29"/>
        <v>8</v>
      </c>
      <c r="W34" s="8" t="s">
        <v>99</v>
      </c>
      <c r="X34" s="21">
        <f>ROUND((X31/(X31+X32)),2)</f>
        <v>0.45</v>
      </c>
      <c r="Y34" s="21">
        <f t="shared" ref="Y34:AE34" si="30">ROUND((Y31/(Y31+Y32)),2)</f>
        <v>0.55000000000000004</v>
      </c>
      <c r="Z34" s="21">
        <f t="shared" si="30"/>
        <v>0.46</v>
      </c>
      <c r="AA34" s="21">
        <f t="shared" si="30"/>
        <v>0.43</v>
      </c>
      <c r="AB34" s="21">
        <f t="shared" si="30"/>
        <v>0.44</v>
      </c>
      <c r="AC34" s="21">
        <f t="shared" si="30"/>
        <v>0.36</v>
      </c>
      <c r="AD34" s="21">
        <f t="shared" si="30"/>
        <v>0.6</v>
      </c>
      <c r="AE34" s="21">
        <f t="shared" si="30"/>
        <v>0.5</v>
      </c>
    </row>
    <row r="35" spans="1:32" x14ac:dyDescent="0.2">
      <c r="A35" t="s">
        <v>50</v>
      </c>
      <c r="B35" t="s">
        <v>51</v>
      </c>
      <c r="D35" s="6" t="str">
        <f t="shared" si="16"/>
        <v>C</v>
      </c>
      <c r="E35" s="6" t="str">
        <f t="shared" si="17"/>
        <v>C</v>
      </c>
      <c r="F35" s="6" t="str">
        <f t="shared" si="18"/>
        <v>T</v>
      </c>
      <c r="G35" s="6" t="str">
        <f t="shared" si="19"/>
        <v>A</v>
      </c>
      <c r="H35" s="6" t="str">
        <f t="shared" si="20"/>
        <v>T</v>
      </c>
      <c r="I35" s="6" t="str">
        <f t="shared" si="21"/>
        <v>G</v>
      </c>
      <c r="J35" s="6" t="str">
        <f t="shared" si="22"/>
        <v>G</v>
      </c>
      <c r="K35" s="6" t="str">
        <f t="shared" si="23"/>
        <v>T</v>
      </c>
      <c r="L35" s="6"/>
      <c r="W35" s="6"/>
    </row>
    <row r="36" spans="1:32" x14ac:dyDescent="0.2">
      <c r="A36" t="s">
        <v>52</v>
      </c>
      <c r="B36" t="s">
        <v>53</v>
      </c>
      <c r="D36" s="6" t="str">
        <f t="shared" si="16"/>
        <v>T</v>
      </c>
      <c r="E36" s="6" t="str">
        <f t="shared" si="17"/>
        <v>G</v>
      </c>
      <c r="F36" s="6" t="str">
        <f t="shared" si="18"/>
        <v>T</v>
      </c>
      <c r="G36" s="6" t="str">
        <f t="shared" si="19"/>
        <v>A</v>
      </c>
      <c r="H36" s="6" t="str">
        <f t="shared" si="20"/>
        <v>C</v>
      </c>
      <c r="I36" s="6" t="str">
        <f t="shared" si="21"/>
        <v>A</v>
      </c>
      <c r="J36" s="6" t="str">
        <f t="shared" si="22"/>
        <v>C</v>
      </c>
      <c r="K36" s="6" t="str">
        <f t="shared" si="23"/>
        <v>C</v>
      </c>
      <c r="L36" s="6"/>
      <c r="M36" s="7" t="s">
        <v>54</v>
      </c>
      <c r="N36" s="15">
        <f t="shared" ref="N36:U36" si="31">N30/N34</f>
        <v>0.7142857142857143</v>
      </c>
      <c r="O36" s="15">
        <f t="shared" si="31"/>
        <v>1</v>
      </c>
      <c r="P36" s="15">
        <f t="shared" si="31"/>
        <v>1</v>
      </c>
      <c r="Q36" s="15">
        <f t="shared" si="31"/>
        <v>1</v>
      </c>
      <c r="R36" s="15">
        <f t="shared" si="31"/>
        <v>0.5</v>
      </c>
      <c r="S36" s="15">
        <f t="shared" si="31"/>
        <v>0.7142857142857143</v>
      </c>
      <c r="T36" s="15">
        <f t="shared" si="31"/>
        <v>1</v>
      </c>
      <c r="U36" s="16">
        <f t="shared" si="31"/>
        <v>0.5</v>
      </c>
      <c r="W36" s="14" t="s">
        <v>44</v>
      </c>
      <c r="X36" s="14">
        <f>COUNTIF(D$28:D$40,"G")</f>
        <v>4</v>
      </c>
      <c r="Y36" s="14">
        <f>COUNTIF(E$28:E$40,"G")</f>
        <v>3</v>
      </c>
      <c r="Z36" s="14">
        <f>COUNTIF(F$28:F$40,"G")</f>
        <v>2</v>
      </c>
      <c r="AA36" s="14">
        <f>COUNTIF(G$28:G$40,"G")</f>
        <v>1</v>
      </c>
      <c r="AB36" s="14">
        <f>COUNTIF(H$28:H$40,"G")</f>
        <v>5</v>
      </c>
      <c r="AC36" s="14">
        <f>COUNTIF(I$28:I$40,"G")</f>
        <v>1</v>
      </c>
      <c r="AD36" s="14">
        <f>COUNTIF(J$28:J$40,"G")</f>
        <v>2</v>
      </c>
      <c r="AE36" s="14">
        <f>COUNTIF(K$28:K$40,"G")</f>
        <v>5</v>
      </c>
      <c r="AF36" t="s">
        <v>103</v>
      </c>
    </row>
    <row r="37" spans="1:32" x14ac:dyDescent="0.2">
      <c r="A37" t="s">
        <v>55</v>
      </c>
      <c r="B37" t="s">
        <v>56</v>
      </c>
      <c r="D37" s="6" t="str">
        <f t="shared" si="16"/>
        <v>G</v>
      </c>
      <c r="E37" s="6" t="str">
        <f t="shared" si="17"/>
        <v>T</v>
      </c>
      <c r="F37" s="6" t="str">
        <f t="shared" si="18"/>
        <v>A</v>
      </c>
      <c r="G37" s="6" t="str">
        <f t="shared" si="19"/>
        <v>T</v>
      </c>
      <c r="H37" s="6" t="str">
        <f t="shared" si="20"/>
        <v>G</v>
      </c>
      <c r="I37" s="6" t="str">
        <f t="shared" si="21"/>
        <v>C</v>
      </c>
      <c r="J37" s="6" t="str">
        <f t="shared" si="22"/>
        <v>T</v>
      </c>
      <c r="K37" s="6" t="str">
        <f t="shared" si="23"/>
        <v>G</v>
      </c>
      <c r="L37" s="6"/>
      <c r="M37" s="7" t="s">
        <v>57</v>
      </c>
      <c r="N37" s="15">
        <f t="shared" ref="N37:U37" si="32">N30/(N30+N34)</f>
        <v>0.41666666666666669</v>
      </c>
      <c r="O37" s="15">
        <f t="shared" si="32"/>
        <v>0.5</v>
      </c>
      <c r="P37" s="15">
        <f t="shared" si="32"/>
        <v>0.5</v>
      </c>
      <c r="Q37" s="15">
        <f t="shared" si="32"/>
        <v>0.5</v>
      </c>
      <c r="R37" s="15">
        <f t="shared" si="32"/>
        <v>0.33333333333333331</v>
      </c>
      <c r="S37" s="15">
        <f t="shared" si="32"/>
        <v>0.41666666666666669</v>
      </c>
      <c r="T37" s="15">
        <f t="shared" si="32"/>
        <v>0.5</v>
      </c>
      <c r="U37" s="16">
        <f t="shared" si="32"/>
        <v>0.33333333333333331</v>
      </c>
      <c r="W37" s="7" t="s">
        <v>57</v>
      </c>
      <c r="X37" s="15">
        <f t="shared" ref="X37" si="33">X30/(X30+X34)</f>
        <v>0.86956521739130432</v>
      </c>
      <c r="Y37" s="15">
        <f t="shared" ref="Y37:AE37" si="34">Y30/(Y30+Y34)</f>
        <v>0.84507042253521136</v>
      </c>
      <c r="Z37" s="15">
        <f t="shared" si="34"/>
        <v>0.89686098654708524</v>
      </c>
      <c r="AA37" s="15">
        <f t="shared" si="34"/>
        <v>0.92081031307550654</v>
      </c>
      <c r="AB37" s="15">
        <f t="shared" si="34"/>
        <v>0.87209302325581395</v>
      </c>
      <c r="AC37" s="15">
        <f t="shared" si="34"/>
        <v>0.94339622641509424</v>
      </c>
      <c r="AD37" s="15">
        <f t="shared" si="34"/>
        <v>0.86956521739130443</v>
      </c>
      <c r="AE37" s="15">
        <f t="shared" si="34"/>
        <v>0.8571428571428571</v>
      </c>
    </row>
    <row r="38" spans="1:32" x14ac:dyDescent="0.2">
      <c r="A38" t="s">
        <v>58</v>
      </c>
      <c r="B38" t="s">
        <v>59</v>
      </c>
      <c r="D38" s="6" t="str">
        <f t="shared" si="16"/>
        <v>T</v>
      </c>
      <c r="E38" s="6" t="str">
        <f t="shared" si="17"/>
        <v>G</v>
      </c>
      <c r="F38" s="6" t="str">
        <f t="shared" si="18"/>
        <v>A</v>
      </c>
      <c r="G38" s="6" t="str">
        <f t="shared" si="19"/>
        <v>T</v>
      </c>
      <c r="H38" s="6" t="str">
        <f t="shared" si="20"/>
        <v>G</v>
      </c>
      <c r="I38" s="6" t="str">
        <f t="shared" si="21"/>
        <v>T</v>
      </c>
      <c r="J38" s="6" t="str">
        <f t="shared" si="22"/>
        <v>C</v>
      </c>
      <c r="K38" s="6" t="str">
        <f t="shared" si="23"/>
        <v>C</v>
      </c>
      <c r="L38" s="6"/>
    </row>
    <row r="39" spans="1:32" x14ac:dyDescent="0.2">
      <c r="A39" t="s">
        <v>60</v>
      </c>
      <c r="B39" t="s">
        <v>61</v>
      </c>
      <c r="D39" s="6" t="str">
        <f t="shared" si="16"/>
        <v>G</v>
      </c>
      <c r="E39" s="6" t="str">
        <f t="shared" si="17"/>
        <v>T</v>
      </c>
      <c r="F39" s="6" t="str">
        <f t="shared" si="18"/>
        <v>C</v>
      </c>
      <c r="G39" s="6" t="str">
        <f t="shared" si="19"/>
        <v>C</v>
      </c>
      <c r="H39" s="6" t="str">
        <f t="shared" si="20"/>
        <v>T</v>
      </c>
      <c r="I39" s="6" t="str">
        <f t="shared" si="21"/>
        <v>T</v>
      </c>
      <c r="J39" s="6" t="str">
        <f t="shared" si="22"/>
        <v>C</v>
      </c>
      <c r="K39" s="6" t="str">
        <f>RIGHT(LEFT(B39,8),1)</f>
        <v>T</v>
      </c>
      <c r="L39" s="6"/>
    </row>
  </sheetData>
  <mergeCells count="2">
    <mergeCell ref="J10:K10"/>
    <mergeCell ref="A10:B10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C40" sqref="C40"/>
    </sheetView>
  </sheetViews>
  <sheetFormatPr baseColWidth="10" defaultRowHeight="16" x14ac:dyDescent="0.2"/>
  <cols>
    <col min="1" max="1" width="11.5" customWidth="1"/>
    <col min="3" max="3" width="16" customWidth="1"/>
  </cols>
  <sheetData>
    <row r="1" spans="1:20" ht="48" customHeight="1" x14ac:dyDescent="0.2">
      <c r="A1" s="25" t="s">
        <v>91</v>
      </c>
      <c r="J1" s="34" t="s">
        <v>63</v>
      </c>
      <c r="K1" s="34"/>
    </row>
    <row r="2" spans="1:20" ht="18" x14ac:dyDescent="0.2">
      <c r="A2" t="s">
        <v>6</v>
      </c>
      <c r="B2" t="s">
        <v>7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</row>
    <row r="3" spans="1:20" x14ac:dyDescent="0.2">
      <c r="A3" s="3">
        <v>2</v>
      </c>
      <c r="B3" s="4" t="s">
        <v>8</v>
      </c>
      <c r="C3" t="s">
        <v>11</v>
      </c>
      <c r="D3" s="6" t="str">
        <f t="shared" ref="D3:D14" si="0">LEFT(B3,1)</f>
        <v>C</v>
      </c>
      <c r="E3" s="6" t="str">
        <f t="shared" ref="E3:E14" si="1">RIGHT(LEFT(B3,2),1)</f>
        <v>G</v>
      </c>
      <c r="F3" s="6" t="str">
        <f t="shared" ref="F3:F14" si="2">RIGHT(LEFT(B3,3),1)</f>
        <v>A</v>
      </c>
      <c r="G3" s="6" t="str">
        <f t="shared" ref="G3:G14" si="3">RIGHT(LEFT(B3,4),1)</f>
        <v>T</v>
      </c>
      <c r="H3" s="6" t="str">
        <f t="shared" ref="H3:H14" si="4">RIGHT(LEFT(B3,5),1)</f>
        <v>G</v>
      </c>
      <c r="I3" s="6" t="str">
        <f t="shared" ref="I3:I14" si="5">RIGHT(LEFT(B3,6),1)</f>
        <v>T</v>
      </c>
      <c r="J3" s="6" t="str">
        <f t="shared" ref="J3:J14" si="6">RIGHT(LEFT(B3,7),1)</f>
        <v>T</v>
      </c>
      <c r="K3" s="6" t="str">
        <f t="shared" ref="K3:K13" si="7">RIGHT(LEFT(B3,8),1)</f>
        <v>T</v>
      </c>
      <c r="L3" s="7" t="s">
        <v>33</v>
      </c>
      <c r="M3" s="8">
        <f t="shared" ref="M3:T3" si="8">COUNTIF(D$3:D$14,"A")</f>
        <v>0</v>
      </c>
      <c r="N3" s="8">
        <f t="shared" si="8"/>
        <v>0</v>
      </c>
      <c r="O3" s="8">
        <f t="shared" si="8"/>
        <v>2</v>
      </c>
      <c r="P3" s="8">
        <f t="shared" si="8"/>
        <v>0</v>
      </c>
      <c r="Q3" s="8">
        <f t="shared" si="8"/>
        <v>0</v>
      </c>
      <c r="R3" s="8">
        <f t="shared" si="8"/>
        <v>2</v>
      </c>
      <c r="S3" s="8">
        <f t="shared" si="8"/>
        <v>2</v>
      </c>
      <c r="T3" s="8">
        <f t="shared" si="8"/>
        <v>2</v>
      </c>
    </row>
    <row r="4" spans="1:20" ht="17" thickBot="1" x14ac:dyDescent="0.25">
      <c r="A4" s="3">
        <v>4</v>
      </c>
      <c r="B4" s="4" t="s">
        <v>9</v>
      </c>
      <c r="C4" t="s">
        <v>12</v>
      </c>
      <c r="D4" s="6" t="str">
        <f t="shared" si="0"/>
        <v>T</v>
      </c>
      <c r="E4" s="6" t="str">
        <f t="shared" si="1"/>
        <v>G</v>
      </c>
      <c r="F4" s="6" t="str">
        <f t="shared" si="2"/>
        <v>A</v>
      </c>
      <c r="G4" s="6" t="str">
        <f t="shared" si="3"/>
        <v>C</v>
      </c>
      <c r="H4" s="6" t="str">
        <f t="shared" si="4"/>
        <v>C</v>
      </c>
      <c r="I4" s="6" t="str">
        <f t="shared" si="5"/>
        <v>A</v>
      </c>
      <c r="J4" s="6" t="str">
        <f t="shared" si="6"/>
        <v>A</v>
      </c>
      <c r="K4" s="6" t="str">
        <f t="shared" si="7"/>
        <v>A</v>
      </c>
      <c r="L4" s="9" t="s">
        <v>36</v>
      </c>
      <c r="M4" s="10">
        <f t="shared" ref="M4:T4" si="9">COUNTIF(D$3:D$14,"C")</f>
        <v>2</v>
      </c>
      <c r="N4" s="10">
        <f t="shared" si="9"/>
        <v>0</v>
      </c>
      <c r="O4" s="10">
        <f t="shared" si="9"/>
        <v>0</v>
      </c>
      <c r="P4" s="10">
        <f t="shared" si="9"/>
        <v>1</v>
      </c>
      <c r="Q4" s="10">
        <f t="shared" si="9"/>
        <v>1</v>
      </c>
      <c r="R4" s="10">
        <f t="shared" si="9"/>
        <v>0</v>
      </c>
      <c r="S4" s="10">
        <f t="shared" si="9"/>
        <v>0</v>
      </c>
      <c r="T4" s="10">
        <f t="shared" si="9"/>
        <v>0</v>
      </c>
    </row>
    <row r="5" spans="1:20" ht="17" thickTop="1" x14ac:dyDescent="0.2">
      <c r="A5" s="3">
        <v>12</v>
      </c>
      <c r="B5" s="4" t="s">
        <v>10</v>
      </c>
      <c r="C5" t="s">
        <v>13</v>
      </c>
      <c r="D5" s="6" t="str">
        <f t="shared" si="0"/>
        <v>C</v>
      </c>
      <c r="E5" s="6" t="str">
        <f t="shared" si="1"/>
        <v>T</v>
      </c>
      <c r="F5" s="6" t="str">
        <f t="shared" si="2"/>
        <v>T</v>
      </c>
      <c r="G5" s="6" t="str">
        <f t="shared" si="3"/>
        <v>G</v>
      </c>
      <c r="H5" s="6" t="str">
        <f t="shared" si="4"/>
        <v>T</v>
      </c>
      <c r="I5" s="6" t="str">
        <f t="shared" si="5"/>
        <v>A</v>
      </c>
      <c r="J5" s="6" t="str">
        <f t="shared" si="6"/>
        <v>A</v>
      </c>
      <c r="K5" s="6" t="str">
        <f t="shared" si="7"/>
        <v>A</v>
      </c>
      <c r="L5" s="11" t="s">
        <v>39</v>
      </c>
      <c r="M5" s="12">
        <f t="shared" ref="M5:T5" si="10">SUM(M3:M4)</f>
        <v>2</v>
      </c>
      <c r="N5" s="12">
        <f t="shared" si="10"/>
        <v>0</v>
      </c>
      <c r="O5" s="12">
        <f t="shared" si="10"/>
        <v>2</v>
      </c>
      <c r="P5" s="12">
        <f t="shared" si="10"/>
        <v>1</v>
      </c>
      <c r="Q5" s="12">
        <f t="shared" si="10"/>
        <v>1</v>
      </c>
      <c r="R5" s="12">
        <f t="shared" si="10"/>
        <v>2</v>
      </c>
      <c r="S5" s="12">
        <f t="shared" si="10"/>
        <v>2</v>
      </c>
      <c r="T5" s="12">
        <f t="shared" si="10"/>
        <v>2</v>
      </c>
    </row>
    <row r="6" spans="1:20" x14ac:dyDescent="0.2">
      <c r="C6" t="s">
        <v>65</v>
      </c>
      <c r="D6" s="6" t="str">
        <f t="shared" si="0"/>
        <v/>
      </c>
      <c r="E6" s="6" t="str">
        <f t="shared" si="1"/>
        <v/>
      </c>
      <c r="F6" s="6" t="str">
        <f t="shared" si="2"/>
        <v/>
      </c>
      <c r="G6" s="6" t="str">
        <f t="shared" si="3"/>
        <v/>
      </c>
      <c r="H6" s="6" t="str">
        <f t="shared" si="4"/>
        <v/>
      </c>
      <c r="I6" s="6" t="str">
        <f t="shared" si="5"/>
        <v/>
      </c>
      <c r="J6" s="6" t="str">
        <f t="shared" si="6"/>
        <v/>
      </c>
      <c r="K6" s="6" t="str">
        <f t="shared" si="7"/>
        <v/>
      </c>
      <c r="L6" s="11"/>
      <c r="M6" s="12"/>
      <c r="N6" s="12"/>
      <c r="O6" s="12"/>
      <c r="P6" s="12"/>
      <c r="Q6" s="12"/>
      <c r="R6" s="12"/>
      <c r="S6" s="12"/>
      <c r="T6" s="12"/>
    </row>
    <row r="7" spans="1:20" x14ac:dyDescent="0.2">
      <c r="D7" s="6" t="str">
        <f t="shared" si="0"/>
        <v/>
      </c>
      <c r="E7" s="6" t="str">
        <f t="shared" si="1"/>
        <v/>
      </c>
      <c r="F7" s="6" t="str">
        <f t="shared" si="2"/>
        <v/>
      </c>
      <c r="G7" s="6" t="str">
        <f t="shared" si="3"/>
        <v/>
      </c>
      <c r="H7" s="6" t="str">
        <f t="shared" si="4"/>
        <v/>
      </c>
      <c r="I7" s="6" t="str">
        <f t="shared" si="5"/>
        <v/>
      </c>
      <c r="J7" s="6" t="str">
        <f t="shared" si="6"/>
        <v/>
      </c>
      <c r="K7" s="6" t="str">
        <f t="shared" si="7"/>
        <v/>
      </c>
      <c r="L7" s="13" t="s">
        <v>44</v>
      </c>
      <c r="M7" s="14">
        <f t="shared" ref="M7:T7" si="11">COUNTIF(D$3:D$14,"G")</f>
        <v>0</v>
      </c>
      <c r="N7" s="14">
        <f t="shared" si="11"/>
        <v>2</v>
      </c>
      <c r="O7" s="14">
        <f t="shared" si="11"/>
        <v>0</v>
      </c>
      <c r="P7" s="14">
        <f t="shared" si="11"/>
        <v>1</v>
      </c>
      <c r="Q7" s="14">
        <f t="shared" si="11"/>
        <v>1</v>
      </c>
      <c r="R7" s="14">
        <f t="shared" si="11"/>
        <v>0</v>
      </c>
      <c r="S7" s="14">
        <f t="shared" si="11"/>
        <v>0</v>
      </c>
      <c r="T7" s="14">
        <f t="shared" si="11"/>
        <v>0</v>
      </c>
    </row>
    <row r="8" spans="1:20" ht="17" thickBot="1" x14ac:dyDescent="0.25">
      <c r="D8" s="6" t="str">
        <f t="shared" si="0"/>
        <v/>
      </c>
      <c r="E8" s="6" t="str">
        <f t="shared" si="1"/>
        <v/>
      </c>
      <c r="F8" s="6" t="str">
        <f t="shared" si="2"/>
        <v/>
      </c>
      <c r="G8" s="6" t="str">
        <f t="shared" si="3"/>
        <v/>
      </c>
      <c r="H8" s="6" t="str">
        <f t="shared" si="4"/>
        <v/>
      </c>
      <c r="I8" s="6" t="str">
        <f t="shared" si="5"/>
        <v/>
      </c>
      <c r="J8" s="6" t="str">
        <f t="shared" si="6"/>
        <v/>
      </c>
      <c r="K8" s="6" t="str">
        <f t="shared" si="7"/>
        <v/>
      </c>
      <c r="L8" s="9" t="s">
        <v>47</v>
      </c>
      <c r="M8" s="10">
        <f t="shared" ref="M8:T8" si="12">COUNTIF(D$3:D$14,"T")</f>
        <v>1</v>
      </c>
      <c r="N8" s="10">
        <f t="shared" si="12"/>
        <v>1</v>
      </c>
      <c r="O8" s="10">
        <f t="shared" si="12"/>
        <v>1</v>
      </c>
      <c r="P8" s="10">
        <f t="shared" si="12"/>
        <v>1</v>
      </c>
      <c r="Q8" s="10">
        <f t="shared" si="12"/>
        <v>1</v>
      </c>
      <c r="R8" s="10">
        <f t="shared" si="12"/>
        <v>1</v>
      </c>
      <c r="S8" s="10">
        <f t="shared" si="12"/>
        <v>1</v>
      </c>
      <c r="T8" s="10">
        <f t="shared" si="12"/>
        <v>1</v>
      </c>
    </row>
    <row r="9" spans="1:20" ht="17" thickTop="1" x14ac:dyDescent="0.2">
      <c r="D9" s="6" t="str">
        <f t="shared" si="0"/>
        <v/>
      </c>
      <c r="E9" s="6" t="str">
        <f t="shared" si="1"/>
        <v/>
      </c>
      <c r="F9" s="6" t="str">
        <f t="shared" si="2"/>
        <v/>
      </c>
      <c r="G9" s="6" t="str">
        <f t="shared" si="3"/>
        <v/>
      </c>
      <c r="H9" s="6" t="str">
        <f t="shared" si="4"/>
        <v/>
      </c>
      <c r="I9" s="6" t="str">
        <f t="shared" si="5"/>
        <v/>
      </c>
      <c r="J9" s="6" t="str">
        <f t="shared" si="6"/>
        <v/>
      </c>
      <c r="K9" s="6" t="str">
        <f t="shared" si="7"/>
        <v/>
      </c>
      <c r="L9" s="7" t="s">
        <v>39</v>
      </c>
      <c r="M9" s="8">
        <f t="shared" ref="M9:T9" si="13">SUM(M7:M8)</f>
        <v>1</v>
      </c>
      <c r="N9" s="8">
        <f t="shared" si="13"/>
        <v>3</v>
      </c>
      <c r="O9" s="8">
        <f t="shared" si="13"/>
        <v>1</v>
      </c>
      <c r="P9" s="8">
        <f t="shared" si="13"/>
        <v>2</v>
      </c>
      <c r="Q9" s="8">
        <f t="shared" si="13"/>
        <v>2</v>
      </c>
      <c r="R9" s="8">
        <f t="shared" si="13"/>
        <v>1</v>
      </c>
      <c r="S9" s="8">
        <f t="shared" si="13"/>
        <v>1</v>
      </c>
      <c r="T9" s="8">
        <f t="shared" si="13"/>
        <v>1</v>
      </c>
    </row>
    <row r="10" spans="1:20" x14ac:dyDescent="0.2">
      <c r="D10" s="6" t="str">
        <f t="shared" si="0"/>
        <v/>
      </c>
      <c r="E10" s="6" t="str">
        <f t="shared" si="1"/>
        <v/>
      </c>
      <c r="F10" s="6" t="str">
        <f t="shared" si="2"/>
        <v/>
      </c>
      <c r="G10" s="6" t="str">
        <f t="shared" si="3"/>
        <v/>
      </c>
      <c r="H10" s="6" t="str">
        <f t="shared" si="4"/>
        <v/>
      </c>
      <c r="I10" s="6" t="str">
        <f t="shared" si="5"/>
        <v/>
      </c>
      <c r="J10" s="6" t="str">
        <f t="shared" si="6"/>
        <v/>
      </c>
      <c r="K10" s="6" t="str">
        <f t="shared" si="7"/>
        <v/>
      </c>
    </row>
    <row r="11" spans="1:20" x14ac:dyDescent="0.2">
      <c r="D11" s="6" t="str">
        <f t="shared" si="0"/>
        <v/>
      </c>
      <c r="E11" s="6" t="str">
        <f t="shared" si="1"/>
        <v/>
      </c>
      <c r="F11" s="6" t="str">
        <f t="shared" si="2"/>
        <v/>
      </c>
      <c r="G11" s="6" t="str">
        <f t="shared" si="3"/>
        <v/>
      </c>
      <c r="H11" s="6" t="str">
        <f t="shared" si="4"/>
        <v/>
      </c>
      <c r="I11" s="6" t="str">
        <f t="shared" si="5"/>
        <v/>
      </c>
      <c r="J11" s="6" t="str">
        <f t="shared" si="6"/>
        <v/>
      </c>
      <c r="K11" s="6" t="str">
        <f t="shared" si="7"/>
        <v/>
      </c>
      <c r="L11" s="7" t="s">
        <v>54</v>
      </c>
      <c r="M11" s="15">
        <f t="shared" ref="M11:T11" si="14">M5/M9</f>
        <v>2</v>
      </c>
      <c r="N11" s="15">
        <f t="shared" si="14"/>
        <v>0</v>
      </c>
      <c r="O11" s="15">
        <f t="shared" si="14"/>
        <v>2</v>
      </c>
      <c r="P11" s="15">
        <f t="shared" si="14"/>
        <v>0.5</v>
      </c>
      <c r="Q11" s="15">
        <f t="shared" si="14"/>
        <v>0.5</v>
      </c>
      <c r="R11" s="15">
        <f t="shared" si="14"/>
        <v>2</v>
      </c>
      <c r="S11" s="15">
        <f t="shared" si="14"/>
        <v>2</v>
      </c>
      <c r="T11" s="16">
        <f t="shared" si="14"/>
        <v>2</v>
      </c>
    </row>
    <row r="12" spans="1:20" x14ac:dyDescent="0.2">
      <c r="D12" s="6" t="str">
        <f t="shared" si="0"/>
        <v/>
      </c>
      <c r="E12" s="6" t="str">
        <f t="shared" si="1"/>
        <v/>
      </c>
      <c r="F12" s="6" t="str">
        <f t="shared" si="2"/>
        <v/>
      </c>
      <c r="G12" s="6" t="str">
        <f t="shared" si="3"/>
        <v/>
      </c>
      <c r="H12" s="6" t="str">
        <f t="shared" si="4"/>
        <v/>
      </c>
      <c r="I12" s="6" t="str">
        <f t="shared" si="5"/>
        <v/>
      </c>
      <c r="J12" s="6" t="str">
        <f t="shared" si="6"/>
        <v/>
      </c>
      <c r="K12" s="6" t="str">
        <f t="shared" si="7"/>
        <v/>
      </c>
      <c r="L12" s="7" t="s">
        <v>57</v>
      </c>
      <c r="M12" s="15">
        <f t="shared" ref="M12:T12" si="15">M5/(M5+M9)</f>
        <v>0.66666666666666663</v>
      </c>
      <c r="N12" s="17">
        <f t="shared" si="15"/>
        <v>0</v>
      </c>
      <c r="O12" s="15">
        <f t="shared" si="15"/>
        <v>0.66666666666666663</v>
      </c>
      <c r="P12" s="15">
        <f t="shared" si="15"/>
        <v>0.33333333333333331</v>
      </c>
      <c r="Q12" s="15">
        <f t="shared" si="15"/>
        <v>0.33333333333333331</v>
      </c>
      <c r="R12" s="15">
        <f t="shared" si="15"/>
        <v>0.66666666666666663</v>
      </c>
      <c r="S12" s="15">
        <f t="shared" si="15"/>
        <v>0.66666666666666663</v>
      </c>
      <c r="T12" s="16">
        <f t="shared" si="15"/>
        <v>0.66666666666666663</v>
      </c>
    </row>
    <row r="13" spans="1:20" x14ac:dyDescent="0.2">
      <c r="D13" s="6" t="str">
        <f t="shared" si="0"/>
        <v/>
      </c>
      <c r="E13" s="6" t="str">
        <f t="shared" si="1"/>
        <v/>
      </c>
      <c r="F13" s="6" t="str">
        <f t="shared" si="2"/>
        <v/>
      </c>
      <c r="G13" s="6" t="str">
        <f t="shared" si="3"/>
        <v/>
      </c>
      <c r="H13" s="6" t="str">
        <f t="shared" si="4"/>
        <v/>
      </c>
      <c r="I13" s="6" t="str">
        <f t="shared" si="5"/>
        <v/>
      </c>
      <c r="J13" s="6" t="str">
        <f t="shared" si="6"/>
        <v/>
      </c>
      <c r="K13" s="6" t="str">
        <f t="shared" si="7"/>
        <v/>
      </c>
      <c r="N13" s="31" t="s">
        <v>89</v>
      </c>
    </row>
    <row r="14" spans="1:20" x14ac:dyDescent="0.2">
      <c r="D14" s="6" t="str">
        <f t="shared" si="0"/>
        <v/>
      </c>
      <c r="E14" s="6" t="str">
        <f t="shared" si="1"/>
        <v/>
      </c>
      <c r="F14" s="6" t="str">
        <f t="shared" si="2"/>
        <v/>
      </c>
      <c r="G14" s="6" t="str">
        <f t="shared" si="3"/>
        <v/>
      </c>
      <c r="H14" s="6" t="str">
        <f t="shared" si="4"/>
        <v/>
      </c>
      <c r="I14" s="6" t="str">
        <f t="shared" si="5"/>
        <v/>
      </c>
      <c r="J14" s="6" t="str">
        <f t="shared" si="6"/>
        <v/>
      </c>
      <c r="K14" s="6" t="str">
        <f>RIGHT(LEFT(B14,8),1)</f>
        <v/>
      </c>
    </row>
    <row r="15" spans="1:20" x14ac:dyDescent="0.2">
      <c r="A15" s="30" t="s">
        <v>92</v>
      </c>
      <c r="D15" s="6"/>
      <c r="E15" s="6"/>
      <c r="F15" s="6"/>
      <c r="G15" s="6"/>
      <c r="H15" s="6"/>
      <c r="I15" s="6"/>
      <c r="J15" s="6"/>
      <c r="K15" s="6"/>
    </row>
    <row r="16" spans="1:20" ht="18" x14ac:dyDescent="0.2">
      <c r="A16" t="s">
        <v>6</v>
      </c>
      <c r="B16" t="s">
        <v>7</v>
      </c>
      <c r="D16" s="5" t="s">
        <v>15</v>
      </c>
      <c r="E16" s="5" t="s">
        <v>16</v>
      </c>
      <c r="F16" s="5" t="s">
        <v>17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M16" s="6" t="s">
        <v>23</v>
      </c>
      <c r="N16" s="6" t="s">
        <v>24</v>
      </c>
      <c r="O16" s="6" t="s">
        <v>25</v>
      </c>
      <c r="P16" s="6" t="s">
        <v>26</v>
      </c>
      <c r="Q16" s="6" t="s">
        <v>27</v>
      </c>
      <c r="R16" s="6" t="s">
        <v>28</v>
      </c>
      <c r="S16" s="6" t="s">
        <v>29</v>
      </c>
      <c r="T16" s="6" t="s">
        <v>30</v>
      </c>
    </row>
    <row r="17" spans="1:20" x14ac:dyDescent="0.2">
      <c r="A17" s="3">
        <v>2</v>
      </c>
      <c r="B17" s="4" t="s">
        <v>8</v>
      </c>
      <c r="C17" t="s">
        <v>11</v>
      </c>
      <c r="D17" s="6" t="str">
        <f t="shared" ref="D17:D28" si="16">LEFT(B17,1)</f>
        <v>C</v>
      </c>
      <c r="E17" s="6" t="str">
        <f t="shared" ref="E17:E28" si="17">RIGHT(LEFT(B17,2),1)</f>
        <v>G</v>
      </c>
      <c r="F17" s="6" t="str">
        <f t="shared" ref="F17:F28" si="18">RIGHT(LEFT(B17,3),1)</f>
        <v>A</v>
      </c>
      <c r="G17" s="6" t="str">
        <f t="shared" ref="G17:G28" si="19">RIGHT(LEFT(B17,4),1)</f>
        <v>T</v>
      </c>
      <c r="H17" s="6" t="str">
        <f t="shared" ref="H17:H28" si="20">RIGHT(LEFT(B17,5),1)</f>
        <v>G</v>
      </c>
      <c r="I17" s="6" t="str">
        <f t="shared" ref="I17:I28" si="21">RIGHT(LEFT(B17,6),1)</f>
        <v>T</v>
      </c>
      <c r="J17" s="6" t="str">
        <f t="shared" ref="J17:J28" si="22">RIGHT(LEFT(B17,7),1)</f>
        <v>T</v>
      </c>
      <c r="K17" s="6" t="str">
        <f t="shared" ref="K17:K27" si="23">RIGHT(LEFT(B17,8),1)</f>
        <v>T</v>
      </c>
      <c r="L17" s="7" t="s">
        <v>33</v>
      </c>
      <c r="M17" s="8">
        <f>COUNTIF(D$17:D$28,"A")</f>
        <v>3</v>
      </c>
      <c r="N17" s="8">
        <f t="shared" ref="N17:T17" si="24">COUNTIF(E$17:E$28,"A")</f>
        <v>0</v>
      </c>
      <c r="O17" s="8">
        <f t="shared" si="24"/>
        <v>2</v>
      </c>
      <c r="P17" s="8">
        <f t="shared" si="24"/>
        <v>1</v>
      </c>
      <c r="Q17" s="8">
        <f t="shared" si="24"/>
        <v>2</v>
      </c>
      <c r="R17" s="8">
        <f t="shared" si="24"/>
        <v>3</v>
      </c>
      <c r="S17" s="8">
        <f t="shared" si="24"/>
        <v>3</v>
      </c>
      <c r="T17" s="8">
        <f t="shared" si="24"/>
        <v>3</v>
      </c>
    </row>
    <row r="18" spans="1:20" ht="17" thickBot="1" x14ac:dyDescent="0.25">
      <c r="A18" s="3">
        <v>4</v>
      </c>
      <c r="B18" s="4" t="s">
        <v>9</v>
      </c>
      <c r="C18" t="s">
        <v>12</v>
      </c>
      <c r="D18" s="6" t="str">
        <f t="shared" si="16"/>
        <v>T</v>
      </c>
      <c r="E18" s="6" t="str">
        <f t="shared" si="17"/>
        <v>G</v>
      </c>
      <c r="F18" s="6" t="str">
        <f t="shared" si="18"/>
        <v>A</v>
      </c>
      <c r="G18" s="6" t="str">
        <f t="shared" si="19"/>
        <v>C</v>
      </c>
      <c r="H18" s="6" t="str">
        <f t="shared" si="20"/>
        <v>C</v>
      </c>
      <c r="I18" s="6" t="str">
        <f t="shared" si="21"/>
        <v>A</v>
      </c>
      <c r="J18" s="6" t="str">
        <f t="shared" si="22"/>
        <v>A</v>
      </c>
      <c r="K18" s="6" t="str">
        <f t="shared" si="23"/>
        <v>A</v>
      </c>
      <c r="L18" s="9" t="s">
        <v>36</v>
      </c>
      <c r="M18" s="10">
        <f>COUNTIF(D$17:D$28,"C")</f>
        <v>3</v>
      </c>
      <c r="N18" s="10">
        <f t="shared" ref="N18:T18" si="25">COUNTIF(E$17:E$28,"C")</f>
        <v>2</v>
      </c>
      <c r="O18" s="10">
        <f t="shared" si="25"/>
        <v>1</v>
      </c>
      <c r="P18" s="10">
        <f t="shared" si="25"/>
        <v>2</v>
      </c>
      <c r="Q18" s="10">
        <f t="shared" si="25"/>
        <v>4</v>
      </c>
      <c r="R18" s="10">
        <f t="shared" si="25"/>
        <v>1</v>
      </c>
      <c r="S18" s="10">
        <f t="shared" si="25"/>
        <v>1</v>
      </c>
      <c r="T18" s="10">
        <f t="shared" si="25"/>
        <v>1</v>
      </c>
    </row>
    <row r="19" spans="1:20" ht="17" thickTop="1" x14ac:dyDescent="0.2">
      <c r="A19" s="3">
        <v>12</v>
      </c>
      <c r="B19" s="4" t="s">
        <v>10</v>
      </c>
      <c r="C19" t="s">
        <v>13</v>
      </c>
      <c r="D19" s="6" t="str">
        <f t="shared" si="16"/>
        <v>C</v>
      </c>
      <c r="E19" s="6" t="str">
        <f t="shared" si="17"/>
        <v>T</v>
      </c>
      <c r="F19" s="6" t="str">
        <f t="shared" si="18"/>
        <v>T</v>
      </c>
      <c r="G19" s="6" t="str">
        <f t="shared" si="19"/>
        <v>G</v>
      </c>
      <c r="H19" s="6" t="str">
        <f t="shared" si="20"/>
        <v>T</v>
      </c>
      <c r="I19" s="6" t="str">
        <f t="shared" si="21"/>
        <v>A</v>
      </c>
      <c r="J19" s="6" t="str">
        <f t="shared" si="22"/>
        <v>A</v>
      </c>
      <c r="K19" s="6" t="str">
        <f t="shared" si="23"/>
        <v>A</v>
      </c>
      <c r="L19" s="11" t="s">
        <v>39</v>
      </c>
      <c r="M19" s="12">
        <f t="shared" ref="M19" si="26">SUM(M17:M18)</f>
        <v>6</v>
      </c>
      <c r="N19" s="12">
        <f t="shared" ref="N19:T19" si="27">SUM(N17:N18)</f>
        <v>2</v>
      </c>
      <c r="O19" s="12">
        <f t="shared" si="27"/>
        <v>3</v>
      </c>
      <c r="P19" s="12">
        <f t="shared" si="27"/>
        <v>3</v>
      </c>
      <c r="Q19" s="12">
        <f t="shared" si="27"/>
        <v>6</v>
      </c>
      <c r="R19" s="12">
        <f t="shared" si="27"/>
        <v>4</v>
      </c>
      <c r="S19" s="12">
        <f t="shared" si="27"/>
        <v>4</v>
      </c>
      <c r="T19" s="12">
        <f t="shared" si="27"/>
        <v>4</v>
      </c>
    </row>
    <row r="20" spans="1:20" x14ac:dyDescent="0.2">
      <c r="A20" s="1">
        <v>8</v>
      </c>
      <c r="B20" s="2" t="s">
        <v>0</v>
      </c>
      <c r="D20" s="6" t="str">
        <f t="shared" si="16"/>
        <v>A</v>
      </c>
      <c r="E20" s="6" t="str">
        <f t="shared" si="17"/>
        <v>C</v>
      </c>
      <c r="F20" s="6" t="str">
        <f t="shared" si="18"/>
        <v>T</v>
      </c>
      <c r="G20" s="6" t="str">
        <f t="shared" si="19"/>
        <v>T</v>
      </c>
      <c r="H20" s="6" t="str">
        <f t="shared" si="20"/>
        <v>G</v>
      </c>
      <c r="I20" s="6" t="str">
        <f t="shared" si="21"/>
        <v>A</v>
      </c>
      <c r="J20" s="6" t="str">
        <f t="shared" si="22"/>
        <v>A</v>
      </c>
      <c r="K20" s="6" t="str">
        <f t="shared" si="23"/>
        <v>A</v>
      </c>
      <c r="L20" s="11"/>
      <c r="M20" s="12"/>
      <c r="N20" s="12"/>
      <c r="O20" s="12"/>
      <c r="P20" s="12"/>
      <c r="Q20" s="12"/>
      <c r="R20" s="12"/>
      <c r="S20" s="12"/>
      <c r="T20" s="12"/>
    </row>
    <row r="21" spans="1:20" x14ac:dyDescent="0.2">
      <c r="A21" s="1">
        <v>11</v>
      </c>
      <c r="B21" s="2" t="s">
        <v>1</v>
      </c>
      <c r="D21" s="6" t="str">
        <f t="shared" si="16"/>
        <v>G</v>
      </c>
      <c r="E21" s="6" t="str">
        <f t="shared" si="17"/>
        <v>G</v>
      </c>
      <c r="F21" s="6" t="str">
        <f t="shared" si="18"/>
        <v>C</v>
      </c>
      <c r="G21" s="6" t="str">
        <f t="shared" si="19"/>
        <v>T</v>
      </c>
      <c r="H21" s="6" t="str">
        <f t="shared" si="20"/>
        <v>A</v>
      </c>
      <c r="I21" s="6" t="str">
        <f t="shared" si="21"/>
        <v>C</v>
      </c>
      <c r="J21" s="6" t="str">
        <f t="shared" si="22"/>
        <v>C</v>
      </c>
      <c r="K21" s="6" t="str">
        <f t="shared" si="23"/>
        <v>C</v>
      </c>
      <c r="L21" s="13" t="s">
        <v>44</v>
      </c>
      <c r="M21" s="14">
        <f>COUNTIF(D$17:D$28,"G")</f>
        <v>2</v>
      </c>
      <c r="N21" s="14">
        <f t="shared" ref="N21:T21" si="28">COUNTIF(E$17:E$28,"G")</f>
        <v>4</v>
      </c>
      <c r="O21" s="14">
        <f t="shared" si="28"/>
        <v>0</v>
      </c>
      <c r="P21" s="14">
        <f t="shared" si="28"/>
        <v>2</v>
      </c>
      <c r="Q21" s="14">
        <f t="shared" si="28"/>
        <v>2</v>
      </c>
      <c r="R21" s="14">
        <f t="shared" si="28"/>
        <v>2</v>
      </c>
      <c r="S21" s="14">
        <f t="shared" si="28"/>
        <v>2</v>
      </c>
      <c r="T21" s="14">
        <f t="shared" si="28"/>
        <v>2</v>
      </c>
    </row>
    <row r="22" spans="1:20" ht="17" thickBot="1" x14ac:dyDescent="0.25">
      <c r="A22" s="1">
        <v>21</v>
      </c>
      <c r="B22" s="2" t="s">
        <v>2</v>
      </c>
      <c r="D22" s="6" t="str">
        <f t="shared" si="16"/>
        <v>G</v>
      </c>
      <c r="E22" s="6" t="str">
        <f t="shared" si="17"/>
        <v>T</v>
      </c>
      <c r="F22" s="6" t="str">
        <f t="shared" si="18"/>
        <v>T</v>
      </c>
      <c r="G22" s="6" t="str">
        <f t="shared" si="19"/>
        <v>T</v>
      </c>
      <c r="H22" s="6" t="str">
        <f t="shared" si="20"/>
        <v>C</v>
      </c>
      <c r="I22" s="6" t="str">
        <f t="shared" si="21"/>
        <v>G</v>
      </c>
      <c r="J22" s="6" t="str">
        <f t="shared" si="22"/>
        <v>G</v>
      </c>
      <c r="K22" s="6" t="str">
        <f t="shared" si="23"/>
        <v>G</v>
      </c>
      <c r="L22" s="9" t="s">
        <v>47</v>
      </c>
      <c r="M22" s="10">
        <f>COUNTIF(D$17:D$28,"T")</f>
        <v>1</v>
      </c>
      <c r="N22" s="10">
        <f t="shared" ref="N22:T22" si="29">COUNTIF(E$17:E$28,"T")</f>
        <v>3</v>
      </c>
      <c r="O22" s="10">
        <f t="shared" si="29"/>
        <v>6</v>
      </c>
      <c r="P22" s="10">
        <f t="shared" si="29"/>
        <v>4</v>
      </c>
      <c r="Q22" s="10">
        <f t="shared" si="29"/>
        <v>1</v>
      </c>
      <c r="R22" s="10">
        <f t="shared" si="29"/>
        <v>3</v>
      </c>
      <c r="S22" s="10">
        <f t="shared" si="29"/>
        <v>3</v>
      </c>
      <c r="T22" s="10">
        <f t="shared" si="29"/>
        <v>3</v>
      </c>
    </row>
    <row r="23" spans="1:20" ht="17" thickTop="1" x14ac:dyDescent="0.2">
      <c r="A23" s="1">
        <v>22</v>
      </c>
      <c r="B23" s="2" t="s">
        <v>3</v>
      </c>
      <c r="D23" s="6" t="str">
        <f t="shared" si="16"/>
        <v>C</v>
      </c>
      <c r="E23" s="6" t="str">
        <f t="shared" si="17"/>
        <v>G</v>
      </c>
      <c r="F23" s="6" t="str">
        <f t="shared" si="18"/>
        <v>T</v>
      </c>
      <c r="G23" s="6" t="str">
        <f t="shared" si="19"/>
        <v>A</v>
      </c>
      <c r="H23" s="6" t="str">
        <f t="shared" si="20"/>
        <v>C</v>
      </c>
      <c r="I23" s="6" t="str">
        <f t="shared" si="21"/>
        <v>G</v>
      </c>
      <c r="J23" s="6" t="str">
        <f t="shared" si="22"/>
        <v>G</v>
      </c>
      <c r="K23" s="6" t="str">
        <f t="shared" si="23"/>
        <v>G</v>
      </c>
      <c r="L23" s="7" t="s">
        <v>39</v>
      </c>
      <c r="M23" s="8">
        <f t="shared" ref="M23" si="30">SUM(M21:M22)</f>
        <v>3</v>
      </c>
      <c r="N23" s="8">
        <f t="shared" ref="N23:T23" si="31">SUM(N21:N22)</f>
        <v>7</v>
      </c>
      <c r="O23" s="8">
        <f t="shared" si="31"/>
        <v>6</v>
      </c>
      <c r="P23" s="8">
        <f t="shared" si="31"/>
        <v>6</v>
      </c>
      <c r="Q23" s="8">
        <f t="shared" si="31"/>
        <v>3</v>
      </c>
      <c r="R23" s="8">
        <f t="shared" si="31"/>
        <v>5</v>
      </c>
      <c r="S23" s="8">
        <f t="shared" si="31"/>
        <v>5</v>
      </c>
      <c r="T23" s="8">
        <f t="shared" si="31"/>
        <v>5</v>
      </c>
    </row>
    <row r="24" spans="1:20" x14ac:dyDescent="0.2">
      <c r="A24" s="1">
        <v>25</v>
      </c>
      <c r="B24" s="2" t="s">
        <v>4</v>
      </c>
      <c r="D24" s="6" t="str">
        <f t="shared" si="16"/>
        <v>A</v>
      </c>
      <c r="E24" s="6" t="str">
        <f t="shared" si="17"/>
        <v>C</v>
      </c>
      <c r="F24" s="6" t="str">
        <f t="shared" si="18"/>
        <v>T</v>
      </c>
      <c r="G24" s="6" t="str">
        <f t="shared" si="19"/>
        <v>G</v>
      </c>
      <c r="H24" s="6" t="str">
        <f t="shared" si="20"/>
        <v>A</v>
      </c>
      <c r="I24" s="6" t="str">
        <f t="shared" si="21"/>
        <v>T</v>
      </c>
      <c r="J24" s="6" t="str">
        <f t="shared" si="22"/>
        <v>T</v>
      </c>
      <c r="K24" s="6" t="str">
        <f t="shared" si="23"/>
        <v>T</v>
      </c>
    </row>
    <row r="25" spans="1:20" x14ac:dyDescent="0.2">
      <c r="A25" s="1">
        <v>27</v>
      </c>
      <c r="B25" s="2" t="s">
        <v>5</v>
      </c>
      <c r="D25" s="6" t="str">
        <f t="shared" si="16"/>
        <v>A</v>
      </c>
      <c r="E25" s="6" t="str">
        <f t="shared" si="17"/>
        <v>T</v>
      </c>
      <c r="F25" s="6" t="str">
        <f t="shared" si="18"/>
        <v>T</v>
      </c>
      <c r="G25" s="6" t="str">
        <f t="shared" si="19"/>
        <v>C</v>
      </c>
      <c r="H25" s="6" t="str">
        <f t="shared" si="20"/>
        <v>C</v>
      </c>
      <c r="I25" s="6" t="str">
        <f t="shared" si="21"/>
        <v>T</v>
      </c>
      <c r="J25" s="6" t="str">
        <f t="shared" si="22"/>
        <v>T</v>
      </c>
      <c r="K25" s="6" t="str">
        <f t="shared" si="23"/>
        <v>T</v>
      </c>
      <c r="L25" s="7" t="s">
        <v>54</v>
      </c>
      <c r="M25" s="15">
        <f t="shared" ref="M25:T25" si="32">M19/M23</f>
        <v>2</v>
      </c>
      <c r="N25" s="15">
        <f t="shared" si="32"/>
        <v>0.2857142857142857</v>
      </c>
      <c r="O25" s="15">
        <f t="shared" si="32"/>
        <v>0.5</v>
      </c>
      <c r="P25" s="15">
        <f t="shared" si="32"/>
        <v>0.5</v>
      </c>
      <c r="Q25" s="15">
        <f t="shared" si="32"/>
        <v>2</v>
      </c>
      <c r="R25" s="15">
        <f t="shared" si="32"/>
        <v>0.8</v>
      </c>
      <c r="S25" s="15">
        <f t="shared" si="32"/>
        <v>0.8</v>
      </c>
      <c r="T25" s="16">
        <f t="shared" si="32"/>
        <v>0.8</v>
      </c>
    </row>
    <row r="26" spans="1:20" x14ac:dyDescent="0.2">
      <c r="D26" s="6" t="str">
        <f t="shared" si="16"/>
        <v/>
      </c>
      <c r="E26" s="6" t="str">
        <f t="shared" si="17"/>
        <v/>
      </c>
      <c r="F26" s="6" t="str">
        <f t="shared" si="18"/>
        <v/>
      </c>
      <c r="G26" s="6" t="str">
        <f t="shared" si="19"/>
        <v/>
      </c>
      <c r="H26" s="6" t="str">
        <f t="shared" si="20"/>
        <v/>
      </c>
      <c r="I26" s="6" t="str">
        <f t="shared" si="21"/>
        <v/>
      </c>
      <c r="J26" s="6" t="str">
        <f t="shared" si="22"/>
        <v/>
      </c>
      <c r="K26" s="6" t="str">
        <f t="shared" si="23"/>
        <v/>
      </c>
      <c r="L26" s="7" t="s">
        <v>57</v>
      </c>
      <c r="M26" s="15">
        <f t="shared" ref="M26:T26" si="33">M19/(M19+M23)</f>
        <v>0.66666666666666663</v>
      </c>
      <c r="N26" s="17">
        <f t="shared" si="33"/>
        <v>0.22222222222222221</v>
      </c>
      <c r="O26" s="15">
        <f t="shared" si="33"/>
        <v>0.33333333333333331</v>
      </c>
      <c r="P26" s="15">
        <f t="shared" si="33"/>
        <v>0.33333333333333331</v>
      </c>
      <c r="Q26" s="15">
        <f t="shared" si="33"/>
        <v>0.66666666666666663</v>
      </c>
      <c r="R26" s="15">
        <f t="shared" si="33"/>
        <v>0.44444444444444442</v>
      </c>
      <c r="S26" s="15">
        <f t="shared" si="33"/>
        <v>0.44444444444444442</v>
      </c>
      <c r="T26" s="16">
        <f t="shared" si="33"/>
        <v>0.44444444444444442</v>
      </c>
    </row>
    <row r="27" spans="1:20" x14ac:dyDescent="0.2">
      <c r="D27" s="6" t="str">
        <f t="shared" si="16"/>
        <v/>
      </c>
      <c r="E27" s="6" t="str">
        <f t="shared" si="17"/>
        <v/>
      </c>
      <c r="F27" s="6" t="str">
        <f t="shared" si="18"/>
        <v/>
      </c>
      <c r="G27" s="6" t="str">
        <f t="shared" si="19"/>
        <v/>
      </c>
      <c r="H27" s="6" t="str">
        <f t="shared" si="20"/>
        <v/>
      </c>
      <c r="I27" s="6" t="str">
        <f t="shared" si="21"/>
        <v/>
      </c>
      <c r="J27" s="6" t="str">
        <f t="shared" si="22"/>
        <v/>
      </c>
      <c r="K27" s="6" t="str">
        <f t="shared" si="23"/>
        <v/>
      </c>
      <c r="N27" s="18" t="s">
        <v>64</v>
      </c>
    </row>
    <row r="28" spans="1:20" x14ac:dyDescent="0.2">
      <c r="D28" s="6" t="str">
        <f t="shared" si="16"/>
        <v/>
      </c>
      <c r="E28" s="6" t="str">
        <f t="shared" si="17"/>
        <v/>
      </c>
      <c r="F28" s="6" t="str">
        <f t="shared" si="18"/>
        <v/>
      </c>
      <c r="G28" s="6" t="str">
        <f t="shared" si="19"/>
        <v/>
      </c>
      <c r="H28" s="6" t="str">
        <f t="shared" si="20"/>
        <v/>
      </c>
      <c r="I28" s="6" t="str">
        <f t="shared" si="21"/>
        <v/>
      </c>
      <c r="J28" s="6" t="str">
        <f t="shared" si="22"/>
        <v/>
      </c>
      <c r="K28" s="6" t="str">
        <f>RIGHT(LEFT(B28,8),1)</f>
        <v/>
      </c>
    </row>
    <row r="29" spans="1:20" x14ac:dyDescent="0.2">
      <c r="A29" s="32" t="s">
        <v>93</v>
      </c>
      <c r="D29" s="6"/>
      <c r="E29" s="6"/>
      <c r="F29" s="6"/>
      <c r="G29" s="6"/>
      <c r="H29" s="6"/>
      <c r="I29" s="6"/>
      <c r="J29" s="6"/>
      <c r="K29" s="6"/>
    </row>
    <row r="30" spans="1:20" ht="18" x14ac:dyDescent="0.2">
      <c r="A30" t="s">
        <v>14</v>
      </c>
      <c r="D30" s="5" t="s">
        <v>15</v>
      </c>
      <c r="E30" s="5" t="s">
        <v>16</v>
      </c>
      <c r="F30" s="5" t="s">
        <v>17</v>
      </c>
      <c r="G30" s="5" t="s">
        <v>18</v>
      </c>
      <c r="H30" s="5" t="s">
        <v>19</v>
      </c>
      <c r="I30" s="5" t="s">
        <v>20</v>
      </c>
      <c r="J30" s="5" t="s">
        <v>21</v>
      </c>
      <c r="K30" s="5" t="s">
        <v>22</v>
      </c>
      <c r="M30" s="6" t="s">
        <v>23</v>
      </c>
      <c r="N30" s="6" t="s">
        <v>24</v>
      </c>
      <c r="O30" s="6" t="s">
        <v>25</v>
      </c>
      <c r="P30" s="6" t="s">
        <v>26</v>
      </c>
      <c r="Q30" s="6" t="s">
        <v>27</v>
      </c>
      <c r="R30" s="6" t="s">
        <v>28</v>
      </c>
      <c r="S30" s="6" t="s">
        <v>29</v>
      </c>
      <c r="T30" s="6" t="s">
        <v>30</v>
      </c>
    </row>
    <row r="31" spans="1:20" x14ac:dyDescent="0.2">
      <c r="A31" t="s">
        <v>31</v>
      </c>
      <c r="B31" t="s">
        <v>32</v>
      </c>
      <c r="D31" s="6" t="str">
        <f t="shared" ref="D31:D42" si="34">LEFT(B31,1)</f>
        <v>A</v>
      </c>
      <c r="E31" s="6" t="str">
        <f t="shared" ref="E31:E42" si="35">RIGHT(LEFT(B31,2),1)</f>
        <v>C</v>
      </c>
      <c r="F31" s="6" t="str">
        <f t="shared" ref="F31:F42" si="36">RIGHT(LEFT(B31,3),1)</f>
        <v>G</v>
      </c>
      <c r="G31" s="6" t="str">
        <f t="shared" ref="G31:G42" si="37">RIGHT(LEFT(B31,4),1)</f>
        <v>T</v>
      </c>
      <c r="H31" s="6" t="str">
        <f t="shared" ref="H31:H42" si="38">RIGHT(LEFT(B31,5),1)</f>
        <v>T</v>
      </c>
      <c r="I31" s="6" t="str">
        <f t="shared" ref="I31:I42" si="39">RIGHT(LEFT(B31,6),1)</f>
        <v>A</v>
      </c>
      <c r="J31" s="6" t="str">
        <f t="shared" ref="J31:J42" si="40">RIGHT(LEFT(B31,7),1)</f>
        <v>C</v>
      </c>
      <c r="K31" s="6" t="str">
        <f t="shared" ref="K31:K41" si="41">RIGHT(LEFT(B31,8),1)</f>
        <v>C</v>
      </c>
      <c r="L31" s="7" t="s">
        <v>33</v>
      </c>
      <c r="M31" s="8">
        <f>COUNTIF(D$31:D$42,"A")</f>
        <v>3</v>
      </c>
      <c r="N31" s="8">
        <f t="shared" ref="N31:T31" si="42">COUNTIF(E$31:E$42,"A")</f>
        <v>2</v>
      </c>
      <c r="O31" s="8">
        <f t="shared" si="42"/>
        <v>3</v>
      </c>
      <c r="P31" s="8">
        <f t="shared" si="42"/>
        <v>3</v>
      </c>
      <c r="Q31" s="8">
        <f t="shared" si="42"/>
        <v>2</v>
      </c>
      <c r="R31" s="8">
        <f t="shared" si="42"/>
        <v>3</v>
      </c>
      <c r="S31" s="8">
        <f t="shared" si="42"/>
        <v>0</v>
      </c>
      <c r="T31" s="8">
        <f t="shared" si="42"/>
        <v>1</v>
      </c>
    </row>
    <row r="32" spans="1:20" ht="17" thickBot="1" x14ac:dyDescent="0.25">
      <c r="A32" t="s">
        <v>34</v>
      </c>
      <c r="B32" t="s">
        <v>35</v>
      </c>
      <c r="D32" s="6" t="str">
        <f t="shared" si="34"/>
        <v>C</v>
      </c>
      <c r="E32" s="6" t="str">
        <f t="shared" si="35"/>
        <v>T</v>
      </c>
      <c r="F32" s="6" t="str">
        <f t="shared" si="36"/>
        <v>G</v>
      </c>
      <c r="G32" s="6" t="str">
        <f t="shared" si="37"/>
        <v>T</v>
      </c>
      <c r="H32" s="6" t="str">
        <f t="shared" si="38"/>
        <v>G</v>
      </c>
      <c r="I32" s="6" t="str">
        <f t="shared" si="39"/>
        <v>T</v>
      </c>
      <c r="J32" s="6" t="str">
        <f t="shared" si="40"/>
        <v>T</v>
      </c>
      <c r="K32" s="6" t="str">
        <f t="shared" si="41"/>
        <v>G</v>
      </c>
      <c r="L32" s="9" t="s">
        <v>36</v>
      </c>
      <c r="M32" s="10">
        <f>COUNTIF(D$31:D$42,"C")</f>
        <v>2</v>
      </c>
      <c r="N32" s="10">
        <f t="shared" ref="N32:T32" si="43">COUNTIF(E$31:E$42,"C")</f>
        <v>4</v>
      </c>
      <c r="O32" s="10">
        <f t="shared" si="43"/>
        <v>3</v>
      </c>
      <c r="P32" s="10">
        <f t="shared" si="43"/>
        <v>3</v>
      </c>
      <c r="Q32" s="10">
        <f t="shared" si="43"/>
        <v>2</v>
      </c>
      <c r="R32" s="10">
        <f t="shared" si="43"/>
        <v>2</v>
      </c>
      <c r="S32" s="10">
        <f t="shared" si="43"/>
        <v>6</v>
      </c>
      <c r="T32" s="10">
        <f t="shared" si="43"/>
        <v>3</v>
      </c>
    </row>
    <row r="33" spans="1:20" ht="17" thickTop="1" x14ac:dyDescent="0.2">
      <c r="A33" t="s">
        <v>37</v>
      </c>
      <c r="B33" t="s">
        <v>38</v>
      </c>
      <c r="D33" s="6" t="str">
        <f t="shared" si="34"/>
        <v>T</v>
      </c>
      <c r="E33" s="6" t="str">
        <f t="shared" si="35"/>
        <v>G</v>
      </c>
      <c r="F33" s="6" t="str">
        <f t="shared" si="36"/>
        <v>A</v>
      </c>
      <c r="G33" s="6" t="str">
        <f t="shared" si="37"/>
        <v>G</v>
      </c>
      <c r="H33" s="6" t="str">
        <f t="shared" si="38"/>
        <v>G</v>
      </c>
      <c r="I33" s="6" t="str">
        <f t="shared" si="39"/>
        <v>T</v>
      </c>
      <c r="J33" s="6" t="str">
        <f t="shared" si="40"/>
        <v>G</v>
      </c>
      <c r="K33" s="6" t="str">
        <f t="shared" si="41"/>
        <v>T</v>
      </c>
      <c r="L33" s="11" t="s">
        <v>39</v>
      </c>
      <c r="M33" s="12">
        <f t="shared" ref="M33" si="44">SUM(M31:M32)</f>
        <v>5</v>
      </c>
      <c r="N33" s="12">
        <f t="shared" ref="N33:T33" si="45">SUM(N31:N32)</f>
        <v>6</v>
      </c>
      <c r="O33" s="12">
        <f t="shared" si="45"/>
        <v>6</v>
      </c>
      <c r="P33" s="12">
        <f t="shared" si="45"/>
        <v>6</v>
      </c>
      <c r="Q33" s="12">
        <f t="shared" si="45"/>
        <v>4</v>
      </c>
      <c r="R33" s="12">
        <f t="shared" si="45"/>
        <v>5</v>
      </c>
      <c r="S33" s="12">
        <f t="shared" si="45"/>
        <v>6</v>
      </c>
      <c r="T33" s="12">
        <f t="shared" si="45"/>
        <v>4</v>
      </c>
    </row>
    <row r="34" spans="1:20" x14ac:dyDescent="0.2">
      <c r="A34" t="s">
        <v>40</v>
      </c>
      <c r="B34" t="s">
        <v>41</v>
      </c>
      <c r="D34" s="6" t="str">
        <f t="shared" si="34"/>
        <v>G</v>
      </c>
      <c r="E34" s="6" t="str">
        <f t="shared" si="35"/>
        <v>A</v>
      </c>
      <c r="F34" s="6" t="str">
        <f t="shared" si="36"/>
        <v>T</v>
      </c>
      <c r="G34" s="6" t="str">
        <f t="shared" si="37"/>
        <v>C</v>
      </c>
      <c r="H34" s="6" t="str">
        <f t="shared" si="38"/>
        <v>C</v>
      </c>
      <c r="I34" s="6" t="str">
        <f t="shared" si="39"/>
        <v>A</v>
      </c>
      <c r="J34" s="6" t="str">
        <f t="shared" si="40"/>
        <v>T</v>
      </c>
      <c r="K34" s="6" t="str">
        <f t="shared" si="41"/>
        <v>G</v>
      </c>
      <c r="L34" s="11"/>
      <c r="M34" s="12"/>
      <c r="N34" s="12"/>
      <c r="O34" s="12"/>
      <c r="P34" s="12"/>
      <c r="Q34" s="12"/>
      <c r="R34" s="12"/>
      <c r="S34" s="12"/>
      <c r="T34" s="12"/>
    </row>
    <row r="35" spans="1:20" x14ac:dyDescent="0.2">
      <c r="A35" t="s">
        <v>42</v>
      </c>
      <c r="B35" t="s">
        <v>43</v>
      </c>
      <c r="D35" s="6" t="str">
        <f t="shared" si="34"/>
        <v>G</v>
      </c>
      <c r="E35" s="6" t="str">
        <f t="shared" si="35"/>
        <v>C</v>
      </c>
      <c r="F35" s="6" t="str">
        <f t="shared" si="36"/>
        <v>C</v>
      </c>
      <c r="G35" s="6" t="str">
        <f t="shared" si="37"/>
        <v>T</v>
      </c>
      <c r="H35" s="6" t="str">
        <f t="shared" si="38"/>
        <v>A</v>
      </c>
      <c r="I35" s="6" t="str">
        <f t="shared" si="39"/>
        <v>T</v>
      </c>
      <c r="J35" s="6" t="str">
        <f t="shared" si="40"/>
        <v>C</v>
      </c>
      <c r="K35" s="6" t="str">
        <f t="shared" si="41"/>
        <v>A</v>
      </c>
      <c r="L35" s="13" t="s">
        <v>44</v>
      </c>
      <c r="M35" s="14">
        <f>COUNTIF(D$31:D$42,"G")</f>
        <v>4</v>
      </c>
      <c r="N35" s="14">
        <f t="shared" ref="N35:T35" si="46">COUNTIF(E$31:E$42,"G")</f>
        <v>3</v>
      </c>
      <c r="O35" s="14">
        <f t="shared" si="46"/>
        <v>2</v>
      </c>
      <c r="P35" s="14">
        <f t="shared" si="46"/>
        <v>1</v>
      </c>
      <c r="Q35" s="14">
        <f t="shared" si="46"/>
        <v>5</v>
      </c>
      <c r="R35" s="14">
        <f t="shared" si="46"/>
        <v>1</v>
      </c>
      <c r="S35" s="14">
        <f t="shared" si="46"/>
        <v>2</v>
      </c>
      <c r="T35" s="14">
        <f t="shared" si="46"/>
        <v>5</v>
      </c>
    </row>
    <row r="36" spans="1:20" ht="17" thickBot="1" x14ac:dyDescent="0.25">
      <c r="A36" t="s">
        <v>45</v>
      </c>
      <c r="B36" t="s">
        <v>46</v>
      </c>
      <c r="D36" s="6" t="str">
        <f t="shared" si="34"/>
        <v>A</v>
      </c>
      <c r="E36" s="6" t="str">
        <f t="shared" si="35"/>
        <v>A</v>
      </c>
      <c r="F36" s="6" t="str">
        <f t="shared" si="36"/>
        <v>C</v>
      </c>
      <c r="G36" s="6" t="str">
        <f t="shared" si="37"/>
        <v>A</v>
      </c>
      <c r="H36" s="6" t="str">
        <f t="shared" si="38"/>
        <v>A</v>
      </c>
      <c r="I36" s="6" t="str">
        <f t="shared" si="39"/>
        <v>C</v>
      </c>
      <c r="J36" s="6" t="str">
        <f t="shared" si="40"/>
        <v>C</v>
      </c>
      <c r="K36" s="6" t="str">
        <f t="shared" si="41"/>
        <v>G</v>
      </c>
      <c r="L36" s="9" t="s">
        <v>47</v>
      </c>
      <c r="M36" s="10">
        <f>COUNTIF(D$31:D$42,"T")</f>
        <v>3</v>
      </c>
      <c r="N36" s="10">
        <f t="shared" ref="N36:T36" si="47">COUNTIF(E$31:E$42,"T")</f>
        <v>3</v>
      </c>
      <c r="O36" s="10">
        <f t="shared" si="47"/>
        <v>4</v>
      </c>
      <c r="P36" s="10">
        <f t="shared" si="47"/>
        <v>5</v>
      </c>
      <c r="Q36" s="10">
        <f t="shared" si="47"/>
        <v>3</v>
      </c>
      <c r="R36" s="10">
        <f t="shared" si="47"/>
        <v>6</v>
      </c>
      <c r="S36" s="10">
        <f t="shared" si="47"/>
        <v>4</v>
      </c>
      <c r="T36" s="10">
        <f t="shared" si="47"/>
        <v>3</v>
      </c>
    </row>
    <row r="37" spans="1:20" ht="17" thickTop="1" x14ac:dyDescent="0.2">
      <c r="A37" t="s">
        <v>48</v>
      </c>
      <c r="B37" t="s">
        <v>49</v>
      </c>
      <c r="D37" s="6" t="str">
        <f t="shared" si="34"/>
        <v>A</v>
      </c>
      <c r="E37" s="6" t="str">
        <f t="shared" si="35"/>
        <v>C</v>
      </c>
      <c r="F37" s="6" t="str">
        <f t="shared" si="36"/>
        <v>T</v>
      </c>
      <c r="G37" s="6" t="str">
        <f t="shared" si="37"/>
        <v>C</v>
      </c>
      <c r="H37" s="6" t="str">
        <f t="shared" si="38"/>
        <v>G</v>
      </c>
      <c r="I37" s="6" t="str">
        <f t="shared" si="39"/>
        <v>T</v>
      </c>
      <c r="J37" s="6" t="str">
        <f t="shared" si="40"/>
        <v>T</v>
      </c>
      <c r="K37" s="6" t="str">
        <f t="shared" si="41"/>
        <v>G</v>
      </c>
      <c r="L37" s="7" t="s">
        <v>39</v>
      </c>
      <c r="M37" s="8">
        <f t="shared" ref="M37:T37" si="48">SUM(M35:M36)</f>
        <v>7</v>
      </c>
      <c r="N37" s="8">
        <f t="shared" si="48"/>
        <v>6</v>
      </c>
      <c r="O37" s="8">
        <f t="shared" si="48"/>
        <v>6</v>
      </c>
      <c r="P37" s="8">
        <f t="shared" si="48"/>
        <v>6</v>
      </c>
      <c r="Q37" s="8">
        <f t="shared" si="48"/>
        <v>8</v>
      </c>
      <c r="R37" s="8">
        <f t="shared" si="48"/>
        <v>7</v>
      </c>
      <c r="S37" s="8">
        <f t="shared" si="48"/>
        <v>6</v>
      </c>
      <c r="T37" s="8">
        <f t="shared" si="48"/>
        <v>8</v>
      </c>
    </row>
    <row r="38" spans="1:20" x14ac:dyDescent="0.2">
      <c r="A38" t="s">
        <v>50</v>
      </c>
      <c r="B38" t="s">
        <v>51</v>
      </c>
      <c r="D38" s="6" t="str">
        <f t="shared" si="34"/>
        <v>C</v>
      </c>
      <c r="E38" s="6" t="str">
        <f t="shared" si="35"/>
        <v>C</v>
      </c>
      <c r="F38" s="6" t="str">
        <f t="shared" si="36"/>
        <v>T</v>
      </c>
      <c r="G38" s="6" t="str">
        <f t="shared" si="37"/>
        <v>A</v>
      </c>
      <c r="H38" s="6" t="str">
        <f t="shared" si="38"/>
        <v>T</v>
      </c>
      <c r="I38" s="6" t="str">
        <f t="shared" si="39"/>
        <v>G</v>
      </c>
      <c r="J38" s="6" t="str">
        <f t="shared" si="40"/>
        <v>G</v>
      </c>
      <c r="K38" s="6" t="str">
        <f t="shared" si="41"/>
        <v>T</v>
      </c>
    </row>
    <row r="39" spans="1:20" x14ac:dyDescent="0.2">
      <c r="A39" t="s">
        <v>52</v>
      </c>
      <c r="B39" t="s">
        <v>53</v>
      </c>
      <c r="D39" s="6" t="str">
        <f t="shared" si="34"/>
        <v>T</v>
      </c>
      <c r="E39" s="6" t="str">
        <f t="shared" si="35"/>
        <v>G</v>
      </c>
      <c r="F39" s="6" t="str">
        <f t="shared" si="36"/>
        <v>T</v>
      </c>
      <c r="G39" s="6" t="str">
        <f t="shared" si="37"/>
        <v>A</v>
      </c>
      <c r="H39" s="6" t="str">
        <f t="shared" si="38"/>
        <v>C</v>
      </c>
      <c r="I39" s="6" t="str">
        <f t="shared" si="39"/>
        <v>A</v>
      </c>
      <c r="J39" s="6" t="str">
        <f t="shared" si="40"/>
        <v>C</v>
      </c>
      <c r="K39" s="6" t="str">
        <f t="shared" si="41"/>
        <v>C</v>
      </c>
      <c r="L39" s="7" t="s">
        <v>54</v>
      </c>
      <c r="M39" s="15">
        <f t="shared" ref="M39:T39" si="49">M33/M37</f>
        <v>0.7142857142857143</v>
      </c>
      <c r="N39" s="15">
        <f t="shared" si="49"/>
        <v>1</v>
      </c>
      <c r="O39" s="15">
        <f t="shared" si="49"/>
        <v>1</v>
      </c>
      <c r="P39" s="15">
        <f t="shared" si="49"/>
        <v>1</v>
      </c>
      <c r="Q39" s="15">
        <f t="shared" si="49"/>
        <v>0.5</v>
      </c>
      <c r="R39" s="15">
        <f t="shared" si="49"/>
        <v>0.7142857142857143</v>
      </c>
      <c r="S39" s="15">
        <f t="shared" si="49"/>
        <v>1</v>
      </c>
      <c r="T39" s="16">
        <f t="shared" si="49"/>
        <v>0.5</v>
      </c>
    </row>
    <row r="40" spans="1:20" x14ac:dyDescent="0.2">
      <c r="A40" t="s">
        <v>55</v>
      </c>
      <c r="B40" t="s">
        <v>56</v>
      </c>
      <c r="D40" s="6" t="str">
        <f t="shared" si="34"/>
        <v>G</v>
      </c>
      <c r="E40" s="6" t="str">
        <f t="shared" si="35"/>
        <v>T</v>
      </c>
      <c r="F40" s="6" t="str">
        <f t="shared" si="36"/>
        <v>A</v>
      </c>
      <c r="G40" s="6" t="str">
        <f t="shared" si="37"/>
        <v>T</v>
      </c>
      <c r="H40" s="6" t="str">
        <f t="shared" si="38"/>
        <v>G</v>
      </c>
      <c r="I40" s="6" t="str">
        <f t="shared" si="39"/>
        <v>C</v>
      </c>
      <c r="J40" s="6" t="str">
        <f t="shared" si="40"/>
        <v>T</v>
      </c>
      <c r="K40" s="6" t="str">
        <f t="shared" si="41"/>
        <v>G</v>
      </c>
      <c r="L40" s="7" t="s">
        <v>57</v>
      </c>
      <c r="M40" s="15">
        <f t="shared" ref="M40:T40" si="50">M33/(M33+M37)</f>
        <v>0.41666666666666669</v>
      </c>
      <c r="N40" s="15">
        <f t="shared" si="50"/>
        <v>0.5</v>
      </c>
      <c r="O40" s="15">
        <f t="shared" si="50"/>
        <v>0.5</v>
      </c>
      <c r="P40" s="15">
        <f t="shared" si="50"/>
        <v>0.5</v>
      </c>
      <c r="Q40" s="15">
        <f t="shared" si="50"/>
        <v>0.33333333333333331</v>
      </c>
      <c r="R40" s="15">
        <f t="shared" si="50"/>
        <v>0.41666666666666669</v>
      </c>
      <c r="S40" s="15">
        <f t="shared" si="50"/>
        <v>0.5</v>
      </c>
      <c r="T40" s="16">
        <f t="shared" si="50"/>
        <v>0.33333333333333331</v>
      </c>
    </row>
    <row r="41" spans="1:20" x14ac:dyDescent="0.2">
      <c r="A41" t="s">
        <v>58</v>
      </c>
      <c r="B41" t="s">
        <v>59</v>
      </c>
      <c r="D41" s="6" t="str">
        <f t="shared" si="34"/>
        <v>T</v>
      </c>
      <c r="E41" s="6" t="str">
        <f t="shared" si="35"/>
        <v>G</v>
      </c>
      <c r="F41" s="6" t="str">
        <f t="shared" si="36"/>
        <v>A</v>
      </c>
      <c r="G41" s="6" t="str">
        <f t="shared" si="37"/>
        <v>T</v>
      </c>
      <c r="H41" s="6" t="str">
        <f t="shared" si="38"/>
        <v>G</v>
      </c>
      <c r="I41" s="6" t="str">
        <f t="shared" si="39"/>
        <v>T</v>
      </c>
      <c r="J41" s="6" t="str">
        <f t="shared" si="40"/>
        <v>C</v>
      </c>
      <c r="K41" s="6" t="str">
        <f t="shared" si="41"/>
        <v>C</v>
      </c>
    </row>
    <row r="42" spans="1:20" x14ac:dyDescent="0.2">
      <c r="A42" t="s">
        <v>60</v>
      </c>
      <c r="B42" t="s">
        <v>61</v>
      </c>
      <c r="D42" s="6" t="str">
        <f t="shared" si="34"/>
        <v>G</v>
      </c>
      <c r="E42" s="6" t="str">
        <f t="shared" si="35"/>
        <v>T</v>
      </c>
      <c r="F42" s="6" t="str">
        <f t="shared" si="36"/>
        <v>C</v>
      </c>
      <c r="G42" s="6" t="str">
        <f t="shared" si="37"/>
        <v>C</v>
      </c>
      <c r="H42" s="6" t="str">
        <f t="shared" si="38"/>
        <v>T</v>
      </c>
      <c r="I42" s="6" t="str">
        <f t="shared" si="39"/>
        <v>T</v>
      </c>
      <c r="J42" s="6" t="str">
        <f t="shared" si="40"/>
        <v>C</v>
      </c>
      <c r="K42" s="6" t="str">
        <f>RIGHT(LEFT(B42,8),1)</f>
        <v>T</v>
      </c>
    </row>
  </sheetData>
  <mergeCells count="1">
    <mergeCell ref="J1:K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Examples_and_Directions</vt:lpstr>
      <vt:lpstr>Example_sets_bad_OK_good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Glenn</dc:creator>
  <cp:lastModifiedBy>Microsoft Office User</cp:lastModifiedBy>
  <dcterms:created xsi:type="dcterms:W3CDTF">2014-11-04T15:04:55Z</dcterms:created>
  <dcterms:modified xsi:type="dcterms:W3CDTF">2016-06-08T03:49:54Z</dcterms:modified>
</cp:coreProperties>
</file>