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975" yWindow="30" windowWidth="5145" windowHeight="7845" tabRatio="868" activeTab="2"/>
  </bookViews>
  <sheets>
    <sheet name="Overview" sheetId="22" r:id="rId1"/>
    <sheet name="Content" sheetId="21" r:id="rId2"/>
    <sheet name="2.4G" sheetId="14" r:id="rId3"/>
  </sheets>
  <calcPr calcId="145621"/>
</workbook>
</file>

<file path=xl/calcChain.xml><?xml version="1.0" encoding="utf-8"?>
<calcChain xmlns="http://schemas.openxmlformats.org/spreadsheetml/2006/main">
  <c r="AO6" i="14" l="1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5" i="14"/>
  <c r="AM6" i="14"/>
  <c r="AM7" i="14"/>
  <c r="AM8" i="14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5" i="14"/>
  <c r="F5" i="14"/>
  <c r="E5" i="14"/>
  <c r="BO22" i="14" l="1"/>
  <c r="BM22" i="14"/>
  <c r="BO20" i="14"/>
  <c r="BM20" i="14"/>
  <c r="BO19" i="14"/>
  <c r="BM19" i="14"/>
  <c r="BO17" i="14"/>
  <c r="BM17" i="14"/>
  <c r="BO16" i="14"/>
  <c r="BM16" i="14"/>
  <c r="BO14" i="14"/>
  <c r="BM14" i="14"/>
  <c r="BO13" i="14"/>
  <c r="BM13" i="14"/>
  <c r="BO11" i="14"/>
  <c r="BM11" i="14"/>
  <c r="BO10" i="14"/>
  <c r="BM10" i="14"/>
  <c r="BO8" i="14"/>
  <c r="BM8" i="14"/>
  <c r="BO7" i="14"/>
  <c r="BM7" i="14"/>
  <c r="BO5" i="14"/>
  <c r="BM5" i="14"/>
  <c r="BI28" i="14"/>
  <c r="BI26" i="14"/>
  <c r="BI25" i="14"/>
  <c r="BI6" i="14"/>
  <c r="BI7" i="14"/>
  <c r="BI8" i="14"/>
  <c r="BI9" i="14"/>
  <c r="BI10" i="14"/>
  <c r="BI11" i="14"/>
  <c r="BI12" i="14"/>
  <c r="BI13" i="14"/>
  <c r="BI14" i="14"/>
  <c r="BI15" i="14"/>
  <c r="BI16" i="14"/>
  <c r="BI17" i="14"/>
  <c r="BI18" i="14"/>
  <c r="BI19" i="14"/>
  <c r="BI20" i="14"/>
  <c r="BI21" i="14"/>
  <c r="BI22" i="14"/>
  <c r="BI23" i="14"/>
  <c r="BI5" i="14"/>
  <c r="BG28" i="14"/>
  <c r="BG26" i="14"/>
  <c r="BG25" i="14"/>
  <c r="BG6" i="14"/>
  <c r="BG7" i="14"/>
  <c r="BG8" i="14"/>
  <c r="BG9" i="14"/>
  <c r="BG10" i="14"/>
  <c r="BG11" i="14"/>
  <c r="BG12" i="14"/>
  <c r="BG13" i="14"/>
  <c r="BG14" i="14"/>
  <c r="BG15" i="14"/>
  <c r="BG16" i="14"/>
  <c r="BG17" i="14"/>
  <c r="BG18" i="14"/>
  <c r="BG19" i="14"/>
  <c r="BG20" i="14"/>
  <c r="BG21" i="14"/>
  <c r="BG22" i="14"/>
  <c r="BG23" i="14"/>
  <c r="BG5" i="14"/>
  <c r="Z28" i="14"/>
  <c r="X28" i="14"/>
  <c r="Z27" i="14"/>
  <c r="X27" i="14"/>
  <c r="Z26" i="14"/>
  <c r="X26" i="14"/>
  <c r="Z25" i="14"/>
  <c r="X25" i="14"/>
  <c r="Z24" i="14"/>
  <c r="X24" i="14"/>
  <c r="Z23" i="14"/>
  <c r="X23" i="14"/>
  <c r="Z22" i="14"/>
  <c r="X22" i="14"/>
  <c r="Z21" i="14"/>
  <c r="X21" i="14"/>
  <c r="Z20" i="14"/>
  <c r="X20" i="14"/>
  <c r="Z19" i="14"/>
  <c r="X19" i="14"/>
  <c r="Z18" i="14"/>
  <c r="X18" i="14"/>
  <c r="Z17" i="14"/>
  <c r="X17" i="14"/>
  <c r="Z16" i="14"/>
  <c r="X16" i="14"/>
  <c r="Z15" i="14"/>
  <c r="X15" i="14"/>
  <c r="Z14" i="14"/>
  <c r="X14" i="14"/>
  <c r="Z13" i="14"/>
  <c r="X13" i="14"/>
  <c r="Z12" i="14"/>
  <c r="X12" i="14"/>
  <c r="Z11" i="14"/>
  <c r="X11" i="14"/>
  <c r="Z10" i="14"/>
  <c r="X10" i="14"/>
  <c r="Z9" i="14"/>
  <c r="X9" i="14"/>
  <c r="Z8" i="14"/>
  <c r="X8" i="14"/>
  <c r="Z7" i="14"/>
  <c r="X7" i="14"/>
  <c r="Z6" i="14"/>
  <c r="X6" i="14"/>
  <c r="Z5" i="14"/>
  <c r="X5" i="14"/>
  <c r="BB6" i="14"/>
  <c r="BC6" i="14" s="1"/>
  <c r="BB7" i="14"/>
  <c r="BC7" i="14" s="1"/>
  <c r="BB8" i="14"/>
  <c r="BC8" i="14" s="1"/>
  <c r="BB9" i="14"/>
  <c r="BC9" i="14" s="1"/>
  <c r="BB10" i="14"/>
  <c r="BC10" i="14" s="1"/>
  <c r="BB11" i="14"/>
  <c r="BC11" i="14" s="1"/>
  <c r="BB12" i="14"/>
  <c r="BC12" i="14" s="1"/>
  <c r="BB13" i="14"/>
  <c r="BC13" i="14" s="1"/>
  <c r="BB14" i="14"/>
  <c r="BC14" i="14" s="1"/>
  <c r="BB15" i="14"/>
  <c r="BC15" i="14" s="1"/>
  <c r="BB16" i="14"/>
  <c r="BC16" i="14" s="1"/>
  <c r="BB17" i="14"/>
  <c r="BC17" i="14" s="1"/>
  <c r="BB18" i="14"/>
  <c r="BC18" i="14" s="1"/>
  <c r="BB19" i="14"/>
  <c r="BC19" i="14" s="1"/>
  <c r="BB20" i="14"/>
  <c r="BC20" i="14" s="1"/>
  <c r="BB21" i="14"/>
  <c r="BC21" i="14" s="1"/>
  <c r="BB22" i="14"/>
  <c r="BC22" i="14" s="1"/>
  <c r="BB23" i="14"/>
  <c r="BC23" i="14" s="1"/>
  <c r="BB24" i="14"/>
  <c r="BC24" i="14" s="1"/>
  <c r="BB25" i="14"/>
  <c r="BC25" i="14" s="1"/>
  <c r="BB26" i="14"/>
  <c r="BC26" i="14" s="1"/>
  <c r="BB27" i="14"/>
  <c r="BC27" i="14" s="1"/>
  <c r="BB28" i="14"/>
  <c r="BC28" i="14" s="1"/>
  <c r="AY6" i="14"/>
  <c r="AZ6" i="14" s="1"/>
  <c r="AY7" i="14"/>
  <c r="AZ7" i="14" s="1"/>
  <c r="AY8" i="14"/>
  <c r="AZ8" i="14" s="1"/>
  <c r="AY9" i="14"/>
  <c r="AZ9" i="14" s="1"/>
  <c r="AY10" i="14"/>
  <c r="AZ10" i="14" s="1"/>
  <c r="AY11" i="14"/>
  <c r="AZ11" i="14" s="1"/>
  <c r="AY12" i="14"/>
  <c r="AZ12" i="14" s="1"/>
  <c r="AY13" i="14"/>
  <c r="AZ13" i="14" s="1"/>
  <c r="AY14" i="14"/>
  <c r="AZ14" i="14" s="1"/>
  <c r="AY15" i="14"/>
  <c r="AZ15" i="14" s="1"/>
  <c r="AY16" i="14"/>
  <c r="AZ16" i="14" s="1"/>
  <c r="AY17" i="14"/>
  <c r="AZ17" i="14" s="1"/>
  <c r="AY18" i="14"/>
  <c r="AZ18" i="14" s="1"/>
  <c r="AY19" i="14"/>
  <c r="AZ19" i="14" s="1"/>
  <c r="AY20" i="14"/>
  <c r="AZ20" i="14" s="1"/>
  <c r="AY21" i="14"/>
  <c r="AZ21" i="14" s="1"/>
  <c r="AY22" i="14"/>
  <c r="AZ22" i="14" s="1"/>
  <c r="AY23" i="14"/>
  <c r="AZ23" i="14" s="1"/>
  <c r="AY24" i="14"/>
  <c r="AZ24" i="14" s="1"/>
  <c r="AY25" i="14"/>
  <c r="AZ25" i="14" s="1"/>
  <c r="AY26" i="14"/>
  <c r="AZ26" i="14" s="1"/>
  <c r="AY27" i="14"/>
  <c r="AZ27" i="14" s="1"/>
  <c r="AY28" i="14"/>
  <c r="AZ28" i="14" s="1"/>
  <c r="BB5" i="14"/>
  <c r="BC5" i="14" s="1"/>
  <c r="AY5" i="14"/>
  <c r="AZ5" i="14" s="1"/>
  <c r="AU5" i="14"/>
  <c r="AV5" i="14" s="1"/>
  <c r="AV6" i="14"/>
  <c r="AU7" i="14"/>
  <c r="AV7" i="14" s="1"/>
  <c r="AU8" i="14"/>
  <c r="AV8" i="14" s="1"/>
  <c r="AU9" i="14"/>
  <c r="AV9" i="14" s="1"/>
  <c r="AU10" i="14"/>
  <c r="AV10" i="14" s="1"/>
  <c r="AU11" i="14"/>
  <c r="AV11" i="14" s="1"/>
  <c r="AU12" i="14"/>
  <c r="AV12" i="14" s="1"/>
  <c r="AU13" i="14"/>
  <c r="AV13" i="14" s="1"/>
  <c r="AU14" i="14"/>
  <c r="AV14" i="14" s="1"/>
  <c r="AU15" i="14"/>
  <c r="AV15" i="14" s="1"/>
  <c r="AU16" i="14"/>
  <c r="AV16" i="14" s="1"/>
  <c r="AU17" i="14"/>
  <c r="AV17" i="14" s="1"/>
  <c r="AU18" i="14"/>
  <c r="AV18" i="14" s="1"/>
  <c r="AU19" i="14"/>
  <c r="AV19" i="14" s="1"/>
  <c r="AU20" i="14"/>
  <c r="AV20" i="14" s="1"/>
  <c r="AU21" i="14"/>
  <c r="AV21" i="14" s="1"/>
  <c r="AU22" i="14"/>
  <c r="AV22" i="14" s="1"/>
  <c r="AU23" i="14"/>
  <c r="AV23" i="14" s="1"/>
  <c r="AU24" i="14"/>
  <c r="AV24" i="14" s="1"/>
  <c r="AU25" i="14"/>
  <c r="AV25" i="14" s="1"/>
  <c r="AU26" i="14"/>
  <c r="AV26" i="14" s="1"/>
  <c r="AU27" i="14"/>
  <c r="AV27" i="14" s="1"/>
  <c r="AU28" i="14"/>
  <c r="AV28" i="14" s="1"/>
  <c r="AR28" i="14"/>
  <c r="AS28" i="14" s="1"/>
  <c r="AR27" i="14"/>
  <c r="AS27" i="14" s="1"/>
  <c r="AR26" i="14"/>
  <c r="AS26" i="14" s="1"/>
  <c r="AR25" i="14"/>
  <c r="AS25" i="14" s="1"/>
  <c r="AR24" i="14"/>
  <c r="AS24" i="14" s="1"/>
  <c r="AR23" i="14"/>
  <c r="AS23" i="14" s="1"/>
  <c r="AR22" i="14"/>
  <c r="AS22" i="14" s="1"/>
  <c r="AR21" i="14"/>
  <c r="AS21" i="14" s="1"/>
  <c r="AR20" i="14"/>
  <c r="AS20" i="14" s="1"/>
  <c r="AR19" i="14"/>
  <c r="AS19" i="14" s="1"/>
  <c r="AR18" i="14"/>
  <c r="AS18" i="14" s="1"/>
  <c r="AR17" i="14"/>
  <c r="AS17" i="14" s="1"/>
  <c r="AR16" i="14"/>
  <c r="AS16" i="14" s="1"/>
  <c r="AR15" i="14"/>
  <c r="AS15" i="14" s="1"/>
  <c r="AR14" i="14"/>
  <c r="AS14" i="14" s="1"/>
  <c r="AR13" i="14"/>
  <c r="AS13" i="14" s="1"/>
  <c r="AR12" i="14"/>
  <c r="AS12" i="14" s="1"/>
  <c r="AR11" i="14"/>
  <c r="AS11" i="14" s="1"/>
  <c r="AR10" i="14"/>
  <c r="AS10" i="14" s="1"/>
  <c r="AR9" i="14"/>
  <c r="AS9" i="14" s="1"/>
  <c r="AR8" i="14"/>
  <c r="AS8" i="14" s="1"/>
  <c r="AR7" i="14"/>
  <c r="AS7" i="14" s="1"/>
  <c r="AR6" i="14"/>
  <c r="AS6" i="14" s="1"/>
  <c r="AR5" i="14"/>
  <c r="AS5" i="14" s="1"/>
  <c r="AJ10" i="14" l="1"/>
  <c r="AH10" i="14"/>
  <c r="AJ9" i="14"/>
  <c r="AH9" i="14"/>
  <c r="AJ8" i="14"/>
  <c r="AH8" i="14"/>
  <c r="AJ7" i="14"/>
  <c r="AH7" i="14"/>
  <c r="AJ6" i="14"/>
  <c r="AH6" i="14"/>
  <c r="AJ5" i="14"/>
  <c r="AH5" i="14"/>
  <c r="AE6" i="14"/>
  <c r="AE7" i="14"/>
  <c r="AE8" i="14"/>
  <c r="AE9" i="14"/>
  <c r="AE10" i="14"/>
  <c r="AE5" i="14"/>
  <c r="AC6" i="14"/>
  <c r="AC7" i="14"/>
  <c r="AC8" i="14"/>
  <c r="AC9" i="14"/>
  <c r="AC10" i="14"/>
  <c r="AC5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5" i="14"/>
  <c r="L6" i="14"/>
  <c r="M6" i="14" s="1"/>
  <c r="L7" i="14"/>
  <c r="M7" i="14" s="1"/>
  <c r="L8" i="14"/>
  <c r="M8" i="14" s="1"/>
  <c r="L9" i="14"/>
  <c r="M9" i="14" s="1"/>
  <c r="L10" i="14"/>
  <c r="M10" i="14" s="1"/>
  <c r="L11" i="14"/>
  <c r="M11" i="14" s="1"/>
  <c r="L12" i="14"/>
  <c r="M12" i="14" s="1"/>
  <c r="L13" i="14"/>
  <c r="M13" i="14" s="1"/>
  <c r="L14" i="14"/>
  <c r="L15" i="14"/>
  <c r="M15" i="14" s="1"/>
  <c r="L16" i="14"/>
  <c r="M16" i="14" s="1"/>
  <c r="L17" i="14"/>
  <c r="M17" i="14" s="1"/>
  <c r="L18" i="14"/>
  <c r="M18" i="14" s="1"/>
  <c r="L19" i="14"/>
  <c r="M19" i="14" s="1"/>
  <c r="L20" i="14"/>
  <c r="M20" i="14" s="1"/>
  <c r="L21" i="14"/>
  <c r="M21" i="14" s="1"/>
  <c r="L22" i="14"/>
  <c r="M22" i="14" s="1"/>
  <c r="L23" i="14"/>
  <c r="M23" i="14" s="1"/>
  <c r="L24" i="14"/>
  <c r="M24" i="14" s="1"/>
  <c r="L25" i="14"/>
  <c r="M25" i="14" s="1"/>
  <c r="L26" i="14"/>
  <c r="M26" i="14" s="1"/>
  <c r="L27" i="14"/>
  <c r="M27" i="14" s="1"/>
  <c r="L28" i="14"/>
  <c r="M28" i="14" s="1"/>
  <c r="M14" i="14"/>
  <c r="O6" i="14"/>
  <c r="P6" i="14" s="1"/>
  <c r="O7" i="14"/>
  <c r="P7" i="14" s="1"/>
  <c r="O8" i="14"/>
  <c r="P8" i="14" s="1"/>
  <c r="O9" i="14"/>
  <c r="P9" i="14" s="1"/>
  <c r="O10" i="14"/>
  <c r="P10" i="14" s="1"/>
  <c r="O11" i="14"/>
  <c r="P11" i="14" s="1"/>
  <c r="O12" i="14"/>
  <c r="P12" i="14" s="1"/>
  <c r="O13" i="14"/>
  <c r="P13" i="14" s="1"/>
  <c r="O14" i="14"/>
  <c r="P14" i="14" s="1"/>
  <c r="O15" i="14"/>
  <c r="P15" i="14" s="1"/>
  <c r="O16" i="14"/>
  <c r="P16" i="14" s="1"/>
  <c r="O17" i="14"/>
  <c r="P17" i="14" s="1"/>
  <c r="O18" i="14"/>
  <c r="P18" i="14" s="1"/>
  <c r="O19" i="14"/>
  <c r="P19" i="14" s="1"/>
  <c r="O20" i="14"/>
  <c r="P20" i="14" s="1"/>
  <c r="O21" i="14"/>
  <c r="P21" i="14" s="1"/>
  <c r="O22" i="14"/>
  <c r="P22" i="14" s="1"/>
  <c r="O23" i="14"/>
  <c r="P23" i="14" s="1"/>
  <c r="O24" i="14"/>
  <c r="P24" i="14" s="1"/>
  <c r="O25" i="14"/>
  <c r="P25" i="14" s="1"/>
  <c r="O26" i="14"/>
  <c r="P26" i="14" s="1"/>
  <c r="O27" i="14"/>
  <c r="P27" i="14" s="1"/>
  <c r="O28" i="14"/>
  <c r="P28" i="14" s="1"/>
  <c r="O5" i="14"/>
  <c r="P5" i="14" s="1"/>
  <c r="L5" i="14"/>
  <c r="M5" i="14" s="1"/>
  <c r="H5" i="14"/>
  <c r="I5" i="14" s="1"/>
  <c r="H6" i="14"/>
  <c r="I6" i="14" s="1"/>
  <c r="H7" i="14"/>
  <c r="I7" i="14" s="1"/>
  <c r="H9" i="14"/>
  <c r="I9" i="14" s="1"/>
  <c r="H10" i="14"/>
  <c r="I10" i="14" s="1"/>
  <c r="H11" i="14"/>
  <c r="I11" i="14" s="1"/>
  <c r="H12" i="14"/>
  <c r="I12" i="14" s="1"/>
  <c r="H13" i="14"/>
  <c r="I13" i="14" s="1"/>
  <c r="H14" i="14"/>
  <c r="I14" i="14" s="1"/>
  <c r="H15" i="14"/>
  <c r="I15" i="14" s="1"/>
  <c r="H16" i="14"/>
  <c r="I16" i="14" s="1"/>
  <c r="H17" i="14"/>
  <c r="I17" i="14" s="1"/>
  <c r="H18" i="14"/>
  <c r="I18" i="14" s="1"/>
  <c r="H19" i="14"/>
  <c r="I19" i="14" s="1"/>
  <c r="H20" i="14"/>
  <c r="I20" i="14" s="1"/>
  <c r="H21" i="14"/>
  <c r="I21" i="14" s="1"/>
  <c r="H22" i="14"/>
  <c r="I22" i="14" s="1"/>
  <c r="H23" i="14"/>
  <c r="I23" i="14" s="1"/>
  <c r="H24" i="14"/>
  <c r="I24" i="14" s="1"/>
  <c r="H25" i="14"/>
  <c r="I25" i="14" s="1"/>
  <c r="H26" i="14"/>
  <c r="I26" i="14" s="1"/>
  <c r="H27" i="14"/>
  <c r="I27" i="14" s="1"/>
  <c r="H28" i="14"/>
  <c r="I28" i="14" s="1"/>
  <c r="H8" i="14"/>
  <c r="I8" i="14" s="1"/>
  <c r="E28" i="14"/>
  <c r="F28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</calcChain>
</file>

<file path=xl/comments1.xml><?xml version="1.0" encoding="utf-8"?>
<comments xmlns="http://schemas.openxmlformats.org/spreadsheetml/2006/main">
  <authors>
    <author>作者</author>
  </authors>
  <commentLis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Magin&gt;=2dB</t>
        </r>
      </text>
    </comment>
  </commentList>
</comments>
</file>

<file path=xl/sharedStrings.xml><?xml version="1.0" encoding="utf-8"?>
<sst xmlns="http://schemas.openxmlformats.org/spreadsheetml/2006/main" count="169" uniqueCount="83">
  <si>
    <t>Rate</t>
  </si>
  <si>
    <t>Chain0</t>
  </si>
  <si>
    <t>Chain1</t>
  </si>
  <si>
    <t>2GHz Band</t>
  </si>
  <si>
    <t>HT20 MCS 0</t>
  </si>
  <si>
    <t>HT20 MCS 7</t>
  </si>
  <si>
    <t>HT40 MCS 0</t>
  </si>
  <si>
    <t>HT40 MCS 7</t>
  </si>
  <si>
    <t>±10</t>
    <phoneticPr fontId="1" type="noConversion"/>
  </si>
  <si>
    <t>±10</t>
    <phoneticPr fontId="1" type="noConversion"/>
  </si>
  <si>
    <t>S1(#146)</t>
    <phoneticPr fontId="3" type="noConversion"/>
  </si>
  <si>
    <t xml:space="preserve">Power Test </t>
    <phoneticPr fontId="3" type="noConversion"/>
  </si>
  <si>
    <t>Chain0 (dBm)</t>
    <phoneticPr fontId="3" type="noConversion"/>
  </si>
  <si>
    <t>Chain1(dBm)</t>
    <phoneticPr fontId="3" type="noConversion"/>
  </si>
  <si>
    <t>Result</t>
    <phoneticPr fontId="3" type="noConversion"/>
  </si>
  <si>
    <t>S1</t>
    <phoneticPr fontId="3" type="noConversion"/>
  </si>
  <si>
    <t>EVM Test</t>
    <phoneticPr fontId="3" type="noConversion"/>
  </si>
  <si>
    <t>DIF(dB)</t>
    <phoneticPr fontId="3" type="noConversion"/>
  </si>
  <si>
    <t>DIF(dB)</t>
    <phoneticPr fontId="3" type="noConversion"/>
  </si>
  <si>
    <t>PowerOFF RampTime (us)</t>
    <phoneticPr fontId="3" type="noConversion"/>
  </si>
  <si>
    <t>Chain0 (dB)</t>
    <phoneticPr fontId="3" type="noConversion"/>
  </si>
  <si>
    <t>DIF(dB)</t>
    <phoneticPr fontId="3" type="noConversion"/>
  </si>
  <si>
    <t>Chain1(dB)</t>
    <phoneticPr fontId="3" type="noConversion"/>
  </si>
  <si>
    <t>S1(#146)</t>
    <phoneticPr fontId="3" type="noConversion"/>
  </si>
  <si>
    <t>EVM(dB) Spec</t>
    <phoneticPr fontId="3" type="noConversion"/>
  </si>
  <si>
    <t>PowerON RampTime (us) Spec</t>
    <phoneticPr fontId="3" type="noConversion"/>
  </si>
  <si>
    <t>PowerOFF RampTime(us) Spec</t>
    <phoneticPr fontId="3" type="noConversion"/>
  </si>
  <si>
    <t>Target Power (dBm) Spec</t>
    <phoneticPr fontId="3" type="noConversion"/>
  </si>
  <si>
    <t xml:space="preserve"> Tolerancel((ppm) Spec</t>
    <phoneticPr fontId="3" type="noConversion"/>
  </si>
  <si>
    <t>Receive Sensitivity (dBm) Spec</t>
    <phoneticPr fontId="3" type="noConversion"/>
  </si>
  <si>
    <t>Chain0 (dBm)</t>
    <phoneticPr fontId="3" type="noConversion"/>
  </si>
  <si>
    <t>Chain1(dBm)</t>
    <phoneticPr fontId="3" type="noConversion"/>
  </si>
  <si>
    <t>Receiver maximum input level(dBm) Spec</t>
    <phoneticPr fontId="3" type="noConversion"/>
  </si>
  <si>
    <t>Mask Margin(dB) Spec</t>
    <phoneticPr fontId="3" type="noConversion"/>
  </si>
  <si>
    <t>NA</t>
    <phoneticPr fontId="1" type="noConversion"/>
  </si>
  <si>
    <t>Frequency (MHz)</t>
    <phoneticPr fontId="1" type="noConversion"/>
  </si>
  <si>
    <t>NA</t>
    <phoneticPr fontId="1" type="noConversion"/>
  </si>
  <si>
    <t>Chain0(dB)</t>
    <phoneticPr fontId="3" type="noConversion"/>
  </si>
  <si>
    <t>Nonadjacent channel rejection(dB) Spec</t>
    <phoneticPr fontId="3" type="noConversion"/>
  </si>
  <si>
    <t>Date</t>
    <phoneticPr fontId="1" type="noConversion"/>
  </si>
  <si>
    <t>Ver</t>
    <phoneticPr fontId="1" type="noConversion"/>
  </si>
  <si>
    <t>Description</t>
    <phoneticPr fontId="1" type="noConversion"/>
  </si>
  <si>
    <t>Tester</t>
    <phoneticPr fontId="9" type="noConversion"/>
  </si>
  <si>
    <t>2014.11.18~2013.11.19</t>
    <phoneticPr fontId="9" type="noConversion"/>
  </si>
  <si>
    <t>Cambridge Industries Group (CIG)
Partnership for the Next Generation Broadband Access</t>
    <phoneticPr fontId="1" type="noConversion"/>
  </si>
  <si>
    <t>WuYuanhua</t>
    <phoneticPr fontId="9" type="noConversion"/>
  </si>
  <si>
    <t>DVT</t>
    <phoneticPr fontId="9" type="noConversion"/>
  </si>
  <si>
    <t>v1</t>
    <phoneticPr fontId="9" type="noConversion"/>
  </si>
  <si>
    <t>TX</t>
    <phoneticPr fontId="1" type="noConversion"/>
  </si>
  <si>
    <t>RX</t>
    <phoneticPr fontId="1" type="noConversion"/>
  </si>
  <si>
    <t>PASS</t>
  </si>
  <si>
    <t>Fail</t>
  </si>
  <si>
    <t>Test Result</t>
    <phoneticPr fontId="9" type="noConversion"/>
  </si>
  <si>
    <t>Test Items</t>
    <phoneticPr fontId="9" type="noConversion"/>
  </si>
  <si>
    <t>Test Article</t>
    <phoneticPr fontId="1" type="noConversion"/>
  </si>
  <si>
    <t>Comments</t>
    <phoneticPr fontId="9" type="noConversion"/>
  </si>
  <si>
    <t>Frequency Tolerancel Test</t>
    <phoneticPr fontId="3" type="noConversion"/>
  </si>
  <si>
    <t>Mask</t>
    <phoneticPr fontId="3" type="noConversion"/>
  </si>
  <si>
    <t>PowerON RampTime</t>
    <phoneticPr fontId="3" type="noConversion"/>
  </si>
  <si>
    <t>Receive Sensitivity(dBm)</t>
    <phoneticPr fontId="3" type="noConversion"/>
  </si>
  <si>
    <t>Receiver maximum input level</t>
    <phoneticPr fontId="3" type="noConversion"/>
  </si>
  <si>
    <t>Adjacent channel rejection</t>
    <phoneticPr fontId="3" type="noConversion"/>
  </si>
  <si>
    <t>Nonadjacent channel rejection</t>
    <phoneticPr fontId="3" type="noConversion"/>
  </si>
  <si>
    <t>TX Power</t>
    <phoneticPr fontId="1" type="noConversion"/>
  </si>
  <si>
    <t>EVM</t>
    <phoneticPr fontId="1" type="noConversion"/>
  </si>
  <si>
    <t>Frequency Tolerancel</t>
    <phoneticPr fontId="1" type="noConversion"/>
  </si>
  <si>
    <t>Mask</t>
    <phoneticPr fontId="1" type="noConversion"/>
  </si>
  <si>
    <t>PowerON/OFF RampTime</t>
    <phoneticPr fontId="1" type="noConversion"/>
  </si>
  <si>
    <t>Receive Sensitivity</t>
    <phoneticPr fontId="1" type="noConversion"/>
  </si>
  <si>
    <t>Receiver maximum input level</t>
    <phoneticPr fontId="1" type="noConversion"/>
  </si>
  <si>
    <t>Adjacent channel rejection</t>
    <phoneticPr fontId="1" type="noConversion"/>
  </si>
  <si>
    <t>WIFI Interface Test Report</t>
    <phoneticPr fontId="9" type="noConversion"/>
  </si>
  <si>
    <t>DUT</t>
    <phoneticPr fontId="1" type="noConversion"/>
  </si>
  <si>
    <t>Result</t>
    <phoneticPr fontId="1" type="noConversion"/>
  </si>
  <si>
    <t>Adjacent channel rejection(dB) Spec</t>
    <phoneticPr fontId="3" type="noConversion"/>
  </si>
  <si>
    <t>Adjacent channel selected</t>
    <phoneticPr fontId="1" type="noConversion"/>
  </si>
  <si>
    <t>Nonadjacent channel selected</t>
    <phoneticPr fontId="3" type="noConversion"/>
  </si>
  <si>
    <t>Nonadjacent channel rejection</t>
    <phoneticPr fontId="1" type="noConversion"/>
  </si>
  <si>
    <t>WF1831</t>
    <phoneticPr fontId="1" type="noConversion"/>
  </si>
  <si>
    <t>RF carrier suppression/Transmitter center frequency leakage</t>
    <phoneticPr fontId="3" type="noConversion"/>
  </si>
  <si>
    <t>LO-leakage(dB) Spec</t>
    <phoneticPr fontId="3" type="noConversion"/>
  </si>
  <si>
    <t>RF carrier suppression/Transmitter center frequency leakage</t>
    <phoneticPr fontId="1" type="noConversion"/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</si>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</sst>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_ "/>
  </numFmts>
  <fonts count="2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宋体"/>
      <family val="2"/>
      <scheme val="minor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9"/>
      <name val="宋体"/>
      <family val="3"/>
      <charset val="134"/>
    </font>
    <font>
      <sz val="11"/>
      <color indexed="8"/>
      <name val="Arial Unicode MS"/>
      <family val="2"/>
      <charset val="134"/>
    </font>
    <font>
      <b/>
      <sz val="28"/>
      <color indexed="8"/>
      <name val="Verdana"/>
      <family val="2"/>
    </font>
    <font>
      <sz val="10"/>
      <name val="Times New Roman"/>
      <family val="1"/>
    </font>
    <font>
      <u/>
      <sz val="11"/>
      <color theme="10"/>
      <name val="宋体"/>
      <family val="2"/>
      <charset val="134"/>
      <scheme val="minor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name val="Arial Unicode MS"/>
      <family val="2"/>
      <charset val="134"/>
    </font>
    <font>
      <sz val="11"/>
      <color rgb="FF0000FF"/>
      <name val="Times New Roman"/>
      <family val="1"/>
    </font>
    <font>
      <sz val="11"/>
      <color indexed="12"/>
      <name val="Times New Roman"/>
      <family val="1"/>
    </font>
    <font>
      <b/>
      <sz val="11"/>
      <color theme="1"/>
      <name val="Arial Unicode MS"/>
      <family val="2"/>
      <charset val="134"/>
    </font>
    <font>
      <sz val="11"/>
      <color theme="1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center"/>
    </xf>
    <xf numFmtId="0" fontId="17" fillId="0" borderId="0"/>
  </cellStyleXfs>
  <cellXfs count="127">
    <xf numFmtId="0" fontId="0" fillId="0" borderId="0" xfId="0">
      <alignment vertical="center"/>
    </xf>
    <xf numFmtId="176" fontId="4" fillId="0" borderId="1" xfId="0" applyNumberFormat="1" applyFont="1" applyBorder="1" applyAlignment="1">
      <alignment horizontal="center"/>
    </xf>
    <xf numFmtId="176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0" fontId="8" fillId="3" borderId="1" xfId="0" applyFont="1" applyFill="1" applyBorder="1" applyAlignment="1"/>
    <xf numFmtId="0" fontId="8" fillId="6" borderId="1" xfId="0" applyFont="1" applyFill="1" applyBorder="1" applyAlignment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8" fillId="8" borderId="1" xfId="0" applyFont="1" applyFill="1" applyBorder="1" applyAlignment="1"/>
    <xf numFmtId="0" fontId="8" fillId="9" borderId="1" xfId="0" applyFont="1" applyFill="1" applyBorder="1" applyAlignment="1">
      <alignment horizontal="center"/>
    </xf>
    <xf numFmtId="0" fontId="8" fillId="9" borderId="1" xfId="0" applyFont="1" applyFill="1" applyBorder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14" fillId="6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/>
      <protection locked="0"/>
    </xf>
    <xf numFmtId="176" fontId="12" fillId="2" borderId="1" xfId="0" applyNumberFormat="1" applyFont="1" applyFill="1" applyBorder="1" applyAlignment="1" applyProtection="1">
      <alignment horizontal="center"/>
      <protection locked="0"/>
    </xf>
    <xf numFmtId="177" fontId="12" fillId="2" borderId="1" xfId="0" applyNumberFormat="1" applyFont="1" applyFill="1" applyBorder="1" applyAlignment="1" applyProtection="1">
      <alignment horizontal="center"/>
      <protection locked="0"/>
    </xf>
    <xf numFmtId="0" fontId="22" fillId="0" borderId="1" xfId="0" applyFont="1" applyBorder="1" applyAlignment="1">
      <alignment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18" fillId="0" borderId="1" xfId="3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Protection="1">
      <alignment vertical="center"/>
      <protection locked="0"/>
    </xf>
    <xf numFmtId="0" fontId="21" fillId="13" borderId="1" xfId="2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 applyProtection="1">
      <alignment vertical="center" wrapText="1"/>
      <protection locked="0"/>
    </xf>
    <xf numFmtId="0" fontId="19" fillId="12" borderId="15" xfId="0" applyFont="1" applyFill="1" applyBorder="1" applyAlignment="1" applyProtection="1">
      <alignment horizontal="center"/>
    </xf>
    <xf numFmtId="0" fontId="19" fillId="12" borderId="16" xfId="0" applyFont="1" applyFill="1" applyBorder="1" applyAlignment="1" applyProtection="1">
      <alignment horizontal="center" vertical="center"/>
    </xf>
    <xf numFmtId="0" fontId="19" fillId="12" borderId="16" xfId="0" applyFont="1" applyFill="1" applyBorder="1" applyAlignment="1" applyProtection="1">
      <alignment horizontal="center"/>
    </xf>
    <xf numFmtId="0" fontId="19" fillId="12" borderId="1" xfId="0" applyFont="1" applyFill="1" applyBorder="1" applyAlignment="1" applyProtection="1">
      <alignment horizontal="center"/>
    </xf>
    <xf numFmtId="176" fontId="4" fillId="0" borderId="1" xfId="0" applyNumberFormat="1" applyFont="1" applyBorder="1" applyAlignment="1" applyProtection="1">
      <alignment horizontal="center"/>
      <protection locked="0"/>
    </xf>
    <xf numFmtId="0" fontId="26" fillId="0" borderId="0" xfId="2" applyFont="1">
      <alignment vertical="center"/>
    </xf>
    <xf numFmtId="0" fontId="11" fillId="0" borderId="8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 wrapText="1"/>
    </xf>
    <xf numFmtId="0" fontId="11" fillId="0" borderId="12" xfId="0" applyNumberFormat="1" applyFont="1" applyFill="1" applyBorder="1" applyAlignment="1">
      <alignment horizontal="center" vertical="center" wrapText="1"/>
    </xf>
    <xf numFmtId="0" fontId="11" fillId="0" borderId="13" xfId="0" applyNumberFormat="1" applyFont="1" applyFill="1" applyBorder="1" applyAlignment="1">
      <alignment horizontal="center" vertical="center" wrapText="1"/>
    </xf>
    <xf numFmtId="0" fontId="11" fillId="0" borderId="14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 applyProtection="1">
      <alignment horizontal="center" vertical="center"/>
      <protection locked="0"/>
    </xf>
    <xf numFmtId="0" fontId="20" fillId="13" borderId="5" xfId="0" applyFont="1" applyFill="1" applyBorder="1" applyAlignment="1" applyProtection="1">
      <alignment horizontal="center" vertical="center"/>
      <protection locked="0"/>
    </xf>
    <xf numFmtId="0" fontId="20" fillId="13" borderId="17" xfId="0" applyFont="1" applyFill="1" applyBorder="1" applyAlignment="1" applyProtection="1">
      <alignment horizontal="center" vertical="center"/>
      <protection locked="0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/>
    <xf numFmtId="0" fontId="0" fillId="0" borderId="1" xfId="0" applyBorder="1" applyAlignment="1"/>
    <xf numFmtId="0" fontId="5" fillId="10" borderId="1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0" fontId="7" fillId="0" borderId="2" xfId="0" applyFont="1" applyFill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 applyProtection="1">
      <alignment horizontal="left" vertical="center"/>
      <protection locked="0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5" fillId="9" borderId="5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</cellXfs>
  <cellStyles count="4">
    <cellStyle name="常规" xfId="0" builtinId="0"/>
    <cellStyle name="常规 2" xfId="1"/>
    <cellStyle name="常规 3" xfId="3"/>
    <cellStyle name="超链接" xfId="2" builtinId="8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1419225</xdr:colOff>
      <xdr:row>2</xdr:row>
      <xdr:rowOff>161996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81775" cy="504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20" sqref="D20"/>
    </sheetView>
  </sheetViews>
  <sheetFormatPr defaultColWidth="9" defaultRowHeight="13.5" x14ac:dyDescent="0.15"/>
  <cols>
    <col min="1" max="1" width="9" style="3"/>
    <col min="2" max="2" width="25" style="3" customWidth="1"/>
    <col min="3" max="3" width="16.625" style="3" customWidth="1"/>
    <col min="4" max="4" width="17.125" style="3" customWidth="1"/>
    <col min="5" max="5" width="18.75" style="3" bestFit="1" customWidth="1"/>
    <col min="6" max="256" width="9" style="3"/>
    <col min="257" max="257" width="25" style="3" customWidth="1"/>
    <col min="258" max="258" width="16.625" style="3" customWidth="1"/>
    <col min="259" max="259" width="17.125" style="3" customWidth="1"/>
    <col min="260" max="260" width="18.75" style="3" bestFit="1" customWidth="1"/>
    <col min="261" max="261" width="10.375" style="3" customWidth="1"/>
    <col min="262" max="512" width="9" style="3"/>
    <col min="513" max="513" width="25" style="3" customWidth="1"/>
    <col min="514" max="514" width="16.625" style="3" customWidth="1"/>
    <col min="515" max="515" width="17.125" style="3" customWidth="1"/>
    <col min="516" max="516" width="18.75" style="3" bestFit="1" customWidth="1"/>
    <col min="517" max="517" width="10.375" style="3" customWidth="1"/>
    <col min="518" max="768" width="9" style="3"/>
    <col min="769" max="769" width="25" style="3" customWidth="1"/>
    <col min="770" max="770" width="16.625" style="3" customWidth="1"/>
    <col min="771" max="771" width="17.125" style="3" customWidth="1"/>
    <col min="772" max="772" width="18.75" style="3" bestFit="1" customWidth="1"/>
    <col min="773" max="773" width="10.375" style="3" customWidth="1"/>
    <col min="774" max="1024" width="9" style="3"/>
    <col min="1025" max="1025" width="25" style="3" customWidth="1"/>
    <col min="1026" max="1026" width="16.625" style="3" customWidth="1"/>
    <col min="1027" max="1027" width="17.125" style="3" customWidth="1"/>
    <col min="1028" max="1028" width="18.75" style="3" bestFit="1" customWidth="1"/>
    <col min="1029" max="1029" width="10.375" style="3" customWidth="1"/>
    <col min="1030" max="1280" width="9" style="3"/>
    <col min="1281" max="1281" width="25" style="3" customWidth="1"/>
    <col min="1282" max="1282" width="16.625" style="3" customWidth="1"/>
    <col min="1283" max="1283" width="17.125" style="3" customWidth="1"/>
    <col min="1284" max="1284" width="18.75" style="3" bestFit="1" customWidth="1"/>
    <col min="1285" max="1285" width="10.375" style="3" customWidth="1"/>
    <col min="1286" max="1536" width="9" style="3"/>
    <col min="1537" max="1537" width="25" style="3" customWidth="1"/>
    <col min="1538" max="1538" width="16.625" style="3" customWidth="1"/>
    <col min="1539" max="1539" width="17.125" style="3" customWidth="1"/>
    <col min="1540" max="1540" width="18.75" style="3" bestFit="1" customWidth="1"/>
    <col min="1541" max="1541" width="10.375" style="3" customWidth="1"/>
    <col min="1542" max="1792" width="9" style="3"/>
    <col min="1793" max="1793" width="25" style="3" customWidth="1"/>
    <col min="1794" max="1794" width="16.625" style="3" customWidth="1"/>
    <col min="1795" max="1795" width="17.125" style="3" customWidth="1"/>
    <col min="1796" max="1796" width="18.75" style="3" bestFit="1" customWidth="1"/>
    <col min="1797" max="1797" width="10.375" style="3" customWidth="1"/>
    <col min="1798" max="2048" width="9" style="3"/>
    <col min="2049" max="2049" width="25" style="3" customWidth="1"/>
    <col min="2050" max="2050" width="16.625" style="3" customWidth="1"/>
    <col min="2051" max="2051" width="17.125" style="3" customWidth="1"/>
    <col min="2052" max="2052" width="18.75" style="3" bestFit="1" customWidth="1"/>
    <col min="2053" max="2053" width="10.375" style="3" customWidth="1"/>
    <col min="2054" max="2304" width="9" style="3"/>
    <col min="2305" max="2305" width="25" style="3" customWidth="1"/>
    <col min="2306" max="2306" width="16.625" style="3" customWidth="1"/>
    <col min="2307" max="2307" width="17.125" style="3" customWidth="1"/>
    <col min="2308" max="2308" width="18.75" style="3" bestFit="1" customWidth="1"/>
    <col min="2309" max="2309" width="10.375" style="3" customWidth="1"/>
    <col min="2310" max="2560" width="9" style="3"/>
    <col min="2561" max="2561" width="25" style="3" customWidth="1"/>
    <col min="2562" max="2562" width="16.625" style="3" customWidth="1"/>
    <col min="2563" max="2563" width="17.125" style="3" customWidth="1"/>
    <col min="2564" max="2564" width="18.75" style="3" bestFit="1" customWidth="1"/>
    <col min="2565" max="2565" width="10.375" style="3" customWidth="1"/>
    <col min="2566" max="2816" width="9" style="3"/>
    <col min="2817" max="2817" width="25" style="3" customWidth="1"/>
    <col min="2818" max="2818" width="16.625" style="3" customWidth="1"/>
    <col min="2819" max="2819" width="17.125" style="3" customWidth="1"/>
    <col min="2820" max="2820" width="18.75" style="3" bestFit="1" customWidth="1"/>
    <col min="2821" max="2821" width="10.375" style="3" customWidth="1"/>
    <col min="2822" max="3072" width="9" style="3"/>
    <col min="3073" max="3073" width="25" style="3" customWidth="1"/>
    <col min="3074" max="3074" width="16.625" style="3" customWidth="1"/>
    <col min="3075" max="3075" width="17.125" style="3" customWidth="1"/>
    <col min="3076" max="3076" width="18.75" style="3" bestFit="1" customWidth="1"/>
    <col min="3077" max="3077" width="10.375" style="3" customWidth="1"/>
    <col min="3078" max="3328" width="9" style="3"/>
    <col min="3329" max="3329" width="25" style="3" customWidth="1"/>
    <col min="3330" max="3330" width="16.625" style="3" customWidth="1"/>
    <col min="3331" max="3331" width="17.125" style="3" customWidth="1"/>
    <col min="3332" max="3332" width="18.75" style="3" bestFit="1" customWidth="1"/>
    <col min="3333" max="3333" width="10.375" style="3" customWidth="1"/>
    <col min="3334" max="3584" width="9" style="3"/>
    <col min="3585" max="3585" width="25" style="3" customWidth="1"/>
    <col min="3586" max="3586" width="16.625" style="3" customWidth="1"/>
    <col min="3587" max="3587" width="17.125" style="3" customWidth="1"/>
    <col min="3588" max="3588" width="18.75" style="3" bestFit="1" customWidth="1"/>
    <col min="3589" max="3589" width="10.375" style="3" customWidth="1"/>
    <col min="3590" max="3840" width="9" style="3"/>
    <col min="3841" max="3841" width="25" style="3" customWidth="1"/>
    <col min="3842" max="3842" width="16.625" style="3" customWidth="1"/>
    <col min="3843" max="3843" width="17.125" style="3" customWidth="1"/>
    <col min="3844" max="3844" width="18.75" style="3" bestFit="1" customWidth="1"/>
    <col min="3845" max="3845" width="10.375" style="3" customWidth="1"/>
    <col min="3846" max="4096" width="9" style="3"/>
    <col min="4097" max="4097" width="25" style="3" customWidth="1"/>
    <col min="4098" max="4098" width="16.625" style="3" customWidth="1"/>
    <col min="4099" max="4099" width="17.125" style="3" customWidth="1"/>
    <col min="4100" max="4100" width="18.75" style="3" bestFit="1" customWidth="1"/>
    <col min="4101" max="4101" width="10.375" style="3" customWidth="1"/>
    <col min="4102" max="4352" width="9" style="3"/>
    <col min="4353" max="4353" width="25" style="3" customWidth="1"/>
    <col min="4354" max="4354" width="16.625" style="3" customWidth="1"/>
    <col min="4355" max="4355" width="17.125" style="3" customWidth="1"/>
    <col min="4356" max="4356" width="18.75" style="3" bestFit="1" customWidth="1"/>
    <col min="4357" max="4357" width="10.375" style="3" customWidth="1"/>
    <col min="4358" max="4608" width="9" style="3"/>
    <col min="4609" max="4609" width="25" style="3" customWidth="1"/>
    <col min="4610" max="4610" width="16.625" style="3" customWidth="1"/>
    <col min="4611" max="4611" width="17.125" style="3" customWidth="1"/>
    <col min="4612" max="4612" width="18.75" style="3" bestFit="1" customWidth="1"/>
    <col min="4613" max="4613" width="10.375" style="3" customWidth="1"/>
    <col min="4614" max="4864" width="9" style="3"/>
    <col min="4865" max="4865" width="25" style="3" customWidth="1"/>
    <col min="4866" max="4866" width="16.625" style="3" customWidth="1"/>
    <col min="4867" max="4867" width="17.125" style="3" customWidth="1"/>
    <col min="4868" max="4868" width="18.75" style="3" bestFit="1" customWidth="1"/>
    <col min="4869" max="4869" width="10.375" style="3" customWidth="1"/>
    <col min="4870" max="5120" width="9" style="3"/>
    <col min="5121" max="5121" width="25" style="3" customWidth="1"/>
    <col min="5122" max="5122" width="16.625" style="3" customWidth="1"/>
    <col min="5123" max="5123" width="17.125" style="3" customWidth="1"/>
    <col min="5124" max="5124" width="18.75" style="3" bestFit="1" customWidth="1"/>
    <col min="5125" max="5125" width="10.375" style="3" customWidth="1"/>
    <col min="5126" max="5376" width="9" style="3"/>
    <col min="5377" max="5377" width="25" style="3" customWidth="1"/>
    <col min="5378" max="5378" width="16.625" style="3" customWidth="1"/>
    <col min="5379" max="5379" width="17.125" style="3" customWidth="1"/>
    <col min="5380" max="5380" width="18.75" style="3" bestFit="1" customWidth="1"/>
    <col min="5381" max="5381" width="10.375" style="3" customWidth="1"/>
    <col min="5382" max="5632" width="9" style="3"/>
    <col min="5633" max="5633" width="25" style="3" customWidth="1"/>
    <col min="5634" max="5634" width="16.625" style="3" customWidth="1"/>
    <col min="5635" max="5635" width="17.125" style="3" customWidth="1"/>
    <col min="5636" max="5636" width="18.75" style="3" bestFit="1" customWidth="1"/>
    <col min="5637" max="5637" width="10.375" style="3" customWidth="1"/>
    <col min="5638" max="5888" width="9" style="3"/>
    <col min="5889" max="5889" width="25" style="3" customWidth="1"/>
    <col min="5890" max="5890" width="16.625" style="3" customWidth="1"/>
    <col min="5891" max="5891" width="17.125" style="3" customWidth="1"/>
    <col min="5892" max="5892" width="18.75" style="3" bestFit="1" customWidth="1"/>
    <col min="5893" max="5893" width="10.375" style="3" customWidth="1"/>
    <col min="5894" max="6144" width="9" style="3"/>
    <col min="6145" max="6145" width="25" style="3" customWidth="1"/>
    <col min="6146" max="6146" width="16.625" style="3" customWidth="1"/>
    <col min="6147" max="6147" width="17.125" style="3" customWidth="1"/>
    <col min="6148" max="6148" width="18.75" style="3" bestFit="1" customWidth="1"/>
    <col min="6149" max="6149" width="10.375" style="3" customWidth="1"/>
    <col min="6150" max="6400" width="9" style="3"/>
    <col min="6401" max="6401" width="25" style="3" customWidth="1"/>
    <col min="6402" max="6402" width="16.625" style="3" customWidth="1"/>
    <col min="6403" max="6403" width="17.125" style="3" customWidth="1"/>
    <col min="6404" max="6404" width="18.75" style="3" bestFit="1" customWidth="1"/>
    <col min="6405" max="6405" width="10.375" style="3" customWidth="1"/>
    <col min="6406" max="6656" width="9" style="3"/>
    <col min="6657" max="6657" width="25" style="3" customWidth="1"/>
    <col min="6658" max="6658" width="16.625" style="3" customWidth="1"/>
    <col min="6659" max="6659" width="17.125" style="3" customWidth="1"/>
    <col min="6660" max="6660" width="18.75" style="3" bestFit="1" customWidth="1"/>
    <col min="6661" max="6661" width="10.375" style="3" customWidth="1"/>
    <col min="6662" max="6912" width="9" style="3"/>
    <col min="6913" max="6913" width="25" style="3" customWidth="1"/>
    <col min="6914" max="6914" width="16.625" style="3" customWidth="1"/>
    <col min="6915" max="6915" width="17.125" style="3" customWidth="1"/>
    <col min="6916" max="6916" width="18.75" style="3" bestFit="1" customWidth="1"/>
    <col min="6917" max="6917" width="10.375" style="3" customWidth="1"/>
    <col min="6918" max="7168" width="9" style="3"/>
    <col min="7169" max="7169" width="25" style="3" customWidth="1"/>
    <col min="7170" max="7170" width="16.625" style="3" customWidth="1"/>
    <col min="7171" max="7171" width="17.125" style="3" customWidth="1"/>
    <col min="7172" max="7172" width="18.75" style="3" bestFit="1" customWidth="1"/>
    <col min="7173" max="7173" width="10.375" style="3" customWidth="1"/>
    <col min="7174" max="7424" width="9" style="3"/>
    <col min="7425" max="7425" width="25" style="3" customWidth="1"/>
    <col min="7426" max="7426" width="16.625" style="3" customWidth="1"/>
    <col min="7427" max="7427" width="17.125" style="3" customWidth="1"/>
    <col min="7428" max="7428" width="18.75" style="3" bestFit="1" customWidth="1"/>
    <col min="7429" max="7429" width="10.375" style="3" customWidth="1"/>
    <col min="7430" max="7680" width="9" style="3"/>
    <col min="7681" max="7681" width="25" style="3" customWidth="1"/>
    <col min="7682" max="7682" width="16.625" style="3" customWidth="1"/>
    <col min="7683" max="7683" width="17.125" style="3" customWidth="1"/>
    <col min="7684" max="7684" width="18.75" style="3" bestFit="1" customWidth="1"/>
    <col min="7685" max="7685" width="10.375" style="3" customWidth="1"/>
    <col min="7686" max="7936" width="9" style="3"/>
    <col min="7937" max="7937" width="25" style="3" customWidth="1"/>
    <col min="7938" max="7938" width="16.625" style="3" customWidth="1"/>
    <col min="7939" max="7939" width="17.125" style="3" customWidth="1"/>
    <col min="7940" max="7940" width="18.75" style="3" bestFit="1" customWidth="1"/>
    <col min="7941" max="7941" width="10.375" style="3" customWidth="1"/>
    <col min="7942" max="8192" width="9" style="3"/>
    <col min="8193" max="8193" width="25" style="3" customWidth="1"/>
    <col min="8194" max="8194" width="16.625" style="3" customWidth="1"/>
    <col min="8195" max="8195" width="17.125" style="3" customWidth="1"/>
    <col min="8196" max="8196" width="18.75" style="3" bestFit="1" customWidth="1"/>
    <col min="8197" max="8197" width="10.375" style="3" customWidth="1"/>
    <col min="8198" max="8448" width="9" style="3"/>
    <col min="8449" max="8449" width="25" style="3" customWidth="1"/>
    <col min="8450" max="8450" width="16.625" style="3" customWidth="1"/>
    <col min="8451" max="8451" width="17.125" style="3" customWidth="1"/>
    <col min="8452" max="8452" width="18.75" style="3" bestFit="1" customWidth="1"/>
    <col min="8453" max="8453" width="10.375" style="3" customWidth="1"/>
    <col min="8454" max="8704" width="9" style="3"/>
    <col min="8705" max="8705" width="25" style="3" customWidth="1"/>
    <col min="8706" max="8706" width="16.625" style="3" customWidth="1"/>
    <col min="8707" max="8707" width="17.125" style="3" customWidth="1"/>
    <col min="8708" max="8708" width="18.75" style="3" bestFit="1" customWidth="1"/>
    <col min="8709" max="8709" width="10.375" style="3" customWidth="1"/>
    <col min="8710" max="8960" width="9" style="3"/>
    <col min="8961" max="8961" width="25" style="3" customWidth="1"/>
    <col min="8962" max="8962" width="16.625" style="3" customWidth="1"/>
    <col min="8963" max="8963" width="17.125" style="3" customWidth="1"/>
    <col min="8964" max="8964" width="18.75" style="3" bestFit="1" customWidth="1"/>
    <col min="8965" max="8965" width="10.375" style="3" customWidth="1"/>
    <col min="8966" max="9216" width="9" style="3"/>
    <col min="9217" max="9217" width="25" style="3" customWidth="1"/>
    <col min="9218" max="9218" width="16.625" style="3" customWidth="1"/>
    <col min="9219" max="9219" width="17.125" style="3" customWidth="1"/>
    <col min="9220" max="9220" width="18.75" style="3" bestFit="1" customWidth="1"/>
    <col min="9221" max="9221" width="10.375" style="3" customWidth="1"/>
    <col min="9222" max="9472" width="9" style="3"/>
    <col min="9473" max="9473" width="25" style="3" customWidth="1"/>
    <col min="9474" max="9474" width="16.625" style="3" customWidth="1"/>
    <col min="9475" max="9475" width="17.125" style="3" customWidth="1"/>
    <col min="9476" max="9476" width="18.75" style="3" bestFit="1" customWidth="1"/>
    <col min="9477" max="9477" width="10.375" style="3" customWidth="1"/>
    <col min="9478" max="9728" width="9" style="3"/>
    <col min="9729" max="9729" width="25" style="3" customWidth="1"/>
    <col min="9730" max="9730" width="16.625" style="3" customWidth="1"/>
    <col min="9731" max="9731" width="17.125" style="3" customWidth="1"/>
    <col min="9732" max="9732" width="18.75" style="3" bestFit="1" customWidth="1"/>
    <col min="9733" max="9733" width="10.375" style="3" customWidth="1"/>
    <col min="9734" max="9984" width="9" style="3"/>
    <col min="9985" max="9985" width="25" style="3" customWidth="1"/>
    <col min="9986" max="9986" width="16.625" style="3" customWidth="1"/>
    <col min="9987" max="9987" width="17.125" style="3" customWidth="1"/>
    <col min="9988" max="9988" width="18.75" style="3" bestFit="1" customWidth="1"/>
    <col min="9989" max="9989" width="10.375" style="3" customWidth="1"/>
    <col min="9990" max="10240" width="9" style="3"/>
    <col min="10241" max="10241" width="25" style="3" customWidth="1"/>
    <col min="10242" max="10242" width="16.625" style="3" customWidth="1"/>
    <col min="10243" max="10243" width="17.125" style="3" customWidth="1"/>
    <col min="10244" max="10244" width="18.75" style="3" bestFit="1" customWidth="1"/>
    <col min="10245" max="10245" width="10.375" style="3" customWidth="1"/>
    <col min="10246" max="10496" width="9" style="3"/>
    <col min="10497" max="10497" width="25" style="3" customWidth="1"/>
    <col min="10498" max="10498" width="16.625" style="3" customWidth="1"/>
    <col min="10499" max="10499" width="17.125" style="3" customWidth="1"/>
    <col min="10500" max="10500" width="18.75" style="3" bestFit="1" customWidth="1"/>
    <col min="10501" max="10501" width="10.375" style="3" customWidth="1"/>
    <col min="10502" max="10752" width="9" style="3"/>
    <col min="10753" max="10753" width="25" style="3" customWidth="1"/>
    <col min="10754" max="10754" width="16.625" style="3" customWidth="1"/>
    <col min="10755" max="10755" width="17.125" style="3" customWidth="1"/>
    <col min="10756" max="10756" width="18.75" style="3" bestFit="1" customWidth="1"/>
    <col min="10757" max="10757" width="10.375" style="3" customWidth="1"/>
    <col min="10758" max="11008" width="9" style="3"/>
    <col min="11009" max="11009" width="25" style="3" customWidth="1"/>
    <col min="11010" max="11010" width="16.625" style="3" customWidth="1"/>
    <col min="11011" max="11011" width="17.125" style="3" customWidth="1"/>
    <col min="11012" max="11012" width="18.75" style="3" bestFit="1" customWidth="1"/>
    <col min="11013" max="11013" width="10.375" style="3" customWidth="1"/>
    <col min="11014" max="11264" width="9" style="3"/>
    <col min="11265" max="11265" width="25" style="3" customWidth="1"/>
    <col min="11266" max="11266" width="16.625" style="3" customWidth="1"/>
    <col min="11267" max="11267" width="17.125" style="3" customWidth="1"/>
    <col min="11268" max="11268" width="18.75" style="3" bestFit="1" customWidth="1"/>
    <col min="11269" max="11269" width="10.375" style="3" customWidth="1"/>
    <col min="11270" max="11520" width="9" style="3"/>
    <col min="11521" max="11521" width="25" style="3" customWidth="1"/>
    <col min="11522" max="11522" width="16.625" style="3" customWidth="1"/>
    <col min="11523" max="11523" width="17.125" style="3" customWidth="1"/>
    <col min="11524" max="11524" width="18.75" style="3" bestFit="1" customWidth="1"/>
    <col min="11525" max="11525" width="10.375" style="3" customWidth="1"/>
    <col min="11526" max="11776" width="9" style="3"/>
    <col min="11777" max="11777" width="25" style="3" customWidth="1"/>
    <col min="11778" max="11778" width="16.625" style="3" customWidth="1"/>
    <col min="11779" max="11779" width="17.125" style="3" customWidth="1"/>
    <col min="11780" max="11780" width="18.75" style="3" bestFit="1" customWidth="1"/>
    <col min="11781" max="11781" width="10.375" style="3" customWidth="1"/>
    <col min="11782" max="12032" width="9" style="3"/>
    <col min="12033" max="12033" width="25" style="3" customWidth="1"/>
    <col min="12034" max="12034" width="16.625" style="3" customWidth="1"/>
    <col min="12035" max="12035" width="17.125" style="3" customWidth="1"/>
    <col min="12036" max="12036" width="18.75" style="3" bestFit="1" customWidth="1"/>
    <col min="12037" max="12037" width="10.375" style="3" customWidth="1"/>
    <col min="12038" max="12288" width="9" style="3"/>
    <col min="12289" max="12289" width="25" style="3" customWidth="1"/>
    <col min="12290" max="12290" width="16.625" style="3" customWidth="1"/>
    <col min="12291" max="12291" width="17.125" style="3" customWidth="1"/>
    <col min="12292" max="12292" width="18.75" style="3" bestFit="1" customWidth="1"/>
    <col min="12293" max="12293" width="10.375" style="3" customWidth="1"/>
    <col min="12294" max="12544" width="9" style="3"/>
    <col min="12545" max="12545" width="25" style="3" customWidth="1"/>
    <col min="12546" max="12546" width="16.625" style="3" customWidth="1"/>
    <col min="12547" max="12547" width="17.125" style="3" customWidth="1"/>
    <col min="12548" max="12548" width="18.75" style="3" bestFit="1" customWidth="1"/>
    <col min="12549" max="12549" width="10.375" style="3" customWidth="1"/>
    <col min="12550" max="12800" width="9" style="3"/>
    <col min="12801" max="12801" width="25" style="3" customWidth="1"/>
    <col min="12802" max="12802" width="16.625" style="3" customWidth="1"/>
    <col min="12803" max="12803" width="17.125" style="3" customWidth="1"/>
    <col min="12804" max="12804" width="18.75" style="3" bestFit="1" customWidth="1"/>
    <col min="12805" max="12805" width="10.375" style="3" customWidth="1"/>
    <col min="12806" max="13056" width="9" style="3"/>
    <col min="13057" max="13057" width="25" style="3" customWidth="1"/>
    <col min="13058" max="13058" width="16.625" style="3" customWidth="1"/>
    <col min="13059" max="13059" width="17.125" style="3" customWidth="1"/>
    <col min="13060" max="13060" width="18.75" style="3" bestFit="1" customWidth="1"/>
    <col min="13061" max="13061" width="10.375" style="3" customWidth="1"/>
    <col min="13062" max="13312" width="9" style="3"/>
    <col min="13313" max="13313" width="25" style="3" customWidth="1"/>
    <col min="13314" max="13314" width="16.625" style="3" customWidth="1"/>
    <col min="13315" max="13315" width="17.125" style="3" customWidth="1"/>
    <col min="13316" max="13316" width="18.75" style="3" bestFit="1" customWidth="1"/>
    <col min="13317" max="13317" width="10.375" style="3" customWidth="1"/>
    <col min="13318" max="13568" width="9" style="3"/>
    <col min="13569" max="13569" width="25" style="3" customWidth="1"/>
    <col min="13570" max="13570" width="16.625" style="3" customWidth="1"/>
    <col min="13571" max="13571" width="17.125" style="3" customWidth="1"/>
    <col min="13572" max="13572" width="18.75" style="3" bestFit="1" customWidth="1"/>
    <col min="13573" max="13573" width="10.375" style="3" customWidth="1"/>
    <col min="13574" max="13824" width="9" style="3"/>
    <col min="13825" max="13825" width="25" style="3" customWidth="1"/>
    <col min="13826" max="13826" width="16.625" style="3" customWidth="1"/>
    <col min="13827" max="13827" width="17.125" style="3" customWidth="1"/>
    <col min="13828" max="13828" width="18.75" style="3" bestFit="1" customWidth="1"/>
    <col min="13829" max="13829" width="10.375" style="3" customWidth="1"/>
    <col min="13830" max="14080" width="9" style="3"/>
    <col min="14081" max="14081" width="25" style="3" customWidth="1"/>
    <col min="14082" max="14082" width="16.625" style="3" customWidth="1"/>
    <col min="14083" max="14083" width="17.125" style="3" customWidth="1"/>
    <col min="14084" max="14084" width="18.75" style="3" bestFit="1" customWidth="1"/>
    <col min="14085" max="14085" width="10.375" style="3" customWidth="1"/>
    <col min="14086" max="14336" width="9" style="3"/>
    <col min="14337" max="14337" width="25" style="3" customWidth="1"/>
    <col min="14338" max="14338" width="16.625" style="3" customWidth="1"/>
    <col min="14339" max="14339" width="17.125" style="3" customWidth="1"/>
    <col min="14340" max="14340" width="18.75" style="3" bestFit="1" customWidth="1"/>
    <col min="14341" max="14341" width="10.375" style="3" customWidth="1"/>
    <col min="14342" max="14592" width="9" style="3"/>
    <col min="14593" max="14593" width="25" style="3" customWidth="1"/>
    <col min="14594" max="14594" width="16.625" style="3" customWidth="1"/>
    <col min="14595" max="14595" width="17.125" style="3" customWidth="1"/>
    <col min="14596" max="14596" width="18.75" style="3" bestFit="1" customWidth="1"/>
    <col min="14597" max="14597" width="10.375" style="3" customWidth="1"/>
    <col min="14598" max="14848" width="9" style="3"/>
    <col min="14849" max="14849" width="25" style="3" customWidth="1"/>
    <col min="14850" max="14850" width="16.625" style="3" customWidth="1"/>
    <col min="14851" max="14851" width="17.125" style="3" customWidth="1"/>
    <col min="14852" max="14852" width="18.75" style="3" bestFit="1" customWidth="1"/>
    <col min="14853" max="14853" width="10.375" style="3" customWidth="1"/>
    <col min="14854" max="15104" width="9" style="3"/>
    <col min="15105" max="15105" width="25" style="3" customWidth="1"/>
    <col min="15106" max="15106" width="16.625" style="3" customWidth="1"/>
    <col min="15107" max="15107" width="17.125" style="3" customWidth="1"/>
    <col min="15108" max="15108" width="18.75" style="3" bestFit="1" customWidth="1"/>
    <col min="15109" max="15109" width="10.375" style="3" customWidth="1"/>
    <col min="15110" max="15360" width="9" style="3"/>
    <col min="15361" max="15361" width="25" style="3" customWidth="1"/>
    <col min="15362" max="15362" width="16.625" style="3" customWidth="1"/>
    <col min="15363" max="15363" width="17.125" style="3" customWidth="1"/>
    <col min="15364" max="15364" width="18.75" style="3" bestFit="1" customWidth="1"/>
    <col min="15365" max="15365" width="10.375" style="3" customWidth="1"/>
    <col min="15366" max="15616" width="9" style="3"/>
    <col min="15617" max="15617" width="25" style="3" customWidth="1"/>
    <col min="15618" max="15618" width="16.625" style="3" customWidth="1"/>
    <col min="15619" max="15619" width="17.125" style="3" customWidth="1"/>
    <col min="15620" max="15620" width="18.75" style="3" bestFit="1" customWidth="1"/>
    <col min="15621" max="15621" width="10.375" style="3" customWidth="1"/>
    <col min="15622" max="15872" width="9" style="3"/>
    <col min="15873" max="15873" width="25" style="3" customWidth="1"/>
    <col min="15874" max="15874" width="16.625" style="3" customWidth="1"/>
    <col min="15875" max="15875" width="17.125" style="3" customWidth="1"/>
    <col min="15876" max="15876" width="18.75" style="3" bestFit="1" customWidth="1"/>
    <col min="15877" max="15877" width="10.375" style="3" customWidth="1"/>
    <col min="15878" max="16128" width="9" style="3"/>
    <col min="16129" max="16129" width="25" style="3" customWidth="1"/>
    <col min="16130" max="16130" width="16.625" style="3" customWidth="1"/>
    <col min="16131" max="16131" width="17.125" style="3" customWidth="1"/>
    <col min="16132" max="16132" width="18.75" style="3" bestFit="1" customWidth="1"/>
    <col min="16133" max="16133" width="10.375" style="3" customWidth="1"/>
    <col min="16134" max="16384" width="9" style="3"/>
  </cols>
  <sheetData>
    <row r="1" spans="1:5" x14ac:dyDescent="0.15">
      <c r="A1" s="42"/>
      <c r="B1" s="42"/>
      <c r="C1" s="42"/>
      <c r="D1" s="42"/>
      <c r="E1" s="42"/>
    </row>
    <row r="2" spans="1:5" x14ac:dyDescent="0.15">
      <c r="A2" s="42"/>
      <c r="B2" s="42"/>
      <c r="C2" s="42"/>
      <c r="D2" s="42"/>
      <c r="E2" s="42"/>
    </row>
    <row r="3" spans="1:5" ht="13.5" customHeight="1" x14ac:dyDescent="0.15"/>
    <row r="4" spans="1:5" ht="13.5" customHeight="1" x14ac:dyDescent="0.15">
      <c r="A4" s="43" t="s">
        <v>44</v>
      </c>
      <c r="B4" s="43"/>
      <c r="C4" s="43"/>
      <c r="D4" s="43"/>
      <c r="E4" s="43"/>
    </row>
    <row r="5" spans="1:5" ht="13.5" customHeight="1" x14ac:dyDescent="0.15">
      <c r="A5" s="43"/>
      <c r="B5" s="43"/>
      <c r="C5" s="43"/>
      <c r="D5" s="43"/>
      <c r="E5" s="43"/>
    </row>
    <row r="6" spans="1:5" ht="13.5" customHeight="1" x14ac:dyDescent="0.15"/>
    <row r="7" spans="1:5" ht="13.5" customHeight="1" x14ac:dyDescent="0.15">
      <c r="A7" s="33" t="s">
        <v>71</v>
      </c>
      <c r="B7" s="34"/>
      <c r="C7" s="34"/>
      <c r="D7" s="34"/>
      <c r="E7" s="35"/>
    </row>
    <row r="8" spans="1:5" ht="13.5" customHeight="1" x14ac:dyDescent="0.15">
      <c r="A8" s="36"/>
      <c r="B8" s="37"/>
      <c r="C8" s="37"/>
      <c r="D8" s="37"/>
      <c r="E8" s="38"/>
    </row>
    <row r="9" spans="1:5" ht="13.5" customHeight="1" x14ac:dyDescent="0.15">
      <c r="A9" s="36"/>
      <c r="B9" s="37"/>
      <c r="C9" s="37"/>
      <c r="D9" s="37"/>
      <c r="E9" s="38"/>
    </row>
    <row r="10" spans="1:5" ht="13.5" customHeight="1" x14ac:dyDescent="0.15">
      <c r="A10" s="36"/>
      <c r="B10" s="37"/>
      <c r="C10" s="37"/>
      <c r="D10" s="37"/>
      <c r="E10" s="38"/>
    </row>
    <row r="11" spans="1:5" ht="13.5" customHeight="1" x14ac:dyDescent="0.15">
      <c r="A11" s="39"/>
      <c r="B11" s="40"/>
      <c r="C11" s="40"/>
      <c r="D11" s="40"/>
      <c r="E11" s="41"/>
    </row>
    <row r="12" spans="1:5" ht="13.5" customHeight="1" x14ac:dyDescent="0.15"/>
    <row r="13" spans="1:5" ht="13.5" customHeight="1" x14ac:dyDescent="0.15"/>
    <row r="15" spans="1:5" ht="13.5" customHeight="1" x14ac:dyDescent="0.15"/>
    <row r="16" spans="1:5" ht="13.5" customHeight="1" x14ac:dyDescent="0.15"/>
    <row r="17" spans="2:5" ht="13.5" customHeight="1" x14ac:dyDescent="0.15">
      <c r="C17" s="20" t="s">
        <v>72</v>
      </c>
      <c r="D17" s="21" t="s">
        <v>78</v>
      </c>
    </row>
    <row r="18" spans="2:5" ht="13.5" customHeight="1" x14ac:dyDescent="0.15">
      <c r="C18" s="20" t="s">
        <v>73</v>
      </c>
      <c r="D18" s="22" t="s">
        <v>51</v>
      </c>
    </row>
    <row r="19" spans="2:5" ht="13.5" customHeight="1" x14ac:dyDescent="0.15"/>
    <row r="20" spans="2:5" ht="13.5" customHeight="1" x14ac:dyDescent="0.15"/>
    <row r="21" spans="2:5" ht="13.5" customHeight="1" x14ac:dyDescent="0.15"/>
    <row r="23" spans="2:5" x14ac:dyDescent="0.15">
      <c r="B23"/>
      <c r="C23"/>
      <c r="D23"/>
      <c r="E23"/>
    </row>
    <row r="24" spans="2:5" x14ac:dyDescent="0.15">
      <c r="B24"/>
      <c r="C24"/>
      <c r="D24"/>
      <c r="E24"/>
    </row>
    <row r="25" spans="2:5" ht="15" x14ac:dyDescent="0.15">
      <c r="B25" s="16" t="s">
        <v>39</v>
      </c>
      <c r="C25" s="16" t="s">
        <v>40</v>
      </c>
      <c r="D25" s="16" t="s">
        <v>41</v>
      </c>
      <c r="E25" s="16" t="s">
        <v>42</v>
      </c>
    </row>
    <row r="26" spans="2:5" x14ac:dyDescent="0.15">
      <c r="B26" s="23" t="s">
        <v>43</v>
      </c>
      <c r="C26" s="23" t="s">
        <v>47</v>
      </c>
      <c r="D26" s="23" t="s">
        <v>46</v>
      </c>
      <c r="E26" s="23" t="s">
        <v>45</v>
      </c>
    </row>
  </sheetData>
  <sheetProtection password="CE28" sheet="1" objects="1" scenarios="1"/>
  <mergeCells count="3">
    <mergeCell ref="A7:E11"/>
    <mergeCell ref="A1:E2"/>
    <mergeCell ref="A4:E5"/>
  </mergeCells>
  <phoneticPr fontId="1" type="noConversion"/>
  <conditionalFormatting sqref="D18">
    <cfRule type="cellIs" dxfId="115" priority="1" operator="equal">
      <formula>"Fail"</formula>
    </cfRule>
    <cfRule type="cellIs" dxfId="114" priority="2" operator="equal">
      <formula>"PASS"</formula>
    </cfRule>
  </conditionalFormatting>
  <dataValidations count="1">
    <dataValidation type="list" allowBlank="1" showInputMessage="1" showErrorMessage="1" sqref="D18">
      <formula1>"PASS,Fail,NT"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3.5" x14ac:dyDescent="0.15"/>
  <cols>
    <col min="1" max="1" width="13.875" bestFit="1" customWidth="1"/>
    <col min="2" max="2" width="50.25" bestFit="1" customWidth="1"/>
    <col min="3" max="3" width="11.375" bestFit="1" customWidth="1"/>
    <col min="4" max="4" width="10.375" bestFit="1" customWidth="1"/>
  </cols>
  <sheetData>
    <row r="1" spans="1:5" ht="15" x14ac:dyDescent="0.3">
      <c r="A1" s="27" t="s">
        <v>54</v>
      </c>
      <c r="B1" s="28" t="s">
        <v>53</v>
      </c>
      <c r="C1" s="29" t="s">
        <v>52</v>
      </c>
      <c r="D1" s="30" t="s">
        <v>55</v>
      </c>
      <c r="E1" s="24"/>
    </row>
    <row r="2" spans="1:5" ht="15" x14ac:dyDescent="0.15">
      <c r="A2" s="45" t="s">
        <v>48</v>
      </c>
      <c r="B2" s="25" t="s">
        <v>63</v>
      </c>
      <c r="C2" s="22" t="s">
        <v>50</v>
      </c>
      <c r="D2" s="26"/>
      <c r="E2" s="24"/>
    </row>
    <row r="3" spans="1:5" ht="15" x14ac:dyDescent="0.15">
      <c r="A3" s="46"/>
      <c r="B3" s="25" t="s">
        <v>64</v>
      </c>
      <c r="C3" s="22" t="s">
        <v>50</v>
      </c>
      <c r="D3" s="26"/>
      <c r="E3" s="24"/>
    </row>
    <row r="4" spans="1:5" ht="15" x14ac:dyDescent="0.15">
      <c r="A4" s="46"/>
      <c r="B4" s="25" t="s">
        <v>65</v>
      </c>
      <c r="C4" s="22" t="s">
        <v>50</v>
      </c>
      <c r="D4" s="26"/>
      <c r="E4" s="24"/>
    </row>
    <row r="5" spans="1:5" ht="15" x14ac:dyDescent="0.15">
      <c r="A5" s="46"/>
      <c r="B5" s="25" t="s">
        <v>66</v>
      </c>
      <c r="C5" s="22" t="s">
        <v>50</v>
      </c>
      <c r="D5" s="26"/>
      <c r="E5" s="24"/>
    </row>
    <row r="6" spans="1:5" ht="15" x14ac:dyDescent="0.15">
      <c r="A6" s="46"/>
      <c r="B6" s="25" t="s">
        <v>67</v>
      </c>
      <c r="C6" s="22" t="s">
        <v>51</v>
      </c>
      <c r="D6" s="26"/>
      <c r="E6" s="24"/>
    </row>
    <row r="7" spans="1:5" ht="15" x14ac:dyDescent="0.15">
      <c r="A7" s="46"/>
      <c r="B7" s="25" t="s">
        <v>81</v>
      </c>
      <c r="C7" s="22" t="s">
        <v>50</v>
      </c>
      <c r="D7" s="26"/>
      <c r="E7" s="24"/>
    </row>
    <row r="8" spans="1:5" ht="15" x14ac:dyDescent="0.15">
      <c r="A8" s="44" t="s">
        <v>49</v>
      </c>
      <c r="B8" s="25" t="s">
        <v>68</v>
      </c>
      <c r="C8" s="22" t="s">
        <v>50</v>
      </c>
      <c r="D8" s="26"/>
      <c r="E8" s="24"/>
    </row>
    <row r="9" spans="1:5" ht="15" x14ac:dyDescent="0.15">
      <c r="A9" s="44"/>
      <c r="B9" s="25" t="s">
        <v>69</v>
      </c>
      <c r="C9" s="22" t="s">
        <v>50</v>
      </c>
      <c r="D9" s="26"/>
      <c r="E9" s="24"/>
    </row>
    <row r="10" spans="1:5" ht="15" x14ac:dyDescent="0.15">
      <c r="A10" s="44"/>
      <c r="B10" s="25" t="s">
        <v>70</v>
      </c>
      <c r="C10" s="22" t="s">
        <v>51</v>
      </c>
      <c r="D10" s="26"/>
      <c r="E10" s="24"/>
    </row>
    <row r="11" spans="1:5" ht="15" x14ac:dyDescent="0.15">
      <c r="A11" s="44"/>
      <c r="B11" s="25" t="s">
        <v>77</v>
      </c>
      <c r="C11" s="22" t="s">
        <v>50</v>
      </c>
      <c r="D11" s="26"/>
      <c r="E11" s="24"/>
    </row>
    <row r="12" spans="1:5" x14ac:dyDescent="0.15">
      <c r="A12" s="24"/>
      <c r="B12" s="24"/>
      <c r="C12" s="24"/>
      <c r="D12" s="24"/>
      <c r="E12" s="24"/>
    </row>
    <row r="13" spans="1:5" x14ac:dyDescent="0.15">
      <c r="A13" s="24"/>
      <c r="B13" s="24"/>
      <c r="C13" s="24"/>
      <c r="D13" s="24"/>
      <c r="E13" s="24"/>
    </row>
    <row r="14" spans="1:5" x14ac:dyDescent="0.15">
      <c r="A14" s="24"/>
      <c r="B14" s="24"/>
      <c r="C14" s="24"/>
      <c r="D14" s="24"/>
      <c r="E14" s="24"/>
    </row>
    <row r="15" spans="1:5" x14ac:dyDescent="0.15">
      <c r="A15" s="24"/>
      <c r="B15" s="24"/>
      <c r="C15" s="24"/>
      <c r="D15" s="24"/>
      <c r="E15" s="24"/>
    </row>
    <row r="16" spans="1:5" x14ac:dyDescent="0.15">
      <c r="A16" s="24"/>
      <c r="B16" s="24"/>
      <c r="C16" s="24"/>
      <c r="D16" s="24"/>
      <c r="E16" s="24"/>
    </row>
    <row r="17" spans="1:5" x14ac:dyDescent="0.15">
      <c r="A17" s="24"/>
      <c r="B17" s="24"/>
      <c r="C17" s="24"/>
      <c r="D17" s="24"/>
      <c r="E17" s="24"/>
    </row>
    <row r="18" spans="1:5" x14ac:dyDescent="0.15">
      <c r="A18" s="24"/>
      <c r="B18" s="24"/>
      <c r="C18" s="24"/>
      <c r="D18" s="24"/>
      <c r="E18" s="24"/>
    </row>
    <row r="19" spans="1:5" x14ac:dyDescent="0.15">
      <c r="A19" s="24"/>
      <c r="B19" s="24"/>
      <c r="C19" s="24"/>
      <c r="D19" s="24"/>
      <c r="E19" s="24"/>
    </row>
    <row r="20" spans="1:5" x14ac:dyDescent="0.15">
      <c r="A20" s="24"/>
      <c r="B20" s="24"/>
      <c r="C20" s="24"/>
      <c r="D20" s="24"/>
      <c r="E20" s="24"/>
    </row>
    <row r="21" spans="1:5" x14ac:dyDescent="0.15">
      <c r="A21" s="24"/>
      <c r="B21" s="24"/>
      <c r="C21" s="24"/>
      <c r="D21" s="24"/>
      <c r="E21" s="24"/>
    </row>
    <row r="22" spans="1:5" x14ac:dyDescent="0.15">
      <c r="A22" s="24"/>
      <c r="B22" s="24"/>
      <c r="C22" s="24"/>
      <c r="D22" s="24"/>
      <c r="E22" s="24"/>
    </row>
    <row r="23" spans="1:5" x14ac:dyDescent="0.15">
      <c r="A23" s="24"/>
      <c r="B23" s="24"/>
      <c r="C23" s="24"/>
      <c r="D23" s="24"/>
      <c r="E23" s="24"/>
    </row>
    <row r="24" spans="1:5" x14ac:dyDescent="0.15">
      <c r="A24" s="24"/>
      <c r="B24" s="24"/>
      <c r="C24" s="24"/>
      <c r="D24" s="24"/>
      <c r="E24" s="24"/>
    </row>
    <row r="25" spans="1:5" x14ac:dyDescent="0.15">
      <c r="A25" s="24"/>
      <c r="B25" s="24"/>
      <c r="C25" s="24"/>
      <c r="D25" s="24"/>
      <c r="E25" s="24"/>
    </row>
    <row r="26" spans="1:5" x14ac:dyDescent="0.15">
      <c r="A26" s="24"/>
      <c r="B26" s="24"/>
      <c r="C26" s="24"/>
      <c r="D26" s="24"/>
      <c r="E26" s="24"/>
    </row>
    <row r="27" spans="1:5" x14ac:dyDescent="0.15">
      <c r="A27" s="24"/>
      <c r="B27" s="24"/>
      <c r="C27" s="24"/>
      <c r="D27" s="24"/>
      <c r="E27" s="24"/>
    </row>
    <row r="28" spans="1:5" x14ac:dyDescent="0.15">
      <c r="A28" s="24"/>
      <c r="B28" s="24"/>
      <c r="C28" s="24"/>
      <c r="D28" s="24"/>
      <c r="E28" s="24"/>
    </row>
    <row r="29" spans="1:5" x14ac:dyDescent="0.15">
      <c r="A29" s="24"/>
      <c r="B29" s="24"/>
      <c r="C29" s="24"/>
      <c r="D29" s="24"/>
      <c r="E29" s="24"/>
    </row>
    <row r="30" spans="1:5" x14ac:dyDescent="0.15">
      <c r="A30" s="24"/>
      <c r="B30" s="24"/>
      <c r="C30" s="24"/>
      <c r="D30" s="24"/>
      <c r="E30" s="24"/>
    </row>
    <row r="31" spans="1:5" x14ac:dyDescent="0.15">
      <c r="A31" s="24"/>
      <c r="B31" s="24"/>
      <c r="C31" s="24"/>
      <c r="D31" s="24"/>
      <c r="E31" s="24"/>
    </row>
    <row r="32" spans="1:5" x14ac:dyDescent="0.15">
      <c r="A32" s="24"/>
      <c r="B32" s="24"/>
      <c r="C32" s="24"/>
      <c r="D32" s="24"/>
      <c r="E32" s="24"/>
    </row>
    <row r="33" spans="1:5" x14ac:dyDescent="0.15">
      <c r="A33" s="24"/>
      <c r="B33" s="24"/>
      <c r="C33" s="24"/>
      <c r="D33" s="24"/>
      <c r="E33" s="24"/>
    </row>
    <row r="34" spans="1:5" x14ac:dyDescent="0.15">
      <c r="A34" s="24"/>
      <c r="B34" s="24"/>
      <c r="C34" s="24"/>
      <c r="D34" s="24"/>
      <c r="E34" s="24"/>
    </row>
    <row r="35" spans="1:5" x14ac:dyDescent="0.15">
      <c r="A35" s="24"/>
      <c r="B35" s="24"/>
      <c r="C35" s="24"/>
      <c r="D35" s="24"/>
      <c r="E35" s="24"/>
    </row>
    <row r="36" spans="1:5" x14ac:dyDescent="0.15">
      <c r="A36" s="24"/>
      <c r="B36" s="24"/>
      <c r="C36" s="24"/>
      <c r="D36" s="24"/>
      <c r="E36" s="24"/>
    </row>
    <row r="37" spans="1:5" x14ac:dyDescent="0.15">
      <c r="A37" s="24"/>
      <c r="B37" s="24"/>
      <c r="C37" s="24"/>
      <c r="D37" s="24"/>
      <c r="E37" s="24"/>
    </row>
    <row r="38" spans="1:5" x14ac:dyDescent="0.15">
      <c r="A38" s="24"/>
      <c r="B38" s="24"/>
      <c r="C38" s="24"/>
      <c r="D38" s="24"/>
      <c r="E38" s="24"/>
    </row>
    <row r="39" spans="1:5" x14ac:dyDescent="0.15">
      <c r="A39" s="24"/>
      <c r="B39" s="24"/>
      <c r="C39" s="24"/>
      <c r="D39" s="24"/>
      <c r="E39" s="24"/>
    </row>
    <row r="40" spans="1:5" x14ac:dyDescent="0.15">
      <c r="A40" s="24"/>
      <c r="B40" s="24"/>
      <c r="C40" s="24"/>
      <c r="D40" s="24"/>
      <c r="E40" s="24"/>
    </row>
    <row r="41" spans="1:5" x14ac:dyDescent="0.15">
      <c r="A41" s="24"/>
      <c r="B41" s="24"/>
      <c r="C41" s="24"/>
      <c r="D41" s="24"/>
      <c r="E41" s="24"/>
    </row>
    <row r="42" spans="1:5" x14ac:dyDescent="0.15">
      <c r="A42" s="24"/>
      <c r="B42" s="24"/>
      <c r="C42" s="24"/>
      <c r="D42" s="24"/>
      <c r="E42" s="24"/>
    </row>
    <row r="43" spans="1:5" x14ac:dyDescent="0.15">
      <c r="A43" s="24"/>
      <c r="B43" s="24"/>
      <c r="C43" s="24"/>
      <c r="D43" s="24"/>
      <c r="E43" s="24"/>
    </row>
    <row r="44" spans="1:5" x14ac:dyDescent="0.15">
      <c r="A44" s="24"/>
      <c r="B44" s="24"/>
      <c r="C44" s="24"/>
      <c r="D44" s="24"/>
      <c r="E44" s="24"/>
    </row>
    <row r="45" spans="1:5" x14ac:dyDescent="0.15">
      <c r="A45" s="24"/>
      <c r="B45" s="24"/>
      <c r="C45" s="24"/>
      <c r="D45" s="24"/>
      <c r="E45" s="24"/>
    </row>
    <row r="46" spans="1:5" x14ac:dyDescent="0.15">
      <c r="A46" s="24"/>
      <c r="B46" s="24"/>
      <c r="C46" s="24"/>
      <c r="D46" s="24"/>
      <c r="E46" s="24"/>
    </row>
    <row r="47" spans="1:5" x14ac:dyDescent="0.15">
      <c r="A47" s="24"/>
      <c r="B47" s="24"/>
      <c r="C47" s="24"/>
      <c r="D47" s="24"/>
      <c r="E47" s="24"/>
    </row>
    <row r="48" spans="1:5" x14ac:dyDescent="0.15">
      <c r="A48" s="24"/>
      <c r="B48" s="24"/>
      <c r="C48" s="24"/>
      <c r="D48" s="24"/>
      <c r="E48" s="24"/>
    </row>
    <row r="49" spans="1:5" x14ac:dyDescent="0.15">
      <c r="A49" s="24"/>
      <c r="B49" s="24"/>
      <c r="C49" s="24"/>
      <c r="D49" s="24"/>
      <c r="E49" s="24"/>
    </row>
    <row r="50" spans="1:5" x14ac:dyDescent="0.15">
      <c r="A50" s="24"/>
      <c r="B50" s="24"/>
      <c r="C50" s="24"/>
      <c r="D50" s="24"/>
      <c r="E50" s="24"/>
    </row>
    <row r="51" spans="1:5" x14ac:dyDescent="0.15">
      <c r="A51" s="24"/>
      <c r="B51" s="24"/>
      <c r="C51" s="24"/>
      <c r="D51" s="24"/>
      <c r="E51" s="24"/>
    </row>
  </sheetData>
  <sheetProtection password="CE28" sheet="1" objects="1" scenarios="1"/>
  <mergeCells count="2">
    <mergeCell ref="A8:A11"/>
    <mergeCell ref="A2:A7"/>
  </mergeCells>
  <phoneticPr fontId="1" type="noConversion"/>
  <conditionalFormatting sqref="C2:C7">
    <cfRule type="cellIs" dxfId="113" priority="3" operator="equal">
      <formula>"Fail"</formula>
    </cfRule>
    <cfRule type="cellIs" dxfId="112" priority="4" operator="equal">
      <formula>"PASS"</formula>
    </cfRule>
  </conditionalFormatting>
  <conditionalFormatting sqref="C8:C11">
    <cfRule type="cellIs" dxfId="111" priority="1" operator="equal">
      <formula>"Fail"</formula>
    </cfRule>
    <cfRule type="cellIs" dxfId="110" priority="2" operator="equal">
      <formula>"PASS"</formula>
    </cfRule>
  </conditionalFormatting>
  <dataValidations count="1">
    <dataValidation type="list" allowBlank="1" showInputMessage="1" showErrorMessage="1" sqref="C2:C11">
      <formula1>"PASS,Fail,NT"</formula1>
    </dataValidation>
  </dataValidations>
  <hyperlinks>
    <hyperlink ref="B2" location="'2.4G'!C1" display="TX Power"/>
    <hyperlink ref="B3" location="'2.4G'!J1" display="EVM"/>
    <hyperlink ref="B4" location="'2.4G'!Q1" display="Frequency Tolerancel"/>
    <hyperlink ref="B5" location="'2.4G'!V1" display="Mask"/>
    <hyperlink ref="B6" location="'2.4G'!AA1" display="PowerON/OFF RampTime"/>
    <hyperlink ref="B7" location="'2.4G'!AK1" display="RF carrier suppression"/>
    <hyperlink ref="B8" location="'2.4G'!AU1" display="Receive Sensitivity"/>
    <hyperlink ref="B9" location="'2.4G'!BB1" display="Receiver maximum input level"/>
    <hyperlink ref="B10" location="'2.4G'!BI1" display="Adjacent channel rejection"/>
    <hyperlink ref="B11" location="'2.4G'!BO1" display="Nonadjacent channel rejection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29"/>
  <sheetViews>
    <sheetView tabSelected="1" zoomScale="85" zoomScaleNormal="85" workbookViewId="0">
      <pane xSplit="2" ySplit="4" topLeftCell="AY5" activePane="bottomRight" state="frozen"/>
      <selection pane="topRight" activeCell="C1" sqref="C1"/>
      <selection pane="bottomLeft" activeCell="A6" sqref="A6"/>
      <selection pane="bottomRight" activeCell="BE22" sqref="BE22"/>
    </sheetView>
  </sheetViews>
  <sheetFormatPr defaultRowHeight="13.5" x14ac:dyDescent="0.15"/>
  <cols>
    <col min="3" max="3" width="12.375" customWidth="1"/>
    <col min="4" max="4" width="13.625" bestFit="1" customWidth="1"/>
    <col min="5" max="6" width="9" customWidth="1"/>
    <col min="7" max="7" width="13" bestFit="1" customWidth="1"/>
    <col min="8" max="10" width="9" customWidth="1"/>
    <col min="11" max="11" width="11.875" bestFit="1" customWidth="1"/>
    <col min="12" max="12" width="8.875" bestFit="1" customWidth="1"/>
    <col min="13" max="13" width="6.875" bestFit="1" customWidth="1"/>
    <col min="14" max="14" width="11.5" bestFit="1" customWidth="1"/>
    <col min="15" max="15" width="8.875" bestFit="1" customWidth="1"/>
    <col min="16" max="16" width="6.875" bestFit="1" customWidth="1"/>
    <col min="17" max="17" width="16.125" bestFit="1" customWidth="1"/>
    <col min="18" max="18" width="7.875" bestFit="1" customWidth="1"/>
    <col min="19" max="19" width="6.875" bestFit="1" customWidth="1"/>
    <col min="20" max="20" width="7.875" bestFit="1" customWidth="1"/>
    <col min="21" max="21" width="6.875" bestFit="1" customWidth="1"/>
    <col min="22" max="22" width="14.5" customWidth="1"/>
    <col min="23" max="26" width="9" customWidth="1"/>
    <col min="27" max="27" width="12.875" customWidth="1"/>
    <col min="28" max="28" width="7.875" bestFit="1" customWidth="1"/>
    <col min="29" max="29" width="8.625" bestFit="1" customWidth="1"/>
    <col min="30" max="30" width="7.875" bestFit="1" customWidth="1"/>
    <col min="31" max="31" width="6.875" bestFit="1" customWidth="1"/>
    <col min="32" max="32" width="12.625" customWidth="1"/>
    <col min="33" max="36" width="9" customWidth="1"/>
    <col min="37" max="37" width="16.375" customWidth="1"/>
    <col min="38" max="41" width="9" customWidth="1"/>
    <col min="42" max="42" width="21" customWidth="1"/>
    <col min="43" max="43" width="11.875" bestFit="1" customWidth="1"/>
    <col min="44" max="44" width="8.875" bestFit="1" customWidth="1"/>
    <col min="45" max="45" width="6.875" bestFit="1" customWidth="1"/>
    <col min="46" max="46" width="11.5" bestFit="1" customWidth="1"/>
    <col min="47" max="47" width="8.875" bestFit="1" customWidth="1"/>
    <col min="48" max="48" width="6.875" bestFit="1" customWidth="1"/>
    <col min="49" max="49" width="21.25" customWidth="1"/>
    <col min="50" max="50" width="11.875" bestFit="1" customWidth="1"/>
    <col min="51" max="51" width="8.875" bestFit="1" customWidth="1"/>
    <col min="52" max="52" width="6.875" bestFit="1" customWidth="1"/>
    <col min="53" max="53" width="11.5" bestFit="1" customWidth="1"/>
    <col min="54" max="54" width="8.875" bestFit="1" customWidth="1"/>
    <col min="55" max="55" width="6.875" bestFit="1" customWidth="1"/>
    <col min="56" max="56" width="14.5" customWidth="1"/>
    <col min="57" max="57" width="8.875" customWidth="1"/>
    <col min="58" max="58" width="11.5" bestFit="1" customWidth="1"/>
    <col min="59" max="59" width="6.875" bestFit="1" customWidth="1"/>
    <col min="60" max="60" width="11.5" bestFit="1" customWidth="1"/>
    <col min="61" max="61" width="6.875" bestFit="1" customWidth="1"/>
    <col min="62" max="62" width="15.5" customWidth="1"/>
    <col min="63" max="63" width="11.5" customWidth="1"/>
    <col min="64" max="64" width="11.5" bestFit="1" customWidth="1"/>
    <col min="65" max="65" width="6.875" bestFit="1" customWidth="1"/>
    <col min="66" max="66" width="11.5" bestFit="1" customWidth="1"/>
    <col min="67" max="67" width="6.875" bestFit="1" customWidth="1"/>
  </cols>
  <sheetData>
    <row r="1" spans="1:67" ht="28.5" customHeight="1" x14ac:dyDescent="0.2">
      <c r="A1" s="70" t="s">
        <v>0</v>
      </c>
      <c r="B1" s="70" t="s">
        <v>35</v>
      </c>
      <c r="C1" s="108" t="s">
        <v>11</v>
      </c>
      <c r="D1" s="108"/>
      <c r="E1" s="108"/>
      <c r="F1" s="108"/>
      <c r="G1" s="108"/>
      <c r="H1" s="108"/>
      <c r="I1" s="108"/>
      <c r="J1" s="100" t="s">
        <v>16</v>
      </c>
      <c r="K1" s="101"/>
      <c r="L1" s="101"/>
      <c r="M1" s="101"/>
      <c r="N1" s="101"/>
      <c r="O1" s="101"/>
      <c r="P1" s="102"/>
      <c r="Q1" s="112" t="s">
        <v>56</v>
      </c>
      <c r="R1" s="112"/>
      <c r="S1" s="112"/>
      <c r="T1" s="112"/>
      <c r="U1" s="112"/>
      <c r="V1" s="72" t="s">
        <v>57</v>
      </c>
      <c r="W1" s="73"/>
      <c r="X1" s="73"/>
      <c r="Y1" s="73"/>
      <c r="Z1" s="74"/>
      <c r="AA1" s="59" t="s">
        <v>58</v>
      </c>
      <c r="AB1" s="59"/>
      <c r="AC1" s="59"/>
      <c r="AD1" s="59"/>
      <c r="AE1" s="59"/>
      <c r="AF1" s="59" t="s">
        <v>19</v>
      </c>
      <c r="AG1" s="59"/>
      <c r="AH1" s="59"/>
      <c r="AI1" s="59"/>
      <c r="AJ1" s="59"/>
      <c r="AK1" s="83" t="s">
        <v>79</v>
      </c>
      <c r="AL1" s="83"/>
      <c r="AM1" s="83"/>
      <c r="AN1" s="83"/>
      <c r="AO1" s="83"/>
      <c r="AP1" s="67" t="s">
        <v>59</v>
      </c>
      <c r="AQ1" s="67"/>
      <c r="AR1" s="67"/>
      <c r="AS1" s="67"/>
      <c r="AT1" s="67"/>
      <c r="AU1" s="67"/>
      <c r="AV1" s="67"/>
      <c r="AW1" s="86" t="s">
        <v>60</v>
      </c>
      <c r="AX1" s="86"/>
      <c r="AY1" s="86"/>
      <c r="AZ1" s="86"/>
      <c r="BA1" s="86"/>
      <c r="BB1" s="86"/>
      <c r="BC1" s="86"/>
      <c r="BD1" s="62" t="s">
        <v>61</v>
      </c>
      <c r="BE1" s="63"/>
      <c r="BF1" s="63"/>
      <c r="BG1" s="63"/>
      <c r="BH1" s="63"/>
      <c r="BI1" s="64"/>
      <c r="BJ1" s="119" t="s">
        <v>62</v>
      </c>
      <c r="BK1" s="120"/>
      <c r="BL1" s="120"/>
      <c r="BM1" s="120"/>
      <c r="BN1" s="120"/>
      <c r="BO1" s="121"/>
    </row>
    <row r="2" spans="1:67" ht="19.5" customHeight="1" x14ac:dyDescent="0.25">
      <c r="A2" s="82"/>
      <c r="B2" s="82"/>
      <c r="C2" s="87" t="s">
        <v>27</v>
      </c>
      <c r="D2" s="107" t="s">
        <v>15</v>
      </c>
      <c r="E2" s="107"/>
      <c r="F2" s="107"/>
      <c r="G2" s="107"/>
      <c r="H2" s="107"/>
      <c r="I2" s="107"/>
      <c r="J2" s="80" t="s">
        <v>24</v>
      </c>
      <c r="K2" s="103" t="s">
        <v>15</v>
      </c>
      <c r="L2" s="103"/>
      <c r="M2" s="103"/>
      <c r="N2" s="103"/>
      <c r="O2" s="103"/>
      <c r="P2" s="103"/>
      <c r="Q2" s="110" t="s">
        <v>28</v>
      </c>
      <c r="R2" s="104" t="s">
        <v>10</v>
      </c>
      <c r="S2" s="105"/>
      <c r="T2" s="105"/>
      <c r="U2" s="106"/>
      <c r="V2" s="75" t="s">
        <v>33</v>
      </c>
      <c r="W2" s="77" t="s">
        <v>23</v>
      </c>
      <c r="X2" s="78"/>
      <c r="Y2" s="78"/>
      <c r="Z2" s="79"/>
      <c r="AA2" s="60" t="s">
        <v>25</v>
      </c>
      <c r="AB2" s="47" t="s">
        <v>10</v>
      </c>
      <c r="AC2" s="48"/>
      <c r="AD2" s="48"/>
      <c r="AE2" s="49"/>
      <c r="AF2" s="60" t="s">
        <v>26</v>
      </c>
      <c r="AG2" s="47" t="s">
        <v>10</v>
      </c>
      <c r="AH2" s="48"/>
      <c r="AI2" s="48"/>
      <c r="AJ2" s="49"/>
      <c r="AK2" s="84" t="s">
        <v>80</v>
      </c>
      <c r="AL2" s="50" t="s">
        <v>23</v>
      </c>
      <c r="AM2" s="51"/>
      <c r="AN2" s="51"/>
      <c r="AO2" s="52"/>
      <c r="AP2" s="68" t="s">
        <v>29</v>
      </c>
      <c r="AQ2" s="53" t="s">
        <v>10</v>
      </c>
      <c r="AR2" s="54"/>
      <c r="AS2" s="54"/>
      <c r="AT2" s="54"/>
      <c r="AU2" s="54"/>
      <c r="AV2" s="55"/>
      <c r="AW2" s="87" t="s">
        <v>32</v>
      </c>
      <c r="AX2" s="56" t="s">
        <v>10</v>
      </c>
      <c r="AY2" s="57"/>
      <c r="AZ2" s="57"/>
      <c r="BA2" s="57"/>
      <c r="BB2" s="57"/>
      <c r="BC2" s="58"/>
      <c r="BD2" s="65" t="s">
        <v>74</v>
      </c>
      <c r="BE2" s="65" t="s">
        <v>75</v>
      </c>
      <c r="BF2" s="113" t="s">
        <v>23</v>
      </c>
      <c r="BG2" s="114"/>
      <c r="BH2" s="114"/>
      <c r="BI2" s="115"/>
      <c r="BJ2" s="122" t="s">
        <v>38</v>
      </c>
      <c r="BK2" s="122" t="s">
        <v>76</v>
      </c>
      <c r="BL2" s="124" t="s">
        <v>23</v>
      </c>
      <c r="BM2" s="125"/>
      <c r="BN2" s="125"/>
      <c r="BO2" s="126"/>
    </row>
    <row r="3" spans="1:67" ht="19.5" customHeight="1" x14ac:dyDescent="0.25">
      <c r="A3" s="82"/>
      <c r="B3" s="82"/>
      <c r="C3" s="109"/>
      <c r="D3" s="7" t="s">
        <v>12</v>
      </c>
      <c r="E3" s="7" t="s">
        <v>18</v>
      </c>
      <c r="F3" s="7" t="s">
        <v>14</v>
      </c>
      <c r="G3" s="7" t="s">
        <v>13</v>
      </c>
      <c r="H3" s="7" t="s">
        <v>17</v>
      </c>
      <c r="I3" s="7" t="s">
        <v>14</v>
      </c>
      <c r="J3" s="81"/>
      <c r="K3" s="8" t="s">
        <v>20</v>
      </c>
      <c r="L3" s="8" t="s">
        <v>21</v>
      </c>
      <c r="M3" s="8" t="s">
        <v>14</v>
      </c>
      <c r="N3" s="8" t="s">
        <v>22</v>
      </c>
      <c r="O3" s="8" t="s">
        <v>17</v>
      </c>
      <c r="P3" s="8" t="s">
        <v>14</v>
      </c>
      <c r="Q3" s="111"/>
      <c r="R3" s="12" t="s">
        <v>1</v>
      </c>
      <c r="S3" s="13" t="s">
        <v>14</v>
      </c>
      <c r="T3" s="12" t="s">
        <v>2</v>
      </c>
      <c r="U3" s="13" t="s">
        <v>14</v>
      </c>
      <c r="V3" s="76"/>
      <c r="W3" s="11" t="s">
        <v>22</v>
      </c>
      <c r="X3" s="11" t="s">
        <v>14</v>
      </c>
      <c r="Y3" s="11" t="s">
        <v>22</v>
      </c>
      <c r="Z3" s="11" t="s">
        <v>14</v>
      </c>
      <c r="AA3" s="61"/>
      <c r="AB3" s="9" t="s">
        <v>1</v>
      </c>
      <c r="AC3" s="10" t="s">
        <v>14</v>
      </c>
      <c r="AD3" s="9" t="s">
        <v>2</v>
      </c>
      <c r="AE3" s="10" t="s">
        <v>14</v>
      </c>
      <c r="AF3" s="61"/>
      <c r="AG3" s="9" t="s">
        <v>1</v>
      </c>
      <c r="AH3" s="10" t="s">
        <v>14</v>
      </c>
      <c r="AI3" s="9" t="s">
        <v>2</v>
      </c>
      <c r="AJ3" s="10" t="s">
        <v>14</v>
      </c>
      <c r="AK3" s="85"/>
      <c r="AL3" s="14" t="s">
        <v>22</v>
      </c>
      <c r="AM3" s="14" t="s">
        <v>14</v>
      </c>
      <c r="AN3" s="14" t="s">
        <v>22</v>
      </c>
      <c r="AO3" s="14" t="s">
        <v>14</v>
      </c>
      <c r="AP3" s="69"/>
      <c r="AQ3" s="15" t="s">
        <v>30</v>
      </c>
      <c r="AR3" s="15" t="s">
        <v>21</v>
      </c>
      <c r="AS3" s="15" t="s">
        <v>14</v>
      </c>
      <c r="AT3" s="15" t="s">
        <v>31</v>
      </c>
      <c r="AU3" s="15" t="s">
        <v>17</v>
      </c>
      <c r="AV3" s="15" t="s">
        <v>14</v>
      </c>
      <c r="AW3" s="88"/>
      <c r="AX3" s="7" t="s">
        <v>30</v>
      </c>
      <c r="AY3" s="7" t="s">
        <v>21</v>
      </c>
      <c r="AZ3" s="7" t="s">
        <v>14</v>
      </c>
      <c r="BA3" s="7" t="s">
        <v>31</v>
      </c>
      <c r="BB3" s="7" t="s">
        <v>17</v>
      </c>
      <c r="BC3" s="7" t="s">
        <v>14</v>
      </c>
      <c r="BD3" s="66"/>
      <c r="BE3" s="66"/>
      <c r="BF3" s="5" t="s">
        <v>37</v>
      </c>
      <c r="BG3" s="5" t="s">
        <v>14</v>
      </c>
      <c r="BH3" s="5" t="s">
        <v>22</v>
      </c>
      <c r="BI3" s="5" t="s">
        <v>14</v>
      </c>
      <c r="BJ3" s="123"/>
      <c r="BK3" s="123"/>
      <c r="BL3" s="6" t="s">
        <v>37</v>
      </c>
      <c r="BM3" s="6" t="s">
        <v>14</v>
      </c>
      <c r="BN3" s="6" t="s">
        <v>22</v>
      </c>
      <c r="BO3" s="6" t="s">
        <v>14</v>
      </c>
    </row>
    <row r="4" spans="1:67" ht="15.75" x14ac:dyDescent="0.15">
      <c r="A4" s="98" t="s">
        <v>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</row>
    <row r="5" spans="1:67" x14ac:dyDescent="0.2">
      <c r="A5" s="70">
        <v>1</v>
      </c>
      <c r="B5" s="4">
        <v>2412</v>
      </c>
      <c r="C5" s="31">
        <v>23</v>
      </c>
      <c r="D5" s="17">
        <v>25</v>
      </c>
      <c r="E5" s="2">
        <f>D5-C5</f>
        <v>2</v>
      </c>
      <c r="F5" s="2" t="str">
        <f>IF(ABS(E5)&lt;=1.5,"Pass","Fail")</f>
        <v>Fail</v>
      </c>
      <c r="G5" s="17">
        <v>23</v>
      </c>
      <c r="H5" s="2">
        <f t="shared" ref="H5:H28" si="0">G5-C5</f>
        <v>0</v>
      </c>
      <c r="I5" s="2" t="str">
        <f>IF(ABS(H5)&lt;=1.5,"Pass","Fail")</f>
        <v>Pass</v>
      </c>
      <c r="J5" s="1">
        <v>-10</v>
      </c>
      <c r="K5" s="17">
        <v>-15.29</v>
      </c>
      <c r="L5" s="2">
        <f>K5-J5</f>
        <v>-5.2899999999999991</v>
      </c>
      <c r="M5" s="2" t="str">
        <f>IF((L5)&lt;=-2,"Pass","Fail")</f>
        <v>Pass</v>
      </c>
      <c r="N5" s="17">
        <v>-15.19</v>
      </c>
      <c r="O5" s="2">
        <f>N5-J5</f>
        <v>-5.1899999999999995</v>
      </c>
      <c r="P5" s="2" t="str">
        <f>IF((O5)&lt;=-2,"Pass","Fail")</f>
        <v>Pass</v>
      </c>
      <c r="Q5" s="1" t="s">
        <v>9</v>
      </c>
      <c r="R5" s="18">
        <v>-1.86</v>
      </c>
      <c r="S5" s="2" t="str">
        <f>IF(ABS(R5)&lt;=10,"Pass","Fail")</f>
        <v>Pass</v>
      </c>
      <c r="T5" s="18">
        <v>-1.35</v>
      </c>
      <c r="U5" s="2" t="str">
        <f>IF(ABS(T5)&lt;=10,"Pass","Fail")</f>
        <v>Pass</v>
      </c>
      <c r="V5" s="31">
        <v>-3</v>
      </c>
      <c r="W5" s="18">
        <v>-5</v>
      </c>
      <c r="X5" s="2" t="str">
        <f>IF((W5)&lt;=(V5),"Pass","Fail")</f>
        <v>Pass</v>
      </c>
      <c r="Y5" s="18">
        <v>-1.35</v>
      </c>
      <c r="Z5" s="2" t="str">
        <f>IF((Y5)&lt;=(V5),"Pass","Fail")</f>
        <v>Fail</v>
      </c>
      <c r="AA5" s="1">
        <v>2</v>
      </c>
      <c r="AB5" s="19">
        <v>0.2</v>
      </c>
      <c r="AC5" s="2" t="str">
        <f>IF(ABS(AB5)&lt;=2,"Pass","Fail")</f>
        <v>Pass</v>
      </c>
      <c r="AD5" s="19">
        <v>0.2</v>
      </c>
      <c r="AE5" s="2" t="str">
        <f>IF(ABS(AD5)&lt;=2,"Pass","Fail")</f>
        <v>Pass</v>
      </c>
      <c r="AF5" s="1">
        <v>2</v>
      </c>
      <c r="AG5" s="19">
        <v>0.2</v>
      </c>
      <c r="AH5" s="2" t="str">
        <f>IF(ABS(AG5)&lt;=2,"Pass","Fail")</f>
        <v>Pass</v>
      </c>
      <c r="AI5" s="19">
        <v>0.2</v>
      </c>
      <c r="AJ5" s="2" t="str">
        <f>IF(ABS(AI5)&lt;=2,"Pass","Fail")</f>
        <v>Pass</v>
      </c>
      <c r="AK5" s="1">
        <v>-15</v>
      </c>
      <c r="AL5" s="17">
        <v>-55.86</v>
      </c>
      <c r="AM5" s="2" t="str">
        <f>IF((AL5)&lt;=(AK5),"Pass","Fail")</f>
        <v>Pass</v>
      </c>
      <c r="AN5" s="17">
        <v>-42.98</v>
      </c>
      <c r="AO5" s="2" t="str">
        <f>IF((AN5)&lt;=(AK5),"Pass","Fail")</f>
        <v>Pass</v>
      </c>
      <c r="AP5" s="31">
        <v>-94</v>
      </c>
      <c r="AQ5" s="17">
        <v>-100</v>
      </c>
      <c r="AR5" s="2">
        <f>AQ5-AP5</f>
        <v>-6</v>
      </c>
      <c r="AS5" s="2" t="str">
        <f>IF((AR5)&lt;=0,"Pass","Fail")</f>
        <v>Pass</v>
      </c>
      <c r="AT5" s="17">
        <v>-90</v>
      </c>
      <c r="AU5" s="2">
        <f t="shared" ref="AU5:AU28" si="1">AT5-AP5</f>
        <v>4</v>
      </c>
      <c r="AV5" s="2" t="str">
        <f>IF((AU5)&lt;=0,"Pass","Fail")</f>
        <v>Fail</v>
      </c>
      <c r="AW5" s="1">
        <v>-10</v>
      </c>
      <c r="AX5" s="17">
        <v>-5</v>
      </c>
      <c r="AY5" s="2">
        <f>AX5-AW5</f>
        <v>5</v>
      </c>
      <c r="AZ5" s="2" t="str">
        <f>IF((AY5)&gt;=0,"Pass","Fail")</f>
        <v>Pass</v>
      </c>
      <c r="BA5" s="17">
        <v>-99</v>
      </c>
      <c r="BB5" s="2">
        <f t="shared" ref="BB5:BB28" si="2">BA5-AW5</f>
        <v>-89</v>
      </c>
      <c r="BC5" s="2" t="str">
        <f>IF((BB5)&gt;=0,"Pass","Fail")</f>
        <v>Fail</v>
      </c>
      <c r="BD5" s="1">
        <v>35</v>
      </c>
      <c r="BE5" s="4">
        <v>2437</v>
      </c>
      <c r="BF5" s="17">
        <v>-5</v>
      </c>
      <c r="BG5" s="2" t="str">
        <f>IF((BF5)&gt;=(BD5),"Pass","Fail")</f>
        <v>Fail</v>
      </c>
      <c r="BH5" s="17">
        <v>-1.35</v>
      </c>
      <c r="BI5" s="2" t="str">
        <f>IF((BH5)&gt;=(BD5),"Pass","Fail")</f>
        <v>Fail</v>
      </c>
      <c r="BJ5" s="1">
        <v>35</v>
      </c>
      <c r="BK5" s="4">
        <v>2462</v>
      </c>
      <c r="BL5" s="17">
        <v>-5</v>
      </c>
      <c r="BM5" s="2" t="str">
        <f>IF((BL5)&gt;=(BJ5),"Pass","Fail")</f>
        <v>Fail</v>
      </c>
      <c r="BN5" s="17">
        <v>-1.35</v>
      </c>
      <c r="BO5" s="2" t="str">
        <f>IF((BN5)&gt;=(BJ5),"Pass","Fail")</f>
        <v>Fail</v>
      </c>
    </row>
    <row r="6" spans="1:67" x14ac:dyDescent="0.2">
      <c r="A6" s="71"/>
      <c r="B6" s="4">
        <v>2442</v>
      </c>
      <c r="C6" s="31">
        <v>23</v>
      </c>
      <c r="D6" s="17">
        <v>24.47</v>
      </c>
      <c r="E6" s="2">
        <f t="shared" ref="E6:E28" si="3">D6-C6</f>
        <v>1.4699999999999989</v>
      </c>
      <c r="F6" s="2" t="str">
        <f t="shared" ref="F6:F28" si="4">IF(ABS(E6)&lt;=1.5,"Pass","Fail")</f>
        <v>Pass</v>
      </c>
      <c r="G6" s="17">
        <v>25</v>
      </c>
      <c r="H6" s="2">
        <f t="shared" si="0"/>
        <v>2</v>
      </c>
      <c r="I6" s="2" t="str">
        <f t="shared" ref="I6:I28" si="5">IF(ABS(H6)&lt;=1.5,"Pass","Fail")</f>
        <v>Fail</v>
      </c>
      <c r="J6" s="1">
        <v>-10</v>
      </c>
      <c r="K6" s="17">
        <v>-15.57</v>
      </c>
      <c r="L6" s="2">
        <f t="shared" ref="L6:L28" si="6">K6-J6</f>
        <v>-5.57</v>
      </c>
      <c r="M6" s="2" t="str">
        <f t="shared" ref="M6:M28" si="7">IF((L6)&lt;=-2,"Pass","Fail")</f>
        <v>Pass</v>
      </c>
      <c r="N6" s="17">
        <v>-15.56</v>
      </c>
      <c r="O6" s="2">
        <f t="shared" ref="O6:O28" si="8">N6-J6</f>
        <v>-5.5600000000000005</v>
      </c>
      <c r="P6" s="2" t="str">
        <f t="shared" ref="P6:P28" si="9">IF((O6)&lt;=-2,"Pass","Fail")</f>
        <v>Pass</v>
      </c>
      <c r="Q6" s="1" t="s">
        <v>9</v>
      </c>
      <c r="R6" s="18">
        <v>-1.68</v>
      </c>
      <c r="S6" s="2" t="str">
        <f t="shared" ref="S6:U28" si="10">IF(ABS(R6)&lt;=10,"Pass","Fail")</f>
        <v>Pass</v>
      </c>
      <c r="T6" s="18">
        <v>-1.2</v>
      </c>
      <c r="U6" s="2" t="str">
        <f t="shared" si="10"/>
        <v>Pass</v>
      </c>
      <c r="V6" s="31">
        <v>-3</v>
      </c>
      <c r="W6" s="18">
        <v>-1.68</v>
      </c>
      <c r="X6" s="2" t="str">
        <f t="shared" ref="X6:X28" si="11">IF((W6)&lt;=(V6),"Pass","Fail")</f>
        <v>Fail</v>
      </c>
      <c r="Y6" s="18">
        <v>-1.2</v>
      </c>
      <c r="Z6" s="2" t="str">
        <f t="shared" ref="Z6:Z28" si="12">IF((Y6)&lt;=(V6),"Pass","Fail")</f>
        <v>Fail</v>
      </c>
      <c r="AA6" s="1">
        <v>2</v>
      </c>
      <c r="AB6" s="19">
        <v>0.2</v>
      </c>
      <c r="AC6" s="2" t="str">
        <f t="shared" ref="AC6:AC10" si="13">IF(ABS(AB6)&lt;=2,"Pass","Fail")</f>
        <v>Pass</v>
      </c>
      <c r="AD6" s="19">
        <v>21.1</v>
      </c>
      <c r="AE6" s="2" t="str">
        <f t="shared" ref="AE6:AE10" si="14">IF(ABS(AD6)&lt;=2,"Pass","Fail")</f>
        <v>Fail</v>
      </c>
      <c r="AF6" s="1">
        <v>2</v>
      </c>
      <c r="AG6" s="19">
        <v>0.2</v>
      </c>
      <c r="AH6" s="2" t="str">
        <f t="shared" ref="AH6:AH10" si="15">IF(ABS(AG6)&lt;=2,"Pass","Fail")</f>
        <v>Pass</v>
      </c>
      <c r="AI6" s="19">
        <v>0.2</v>
      </c>
      <c r="AJ6" s="2" t="str">
        <f t="shared" ref="AJ6:AJ10" si="16">IF(ABS(AI6)&lt;=2,"Pass","Fail")</f>
        <v>Pass</v>
      </c>
      <c r="AK6" s="1">
        <v>-15</v>
      </c>
      <c r="AL6" s="17">
        <v>18</v>
      </c>
      <c r="AM6" s="2" t="str">
        <f t="shared" ref="AM6:AM28" si="17">IF((AL6)&lt;=(AK6),"Pass","Fail")</f>
        <v>Fail</v>
      </c>
      <c r="AN6" s="17">
        <v>-34.5</v>
      </c>
      <c r="AO6" s="2" t="str">
        <f t="shared" ref="AO6:AO28" si="18">IF((AN6)&lt;=(AK6),"Pass","Fail")</f>
        <v>Pass</v>
      </c>
      <c r="AP6" s="31">
        <v>-94</v>
      </c>
      <c r="AQ6" s="17">
        <v>-100</v>
      </c>
      <c r="AR6" s="2">
        <f t="shared" ref="AR6:AR28" si="19">AQ6-AP6</f>
        <v>-6</v>
      </c>
      <c r="AS6" s="2" t="str">
        <f t="shared" ref="AS6:AS28" si="20">IF((AR6)&lt;=0,"Pass","Fail")</f>
        <v>Pass</v>
      </c>
      <c r="AT6" s="17">
        <v>-94</v>
      </c>
      <c r="AU6" s="2">
        <v>-67</v>
      </c>
      <c r="AV6" s="2" t="str">
        <f t="shared" ref="AV6:AV28" si="21">IF((AU6)&lt;=0,"Pass","Fail")</f>
        <v>Pass</v>
      </c>
      <c r="AW6" s="1">
        <v>-10</v>
      </c>
      <c r="AX6" s="17">
        <v>-100</v>
      </c>
      <c r="AY6" s="2">
        <f t="shared" ref="AY6:AY28" si="22">AX6-AW6</f>
        <v>-90</v>
      </c>
      <c r="AZ6" s="2" t="str">
        <f t="shared" ref="AZ6:AZ28" si="23">IF((AY6)&gt;=0,"Pass","Fail")</f>
        <v>Fail</v>
      </c>
      <c r="BA6" s="17">
        <v>-94</v>
      </c>
      <c r="BB6" s="2">
        <f t="shared" si="2"/>
        <v>-84</v>
      </c>
      <c r="BC6" s="2" t="str">
        <f t="shared" ref="BC6:BC28" si="24">IF((BB6)&gt;=0,"Pass","Fail")</f>
        <v>Fail</v>
      </c>
      <c r="BD6" s="1">
        <v>35</v>
      </c>
      <c r="BE6" s="4">
        <v>2467</v>
      </c>
      <c r="BF6" s="17">
        <v>-1.68</v>
      </c>
      <c r="BG6" s="2" t="str">
        <f t="shared" ref="BG6:BG28" si="25">IF((BF6)&gt;=(BD6),"Pass","Fail")</f>
        <v>Fail</v>
      </c>
      <c r="BH6" s="17">
        <v>-1.2</v>
      </c>
      <c r="BI6" s="2" t="str">
        <f t="shared" ref="BI6:BI28" si="26">IF((BH6)&gt;=(BD6),"Pass","Fail")</f>
        <v>Fail</v>
      </c>
      <c r="BJ6" s="116" t="s">
        <v>36</v>
      </c>
      <c r="BK6" s="117"/>
      <c r="BL6" s="117"/>
      <c r="BM6" s="117"/>
      <c r="BN6" s="117"/>
      <c r="BO6" s="118"/>
    </row>
    <row r="7" spans="1:67" x14ac:dyDescent="0.2">
      <c r="A7" s="71"/>
      <c r="B7" s="4">
        <v>2472</v>
      </c>
      <c r="C7" s="31">
        <v>23</v>
      </c>
      <c r="D7" s="17">
        <v>21.5</v>
      </c>
      <c r="E7" s="2">
        <f t="shared" si="3"/>
        <v>-1.5</v>
      </c>
      <c r="F7" s="2" t="str">
        <f t="shared" si="4"/>
        <v>Pass</v>
      </c>
      <c r="G7" s="17">
        <v>23.39</v>
      </c>
      <c r="H7" s="2">
        <f t="shared" si="0"/>
        <v>0.39000000000000057</v>
      </c>
      <c r="I7" s="2" t="str">
        <f t="shared" si="5"/>
        <v>Pass</v>
      </c>
      <c r="J7" s="1">
        <v>-10</v>
      </c>
      <c r="K7" s="17">
        <v>-15.49</v>
      </c>
      <c r="L7" s="2">
        <f t="shared" si="6"/>
        <v>-5.49</v>
      </c>
      <c r="M7" s="2" t="str">
        <f t="shared" si="7"/>
        <v>Pass</v>
      </c>
      <c r="N7" s="17">
        <v>-15.56</v>
      </c>
      <c r="O7" s="2">
        <f t="shared" si="8"/>
        <v>-5.5600000000000005</v>
      </c>
      <c r="P7" s="2" t="str">
        <f t="shared" si="9"/>
        <v>Pass</v>
      </c>
      <c r="Q7" s="1" t="s">
        <v>9</v>
      </c>
      <c r="R7" s="18">
        <v>-1.61</v>
      </c>
      <c r="S7" s="2" t="str">
        <f t="shared" si="10"/>
        <v>Pass</v>
      </c>
      <c r="T7" s="18">
        <v>-1.1200000000000001</v>
      </c>
      <c r="U7" s="2" t="str">
        <f t="shared" si="10"/>
        <v>Pass</v>
      </c>
      <c r="V7" s="31">
        <v>-3</v>
      </c>
      <c r="W7" s="18">
        <v>-1.61</v>
      </c>
      <c r="X7" s="2" t="str">
        <f t="shared" si="11"/>
        <v>Fail</v>
      </c>
      <c r="Y7" s="18">
        <v>-1.1200000000000001</v>
      </c>
      <c r="Z7" s="2" t="str">
        <f t="shared" si="12"/>
        <v>Fail</v>
      </c>
      <c r="AA7" s="1">
        <v>2</v>
      </c>
      <c r="AB7" s="19">
        <v>22</v>
      </c>
      <c r="AC7" s="2" t="str">
        <f t="shared" si="13"/>
        <v>Fail</v>
      </c>
      <c r="AD7" s="19">
        <v>3</v>
      </c>
      <c r="AE7" s="2" t="str">
        <f t="shared" si="14"/>
        <v>Fail</v>
      </c>
      <c r="AF7" s="1">
        <v>2</v>
      </c>
      <c r="AG7" s="19">
        <v>33</v>
      </c>
      <c r="AH7" s="2" t="str">
        <f t="shared" si="15"/>
        <v>Fail</v>
      </c>
      <c r="AI7" s="19">
        <v>0.2</v>
      </c>
      <c r="AJ7" s="2" t="str">
        <f t="shared" si="16"/>
        <v>Pass</v>
      </c>
      <c r="AK7" s="1">
        <v>-15</v>
      </c>
      <c r="AL7" s="17">
        <v>-52.91</v>
      </c>
      <c r="AM7" s="2" t="str">
        <f t="shared" si="17"/>
        <v>Pass</v>
      </c>
      <c r="AN7" s="17">
        <v>-43.21</v>
      </c>
      <c r="AO7" s="2" t="str">
        <f t="shared" si="18"/>
        <v>Pass</v>
      </c>
      <c r="AP7" s="31">
        <v>-94</v>
      </c>
      <c r="AQ7" s="17">
        <v>-100</v>
      </c>
      <c r="AR7" s="2">
        <f t="shared" si="19"/>
        <v>-6</v>
      </c>
      <c r="AS7" s="2" t="str">
        <f t="shared" si="20"/>
        <v>Pass</v>
      </c>
      <c r="AT7" s="17">
        <v>23.39</v>
      </c>
      <c r="AU7" s="2">
        <f t="shared" si="1"/>
        <v>117.39</v>
      </c>
      <c r="AV7" s="2" t="str">
        <f t="shared" si="21"/>
        <v>Fail</v>
      </c>
      <c r="AW7" s="1">
        <v>-10</v>
      </c>
      <c r="AX7" s="17">
        <v>-100</v>
      </c>
      <c r="AY7" s="2">
        <f t="shared" si="22"/>
        <v>-90</v>
      </c>
      <c r="AZ7" s="2" t="str">
        <f t="shared" si="23"/>
        <v>Fail</v>
      </c>
      <c r="BA7" s="17">
        <v>23.39</v>
      </c>
      <c r="BB7" s="2">
        <f t="shared" si="2"/>
        <v>33.39</v>
      </c>
      <c r="BC7" s="2" t="str">
        <f t="shared" si="24"/>
        <v>Pass</v>
      </c>
      <c r="BD7" s="1">
        <v>35</v>
      </c>
      <c r="BE7" s="4">
        <v>2447</v>
      </c>
      <c r="BF7" s="17">
        <v>-1.61</v>
      </c>
      <c r="BG7" s="2" t="str">
        <f t="shared" si="25"/>
        <v>Fail</v>
      </c>
      <c r="BH7" s="17">
        <v>39</v>
      </c>
      <c r="BI7" s="2" t="str">
        <f t="shared" si="26"/>
        <v>Pass</v>
      </c>
      <c r="BJ7" s="1">
        <v>35</v>
      </c>
      <c r="BK7" s="4">
        <v>2422</v>
      </c>
      <c r="BL7" s="17">
        <v>39</v>
      </c>
      <c r="BM7" s="2" t="str">
        <f t="shared" ref="BM7:BM22" si="27">IF((BL7)&gt;=(BJ7),"Pass","Fail")</f>
        <v>Pass</v>
      </c>
      <c r="BN7" s="17">
        <v>-1.1200000000000001</v>
      </c>
      <c r="BO7" s="2" t="str">
        <f t="shared" ref="BO7:BO22" si="28">IF((BN7)&gt;=(BJ7),"Pass","Fail")</f>
        <v>Fail</v>
      </c>
    </row>
    <row r="8" spans="1:67" x14ac:dyDescent="0.2">
      <c r="A8" s="70">
        <v>11</v>
      </c>
      <c r="B8" s="4">
        <v>2412</v>
      </c>
      <c r="C8" s="31">
        <v>23</v>
      </c>
      <c r="D8" s="17">
        <v>23.7</v>
      </c>
      <c r="E8" s="2">
        <f t="shared" si="3"/>
        <v>0.69999999999999929</v>
      </c>
      <c r="F8" s="2" t="str">
        <f t="shared" si="4"/>
        <v>Pass</v>
      </c>
      <c r="G8" s="17">
        <v>23.33</v>
      </c>
      <c r="H8" s="2">
        <f t="shared" si="0"/>
        <v>0.32999999999999829</v>
      </c>
      <c r="I8" s="2" t="str">
        <f t="shared" si="5"/>
        <v>Pass</v>
      </c>
      <c r="J8" s="1">
        <v>-10</v>
      </c>
      <c r="K8" s="18">
        <v>-14.9</v>
      </c>
      <c r="L8" s="2">
        <f t="shared" si="6"/>
        <v>-4.9000000000000004</v>
      </c>
      <c r="M8" s="2" t="str">
        <f t="shared" si="7"/>
        <v>Pass</v>
      </c>
      <c r="N8" s="18">
        <v>-14.85</v>
      </c>
      <c r="O8" s="2">
        <f t="shared" si="8"/>
        <v>-4.8499999999999996</v>
      </c>
      <c r="P8" s="2" t="str">
        <f t="shared" si="9"/>
        <v>Pass</v>
      </c>
      <c r="Q8" s="1" t="s">
        <v>9</v>
      </c>
      <c r="R8" s="18">
        <v>11</v>
      </c>
      <c r="S8" s="2" t="str">
        <f t="shared" si="10"/>
        <v>Fail</v>
      </c>
      <c r="T8" s="18">
        <v>-0.87</v>
      </c>
      <c r="U8" s="2" t="str">
        <f t="shared" si="10"/>
        <v>Pass</v>
      </c>
      <c r="V8" s="31">
        <v>-3</v>
      </c>
      <c r="W8" s="18">
        <v>-1.61</v>
      </c>
      <c r="X8" s="2" t="str">
        <f t="shared" si="11"/>
        <v>Fail</v>
      </c>
      <c r="Y8" s="18">
        <v>-0.87</v>
      </c>
      <c r="Z8" s="2" t="str">
        <f t="shared" si="12"/>
        <v>Fail</v>
      </c>
      <c r="AA8" s="1">
        <v>2</v>
      </c>
      <c r="AB8" s="19">
        <v>0.2</v>
      </c>
      <c r="AC8" s="2" t="str">
        <f t="shared" si="13"/>
        <v>Pass</v>
      </c>
      <c r="AD8" s="19">
        <v>0.2</v>
      </c>
      <c r="AE8" s="2" t="str">
        <f t="shared" si="14"/>
        <v>Pass</v>
      </c>
      <c r="AF8" s="1">
        <v>2</v>
      </c>
      <c r="AG8" s="19">
        <v>0.2</v>
      </c>
      <c r="AH8" s="2" t="str">
        <f t="shared" si="15"/>
        <v>Pass</v>
      </c>
      <c r="AI8" s="19">
        <v>2</v>
      </c>
      <c r="AJ8" s="2" t="str">
        <f t="shared" si="16"/>
        <v>Pass</v>
      </c>
      <c r="AK8" s="1">
        <v>-15</v>
      </c>
      <c r="AL8" s="17">
        <v>-13</v>
      </c>
      <c r="AM8" s="2" t="str">
        <f t="shared" si="17"/>
        <v>Fail</v>
      </c>
      <c r="AN8" s="17">
        <v>-44.98</v>
      </c>
      <c r="AO8" s="2" t="str">
        <f t="shared" si="18"/>
        <v>Pass</v>
      </c>
      <c r="AP8" s="31">
        <v>-88</v>
      </c>
      <c r="AQ8" s="17">
        <v>-88</v>
      </c>
      <c r="AR8" s="2">
        <f t="shared" si="19"/>
        <v>0</v>
      </c>
      <c r="AS8" s="2" t="str">
        <f t="shared" si="20"/>
        <v>Pass</v>
      </c>
      <c r="AT8" s="17">
        <v>23.33</v>
      </c>
      <c r="AU8" s="2">
        <f t="shared" si="1"/>
        <v>111.33</v>
      </c>
      <c r="AV8" s="2" t="str">
        <f t="shared" si="21"/>
        <v>Fail</v>
      </c>
      <c r="AW8" s="1">
        <v>-10</v>
      </c>
      <c r="AX8" s="17">
        <v>-100</v>
      </c>
      <c r="AY8" s="2">
        <f t="shared" si="22"/>
        <v>-90</v>
      </c>
      <c r="AZ8" s="2" t="str">
        <f t="shared" si="23"/>
        <v>Fail</v>
      </c>
      <c r="BA8" s="17">
        <v>23.33</v>
      </c>
      <c r="BB8" s="2">
        <f t="shared" si="2"/>
        <v>33.33</v>
      </c>
      <c r="BC8" s="2" t="str">
        <f t="shared" si="24"/>
        <v>Pass</v>
      </c>
      <c r="BD8" s="1">
        <v>35</v>
      </c>
      <c r="BE8" s="4">
        <v>2437</v>
      </c>
      <c r="BF8" s="17">
        <v>-1.61</v>
      </c>
      <c r="BG8" s="2" t="str">
        <f t="shared" si="25"/>
        <v>Fail</v>
      </c>
      <c r="BH8" s="17">
        <v>-0.87</v>
      </c>
      <c r="BI8" s="2" t="str">
        <f t="shared" si="26"/>
        <v>Fail</v>
      </c>
      <c r="BJ8" s="1">
        <v>35</v>
      </c>
      <c r="BK8" s="4">
        <v>2462</v>
      </c>
      <c r="BL8" s="17">
        <v>-1.61</v>
      </c>
      <c r="BM8" s="2" t="str">
        <f t="shared" si="27"/>
        <v>Fail</v>
      </c>
      <c r="BN8" s="17">
        <v>-0.87</v>
      </c>
      <c r="BO8" s="2" t="str">
        <f t="shared" si="28"/>
        <v>Fail</v>
      </c>
    </row>
    <row r="9" spans="1:67" x14ac:dyDescent="0.2">
      <c r="A9" s="71"/>
      <c r="B9" s="4">
        <v>2442</v>
      </c>
      <c r="C9" s="31">
        <v>23</v>
      </c>
      <c r="D9" s="17">
        <v>25</v>
      </c>
      <c r="E9" s="2">
        <f t="shared" si="3"/>
        <v>2</v>
      </c>
      <c r="F9" s="2" t="str">
        <f t="shared" si="4"/>
        <v>Fail</v>
      </c>
      <c r="G9" s="17">
        <v>24.09</v>
      </c>
      <c r="H9" s="2">
        <f t="shared" si="0"/>
        <v>1.0899999999999999</v>
      </c>
      <c r="I9" s="2" t="str">
        <f t="shared" si="5"/>
        <v>Pass</v>
      </c>
      <c r="J9" s="1">
        <v>-10</v>
      </c>
      <c r="K9" s="18">
        <v>-15.21</v>
      </c>
      <c r="L9" s="2">
        <f t="shared" si="6"/>
        <v>-5.2100000000000009</v>
      </c>
      <c r="M9" s="2" t="str">
        <f t="shared" si="7"/>
        <v>Pass</v>
      </c>
      <c r="N9" s="18">
        <v>-10</v>
      </c>
      <c r="O9" s="2">
        <f t="shared" si="8"/>
        <v>0</v>
      </c>
      <c r="P9" s="2" t="str">
        <f t="shared" si="9"/>
        <v>Fail</v>
      </c>
      <c r="Q9" s="1" t="s">
        <v>9</v>
      </c>
      <c r="R9" s="18">
        <v>-1.42</v>
      </c>
      <c r="S9" s="2" t="str">
        <f t="shared" si="10"/>
        <v>Pass</v>
      </c>
      <c r="T9" s="18">
        <v>-0.96</v>
      </c>
      <c r="U9" s="2" t="str">
        <f t="shared" si="10"/>
        <v>Pass</v>
      </c>
      <c r="V9" s="31">
        <v>-3</v>
      </c>
      <c r="W9" s="18">
        <v>-1.42</v>
      </c>
      <c r="X9" s="2" t="str">
        <f t="shared" si="11"/>
        <v>Fail</v>
      </c>
      <c r="Y9" s="18">
        <v>-0.96</v>
      </c>
      <c r="Z9" s="2" t="str">
        <f t="shared" si="12"/>
        <v>Fail</v>
      </c>
      <c r="AA9" s="1">
        <v>2</v>
      </c>
      <c r="AB9" s="19">
        <v>0.2</v>
      </c>
      <c r="AC9" s="2" t="str">
        <f t="shared" si="13"/>
        <v>Pass</v>
      </c>
      <c r="AD9" s="19">
        <v>2.1</v>
      </c>
      <c r="AE9" s="2" t="str">
        <f t="shared" si="14"/>
        <v>Fail</v>
      </c>
      <c r="AF9" s="1">
        <v>2</v>
      </c>
      <c r="AG9" s="19">
        <v>0.2</v>
      </c>
      <c r="AH9" s="2" t="str">
        <f t="shared" si="15"/>
        <v>Pass</v>
      </c>
      <c r="AI9" s="19">
        <v>0.2</v>
      </c>
      <c r="AJ9" s="2" t="str">
        <f t="shared" si="16"/>
        <v>Pass</v>
      </c>
      <c r="AK9" s="1">
        <v>-15</v>
      </c>
      <c r="AL9" s="17">
        <v>-46.23</v>
      </c>
      <c r="AM9" s="2" t="str">
        <f t="shared" si="17"/>
        <v>Pass</v>
      </c>
      <c r="AN9" s="17">
        <v>-33.68</v>
      </c>
      <c r="AO9" s="2" t="str">
        <f t="shared" si="18"/>
        <v>Pass</v>
      </c>
      <c r="AP9" s="31">
        <v>-88</v>
      </c>
      <c r="AQ9" s="17">
        <v>-100</v>
      </c>
      <c r="AR9" s="2">
        <f t="shared" si="19"/>
        <v>-12</v>
      </c>
      <c r="AS9" s="2" t="str">
        <f t="shared" si="20"/>
        <v>Pass</v>
      </c>
      <c r="AT9" s="17">
        <v>24.09</v>
      </c>
      <c r="AU9" s="2">
        <f t="shared" si="1"/>
        <v>112.09</v>
      </c>
      <c r="AV9" s="2" t="str">
        <f t="shared" si="21"/>
        <v>Fail</v>
      </c>
      <c r="AW9" s="1">
        <v>-10</v>
      </c>
      <c r="AX9" s="17">
        <v>-100</v>
      </c>
      <c r="AY9" s="2">
        <f t="shared" si="22"/>
        <v>-90</v>
      </c>
      <c r="AZ9" s="2" t="str">
        <f t="shared" si="23"/>
        <v>Fail</v>
      </c>
      <c r="BA9" s="17">
        <v>24.09</v>
      </c>
      <c r="BB9" s="2">
        <f t="shared" si="2"/>
        <v>34.090000000000003</v>
      </c>
      <c r="BC9" s="2" t="str">
        <f t="shared" si="24"/>
        <v>Pass</v>
      </c>
      <c r="BD9" s="1">
        <v>35</v>
      </c>
      <c r="BE9" s="4">
        <v>2467</v>
      </c>
      <c r="BF9" s="17">
        <v>35</v>
      </c>
      <c r="BG9" s="2" t="str">
        <f t="shared" si="25"/>
        <v>Pass</v>
      </c>
      <c r="BH9" s="17">
        <v>-0.96</v>
      </c>
      <c r="BI9" s="2" t="str">
        <f t="shared" si="26"/>
        <v>Fail</v>
      </c>
      <c r="BJ9" s="116" t="s">
        <v>36</v>
      </c>
      <c r="BK9" s="117"/>
      <c r="BL9" s="117"/>
      <c r="BM9" s="117"/>
      <c r="BN9" s="117"/>
      <c r="BO9" s="118"/>
    </row>
    <row r="10" spans="1:67" x14ac:dyDescent="0.2">
      <c r="A10" s="71"/>
      <c r="B10" s="4">
        <v>2472</v>
      </c>
      <c r="C10" s="31">
        <v>23</v>
      </c>
      <c r="D10" s="17">
        <v>23.36</v>
      </c>
      <c r="E10" s="2">
        <f t="shared" si="3"/>
        <v>0.35999999999999943</v>
      </c>
      <c r="F10" s="2" t="str">
        <f t="shared" si="4"/>
        <v>Pass</v>
      </c>
      <c r="G10" s="17">
        <v>23.26</v>
      </c>
      <c r="H10" s="2">
        <f t="shared" si="0"/>
        <v>0.26000000000000156</v>
      </c>
      <c r="I10" s="2" t="str">
        <f t="shared" si="5"/>
        <v>Pass</v>
      </c>
      <c r="J10" s="1">
        <v>-10</v>
      </c>
      <c r="K10" s="18">
        <v>-15.14</v>
      </c>
      <c r="L10" s="2">
        <f t="shared" si="6"/>
        <v>-5.1400000000000006</v>
      </c>
      <c r="M10" s="2" t="str">
        <f t="shared" si="7"/>
        <v>Pass</v>
      </c>
      <c r="N10" s="18">
        <v>-14.89</v>
      </c>
      <c r="O10" s="2">
        <f t="shared" si="8"/>
        <v>-4.8900000000000006</v>
      </c>
      <c r="P10" s="2" t="str">
        <f t="shared" si="9"/>
        <v>Pass</v>
      </c>
      <c r="Q10" s="1" t="s">
        <v>9</v>
      </c>
      <c r="R10" s="18">
        <v>-1.48</v>
      </c>
      <c r="S10" s="2" t="str">
        <f t="shared" si="10"/>
        <v>Pass</v>
      </c>
      <c r="T10" s="18">
        <v>-12</v>
      </c>
      <c r="U10" s="2" t="str">
        <f t="shared" si="10"/>
        <v>Fail</v>
      </c>
      <c r="V10" s="31">
        <v>-3</v>
      </c>
      <c r="W10" s="18">
        <v>-1.48</v>
      </c>
      <c r="X10" s="2" t="str">
        <f t="shared" si="11"/>
        <v>Fail</v>
      </c>
      <c r="Y10" s="18">
        <v>-0.7</v>
      </c>
      <c r="Z10" s="2" t="str">
        <f t="shared" si="12"/>
        <v>Fail</v>
      </c>
      <c r="AA10" s="1">
        <v>2</v>
      </c>
      <c r="AB10" s="19">
        <v>0.2</v>
      </c>
      <c r="AC10" s="2" t="str">
        <f t="shared" si="13"/>
        <v>Pass</v>
      </c>
      <c r="AD10" s="19">
        <v>0.2</v>
      </c>
      <c r="AE10" s="2" t="str">
        <f t="shared" si="14"/>
        <v>Pass</v>
      </c>
      <c r="AF10" s="1">
        <v>2</v>
      </c>
      <c r="AG10" s="19">
        <v>0.2</v>
      </c>
      <c r="AH10" s="2" t="str">
        <f t="shared" si="15"/>
        <v>Pass</v>
      </c>
      <c r="AI10" s="19">
        <v>3</v>
      </c>
      <c r="AJ10" s="2" t="str">
        <f t="shared" si="16"/>
        <v>Fail</v>
      </c>
      <c r="AK10" s="1">
        <v>-15</v>
      </c>
      <c r="AL10" s="17">
        <v>-12</v>
      </c>
      <c r="AM10" s="2" t="str">
        <f t="shared" si="17"/>
        <v>Fail</v>
      </c>
      <c r="AN10" s="17">
        <v>-1</v>
      </c>
      <c r="AO10" s="2" t="str">
        <f t="shared" si="18"/>
        <v>Fail</v>
      </c>
      <c r="AP10" s="31">
        <v>-88</v>
      </c>
      <c r="AQ10" s="17">
        <v>-89</v>
      </c>
      <c r="AR10" s="2">
        <f t="shared" si="19"/>
        <v>-1</v>
      </c>
      <c r="AS10" s="2" t="str">
        <f t="shared" si="20"/>
        <v>Pass</v>
      </c>
      <c r="AT10" s="17">
        <v>23.26</v>
      </c>
      <c r="AU10" s="2">
        <f t="shared" si="1"/>
        <v>111.26</v>
      </c>
      <c r="AV10" s="2" t="str">
        <f t="shared" si="21"/>
        <v>Fail</v>
      </c>
      <c r="AW10" s="1">
        <v>-10</v>
      </c>
      <c r="AX10" s="17">
        <v>-100</v>
      </c>
      <c r="AY10" s="2">
        <f t="shared" si="22"/>
        <v>-90</v>
      </c>
      <c r="AZ10" s="2" t="str">
        <f t="shared" si="23"/>
        <v>Fail</v>
      </c>
      <c r="BA10" s="17">
        <v>23.26</v>
      </c>
      <c r="BB10" s="2">
        <f t="shared" si="2"/>
        <v>33.260000000000005</v>
      </c>
      <c r="BC10" s="2" t="str">
        <f t="shared" si="24"/>
        <v>Pass</v>
      </c>
      <c r="BD10" s="1">
        <v>35</v>
      </c>
      <c r="BE10" s="4">
        <v>2447</v>
      </c>
      <c r="BF10" s="17">
        <v>-1.48</v>
      </c>
      <c r="BG10" s="2" t="str">
        <f t="shared" si="25"/>
        <v>Fail</v>
      </c>
      <c r="BH10" s="17">
        <v>33</v>
      </c>
      <c r="BI10" s="2" t="str">
        <f t="shared" si="26"/>
        <v>Fail</v>
      </c>
      <c r="BJ10" s="1">
        <v>35</v>
      </c>
      <c r="BK10" s="4">
        <v>2422</v>
      </c>
      <c r="BL10" s="17">
        <v>-1.48</v>
      </c>
      <c r="BM10" s="2" t="str">
        <f t="shared" si="27"/>
        <v>Fail</v>
      </c>
      <c r="BN10" s="17">
        <v>-0.7</v>
      </c>
      <c r="BO10" s="2" t="str">
        <f t="shared" si="28"/>
        <v>Fail</v>
      </c>
    </row>
    <row r="11" spans="1:67" x14ac:dyDescent="0.2">
      <c r="A11" s="70">
        <v>6</v>
      </c>
      <c r="B11" s="4">
        <v>2412</v>
      </c>
      <c r="C11" s="31">
        <v>23</v>
      </c>
      <c r="D11" s="17">
        <v>23.54</v>
      </c>
      <c r="E11" s="2">
        <f t="shared" si="3"/>
        <v>0.53999999999999915</v>
      </c>
      <c r="F11" s="2" t="str">
        <f t="shared" si="4"/>
        <v>Pass</v>
      </c>
      <c r="G11" s="17">
        <v>23.2</v>
      </c>
      <c r="H11" s="2">
        <f t="shared" si="0"/>
        <v>0.19999999999999929</v>
      </c>
      <c r="I11" s="2" t="str">
        <f t="shared" si="5"/>
        <v>Pass</v>
      </c>
      <c r="J11" s="1">
        <v>-5</v>
      </c>
      <c r="K11" s="17">
        <v>-28.85</v>
      </c>
      <c r="L11" s="2">
        <f t="shared" si="6"/>
        <v>-23.85</v>
      </c>
      <c r="M11" s="2" t="str">
        <f t="shared" si="7"/>
        <v>Pass</v>
      </c>
      <c r="N11" s="17">
        <v>-31.84</v>
      </c>
      <c r="O11" s="2">
        <f t="shared" si="8"/>
        <v>-26.84</v>
      </c>
      <c r="P11" s="2" t="str">
        <f t="shared" si="9"/>
        <v>Pass</v>
      </c>
      <c r="Q11" s="1" t="s">
        <v>8</v>
      </c>
      <c r="R11" s="18">
        <v>-0.65</v>
      </c>
      <c r="S11" s="2" t="str">
        <f t="shared" si="10"/>
        <v>Pass</v>
      </c>
      <c r="T11" s="18">
        <v>-0.94</v>
      </c>
      <c r="U11" s="2" t="str">
        <f t="shared" si="10"/>
        <v>Pass</v>
      </c>
      <c r="V11" s="31">
        <v>-3</v>
      </c>
      <c r="W11" s="18">
        <v>-0.65</v>
      </c>
      <c r="X11" s="2" t="str">
        <f t="shared" si="11"/>
        <v>Fail</v>
      </c>
      <c r="Y11" s="18">
        <v>-0.94</v>
      </c>
      <c r="Z11" s="2" t="str">
        <f t="shared" si="12"/>
        <v>Fail</v>
      </c>
      <c r="AA11" s="89" t="s">
        <v>34</v>
      </c>
      <c r="AB11" s="90"/>
      <c r="AC11" s="90"/>
      <c r="AD11" s="90"/>
      <c r="AE11" s="90"/>
      <c r="AF11" s="90"/>
      <c r="AG11" s="90"/>
      <c r="AH11" s="90"/>
      <c r="AI11" s="90"/>
      <c r="AJ11" s="91"/>
      <c r="AK11" s="1">
        <v>-15</v>
      </c>
      <c r="AL11" s="17">
        <v>-55.86</v>
      </c>
      <c r="AM11" s="2" t="str">
        <f t="shared" si="17"/>
        <v>Pass</v>
      </c>
      <c r="AN11" s="17">
        <v>-42.98</v>
      </c>
      <c r="AO11" s="2" t="str">
        <f t="shared" si="18"/>
        <v>Pass</v>
      </c>
      <c r="AP11" s="31">
        <v>-88</v>
      </c>
      <c r="AQ11" s="17">
        <v>-2</v>
      </c>
      <c r="AR11" s="2">
        <f t="shared" si="19"/>
        <v>86</v>
      </c>
      <c r="AS11" s="2" t="str">
        <f t="shared" si="20"/>
        <v>Fail</v>
      </c>
      <c r="AT11" s="17">
        <v>23.2</v>
      </c>
      <c r="AU11" s="2">
        <f t="shared" si="1"/>
        <v>111.2</v>
      </c>
      <c r="AV11" s="2" t="str">
        <f t="shared" si="21"/>
        <v>Fail</v>
      </c>
      <c r="AW11" s="1">
        <v>-20</v>
      </c>
      <c r="AX11" s="17">
        <v>-100</v>
      </c>
      <c r="AY11" s="2">
        <f t="shared" si="22"/>
        <v>-80</v>
      </c>
      <c r="AZ11" s="2" t="str">
        <f t="shared" si="23"/>
        <v>Fail</v>
      </c>
      <c r="BA11" s="17">
        <v>23.2</v>
      </c>
      <c r="BB11" s="2">
        <f t="shared" si="2"/>
        <v>43.2</v>
      </c>
      <c r="BC11" s="2" t="str">
        <f t="shared" si="24"/>
        <v>Pass</v>
      </c>
      <c r="BD11" s="1">
        <v>16</v>
      </c>
      <c r="BE11" s="4">
        <v>2437</v>
      </c>
      <c r="BF11" s="17">
        <v>-0.65</v>
      </c>
      <c r="BG11" s="2" t="str">
        <f t="shared" si="25"/>
        <v>Fail</v>
      </c>
      <c r="BH11" s="17">
        <v>-0.94</v>
      </c>
      <c r="BI11" s="2" t="str">
        <f t="shared" si="26"/>
        <v>Fail</v>
      </c>
      <c r="BJ11" s="1">
        <v>16</v>
      </c>
      <c r="BK11" s="4">
        <v>2462</v>
      </c>
      <c r="BL11" s="17">
        <v>-0.65</v>
      </c>
      <c r="BM11" s="2" t="str">
        <f t="shared" si="27"/>
        <v>Fail</v>
      </c>
      <c r="BN11" s="17">
        <v>-0.94</v>
      </c>
      <c r="BO11" s="2" t="str">
        <f t="shared" si="28"/>
        <v>Fail</v>
      </c>
    </row>
    <row r="12" spans="1:67" x14ac:dyDescent="0.2">
      <c r="A12" s="71"/>
      <c r="B12" s="4">
        <v>2442</v>
      </c>
      <c r="C12" s="31">
        <v>23</v>
      </c>
      <c r="D12" s="17">
        <v>24.49</v>
      </c>
      <c r="E12" s="2">
        <f t="shared" si="3"/>
        <v>1.4899999999999984</v>
      </c>
      <c r="F12" s="2" t="str">
        <f t="shared" si="4"/>
        <v>Pass</v>
      </c>
      <c r="G12" s="17">
        <v>21</v>
      </c>
      <c r="H12" s="2">
        <f t="shared" si="0"/>
        <v>-2</v>
      </c>
      <c r="I12" s="2" t="str">
        <f t="shared" si="5"/>
        <v>Fail</v>
      </c>
      <c r="J12" s="1">
        <v>-5</v>
      </c>
      <c r="K12" s="17">
        <v>-30.82</v>
      </c>
      <c r="L12" s="2">
        <f t="shared" si="6"/>
        <v>-25.82</v>
      </c>
      <c r="M12" s="2" t="str">
        <f t="shared" si="7"/>
        <v>Pass</v>
      </c>
      <c r="N12" s="17">
        <v>-32.159999999999997</v>
      </c>
      <c r="O12" s="2">
        <f t="shared" si="8"/>
        <v>-27.159999999999997</v>
      </c>
      <c r="P12" s="2" t="str">
        <f t="shared" si="9"/>
        <v>Pass</v>
      </c>
      <c r="Q12" s="1" t="s">
        <v>8</v>
      </c>
      <c r="R12" s="18">
        <v>-0.7</v>
      </c>
      <c r="S12" s="2" t="str">
        <f t="shared" si="10"/>
        <v>Pass</v>
      </c>
      <c r="T12" s="18">
        <v>-0.91</v>
      </c>
      <c r="U12" s="2" t="str">
        <f t="shared" si="10"/>
        <v>Pass</v>
      </c>
      <c r="V12" s="31">
        <v>-3</v>
      </c>
      <c r="W12" s="18">
        <v>-0.7</v>
      </c>
      <c r="X12" s="2" t="str">
        <f t="shared" si="11"/>
        <v>Fail</v>
      </c>
      <c r="Y12" s="18">
        <v>-33</v>
      </c>
      <c r="Z12" s="2" t="str">
        <f t="shared" si="12"/>
        <v>Pass</v>
      </c>
      <c r="AA12" s="92"/>
      <c r="AB12" s="93"/>
      <c r="AC12" s="93"/>
      <c r="AD12" s="93"/>
      <c r="AE12" s="93"/>
      <c r="AF12" s="93"/>
      <c r="AG12" s="93"/>
      <c r="AH12" s="93"/>
      <c r="AI12" s="93"/>
      <c r="AJ12" s="94"/>
      <c r="AK12" s="1">
        <v>-15</v>
      </c>
      <c r="AL12" s="17">
        <v>-52.78</v>
      </c>
      <c r="AM12" s="2" t="str">
        <f t="shared" si="17"/>
        <v>Pass</v>
      </c>
      <c r="AN12" s="17">
        <v>-34.5</v>
      </c>
      <c r="AO12" s="2" t="str">
        <f t="shared" si="18"/>
        <v>Pass</v>
      </c>
      <c r="AP12" s="31">
        <v>-88</v>
      </c>
      <c r="AQ12" s="17">
        <v>-89</v>
      </c>
      <c r="AR12" s="2">
        <f t="shared" si="19"/>
        <v>-1</v>
      </c>
      <c r="AS12" s="2" t="str">
        <f t="shared" si="20"/>
        <v>Pass</v>
      </c>
      <c r="AT12" s="17">
        <v>24.25</v>
      </c>
      <c r="AU12" s="2">
        <f t="shared" si="1"/>
        <v>112.25</v>
      </c>
      <c r="AV12" s="2" t="str">
        <f t="shared" si="21"/>
        <v>Fail</v>
      </c>
      <c r="AW12" s="1">
        <v>-20</v>
      </c>
      <c r="AX12" s="17">
        <v>-100</v>
      </c>
      <c r="AY12" s="2">
        <f t="shared" si="22"/>
        <v>-80</v>
      </c>
      <c r="AZ12" s="2" t="str">
        <f t="shared" si="23"/>
        <v>Fail</v>
      </c>
      <c r="BA12" s="17">
        <v>24.25</v>
      </c>
      <c r="BB12" s="2">
        <f t="shared" si="2"/>
        <v>44.25</v>
      </c>
      <c r="BC12" s="2" t="str">
        <f t="shared" si="24"/>
        <v>Pass</v>
      </c>
      <c r="BD12" s="1">
        <v>16</v>
      </c>
      <c r="BE12" s="4">
        <v>2467</v>
      </c>
      <c r="BF12" s="17">
        <v>-0.7</v>
      </c>
      <c r="BG12" s="2" t="str">
        <f t="shared" si="25"/>
        <v>Fail</v>
      </c>
      <c r="BH12" s="17">
        <v>-0.91</v>
      </c>
      <c r="BI12" s="2" t="str">
        <f t="shared" si="26"/>
        <v>Fail</v>
      </c>
      <c r="BJ12" s="116" t="s">
        <v>36</v>
      </c>
      <c r="BK12" s="117"/>
      <c r="BL12" s="117"/>
      <c r="BM12" s="117"/>
      <c r="BN12" s="117"/>
      <c r="BO12" s="118"/>
    </row>
    <row r="13" spans="1:67" x14ac:dyDescent="0.2">
      <c r="A13" s="71"/>
      <c r="B13" s="4">
        <v>2472</v>
      </c>
      <c r="C13" s="31">
        <v>23</v>
      </c>
      <c r="D13" s="17">
        <v>23.53</v>
      </c>
      <c r="E13" s="2">
        <f t="shared" si="3"/>
        <v>0.53000000000000114</v>
      </c>
      <c r="F13" s="2" t="str">
        <f t="shared" si="4"/>
        <v>Pass</v>
      </c>
      <c r="G13" s="17">
        <v>23.15</v>
      </c>
      <c r="H13" s="2">
        <f t="shared" si="0"/>
        <v>0.14999999999999858</v>
      </c>
      <c r="I13" s="2" t="str">
        <f t="shared" si="5"/>
        <v>Pass</v>
      </c>
      <c r="J13" s="1">
        <v>-5</v>
      </c>
      <c r="K13" s="17">
        <v>-30.38</v>
      </c>
      <c r="L13" s="2">
        <f t="shared" si="6"/>
        <v>-25.38</v>
      </c>
      <c r="M13" s="2" t="str">
        <f t="shared" si="7"/>
        <v>Pass</v>
      </c>
      <c r="N13" s="17">
        <v>-31.7</v>
      </c>
      <c r="O13" s="2">
        <f t="shared" si="8"/>
        <v>-26.7</v>
      </c>
      <c r="P13" s="2" t="str">
        <f t="shared" si="9"/>
        <v>Pass</v>
      </c>
      <c r="Q13" s="1" t="s">
        <v>8</v>
      </c>
      <c r="R13" s="18">
        <v>-0.75</v>
      </c>
      <c r="S13" s="2" t="str">
        <f t="shared" si="10"/>
        <v>Pass</v>
      </c>
      <c r="T13" s="18">
        <v>-0.87</v>
      </c>
      <c r="U13" s="2" t="str">
        <f t="shared" si="10"/>
        <v>Pass</v>
      </c>
      <c r="V13" s="31">
        <v>-3</v>
      </c>
      <c r="W13" s="18">
        <v>-4</v>
      </c>
      <c r="X13" s="2" t="str">
        <f t="shared" si="11"/>
        <v>Pass</v>
      </c>
      <c r="Y13" s="18">
        <v>-13</v>
      </c>
      <c r="Z13" s="2" t="str">
        <f t="shared" si="12"/>
        <v>Pass</v>
      </c>
      <c r="AA13" s="92"/>
      <c r="AB13" s="93"/>
      <c r="AC13" s="93"/>
      <c r="AD13" s="93"/>
      <c r="AE13" s="93"/>
      <c r="AF13" s="93"/>
      <c r="AG13" s="93"/>
      <c r="AH13" s="93"/>
      <c r="AI13" s="93"/>
      <c r="AJ13" s="94"/>
      <c r="AK13" s="1">
        <v>-15</v>
      </c>
      <c r="AL13" s="17">
        <v>-52.91</v>
      </c>
      <c r="AM13" s="2" t="str">
        <f t="shared" si="17"/>
        <v>Pass</v>
      </c>
      <c r="AN13" s="17">
        <v>-43.21</v>
      </c>
      <c r="AO13" s="2" t="str">
        <f t="shared" si="18"/>
        <v>Pass</v>
      </c>
      <c r="AP13" s="31">
        <v>-88</v>
      </c>
      <c r="AQ13" s="17">
        <v>-100</v>
      </c>
      <c r="AR13" s="2">
        <f t="shared" si="19"/>
        <v>-12</v>
      </c>
      <c r="AS13" s="2" t="str">
        <f t="shared" si="20"/>
        <v>Pass</v>
      </c>
      <c r="AT13" s="17">
        <v>-100</v>
      </c>
      <c r="AU13" s="2">
        <f t="shared" si="1"/>
        <v>-12</v>
      </c>
      <c r="AV13" s="2" t="str">
        <f t="shared" si="21"/>
        <v>Pass</v>
      </c>
      <c r="AW13" s="1">
        <v>-20</v>
      </c>
      <c r="AX13" s="17">
        <v>-100</v>
      </c>
      <c r="AY13" s="2">
        <f t="shared" si="22"/>
        <v>-80</v>
      </c>
      <c r="AZ13" s="2" t="str">
        <f t="shared" si="23"/>
        <v>Fail</v>
      </c>
      <c r="BA13" s="17">
        <v>23.15</v>
      </c>
      <c r="BB13" s="2">
        <f t="shared" si="2"/>
        <v>43.15</v>
      </c>
      <c r="BC13" s="2" t="str">
        <f t="shared" si="24"/>
        <v>Pass</v>
      </c>
      <c r="BD13" s="1">
        <v>16</v>
      </c>
      <c r="BE13" s="4">
        <v>2447</v>
      </c>
      <c r="BF13" s="17">
        <v>-0.75</v>
      </c>
      <c r="BG13" s="2" t="str">
        <f t="shared" si="25"/>
        <v>Fail</v>
      </c>
      <c r="BH13" s="17">
        <v>-0.87</v>
      </c>
      <c r="BI13" s="2" t="str">
        <f t="shared" si="26"/>
        <v>Fail</v>
      </c>
      <c r="BJ13" s="1">
        <v>16</v>
      </c>
      <c r="BK13" s="4">
        <v>2422</v>
      </c>
      <c r="BL13" s="17">
        <v>-0.75</v>
      </c>
      <c r="BM13" s="2" t="str">
        <f t="shared" si="27"/>
        <v>Fail</v>
      </c>
      <c r="BN13" s="17">
        <v>-0.87</v>
      </c>
      <c r="BO13" s="2" t="str">
        <f t="shared" si="28"/>
        <v>Fail</v>
      </c>
    </row>
    <row r="14" spans="1:67" x14ac:dyDescent="0.2">
      <c r="A14" s="70">
        <v>54</v>
      </c>
      <c r="B14" s="4">
        <v>2412</v>
      </c>
      <c r="C14" s="31">
        <v>22</v>
      </c>
      <c r="D14" s="17">
        <v>22.18</v>
      </c>
      <c r="E14" s="2">
        <f t="shared" si="3"/>
        <v>0.17999999999999972</v>
      </c>
      <c r="F14" s="2" t="str">
        <f t="shared" si="4"/>
        <v>Pass</v>
      </c>
      <c r="G14" s="17">
        <v>22.04</v>
      </c>
      <c r="H14" s="2">
        <f t="shared" si="0"/>
        <v>3.9999999999999147E-2</v>
      </c>
      <c r="I14" s="2" t="str">
        <f t="shared" si="5"/>
        <v>Pass</v>
      </c>
      <c r="J14" s="1">
        <v>-25</v>
      </c>
      <c r="K14" s="17">
        <v>-30.68</v>
      </c>
      <c r="L14" s="2">
        <f t="shared" si="6"/>
        <v>-5.68</v>
      </c>
      <c r="M14" s="2" t="str">
        <f t="shared" si="7"/>
        <v>Pass</v>
      </c>
      <c r="N14" s="17">
        <v>-32.19</v>
      </c>
      <c r="O14" s="2">
        <f t="shared" si="8"/>
        <v>-7.1899999999999977</v>
      </c>
      <c r="P14" s="2" t="str">
        <f t="shared" si="9"/>
        <v>Pass</v>
      </c>
      <c r="Q14" s="1" t="s">
        <v>8</v>
      </c>
      <c r="R14" s="18">
        <v>1.62</v>
      </c>
      <c r="S14" s="2" t="str">
        <f t="shared" si="10"/>
        <v>Pass</v>
      </c>
      <c r="T14" s="18">
        <v>-0.49</v>
      </c>
      <c r="U14" s="2" t="str">
        <f t="shared" si="10"/>
        <v>Pass</v>
      </c>
      <c r="V14" s="31">
        <v>-3</v>
      </c>
      <c r="W14" s="18">
        <v>-3</v>
      </c>
      <c r="X14" s="2" t="str">
        <f t="shared" si="11"/>
        <v>Pass</v>
      </c>
      <c r="Y14" s="18">
        <v>-0.49</v>
      </c>
      <c r="Z14" s="2" t="str">
        <f t="shared" si="12"/>
        <v>Fail</v>
      </c>
      <c r="AA14" s="92"/>
      <c r="AB14" s="93"/>
      <c r="AC14" s="93"/>
      <c r="AD14" s="93"/>
      <c r="AE14" s="93"/>
      <c r="AF14" s="93"/>
      <c r="AG14" s="93"/>
      <c r="AH14" s="93"/>
      <c r="AI14" s="93"/>
      <c r="AJ14" s="94"/>
      <c r="AK14" s="1">
        <v>-15</v>
      </c>
      <c r="AL14" s="17">
        <v>-42.56</v>
      </c>
      <c r="AM14" s="2" t="str">
        <f t="shared" si="17"/>
        <v>Pass</v>
      </c>
      <c r="AN14" s="17">
        <v>-44.98</v>
      </c>
      <c r="AO14" s="2" t="str">
        <f t="shared" si="18"/>
        <v>Pass</v>
      </c>
      <c r="AP14" s="31">
        <v>-74</v>
      </c>
      <c r="AQ14" s="17">
        <v>-100</v>
      </c>
      <c r="AR14" s="2">
        <f t="shared" si="19"/>
        <v>-26</v>
      </c>
      <c r="AS14" s="2" t="str">
        <f t="shared" si="20"/>
        <v>Pass</v>
      </c>
      <c r="AT14" s="17">
        <v>22.04</v>
      </c>
      <c r="AU14" s="2">
        <f t="shared" si="1"/>
        <v>96.039999999999992</v>
      </c>
      <c r="AV14" s="2" t="str">
        <f t="shared" si="21"/>
        <v>Fail</v>
      </c>
      <c r="AW14" s="1">
        <v>-20</v>
      </c>
      <c r="AX14" s="17">
        <v>-100</v>
      </c>
      <c r="AY14" s="2">
        <f t="shared" si="22"/>
        <v>-80</v>
      </c>
      <c r="AZ14" s="2" t="str">
        <f t="shared" si="23"/>
        <v>Fail</v>
      </c>
      <c r="BA14" s="17">
        <v>22.04</v>
      </c>
      <c r="BB14" s="2">
        <f t="shared" si="2"/>
        <v>42.04</v>
      </c>
      <c r="BC14" s="2" t="str">
        <f t="shared" si="24"/>
        <v>Pass</v>
      </c>
      <c r="BD14" s="1">
        <v>-1</v>
      </c>
      <c r="BE14" s="4">
        <v>2437</v>
      </c>
      <c r="BF14" s="17">
        <v>1.62</v>
      </c>
      <c r="BG14" s="2" t="str">
        <f t="shared" si="25"/>
        <v>Pass</v>
      </c>
      <c r="BH14" s="17">
        <v>-0.49</v>
      </c>
      <c r="BI14" s="2" t="str">
        <f t="shared" si="26"/>
        <v>Pass</v>
      </c>
      <c r="BJ14" s="1">
        <v>-1</v>
      </c>
      <c r="BK14" s="4">
        <v>2462</v>
      </c>
      <c r="BL14" s="17">
        <v>1.62</v>
      </c>
      <c r="BM14" s="2" t="str">
        <f t="shared" si="27"/>
        <v>Pass</v>
      </c>
      <c r="BN14" s="17">
        <v>-0.49</v>
      </c>
      <c r="BO14" s="2" t="str">
        <f t="shared" si="28"/>
        <v>Pass</v>
      </c>
    </row>
    <row r="15" spans="1:67" x14ac:dyDescent="0.2">
      <c r="A15" s="71"/>
      <c r="B15" s="4">
        <v>2442</v>
      </c>
      <c r="C15" s="31">
        <v>22</v>
      </c>
      <c r="D15" s="17">
        <v>24</v>
      </c>
      <c r="E15" s="2">
        <f t="shared" si="3"/>
        <v>2</v>
      </c>
      <c r="F15" s="2" t="str">
        <f t="shared" si="4"/>
        <v>Fail</v>
      </c>
      <c r="G15" s="17">
        <v>23.17</v>
      </c>
      <c r="H15" s="2">
        <f t="shared" si="0"/>
        <v>1.1700000000000017</v>
      </c>
      <c r="I15" s="2" t="str">
        <f t="shared" si="5"/>
        <v>Pass</v>
      </c>
      <c r="J15" s="1">
        <v>-25</v>
      </c>
      <c r="K15" s="17">
        <v>2</v>
      </c>
      <c r="L15" s="2">
        <f t="shared" si="6"/>
        <v>27</v>
      </c>
      <c r="M15" s="2" t="str">
        <f t="shared" si="7"/>
        <v>Fail</v>
      </c>
      <c r="N15" s="17">
        <v>-31.71</v>
      </c>
      <c r="O15" s="2">
        <f t="shared" si="8"/>
        <v>-6.7100000000000009</v>
      </c>
      <c r="P15" s="2" t="str">
        <f t="shared" si="9"/>
        <v>Pass</v>
      </c>
      <c r="Q15" s="1" t="s">
        <v>8</v>
      </c>
      <c r="R15" s="18">
        <v>-0.76</v>
      </c>
      <c r="S15" s="2" t="str">
        <f t="shared" si="10"/>
        <v>Pass</v>
      </c>
      <c r="T15" s="18">
        <v>-0.47</v>
      </c>
      <c r="U15" s="2" t="str">
        <f t="shared" si="10"/>
        <v>Pass</v>
      </c>
      <c r="V15" s="31">
        <v>-3</v>
      </c>
      <c r="W15" s="18">
        <v>-3.1</v>
      </c>
      <c r="X15" s="2" t="str">
        <f t="shared" si="11"/>
        <v>Pass</v>
      </c>
      <c r="Y15" s="18">
        <v>-0.47</v>
      </c>
      <c r="Z15" s="2" t="str">
        <f t="shared" si="12"/>
        <v>Fail</v>
      </c>
      <c r="AA15" s="92"/>
      <c r="AB15" s="93"/>
      <c r="AC15" s="93"/>
      <c r="AD15" s="93"/>
      <c r="AE15" s="93"/>
      <c r="AF15" s="93"/>
      <c r="AG15" s="93"/>
      <c r="AH15" s="93"/>
      <c r="AI15" s="93"/>
      <c r="AJ15" s="94"/>
      <c r="AK15" s="1">
        <v>-15</v>
      </c>
      <c r="AL15" s="17">
        <v>-46.23</v>
      </c>
      <c r="AM15" s="2" t="str">
        <f t="shared" si="17"/>
        <v>Pass</v>
      </c>
      <c r="AN15" s="17">
        <v>-14</v>
      </c>
      <c r="AO15" s="2" t="str">
        <f t="shared" si="18"/>
        <v>Fail</v>
      </c>
      <c r="AP15" s="31">
        <v>-74</v>
      </c>
      <c r="AQ15" s="17">
        <v>-75</v>
      </c>
      <c r="AR15" s="2">
        <f t="shared" si="19"/>
        <v>-1</v>
      </c>
      <c r="AS15" s="2" t="str">
        <f t="shared" si="20"/>
        <v>Pass</v>
      </c>
      <c r="AT15" s="17">
        <v>23.17</v>
      </c>
      <c r="AU15" s="2">
        <f t="shared" si="1"/>
        <v>97.17</v>
      </c>
      <c r="AV15" s="2" t="str">
        <f t="shared" si="21"/>
        <v>Fail</v>
      </c>
      <c r="AW15" s="1">
        <v>-20</v>
      </c>
      <c r="AX15" s="17">
        <v>-15</v>
      </c>
      <c r="AY15" s="2">
        <f t="shared" si="22"/>
        <v>5</v>
      </c>
      <c r="AZ15" s="2" t="str">
        <f t="shared" si="23"/>
        <v>Pass</v>
      </c>
      <c r="BA15" s="17">
        <v>23.17</v>
      </c>
      <c r="BB15" s="2">
        <f t="shared" si="2"/>
        <v>43.17</v>
      </c>
      <c r="BC15" s="2" t="str">
        <f t="shared" si="24"/>
        <v>Pass</v>
      </c>
      <c r="BD15" s="1">
        <v>-1</v>
      </c>
      <c r="BE15" s="4">
        <v>2467</v>
      </c>
      <c r="BF15" s="17">
        <v>-2</v>
      </c>
      <c r="BG15" s="2" t="str">
        <f t="shared" si="25"/>
        <v>Fail</v>
      </c>
      <c r="BH15" s="17">
        <v>0</v>
      </c>
      <c r="BI15" s="2" t="str">
        <f t="shared" si="26"/>
        <v>Pass</v>
      </c>
      <c r="BJ15" s="116" t="s">
        <v>36</v>
      </c>
      <c r="BK15" s="117"/>
      <c r="BL15" s="117"/>
      <c r="BM15" s="117"/>
      <c r="BN15" s="117"/>
      <c r="BO15" s="118"/>
    </row>
    <row r="16" spans="1:67" x14ac:dyDescent="0.2">
      <c r="A16" s="71"/>
      <c r="B16" s="4">
        <v>2472</v>
      </c>
      <c r="C16" s="31">
        <v>22</v>
      </c>
      <c r="D16" s="17">
        <v>22.23</v>
      </c>
      <c r="E16" s="2">
        <f t="shared" si="3"/>
        <v>0.23000000000000043</v>
      </c>
      <c r="F16" s="2" t="str">
        <f t="shared" si="4"/>
        <v>Pass</v>
      </c>
      <c r="G16" s="17">
        <v>22.15</v>
      </c>
      <c r="H16" s="2">
        <f t="shared" si="0"/>
        <v>0.14999999999999858</v>
      </c>
      <c r="I16" s="2" t="str">
        <f t="shared" si="5"/>
        <v>Pass</v>
      </c>
      <c r="J16" s="1">
        <v>-25</v>
      </c>
      <c r="K16" s="17">
        <v>-30.59</v>
      </c>
      <c r="L16" s="2">
        <f t="shared" si="6"/>
        <v>-5.59</v>
      </c>
      <c r="M16" s="2" t="str">
        <f t="shared" si="7"/>
        <v>Pass</v>
      </c>
      <c r="N16" s="17">
        <v>-30.17</v>
      </c>
      <c r="O16" s="2">
        <f t="shared" si="8"/>
        <v>-5.1700000000000017</v>
      </c>
      <c r="P16" s="2" t="str">
        <f t="shared" si="9"/>
        <v>Pass</v>
      </c>
      <c r="Q16" s="1" t="s">
        <v>8</v>
      </c>
      <c r="R16" s="18">
        <v>-0.19</v>
      </c>
      <c r="S16" s="2" t="str">
        <f t="shared" si="10"/>
        <v>Pass</v>
      </c>
      <c r="T16" s="18">
        <v>1</v>
      </c>
      <c r="U16" s="2" t="str">
        <f t="shared" si="10"/>
        <v>Pass</v>
      </c>
      <c r="V16" s="31">
        <v>-3</v>
      </c>
      <c r="W16" s="18">
        <v>-2.9</v>
      </c>
      <c r="X16" s="2" t="str">
        <f t="shared" si="11"/>
        <v>Fail</v>
      </c>
      <c r="Y16" s="18">
        <v>1</v>
      </c>
      <c r="Z16" s="2" t="str">
        <f t="shared" si="12"/>
        <v>Fail</v>
      </c>
      <c r="AA16" s="92"/>
      <c r="AB16" s="93"/>
      <c r="AC16" s="93"/>
      <c r="AD16" s="93"/>
      <c r="AE16" s="93"/>
      <c r="AF16" s="93"/>
      <c r="AG16" s="93"/>
      <c r="AH16" s="93"/>
      <c r="AI16" s="93"/>
      <c r="AJ16" s="94"/>
      <c r="AK16" s="1">
        <v>-15</v>
      </c>
      <c r="AL16" s="17">
        <v>-15</v>
      </c>
      <c r="AM16" s="2" t="str">
        <f t="shared" si="17"/>
        <v>Pass</v>
      </c>
      <c r="AN16" s="17">
        <v>-37.47</v>
      </c>
      <c r="AO16" s="2" t="str">
        <f t="shared" si="18"/>
        <v>Pass</v>
      </c>
      <c r="AP16" s="31">
        <v>-74</v>
      </c>
      <c r="AQ16" s="17">
        <v>-73</v>
      </c>
      <c r="AR16" s="2">
        <f t="shared" si="19"/>
        <v>1</v>
      </c>
      <c r="AS16" s="2" t="str">
        <f t="shared" si="20"/>
        <v>Fail</v>
      </c>
      <c r="AT16" s="17">
        <v>22.15</v>
      </c>
      <c r="AU16" s="2">
        <f t="shared" si="1"/>
        <v>96.15</v>
      </c>
      <c r="AV16" s="2" t="str">
        <f t="shared" si="21"/>
        <v>Fail</v>
      </c>
      <c r="AW16" s="1">
        <v>-20</v>
      </c>
      <c r="AX16" s="17">
        <v>-100</v>
      </c>
      <c r="AY16" s="2">
        <f t="shared" si="22"/>
        <v>-80</v>
      </c>
      <c r="AZ16" s="2" t="str">
        <f t="shared" si="23"/>
        <v>Fail</v>
      </c>
      <c r="BA16" s="17">
        <v>22.15</v>
      </c>
      <c r="BB16" s="2">
        <f t="shared" si="2"/>
        <v>42.15</v>
      </c>
      <c r="BC16" s="2" t="str">
        <f t="shared" si="24"/>
        <v>Pass</v>
      </c>
      <c r="BD16" s="1">
        <v>-1</v>
      </c>
      <c r="BE16" s="4">
        <v>2447</v>
      </c>
      <c r="BF16" s="17">
        <v>-0.19</v>
      </c>
      <c r="BG16" s="2" t="str">
        <f t="shared" si="25"/>
        <v>Pass</v>
      </c>
      <c r="BH16" s="17">
        <v>17</v>
      </c>
      <c r="BI16" s="2" t="str">
        <f t="shared" si="26"/>
        <v>Pass</v>
      </c>
      <c r="BJ16" s="1">
        <v>-1</v>
      </c>
      <c r="BK16" s="4">
        <v>2422</v>
      </c>
      <c r="BL16" s="17">
        <v>-0.19</v>
      </c>
      <c r="BM16" s="2" t="str">
        <f t="shared" si="27"/>
        <v>Pass</v>
      </c>
      <c r="BN16" s="17">
        <v>1</v>
      </c>
      <c r="BO16" s="2" t="str">
        <f t="shared" si="28"/>
        <v>Pass</v>
      </c>
    </row>
    <row r="17" spans="1:67" x14ac:dyDescent="0.2">
      <c r="A17" s="70" t="s">
        <v>4</v>
      </c>
      <c r="B17" s="4">
        <v>2412</v>
      </c>
      <c r="C17" s="31">
        <v>23</v>
      </c>
      <c r="D17" s="17">
        <v>23.54</v>
      </c>
      <c r="E17" s="2">
        <f t="shared" si="3"/>
        <v>0.53999999999999915</v>
      </c>
      <c r="F17" s="2" t="str">
        <f t="shared" si="4"/>
        <v>Pass</v>
      </c>
      <c r="G17" s="17">
        <v>23.42</v>
      </c>
      <c r="H17" s="2">
        <f t="shared" si="0"/>
        <v>0.42000000000000171</v>
      </c>
      <c r="I17" s="2" t="str">
        <f t="shared" si="5"/>
        <v>Pass</v>
      </c>
      <c r="J17" s="1">
        <v>-5</v>
      </c>
      <c r="K17" s="17">
        <v>-28.17</v>
      </c>
      <c r="L17" s="2">
        <f t="shared" si="6"/>
        <v>-23.17</v>
      </c>
      <c r="M17" s="2" t="str">
        <f t="shared" si="7"/>
        <v>Pass</v>
      </c>
      <c r="N17" s="17">
        <v>-29.68</v>
      </c>
      <c r="O17" s="2">
        <f t="shared" si="8"/>
        <v>-24.68</v>
      </c>
      <c r="P17" s="2" t="str">
        <f t="shared" si="9"/>
        <v>Pass</v>
      </c>
      <c r="Q17" s="1" t="s">
        <v>8</v>
      </c>
      <c r="R17" s="18">
        <v>-0.82</v>
      </c>
      <c r="S17" s="2" t="str">
        <f t="shared" si="10"/>
        <v>Pass</v>
      </c>
      <c r="T17" s="18">
        <v>-1</v>
      </c>
      <c r="U17" s="2" t="str">
        <f t="shared" si="10"/>
        <v>Pass</v>
      </c>
      <c r="V17" s="31">
        <v>-3</v>
      </c>
      <c r="W17" s="18">
        <v>-0.82</v>
      </c>
      <c r="X17" s="2" t="str">
        <f t="shared" si="11"/>
        <v>Fail</v>
      </c>
      <c r="Y17" s="18">
        <v>-1</v>
      </c>
      <c r="Z17" s="2" t="str">
        <f t="shared" si="12"/>
        <v>Fail</v>
      </c>
      <c r="AA17" s="92"/>
      <c r="AB17" s="93"/>
      <c r="AC17" s="93"/>
      <c r="AD17" s="93"/>
      <c r="AE17" s="93"/>
      <c r="AF17" s="93"/>
      <c r="AG17" s="93"/>
      <c r="AH17" s="93"/>
      <c r="AI17" s="93"/>
      <c r="AJ17" s="94"/>
      <c r="AK17" s="1">
        <v>-15</v>
      </c>
      <c r="AL17" s="17">
        <v>-14</v>
      </c>
      <c r="AM17" s="2" t="str">
        <f t="shared" si="17"/>
        <v>Fail</v>
      </c>
      <c r="AN17" s="17">
        <v>-42.98</v>
      </c>
      <c r="AO17" s="2" t="str">
        <f t="shared" si="18"/>
        <v>Pass</v>
      </c>
      <c r="AP17" s="31">
        <v>-88</v>
      </c>
      <c r="AQ17" s="17">
        <v>-100</v>
      </c>
      <c r="AR17" s="2">
        <f t="shared" si="19"/>
        <v>-12</v>
      </c>
      <c r="AS17" s="2" t="str">
        <f t="shared" si="20"/>
        <v>Pass</v>
      </c>
      <c r="AT17" s="17">
        <v>23.42</v>
      </c>
      <c r="AU17" s="2">
        <f t="shared" si="1"/>
        <v>111.42</v>
      </c>
      <c r="AV17" s="2" t="str">
        <f t="shared" si="21"/>
        <v>Fail</v>
      </c>
      <c r="AW17" s="1">
        <v>-20</v>
      </c>
      <c r="AX17" s="17">
        <v>-100</v>
      </c>
      <c r="AY17" s="2">
        <f t="shared" si="22"/>
        <v>-80</v>
      </c>
      <c r="AZ17" s="2" t="str">
        <f t="shared" si="23"/>
        <v>Fail</v>
      </c>
      <c r="BA17" s="17">
        <v>23.42</v>
      </c>
      <c r="BB17" s="2">
        <f t="shared" si="2"/>
        <v>43.42</v>
      </c>
      <c r="BC17" s="2" t="str">
        <f t="shared" si="24"/>
        <v>Pass</v>
      </c>
      <c r="BD17" s="1">
        <v>16</v>
      </c>
      <c r="BE17" s="4">
        <v>2437</v>
      </c>
      <c r="BF17" s="17">
        <v>-0.82</v>
      </c>
      <c r="BG17" s="2" t="str">
        <f t="shared" si="25"/>
        <v>Fail</v>
      </c>
      <c r="BH17" s="17">
        <v>17</v>
      </c>
      <c r="BI17" s="2" t="str">
        <f t="shared" si="26"/>
        <v>Pass</v>
      </c>
      <c r="BJ17" s="1">
        <v>16</v>
      </c>
      <c r="BK17" s="4">
        <v>2462</v>
      </c>
      <c r="BL17" s="17">
        <v>-0.82</v>
      </c>
      <c r="BM17" s="2" t="str">
        <f t="shared" si="27"/>
        <v>Fail</v>
      </c>
      <c r="BN17" s="17">
        <v>-1</v>
      </c>
      <c r="BO17" s="2" t="str">
        <f t="shared" si="28"/>
        <v>Fail</v>
      </c>
    </row>
    <row r="18" spans="1:67" x14ac:dyDescent="0.2">
      <c r="A18" s="71"/>
      <c r="B18" s="4">
        <v>2442</v>
      </c>
      <c r="C18" s="31">
        <v>23</v>
      </c>
      <c r="D18" s="17">
        <v>23.88</v>
      </c>
      <c r="E18" s="2">
        <f t="shared" si="3"/>
        <v>0.87999999999999901</v>
      </c>
      <c r="F18" s="2" t="str">
        <f t="shared" si="4"/>
        <v>Pass</v>
      </c>
      <c r="G18" s="17">
        <v>25</v>
      </c>
      <c r="H18" s="2">
        <f t="shared" si="0"/>
        <v>2</v>
      </c>
      <c r="I18" s="2" t="str">
        <f t="shared" si="5"/>
        <v>Fail</v>
      </c>
      <c r="J18" s="1">
        <v>-5</v>
      </c>
      <c r="K18" s="17">
        <v>-29.87</v>
      </c>
      <c r="L18" s="2">
        <f t="shared" si="6"/>
        <v>-24.87</v>
      </c>
      <c r="M18" s="2" t="str">
        <f t="shared" si="7"/>
        <v>Pass</v>
      </c>
      <c r="N18" s="17">
        <v>-31.57</v>
      </c>
      <c r="O18" s="2">
        <f t="shared" si="8"/>
        <v>-26.57</v>
      </c>
      <c r="P18" s="2" t="str">
        <f t="shared" si="9"/>
        <v>Pass</v>
      </c>
      <c r="Q18" s="1" t="s">
        <v>8</v>
      </c>
      <c r="R18" s="18">
        <v>-0.87</v>
      </c>
      <c r="S18" s="2" t="str">
        <f t="shared" si="10"/>
        <v>Pass</v>
      </c>
      <c r="T18" s="18">
        <v>-0.85</v>
      </c>
      <c r="U18" s="2" t="str">
        <f t="shared" si="10"/>
        <v>Pass</v>
      </c>
      <c r="V18" s="31">
        <v>-3</v>
      </c>
      <c r="W18" s="18">
        <v>-0.87</v>
      </c>
      <c r="X18" s="2" t="str">
        <f t="shared" si="11"/>
        <v>Fail</v>
      </c>
      <c r="Y18" s="18">
        <v>-0.85</v>
      </c>
      <c r="Z18" s="2" t="str">
        <f t="shared" si="12"/>
        <v>Fail</v>
      </c>
      <c r="AA18" s="92"/>
      <c r="AB18" s="93"/>
      <c r="AC18" s="93"/>
      <c r="AD18" s="93"/>
      <c r="AE18" s="93"/>
      <c r="AF18" s="93"/>
      <c r="AG18" s="93"/>
      <c r="AH18" s="93"/>
      <c r="AI18" s="93"/>
      <c r="AJ18" s="94"/>
      <c r="AK18" s="1">
        <v>-15</v>
      </c>
      <c r="AL18" s="17">
        <v>-52.78</v>
      </c>
      <c r="AM18" s="2" t="str">
        <f t="shared" si="17"/>
        <v>Pass</v>
      </c>
      <c r="AN18" s="17">
        <v>-34.5</v>
      </c>
      <c r="AO18" s="2" t="str">
        <f t="shared" si="18"/>
        <v>Pass</v>
      </c>
      <c r="AP18" s="31">
        <v>-88</v>
      </c>
      <c r="AQ18" s="17">
        <v>-100</v>
      </c>
      <c r="AR18" s="2">
        <f t="shared" si="19"/>
        <v>-12</v>
      </c>
      <c r="AS18" s="2" t="str">
        <f t="shared" si="20"/>
        <v>Pass</v>
      </c>
      <c r="AT18" s="17">
        <v>-222</v>
      </c>
      <c r="AU18" s="2">
        <f t="shared" si="1"/>
        <v>-134</v>
      </c>
      <c r="AV18" s="2" t="str">
        <f t="shared" si="21"/>
        <v>Pass</v>
      </c>
      <c r="AW18" s="1">
        <v>-20</v>
      </c>
      <c r="AX18" s="17">
        <v>-100</v>
      </c>
      <c r="AY18" s="2">
        <f t="shared" si="22"/>
        <v>-80</v>
      </c>
      <c r="AZ18" s="2" t="str">
        <f t="shared" si="23"/>
        <v>Fail</v>
      </c>
      <c r="BA18" s="17">
        <v>24.03</v>
      </c>
      <c r="BB18" s="2">
        <f t="shared" si="2"/>
        <v>44.03</v>
      </c>
      <c r="BC18" s="2" t="str">
        <f t="shared" si="24"/>
        <v>Pass</v>
      </c>
      <c r="BD18" s="1">
        <v>16</v>
      </c>
      <c r="BE18" s="4">
        <v>2467</v>
      </c>
      <c r="BF18" s="17">
        <v>-0.87</v>
      </c>
      <c r="BG18" s="2" t="str">
        <f t="shared" si="25"/>
        <v>Fail</v>
      </c>
      <c r="BH18" s="17">
        <v>0</v>
      </c>
      <c r="BI18" s="2" t="str">
        <f t="shared" si="26"/>
        <v>Fail</v>
      </c>
      <c r="BJ18" s="116" t="s">
        <v>36</v>
      </c>
      <c r="BK18" s="117"/>
      <c r="BL18" s="117"/>
      <c r="BM18" s="117"/>
      <c r="BN18" s="117"/>
      <c r="BO18" s="118"/>
    </row>
    <row r="19" spans="1:67" x14ac:dyDescent="0.2">
      <c r="A19" s="71"/>
      <c r="B19" s="4">
        <v>2472</v>
      </c>
      <c r="C19" s="31">
        <v>23</v>
      </c>
      <c r="D19" s="17">
        <v>23.52</v>
      </c>
      <c r="E19" s="2">
        <f t="shared" si="3"/>
        <v>0.51999999999999957</v>
      </c>
      <c r="F19" s="2" t="str">
        <f t="shared" si="4"/>
        <v>Pass</v>
      </c>
      <c r="G19" s="17">
        <v>22.97</v>
      </c>
      <c r="H19" s="2">
        <f t="shared" si="0"/>
        <v>-3.0000000000001137E-2</v>
      </c>
      <c r="I19" s="2" t="str">
        <f t="shared" si="5"/>
        <v>Pass</v>
      </c>
      <c r="J19" s="1">
        <v>-5</v>
      </c>
      <c r="K19" s="17">
        <v>-27.58</v>
      </c>
      <c r="L19" s="2">
        <f t="shared" si="6"/>
        <v>-22.58</v>
      </c>
      <c r="M19" s="2" t="str">
        <f t="shared" si="7"/>
        <v>Pass</v>
      </c>
      <c r="N19" s="17">
        <v>-30.98</v>
      </c>
      <c r="O19" s="2">
        <f t="shared" si="8"/>
        <v>-25.98</v>
      </c>
      <c r="P19" s="2" t="str">
        <f t="shared" si="9"/>
        <v>Pass</v>
      </c>
      <c r="Q19" s="1" t="s">
        <v>8</v>
      </c>
      <c r="R19" s="18">
        <v>-0.85</v>
      </c>
      <c r="S19" s="2" t="str">
        <f t="shared" si="10"/>
        <v>Pass</v>
      </c>
      <c r="T19" s="18">
        <v>-0.83</v>
      </c>
      <c r="U19" s="2" t="str">
        <f t="shared" si="10"/>
        <v>Pass</v>
      </c>
      <c r="V19" s="31">
        <v>-3</v>
      </c>
      <c r="W19" s="18">
        <v>-0.85</v>
      </c>
      <c r="X19" s="2" t="str">
        <f t="shared" si="11"/>
        <v>Fail</v>
      </c>
      <c r="Y19" s="18">
        <v>-0.83</v>
      </c>
      <c r="Z19" s="2" t="str">
        <f t="shared" si="12"/>
        <v>Fail</v>
      </c>
      <c r="AA19" s="92"/>
      <c r="AB19" s="93"/>
      <c r="AC19" s="93"/>
      <c r="AD19" s="93"/>
      <c r="AE19" s="93"/>
      <c r="AF19" s="93"/>
      <c r="AG19" s="93"/>
      <c r="AH19" s="93"/>
      <c r="AI19" s="93"/>
      <c r="AJ19" s="94"/>
      <c r="AK19" s="1">
        <v>-15</v>
      </c>
      <c r="AL19" s="17">
        <v>-52.91</v>
      </c>
      <c r="AM19" s="2" t="str">
        <f t="shared" si="17"/>
        <v>Pass</v>
      </c>
      <c r="AN19" s="17">
        <v>-43.21</v>
      </c>
      <c r="AO19" s="2" t="str">
        <f t="shared" si="18"/>
        <v>Pass</v>
      </c>
      <c r="AP19" s="31">
        <v>-88</v>
      </c>
      <c r="AQ19" s="17">
        <v>-100</v>
      </c>
      <c r="AR19" s="2">
        <f t="shared" si="19"/>
        <v>-12</v>
      </c>
      <c r="AS19" s="2" t="str">
        <f t="shared" si="20"/>
        <v>Pass</v>
      </c>
      <c r="AT19" s="17">
        <v>22.97</v>
      </c>
      <c r="AU19" s="2">
        <f t="shared" si="1"/>
        <v>110.97</v>
      </c>
      <c r="AV19" s="2" t="str">
        <f t="shared" si="21"/>
        <v>Fail</v>
      </c>
      <c r="AW19" s="1">
        <v>-20</v>
      </c>
      <c r="AX19" s="17">
        <v>-100</v>
      </c>
      <c r="AY19" s="2">
        <f t="shared" si="22"/>
        <v>-80</v>
      </c>
      <c r="AZ19" s="2" t="str">
        <f t="shared" si="23"/>
        <v>Fail</v>
      </c>
      <c r="BA19" s="17">
        <v>22.97</v>
      </c>
      <c r="BB19" s="2">
        <f t="shared" si="2"/>
        <v>42.97</v>
      </c>
      <c r="BC19" s="2" t="str">
        <f t="shared" si="24"/>
        <v>Pass</v>
      </c>
      <c r="BD19" s="1">
        <v>16</v>
      </c>
      <c r="BE19" s="4">
        <v>2447</v>
      </c>
      <c r="BF19" s="17">
        <v>-0.85</v>
      </c>
      <c r="BG19" s="2" t="str">
        <f t="shared" si="25"/>
        <v>Fail</v>
      </c>
      <c r="BH19" s="17">
        <v>-0.83</v>
      </c>
      <c r="BI19" s="2" t="str">
        <f t="shared" si="26"/>
        <v>Fail</v>
      </c>
      <c r="BJ19" s="1">
        <v>16</v>
      </c>
      <c r="BK19" s="4">
        <v>2422</v>
      </c>
      <c r="BL19" s="17">
        <v>-0.85</v>
      </c>
      <c r="BM19" s="2" t="str">
        <f t="shared" si="27"/>
        <v>Fail</v>
      </c>
      <c r="BN19" s="17">
        <v>-0.83</v>
      </c>
      <c r="BO19" s="2" t="str">
        <f t="shared" si="28"/>
        <v>Fail</v>
      </c>
    </row>
    <row r="20" spans="1:67" x14ac:dyDescent="0.2">
      <c r="A20" s="70" t="s">
        <v>5</v>
      </c>
      <c r="B20" s="4">
        <v>2412</v>
      </c>
      <c r="C20" s="31">
        <v>21</v>
      </c>
      <c r="D20" s="17">
        <v>19.399999999999999</v>
      </c>
      <c r="E20" s="2">
        <f t="shared" si="3"/>
        <v>-1.6000000000000014</v>
      </c>
      <c r="F20" s="2" t="str">
        <f t="shared" si="4"/>
        <v>Fail</v>
      </c>
      <c r="G20" s="17">
        <v>21.06</v>
      </c>
      <c r="H20" s="2">
        <f t="shared" si="0"/>
        <v>5.9999999999998721E-2</v>
      </c>
      <c r="I20" s="2" t="str">
        <f t="shared" si="5"/>
        <v>Pass</v>
      </c>
      <c r="J20" s="1">
        <v>-27</v>
      </c>
      <c r="K20" s="17">
        <v>-30.68</v>
      </c>
      <c r="L20" s="2">
        <f t="shared" si="6"/>
        <v>-3.6799999999999997</v>
      </c>
      <c r="M20" s="2" t="str">
        <f t="shared" si="7"/>
        <v>Pass</v>
      </c>
      <c r="N20" s="17">
        <v>-25</v>
      </c>
      <c r="O20" s="2">
        <f t="shared" si="8"/>
        <v>2</v>
      </c>
      <c r="P20" s="2" t="str">
        <f t="shared" si="9"/>
        <v>Fail</v>
      </c>
      <c r="Q20" s="1" t="s">
        <v>8</v>
      </c>
      <c r="R20" s="18">
        <v>-0.27</v>
      </c>
      <c r="S20" s="2" t="str">
        <f t="shared" si="10"/>
        <v>Pass</v>
      </c>
      <c r="T20" s="18">
        <v>0.91</v>
      </c>
      <c r="U20" s="2" t="str">
        <f t="shared" si="10"/>
        <v>Pass</v>
      </c>
      <c r="V20" s="31">
        <v>-3</v>
      </c>
      <c r="W20" s="18">
        <v>-0.27</v>
      </c>
      <c r="X20" s="2" t="str">
        <f t="shared" si="11"/>
        <v>Fail</v>
      </c>
      <c r="Y20" s="18">
        <v>0.91</v>
      </c>
      <c r="Z20" s="2" t="str">
        <f t="shared" si="12"/>
        <v>Fail</v>
      </c>
      <c r="AA20" s="92"/>
      <c r="AB20" s="93"/>
      <c r="AC20" s="93"/>
      <c r="AD20" s="93"/>
      <c r="AE20" s="93"/>
      <c r="AF20" s="93"/>
      <c r="AG20" s="93"/>
      <c r="AH20" s="93"/>
      <c r="AI20" s="93"/>
      <c r="AJ20" s="94"/>
      <c r="AK20" s="1">
        <v>-15</v>
      </c>
      <c r="AL20" s="17">
        <v>-42.56</v>
      </c>
      <c r="AM20" s="2" t="str">
        <f t="shared" si="17"/>
        <v>Pass</v>
      </c>
      <c r="AN20" s="17">
        <v>-44.98</v>
      </c>
      <c r="AO20" s="2" t="str">
        <f t="shared" si="18"/>
        <v>Pass</v>
      </c>
      <c r="AP20" s="31">
        <v>-71</v>
      </c>
      <c r="AQ20" s="17">
        <v>-100</v>
      </c>
      <c r="AR20" s="2">
        <f t="shared" si="19"/>
        <v>-29</v>
      </c>
      <c r="AS20" s="2" t="str">
        <f t="shared" si="20"/>
        <v>Pass</v>
      </c>
      <c r="AT20" s="17">
        <v>21.06</v>
      </c>
      <c r="AU20" s="2">
        <f t="shared" si="1"/>
        <v>92.06</v>
      </c>
      <c r="AV20" s="2" t="str">
        <f t="shared" si="21"/>
        <v>Fail</v>
      </c>
      <c r="AW20" s="1">
        <v>-20</v>
      </c>
      <c r="AX20" s="17">
        <v>-22</v>
      </c>
      <c r="AY20" s="2">
        <f t="shared" si="22"/>
        <v>-2</v>
      </c>
      <c r="AZ20" s="2" t="str">
        <f t="shared" si="23"/>
        <v>Fail</v>
      </c>
      <c r="BA20" s="17">
        <v>21.06</v>
      </c>
      <c r="BB20" s="2">
        <f t="shared" si="2"/>
        <v>41.06</v>
      </c>
      <c r="BC20" s="2" t="str">
        <f t="shared" si="24"/>
        <v>Pass</v>
      </c>
      <c r="BD20" s="1">
        <v>-2</v>
      </c>
      <c r="BE20" s="4">
        <v>2437</v>
      </c>
      <c r="BF20" s="17">
        <v>-0.27</v>
      </c>
      <c r="BG20" s="2" t="str">
        <f t="shared" si="25"/>
        <v>Pass</v>
      </c>
      <c r="BH20" s="17">
        <v>0.91</v>
      </c>
      <c r="BI20" s="2" t="str">
        <f t="shared" si="26"/>
        <v>Pass</v>
      </c>
      <c r="BJ20" s="1">
        <v>-2</v>
      </c>
      <c r="BK20" s="4">
        <v>2462</v>
      </c>
      <c r="BL20" s="17">
        <v>-0.27</v>
      </c>
      <c r="BM20" s="2" t="str">
        <f t="shared" si="27"/>
        <v>Pass</v>
      </c>
      <c r="BN20" s="17">
        <v>0.91</v>
      </c>
      <c r="BO20" s="2" t="str">
        <f t="shared" si="28"/>
        <v>Pass</v>
      </c>
    </row>
    <row r="21" spans="1:67" x14ac:dyDescent="0.2">
      <c r="A21" s="71"/>
      <c r="B21" s="4">
        <v>2442</v>
      </c>
      <c r="C21" s="31">
        <v>21</v>
      </c>
      <c r="D21" s="17">
        <v>22.46</v>
      </c>
      <c r="E21" s="2">
        <f t="shared" si="3"/>
        <v>1.4600000000000009</v>
      </c>
      <c r="F21" s="2" t="str">
        <f t="shared" si="4"/>
        <v>Pass</v>
      </c>
      <c r="G21" s="17">
        <v>22.25</v>
      </c>
      <c r="H21" s="2">
        <f t="shared" si="0"/>
        <v>1.25</v>
      </c>
      <c r="I21" s="2" t="str">
        <f t="shared" si="5"/>
        <v>Pass</v>
      </c>
      <c r="J21" s="1">
        <v>-27</v>
      </c>
      <c r="K21" s="17">
        <v>-30.8</v>
      </c>
      <c r="L21" s="2">
        <f t="shared" si="6"/>
        <v>-3.8000000000000007</v>
      </c>
      <c r="M21" s="2" t="str">
        <f t="shared" si="7"/>
        <v>Pass</v>
      </c>
      <c r="N21" s="17">
        <v>-32.15</v>
      </c>
      <c r="O21" s="2">
        <f t="shared" si="8"/>
        <v>-5.1499999999999986</v>
      </c>
      <c r="P21" s="2" t="str">
        <f t="shared" si="9"/>
        <v>Pass</v>
      </c>
      <c r="Q21" s="1" t="s">
        <v>8</v>
      </c>
      <c r="R21" s="18">
        <v>-0.28000000000000003</v>
      </c>
      <c r="S21" s="2" t="str">
        <f t="shared" si="10"/>
        <v>Pass</v>
      </c>
      <c r="T21" s="18">
        <v>-0.05</v>
      </c>
      <c r="U21" s="2" t="str">
        <f t="shared" si="10"/>
        <v>Pass</v>
      </c>
      <c r="V21" s="31">
        <v>-3</v>
      </c>
      <c r="W21" s="18">
        <v>-0.28000000000000003</v>
      </c>
      <c r="X21" s="2" t="str">
        <f t="shared" si="11"/>
        <v>Fail</v>
      </c>
      <c r="Y21" s="18">
        <v>-0.05</v>
      </c>
      <c r="Z21" s="2" t="str">
        <f t="shared" si="12"/>
        <v>Fail</v>
      </c>
      <c r="AA21" s="92"/>
      <c r="AB21" s="93"/>
      <c r="AC21" s="93"/>
      <c r="AD21" s="93"/>
      <c r="AE21" s="93"/>
      <c r="AF21" s="93"/>
      <c r="AG21" s="93"/>
      <c r="AH21" s="93"/>
      <c r="AI21" s="93"/>
      <c r="AJ21" s="94"/>
      <c r="AK21" s="1">
        <v>-15</v>
      </c>
      <c r="AL21" s="17">
        <v>-46.23</v>
      </c>
      <c r="AM21" s="2" t="str">
        <f t="shared" si="17"/>
        <v>Pass</v>
      </c>
      <c r="AN21" s="17">
        <v>-33.68</v>
      </c>
      <c r="AO21" s="2" t="str">
        <f t="shared" si="18"/>
        <v>Pass</v>
      </c>
      <c r="AP21" s="31">
        <v>-71</v>
      </c>
      <c r="AQ21" s="17">
        <v>-100</v>
      </c>
      <c r="AR21" s="2">
        <f t="shared" si="19"/>
        <v>-29</v>
      </c>
      <c r="AS21" s="2" t="str">
        <f t="shared" si="20"/>
        <v>Pass</v>
      </c>
      <c r="AT21" s="17">
        <v>22.25</v>
      </c>
      <c r="AU21" s="2">
        <f t="shared" si="1"/>
        <v>93.25</v>
      </c>
      <c r="AV21" s="2" t="str">
        <f t="shared" si="21"/>
        <v>Fail</v>
      </c>
      <c r="AW21" s="1">
        <v>-20</v>
      </c>
      <c r="AX21" s="17">
        <v>-20</v>
      </c>
      <c r="AY21" s="2">
        <f t="shared" si="22"/>
        <v>0</v>
      </c>
      <c r="AZ21" s="2" t="str">
        <f t="shared" si="23"/>
        <v>Pass</v>
      </c>
      <c r="BA21" s="17">
        <v>22.25</v>
      </c>
      <c r="BB21" s="2">
        <f t="shared" si="2"/>
        <v>42.25</v>
      </c>
      <c r="BC21" s="2" t="str">
        <f t="shared" si="24"/>
        <v>Pass</v>
      </c>
      <c r="BD21" s="1">
        <v>-2</v>
      </c>
      <c r="BE21" s="4">
        <v>2467</v>
      </c>
      <c r="BF21" s="17">
        <v>-0.28000000000000003</v>
      </c>
      <c r="BG21" s="2" t="str">
        <f t="shared" si="25"/>
        <v>Pass</v>
      </c>
      <c r="BH21" s="17">
        <v>-0.05</v>
      </c>
      <c r="BI21" s="2" t="str">
        <f t="shared" si="26"/>
        <v>Pass</v>
      </c>
      <c r="BJ21" s="116" t="s">
        <v>36</v>
      </c>
      <c r="BK21" s="117"/>
      <c r="BL21" s="117"/>
      <c r="BM21" s="117"/>
      <c r="BN21" s="117"/>
      <c r="BO21" s="118"/>
    </row>
    <row r="22" spans="1:67" x14ac:dyDescent="0.2">
      <c r="A22" s="71"/>
      <c r="B22" s="4">
        <v>2472</v>
      </c>
      <c r="C22" s="31">
        <v>21</v>
      </c>
      <c r="D22" s="17">
        <v>23</v>
      </c>
      <c r="E22" s="2">
        <f t="shared" si="3"/>
        <v>2</v>
      </c>
      <c r="F22" s="2" t="str">
        <f t="shared" si="4"/>
        <v>Fail</v>
      </c>
      <c r="G22" s="17">
        <v>21.24</v>
      </c>
      <c r="H22" s="2">
        <f t="shared" si="0"/>
        <v>0.23999999999999844</v>
      </c>
      <c r="I22" s="2" t="str">
        <f t="shared" si="5"/>
        <v>Pass</v>
      </c>
      <c r="J22" s="1">
        <v>-27</v>
      </c>
      <c r="K22" s="17">
        <v>-30.28</v>
      </c>
      <c r="L22" s="2">
        <f t="shared" si="6"/>
        <v>-3.2800000000000011</v>
      </c>
      <c r="M22" s="2" t="str">
        <f t="shared" si="7"/>
        <v>Pass</v>
      </c>
      <c r="N22" s="17">
        <v>-29.23</v>
      </c>
      <c r="O22" s="2">
        <f t="shared" si="8"/>
        <v>-2.2300000000000004</v>
      </c>
      <c r="P22" s="2" t="str">
        <f t="shared" si="9"/>
        <v>Pass</v>
      </c>
      <c r="Q22" s="1" t="s">
        <v>8</v>
      </c>
      <c r="R22" s="18">
        <v>1.07</v>
      </c>
      <c r="S22" s="2" t="str">
        <f t="shared" si="10"/>
        <v>Pass</v>
      </c>
      <c r="T22" s="18">
        <v>-1.66</v>
      </c>
      <c r="U22" s="2" t="str">
        <f t="shared" si="10"/>
        <v>Pass</v>
      </c>
      <c r="V22" s="31">
        <v>-3</v>
      </c>
      <c r="W22" s="18">
        <v>1.07</v>
      </c>
      <c r="X22" s="2" t="str">
        <f t="shared" si="11"/>
        <v>Fail</v>
      </c>
      <c r="Y22" s="18">
        <v>-1.66</v>
      </c>
      <c r="Z22" s="2" t="str">
        <f t="shared" si="12"/>
        <v>Fail</v>
      </c>
      <c r="AA22" s="92"/>
      <c r="AB22" s="93"/>
      <c r="AC22" s="93"/>
      <c r="AD22" s="93"/>
      <c r="AE22" s="93"/>
      <c r="AF22" s="93"/>
      <c r="AG22" s="93"/>
      <c r="AH22" s="93"/>
      <c r="AI22" s="93"/>
      <c r="AJ22" s="94"/>
      <c r="AK22" s="1">
        <v>-15</v>
      </c>
      <c r="AL22" s="17">
        <v>-53.16</v>
      </c>
      <c r="AM22" s="2" t="str">
        <f t="shared" si="17"/>
        <v>Pass</v>
      </c>
      <c r="AN22" s="17">
        <v>-18</v>
      </c>
      <c r="AO22" s="2" t="str">
        <f t="shared" si="18"/>
        <v>Pass</v>
      </c>
      <c r="AP22" s="31">
        <v>-71</v>
      </c>
      <c r="AQ22" s="17">
        <v>-100</v>
      </c>
      <c r="AR22" s="2">
        <f t="shared" si="19"/>
        <v>-29</v>
      </c>
      <c r="AS22" s="2" t="str">
        <f t="shared" si="20"/>
        <v>Pass</v>
      </c>
      <c r="AT22" s="17">
        <v>21.24</v>
      </c>
      <c r="AU22" s="2">
        <f t="shared" si="1"/>
        <v>92.24</v>
      </c>
      <c r="AV22" s="2" t="str">
        <f t="shared" si="21"/>
        <v>Fail</v>
      </c>
      <c r="AW22" s="1">
        <v>-20</v>
      </c>
      <c r="AX22" s="17">
        <v>-100</v>
      </c>
      <c r="AY22" s="2">
        <f t="shared" si="22"/>
        <v>-80</v>
      </c>
      <c r="AZ22" s="2" t="str">
        <f t="shared" si="23"/>
        <v>Fail</v>
      </c>
      <c r="BA22" s="17">
        <v>21.24</v>
      </c>
      <c r="BB22" s="2">
        <f t="shared" si="2"/>
        <v>41.239999999999995</v>
      </c>
      <c r="BC22" s="2" t="str">
        <f t="shared" si="24"/>
        <v>Pass</v>
      </c>
      <c r="BD22" s="1">
        <v>-2</v>
      </c>
      <c r="BE22" s="4">
        <v>2447</v>
      </c>
      <c r="BF22" s="17">
        <v>1.07</v>
      </c>
      <c r="BG22" s="2" t="str">
        <f t="shared" si="25"/>
        <v>Pass</v>
      </c>
      <c r="BH22" s="17">
        <v>-1.66</v>
      </c>
      <c r="BI22" s="2" t="str">
        <f t="shared" si="26"/>
        <v>Pass</v>
      </c>
      <c r="BJ22" s="1">
        <v>-2</v>
      </c>
      <c r="BK22" s="4">
        <v>2422</v>
      </c>
      <c r="BL22" s="17">
        <v>1.07</v>
      </c>
      <c r="BM22" s="2" t="str">
        <f t="shared" si="27"/>
        <v>Pass</v>
      </c>
      <c r="BN22" s="17">
        <v>-1.66</v>
      </c>
      <c r="BO22" s="2" t="str">
        <f t="shared" si="28"/>
        <v>Pass</v>
      </c>
    </row>
    <row r="23" spans="1:67" x14ac:dyDescent="0.2">
      <c r="A23" s="70" t="s">
        <v>6</v>
      </c>
      <c r="B23" s="4">
        <v>2422</v>
      </c>
      <c r="C23" s="31">
        <v>23</v>
      </c>
      <c r="D23" s="17">
        <v>23.87</v>
      </c>
      <c r="E23" s="2">
        <f t="shared" si="3"/>
        <v>0.87000000000000099</v>
      </c>
      <c r="F23" s="2" t="str">
        <f t="shared" si="4"/>
        <v>Pass</v>
      </c>
      <c r="G23" s="17">
        <v>24.6</v>
      </c>
      <c r="H23" s="2">
        <f t="shared" si="0"/>
        <v>1.6000000000000014</v>
      </c>
      <c r="I23" s="2" t="str">
        <f t="shared" si="5"/>
        <v>Fail</v>
      </c>
      <c r="J23" s="1">
        <v>-5</v>
      </c>
      <c r="K23" s="17">
        <v>-4</v>
      </c>
      <c r="L23" s="2">
        <f t="shared" si="6"/>
        <v>1</v>
      </c>
      <c r="M23" s="2" t="str">
        <f t="shared" si="7"/>
        <v>Fail</v>
      </c>
      <c r="N23" s="17">
        <v>-29.44</v>
      </c>
      <c r="O23" s="2">
        <f t="shared" si="8"/>
        <v>-24.44</v>
      </c>
      <c r="P23" s="2" t="str">
        <f t="shared" si="9"/>
        <v>Pass</v>
      </c>
      <c r="Q23" s="1" t="s">
        <v>8</v>
      </c>
      <c r="R23" s="18">
        <v>-0.72</v>
      </c>
      <c r="S23" s="2" t="str">
        <f t="shared" si="10"/>
        <v>Pass</v>
      </c>
      <c r="T23" s="18">
        <v>-0.97</v>
      </c>
      <c r="U23" s="2" t="str">
        <f t="shared" si="10"/>
        <v>Pass</v>
      </c>
      <c r="V23" s="31">
        <v>-3</v>
      </c>
      <c r="W23" s="18">
        <v>-0.72</v>
      </c>
      <c r="X23" s="2" t="str">
        <f t="shared" si="11"/>
        <v>Fail</v>
      </c>
      <c r="Y23" s="18">
        <v>-0.97</v>
      </c>
      <c r="Z23" s="2" t="str">
        <f t="shared" si="12"/>
        <v>Fail</v>
      </c>
      <c r="AA23" s="92"/>
      <c r="AB23" s="93"/>
      <c r="AC23" s="93"/>
      <c r="AD23" s="93"/>
      <c r="AE23" s="93"/>
      <c r="AF23" s="93"/>
      <c r="AG23" s="93"/>
      <c r="AH23" s="93"/>
      <c r="AI23" s="93"/>
      <c r="AJ23" s="94"/>
      <c r="AK23" s="1">
        <v>-20</v>
      </c>
      <c r="AL23" s="17">
        <v>-16</v>
      </c>
      <c r="AM23" s="2" t="str">
        <f t="shared" si="17"/>
        <v>Fail</v>
      </c>
      <c r="AN23" s="17">
        <v>-42.98</v>
      </c>
      <c r="AO23" s="2" t="str">
        <f t="shared" si="18"/>
        <v>Pass</v>
      </c>
      <c r="AP23" s="31">
        <v>-85</v>
      </c>
      <c r="AQ23" s="17">
        <v>-100</v>
      </c>
      <c r="AR23" s="2">
        <f t="shared" si="19"/>
        <v>-15</v>
      </c>
      <c r="AS23" s="2" t="str">
        <f t="shared" si="20"/>
        <v>Pass</v>
      </c>
      <c r="AT23" s="17">
        <v>23.24</v>
      </c>
      <c r="AU23" s="2">
        <f t="shared" si="1"/>
        <v>108.24</v>
      </c>
      <c r="AV23" s="2" t="str">
        <f t="shared" si="21"/>
        <v>Fail</v>
      </c>
      <c r="AW23" s="1">
        <v>-20</v>
      </c>
      <c r="AX23" s="17">
        <v>-100</v>
      </c>
      <c r="AY23" s="2">
        <f t="shared" si="22"/>
        <v>-80</v>
      </c>
      <c r="AZ23" s="2" t="str">
        <f t="shared" si="23"/>
        <v>Fail</v>
      </c>
      <c r="BA23" s="17">
        <v>23.24</v>
      </c>
      <c r="BB23" s="2">
        <f t="shared" si="2"/>
        <v>43.239999999999995</v>
      </c>
      <c r="BC23" s="2" t="str">
        <f t="shared" si="24"/>
        <v>Pass</v>
      </c>
      <c r="BD23" s="1">
        <v>16</v>
      </c>
      <c r="BE23" s="4">
        <v>2462</v>
      </c>
      <c r="BF23" s="17">
        <v>-0.72</v>
      </c>
      <c r="BG23" s="2" t="str">
        <f t="shared" si="25"/>
        <v>Fail</v>
      </c>
      <c r="BH23" s="17">
        <v>-0.97</v>
      </c>
      <c r="BI23" s="2" t="str">
        <f t="shared" si="26"/>
        <v>Fail</v>
      </c>
      <c r="BJ23" s="89" t="s">
        <v>36</v>
      </c>
      <c r="BK23" s="90"/>
      <c r="BL23" s="90"/>
      <c r="BM23" s="90"/>
      <c r="BN23" s="90"/>
      <c r="BO23" s="91"/>
    </row>
    <row r="24" spans="1:67" x14ac:dyDescent="0.2">
      <c r="A24" s="71"/>
      <c r="B24" s="4">
        <v>2442</v>
      </c>
      <c r="C24" s="31">
        <v>23</v>
      </c>
      <c r="D24" s="17">
        <v>24.2</v>
      </c>
      <c r="E24" s="2">
        <f t="shared" si="3"/>
        <v>1.1999999999999993</v>
      </c>
      <c r="F24" s="2" t="str">
        <f t="shared" si="4"/>
        <v>Pass</v>
      </c>
      <c r="G24" s="17">
        <v>24.34</v>
      </c>
      <c r="H24" s="2">
        <f t="shared" si="0"/>
        <v>1.3399999999999999</v>
      </c>
      <c r="I24" s="2" t="str">
        <f t="shared" si="5"/>
        <v>Pass</v>
      </c>
      <c r="J24" s="1">
        <v>-5</v>
      </c>
      <c r="K24" s="17">
        <v>-10</v>
      </c>
      <c r="L24" s="2">
        <f t="shared" si="6"/>
        <v>-5</v>
      </c>
      <c r="M24" s="2" t="str">
        <f t="shared" si="7"/>
        <v>Pass</v>
      </c>
      <c r="N24" s="17">
        <v>-31.4</v>
      </c>
      <c r="O24" s="2">
        <f t="shared" si="8"/>
        <v>-26.4</v>
      </c>
      <c r="P24" s="2" t="str">
        <f t="shared" si="9"/>
        <v>Pass</v>
      </c>
      <c r="Q24" s="1" t="s">
        <v>8</v>
      </c>
      <c r="R24" s="18">
        <v>-0.95</v>
      </c>
      <c r="S24" s="2" t="str">
        <f t="shared" si="10"/>
        <v>Pass</v>
      </c>
      <c r="T24" s="18">
        <v>-0.78</v>
      </c>
      <c r="U24" s="2" t="str">
        <f t="shared" si="10"/>
        <v>Pass</v>
      </c>
      <c r="V24" s="31">
        <v>-3</v>
      </c>
      <c r="W24" s="18">
        <v>-0.95</v>
      </c>
      <c r="X24" s="2" t="str">
        <f t="shared" si="11"/>
        <v>Fail</v>
      </c>
      <c r="Y24" s="18">
        <v>-0.78</v>
      </c>
      <c r="Z24" s="2" t="str">
        <f t="shared" si="12"/>
        <v>Fail</v>
      </c>
      <c r="AA24" s="92"/>
      <c r="AB24" s="93"/>
      <c r="AC24" s="93"/>
      <c r="AD24" s="93"/>
      <c r="AE24" s="93"/>
      <c r="AF24" s="93"/>
      <c r="AG24" s="93"/>
      <c r="AH24" s="93"/>
      <c r="AI24" s="93"/>
      <c r="AJ24" s="94"/>
      <c r="AK24" s="1">
        <v>-20</v>
      </c>
      <c r="AL24" s="17">
        <v>-20</v>
      </c>
      <c r="AM24" s="2" t="str">
        <f t="shared" si="17"/>
        <v>Pass</v>
      </c>
      <c r="AN24" s="17">
        <v>-22</v>
      </c>
      <c r="AO24" s="2" t="str">
        <f t="shared" si="18"/>
        <v>Pass</v>
      </c>
      <c r="AP24" s="31">
        <v>-85</v>
      </c>
      <c r="AQ24" s="17">
        <v>-100</v>
      </c>
      <c r="AR24" s="2">
        <f t="shared" si="19"/>
        <v>-15</v>
      </c>
      <c r="AS24" s="2" t="str">
        <f t="shared" si="20"/>
        <v>Pass</v>
      </c>
      <c r="AT24" s="17">
        <v>24.34</v>
      </c>
      <c r="AU24" s="2">
        <f t="shared" si="1"/>
        <v>109.34</v>
      </c>
      <c r="AV24" s="2" t="str">
        <f t="shared" si="21"/>
        <v>Fail</v>
      </c>
      <c r="AW24" s="1">
        <v>-20</v>
      </c>
      <c r="AX24" s="17">
        <v>-100</v>
      </c>
      <c r="AY24" s="2">
        <f t="shared" si="22"/>
        <v>-80</v>
      </c>
      <c r="AZ24" s="2" t="str">
        <f t="shared" si="23"/>
        <v>Fail</v>
      </c>
      <c r="BA24" s="17">
        <v>24.34</v>
      </c>
      <c r="BB24" s="2">
        <f t="shared" si="2"/>
        <v>44.34</v>
      </c>
      <c r="BC24" s="2" t="str">
        <f t="shared" si="24"/>
        <v>Pass</v>
      </c>
      <c r="BD24" s="116" t="s">
        <v>36</v>
      </c>
      <c r="BE24" s="117"/>
      <c r="BF24" s="117"/>
      <c r="BG24" s="117"/>
      <c r="BH24" s="117"/>
      <c r="BI24" s="118"/>
      <c r="BJ24" s="92"/>
      <c r="BK24" s="93"/>
      <c r="BL24" s="93"/>
      <c r="BM24" s="93"/>
      <c r="BN24" s="93"/>
      <c r="BO24" s="94"/>
    </row>
    <row r="25" spans="1:67" x14ac:dyDescent="0.2">
      <c r="A25" s="71"/>
      <c r="B25" s="4">
        <v>2462</v>
      </c>
      <c r="C25" s="31">
        <v>23</v>
      </c>
      <c r="D25" s="17">
        <v>23.94</v>
      </c>
      <c r="E25" s="2">
        <f t="shared" si="3"/>
        <v>0.94000000000000128</v>
      </c>
      <c r="F25" s="2" t="str">
        <f t="shared" si="4"/>
        <v>Pass</v>
      </c>
      <c r="G25" s="17">
        <v>23.93</v>
      </c>
      <c r="H25" s="2">
        <f t="shared" si="0"/>
        <v>0.92999999999999972</v>
      </c>
      <c r="I25" s="2" t="str">
        <f t="shared" si="5"/>
        <v>Pass</v>
      </c>
      <c r="J25" s="1">
        <v>-5</v>
      </c>
      <c r="K25" s="17">
        <v>-29.23</v>
      </c>
      <c r="L25" s="2">
        <f t="shared" si="6"/>
        <v>-24.23</v>
      </c>
      <c r="M25" s="2" t="str">
        <f t="shared" si="7"/>
        <v>Pass</v>
      </c>
      <c r="N25" s="17">
        <v>-31</v>
      </c>
      <c r="O25" s="2">
        <f t="shared" si="8"/>
        <v>-26</v>
      </c>
      <c r="P25" s="2" t="str">
        <f t="shared" si="9"/>
        <v>Pass</v>
      </c>
      <c r="Q25" s="1" t="s">
        <v>8</v>
      </c>
      <c r="R25" s="18">
        <v>-0.82</v>
      </c>
      <c r="S25" s="2" t="str">
        <f t="shared" si="10"/>
        <v>Pass</v>
      </c>
      <c r="T25" s="18">
        <v>-0.92</v>
      </c>
      <c r="U25" s="2" t="str">
        <f t="shared" si="10"/>
        <v>Pass</v>
      </c>
      <c r="V25" s="31">
        <v>-3</v>
      </c>
      <c r="W25" s="18">
        <v>-0.82</v>
      </c>
      <c r="X25" s="2" t="str">
        <f t="shared" si="11"/>
        <v>Fail</v>
      </c>
      <c r="Y25" s="18">
        <v>-0.92</v>
      </c>
      <c r="Z25" s="2" t="str">
        <f t="shared" si="12"/>
        <v>Fail</v>
      </c>
      <c r="AA25" s="92"/>
      <c r="AB25" s="93"/>
      <c r="AC25" s="93"/>
      <c r="AD25" s="93"/>
      <c r="AE25" s="93"/>
      <c r="AF25" s="93"/>
      <c r="AG25" s="93"/>
      <c r="AH25" s="93"/>
      <c r="AI25" s="93"/>
      <c r="AJ25" s="94"/>
      <c r="AK25" s="1">
        <v>-20</v>
      </c>
      <c r="AL25" s="17">
        <v>-21</v>
      </c>
      <c r="AM25" s="2" t="str">
        <f t="shared" si="17"/>
        <v>Pass</v>
      </c>
      <c r="AN25" s="17">
        <v>-19</v>
      </c>
      <c r="AO25" s="2" t="str">
        <f t="shared" si="18"/>
        <v>Fail</v>
      </c>
      <c r="AP25" s="31">
        <v>-85</v>
      </c>
      <c r="AQ25" s="17">
        <v>-100</v>
      </c>
      <c r="AR25" s="2">
        <f t="shared" si="19"/>
        <v>-15</v>
      </c>
      <c r="AS25" s="2" t="str">
        <f t="shared" si="20"/>
        <v>Pass</v>
      </c>
      <c r="AT25" s="17">
        <v>23.93</v>
      </c>
      <c r="AU25" s="2">
        <f t="shared" si="1"/>
        <v>108.93</v>
      </c>
      <c r="AV25" s="2" t="str">
        <f t="shared" si="21"/>
        <v>Fail</v>
      </c>
      <c r="AW25" s="1">
        <v>-20</v>
      </c>
      <c r="AX25" s="17">
        <v>-100</v>
      </c>
      <c r="AY25" s="2">
        <f t="shared" si="22"/>
        <v>-80</v>
      </c>
      <c r="AZ25" s="2" t="str">
        <f t="shared" si="23"/>
        <v>Fail</v>
      </c>
      <c r="BA25" s="17">
        <v>23.93</v>
      </c>
      <c r="BB25" s="2">
        <f t="shared" si="2"/>
        <v>43.93</v>
      </c>
      <c r="BC25" s="2" t="str">
        <f t="shared" si="24"/>
        <v>Pass</v>
      </c>
      <c r="BD25" s="1">
        <v>16</v>
      </c>
      <c r="BE25" s="4">
        <v>2422</v>
      </c>
      <c r="BF25" s="17">
        <v>-0.82</v>
      </c>
      <c r="BG25" s="2" t="str">
        <f t="shared" si="25"/>
        <v>Fail</v>
      </c>
      <c r="BH25" s="17">
        <v>-0.92</v>
      </c>
      <c r="BI25" s="2" t="str">
        <f t="shared" si="26"/>
        <v>Fail</v>
      </c>
      <c r="BJ25" s="92"/>
      <c r="BK25" s="93"/>
      <c r="BL25" s="93"/>
      <c r="BM25" s="93"/>
      <c r="BN25" s="93"/>
      <c r="BO25" s="94"/>
    </row>
    <row r="26" spans="1:67" x14ac:dyDescent="0.2">
      <c r="A26" s="70" t="s">
        <v>7</v>
      </c>
      <c r="B26" s="4">
        <v>2422</v>
      </c>
      <c r="C26" s="31">
        <v>21</v>
      </c>
      <c r="D26" s="17">
        <v>21.06</v>
      </c>
      <c r="E26" s="2">
        <f t="shared" si="3"/>
        <v>5.9999999999998721E-2</v>
      </c>
      <c r="F26" s="2" t="str">
        <f t="shared" si="4"/>
        <v>Pass</v>
      </c>
      <c r="G26" s="17">
        <v>20.350000000000001</v>
      </c>
      <c r="H26" s="2">
        <f t="shared" si="0"/>
        <v>-0.64999999999999858</v>
      </c>
      <c r="I26" s="2" t="str">
        <f t="shared" si="5"/>
        <v>Pass</v>
      </c>
      <c r="J26" s="1">
        <v>-27</v>
      </c>
      <c r="K26" s="17">
        <v>-28</v>
      </c>
      <c r="L26" s="2">
        <f t="shared" si="6"/>
        <v>-1</v>
      </c>
      <c r="M26" s="2" t="str">
        <f t="shared" si="7"/>
        <v>Fail</v>
      </c>
      <c r="N26" s="17">
        <v>-32.31</v>
      </c>
      <c r="O26" s="2">
        <f t="shared" si="8"/>
        <v>-5.3100000000000023</v>
      </c>
      <c r="P26" s="2" t="str">
        <f t="shared" si="9"/>
        <v>Pass</v>
      </c>
      <c r="Q26" s="1" t="s">
        <v>8</v>
      </c>
      <c r="R26" s="18">
        <v>-0.19</v>
      </c>
      <c r="S26" s="2" t="str">
        <f t="shared" si="10"/>
        <v>Pass</v>
      </c>
      <c r="T26" s="18">
        <v>0.14000000000000001</v>
      </c>
      <c r="U26" s="2" t="str">
        <f t="shared" si="10"/>
        <v>Pass</v>
      </c>
      <c r="V26" s="31">
        <v>-3</v>
      </c>
      <c r="W26" s="18">
        <v>-0.19</v>
      </c>
      <c r="X26" s="2" t="str">
        <f t="shared" si="11"/>
        <v>Fail</v>
      </c>
      <c r="Y26" s="18">
        <v>0.14000000000000001</v>
      </c>
      <c r="Z26" s="2" t="str">
        <f t="shared" si="12"/>
        <v>Fail</v>
      </c>
      <c r="AA26" s="92"/>
      <c r="AB26" s="93"/>
      <c r="AC26" s="93"/>
      <c r="AD26" s="93"/>
      <c r="AE26" s="93"/>
      <c r="AF26" s="93"/>
      <c r="AG26" s="93"/>
      <c r="AH26" s="93"/>
      <c r="AI26" s="93"/>
      <c r="AJ26" s="94"/>
      <c r="AK26" s="1">
        <v>-20</v>
      </c>
      <c r="AL26" s="17">
        <v>-15</v>
      </c>
      <c r="AM26" s="2" t="str">
        <f t="shared" si="17"/>
        <v>Fail</v>
      </c>
      <c r="AN26" s="17">
        <v>-2</v>
      </c>
      <c r="AO26" s="2" t="str">
        <f t="shared" si="18"/>
        <v>Fail</v>
      </c>
      <c r="AP26" s="31">
        <v>-68</v>
      </c>
      <c r="AQ26" s="17">
        <v>-67</v>
      </c>
      <c r="AR26" s="2">
        <f t="shared" si="19"/>
        <v>1</v>
      </c>
      <c r="AS26" s="2" t="str">
        <f t="shared" si="20"/>
        <v>Fail</v>
      </c>
      <c r="AT26" s="17">
        <v>20.350000000000001</v>
      </c>
      <c r="AU26" s="2">
        <f t="shared" si="1"/>
        <v>88.35</v>
      </c>
      <c r="AV26" s="2" t="str">
        <f t="shared" si="21"/>
        <v>Fail</v>
      </c>
      <c r="AW26" s="1">
        <v>-20</v>
      </c>
      <c r="AX26" s="17">
        <v>-20</v>
      </c>
      <c r="AY26" s="2">
        <f t="shared" si="22"/>
        <v>0</v>
      </c>
      <c r="AZ26" s="2" t="str">
        <f t="shared" si="23"/>
        <v>Pass</v>
      </c>
      <c r="BA26" s="17">
        <v>20.350000000000001</v>
      </c>
      <c r="BB26" s="2">
        <f t="shared" si="2"/>
        <v>40.35</v>
      </c>
      <c r="BC26" s="2" t="str">
        <f t="shared" si="24"/>
        <v>Pass</v>
      </c>
      <c r="BD26" s="1">
        <v>-2</v>
      </c>
      <c r="BE26" s="4">
        <v>2462</v>
      </c>
      <c r="BF26" s="17">
        <v>-0.19</v>
      </c>
      <c r="BG26" s="2" t="str">
        <f t="shared" si="25"/>
        <v>Pass</v>
      </c>
      <c r="BH26" s="17">
        <v>0.14000000000000001</v>
      </c>
      <c r="BI26" s="2" t="str">
        <f t="shared" si="26"/>
        <v>Pass</v>
      </c>
      <c r="BJ26" s="92"/>
      <c r="BK26" s="93"/>
      <c r="BL26" s="93"/>
      <c r="BM26" s="93"/>
      <c r="BN26" s="93"/>
      <c r="BO26" s="94"/>
    </row>
    <row r="27" spans="1:67" x14ac:dyDescent="0.2">
      <c r="A27" s="71"/>
      <c r="B27" s="4">
        <v>2442</v>
      </c>
      <c r="C27" s="31">
        <v>21</v>
      </c>
      <c r="D27" s="17">
        <v>22.33</v>
      </c>
      <c r="E27" s="2">
        <f t="shared" si="3"/>
        <v>1.3299999999999983</v>
      </c>
      <c r="F27" s="2" t="str">
        <f t="shared" si="4"/>
        <v>Pass</v>
      </c>
      <c r="G27" s="17">
        <v>22.25</v>
      </c>
      <c r="H27" s="2">
        <f t="shared" si="0"/>
        <v>1.25</v>
      </c>
      <c r="I27" s="2" t="str">
        <f t="shared" si="5"/>
        <v>Pass</v>
      </c>
      <c r="J27" s="1">
        <v>-27</v>
      </c>
      <c r="K27" s="17">
        <v>-29</v>
      </c>
      <c r="L27" s="2">
        <f t="shared" si="6"/>
        <v>-2</v>
      </c>
      <c r="M27" s="2" t="str">
        <f t="shared" si="7"/>
        <v>Pass</v>
      </c>
      <c r="N27" s="17">
        <v>-32.35</v>
      </c>
      <c r="O27" s="2">
        <f t="shared" si="8"/>
        <v>-5.3500000000000014</v>
      </c>
      <c r="P27" s="2" t="str">
        <f t="shared" si="9"/>
        <v>Pass</v>
      </c>
      <c r="Q27" s="1" t="s">
        <v>8</v>
      </c>
      <c r="R27" s="18">
        <v>0.72</v>
      </c>
      <c r="S27" s="2" t="str">
        <f t="shared" si="10"/>
        <v>Pass</v>
      </c>
      <c r="T27" s="18">
        <v>0.1</v>
      </c>
      <c r="U27" s="2" t="str">
        <f t="shared" si="10"/>
        <v>Pass</v>
      </c>
      <c r="V27" s="31">
        <v>-3</v>
      </c>
      <c r="W27" s="18">
        <v>0.72</v>
      </c>
      <c r="X27" s="2" t="str">
        <f t="shared" si="11"/>
        <v>Fail</v>
      </c>
      <c r="Y27" s="18">
        <v>0.1</v>
      </c>
      <c r="Z27" s="2" t="str">
        <f t="shared" si="12"/>
        <v>Fail</v>
      </c>
      <c r="AA27" s="92"/>
      <c r="AB27" s="93"/>
      <c r="AC27" s="93"/>
      <c r="AD27" s="93"/>
      <c r="AE27" s="93"/>
      <c r="AF27" s="93"/>
      <c r="AG27" s="93"/>
      <c r="AH27" s="93"/>
      <c r="AI27" s="93"/>
      <c r="AJ27" s="94"/>
      <c r="AK27" s="1">
        <v>-20</v>
      </c>
      <c r="AL27" s="17">
        <v>-15</v>
      </c>
      <c r="AM27" s="2" t="str">
        <f t="shared" si="17"/>
        <v>Fail</v>
      </c>
      <c r="AN27" s="17">
        <v>-20</v>
      </c>
      <c r="AO27" s="2" t="str">
        <f t="shared" si="18"/>
        <v>Pass</v>
      </c>
      <c r="AP27" s="31">
        <v>-68</v>
      </c>
      <c r="AQ27" s="17">
        <v>-76</v>
      </c>
      <c r="AR27" s="2">
        <f t="shared" si="19"/>
        <v>-8</v>
      </c>
      <c r="AS27" s="2" t="str">
        <f t="shared" si="20"/>
        <v>Pass</v>
      </c>
      <c r="AT27" s="17">
        <v>22.25</v>
      </c>
      <c r="AU27" s="2">
        <f t="shared" si="1"/>
        <v>90.25</v>
      </c>
      <c r="AV27" s="2" t="str">
        <f t="shared" si="21"/>
        <v>Fail</v>
      </c>
      <c r="AW27" s="1">
        <v>-20</v>
      </c>
      <c r="AX27" s="17">
        <v>-100</v>
      </c>
      <c r="AY27" s="2">
        <f t="shared" si="22"/>
        <v>-80</v>
      </c>
      <c r="AZ27" s="2" t="str">
        <f t="shared" si="23"/>
        <v>Fail</v>
      </c>
      <c r="BA27" s="17">
        <v>22.25</v>
      </c>
      <c r="BB27" s="2">
        <f t="shared" si="2"/>
        <v>42.25</v>
      </c>
      <c r="BC27" s="2" t="str">
        <f t="shared" si="24"/>
        <v>Pass</v>
      </c>
      <c r="BD27" s="116" t="s">
        <v>36</v>
      </c>
      <c r="BE27" s="117"/>
      <c r="BF27" s="117"/>
      <c r="BG27" s="117"/>
      <c r="BH27" s="117"/>
      <c r="BI27" s="118"/>
      <c r="BJ27" s="92"/>
      <c r="BK27" s="93"/>
      <c r="BL27" s="93"/>
      <c r="BM27" s="93"/>
      <c r="BN27" s="93"/>
      <c r="BO27" s="94"/>
    </row>
    <row r="28" spans="1:67" x14ac:dyDescent="0.2">
      <c r="A28" s="71"/>
      <c r="B28" s="4">
        <v>2462</v>
      </c>
      <c r="C28" s="31">
        <v>21</v>
      </c>
      <c r="D28" s="17">
        <v>21.44</v>
      </c>
      <c r="E28" s="2">
        <f t="shared" si="3"/>
        <v>0.44000000000000128</v>
      </c>
      <c r="F28" s="2" t="str">
        <f t="shared" si="4"/>
        <v>Pass</v>
      </c>
      <c r="G28" s="17">
        <v>22.04</v>
      </c>
      <c r="H28" s="2">
        <f t="shared" si="0"/>
        <v>1.0399999999999991</v>
      </c>
      <c r="I28" s="2" t="str">
        <f t="shared" si="5"/>
        <v>Pass</v>
      </c>
      <c r="J28" s="1">
        <v>-27</v>
      </c>
      <c r="K28" s="17">
        <v>-28.5</v>
      </c>
      <c r="L28" s="2">
        <f t="shared" si="6"/>
        <v>-1.5</v>
      </c>
      <c r="M28" s="2" t="str">
        <f t="shared" si="7"/>
        <v>Fail</v>
      </c>
      <c r="N28" s="17">
        <v>-30.68</v>
      </c>
      <c r="O28" s="2">
        <f t="shared" si="8"/>
        <v>-3.6799999999999997</v>
      </c>
      <c r="P28" s="2" t="str">
        <f t="shared" si="9"/>
        <v>Pass</v>
      </c>
      <c r="Q28" s="1" t="s">
        <v>8</v>
      </c>
      <c r="R28" s="18">
        <v>-2.86</v>
      </c>
      <c r="S28" s="2" t="str">
        <f t="shared" si="10"/>
        <v>Pass</v>
      </c>
      <c r="T28" s="18">
        <v>-2.35</v>
      </c>
      <c r="U28" s="2" t="str">
        <f t="shared" si="10"/>
        <v>Pass</v>
      </c>
      <c r="V28" s="31">
        <v>-3</v>
      </c>
      <c r="W28" s="18">
        <v>-2.86</v>
      </c>
      <c r="X28" s="2" t="str">
        <f t="shared" si="11"/>
        <v>Fail</v>
      </c>
      <c r="Y28" s="18">
        <v>-2.35</v>
      </c>
      <c r="Z28" s="2" t="str">
        <f t="shared" si="12"/>
        <v>Fail</v>
      </c>
      <c r="AA28" s="95"/>
      <c r="AB28" s="96"/>
      <c r="AC28" s="96"/>
      <c r="AD28" s="96"/>
      <c r="AE28" s="96"/>
      <c r="AF28" s="96"/>
      <c r="AG28" s="96"/>
      <c r="AH28" s="96"/>
      <c r="AI28" s="96"/>
      <c r="AJ28" s="97"/>
      <c r="AK28" s="1">
        <v>-20</v>
      </c>
      <c r="AL28" s="17">
        <v>-53.16</v>
      </c>
      <c r="AM28" s="2" t="str">
        <f t="shared" si="17"/>
        <v>Pass</v>
      </c>
      <c r="AN28" s="17">
        <v>-37.47</v>
      </c>
      <c r="AO28" s="2" t="str">
        <f t="shared" si="18"/>
        <v>Pass</v>
      </c>
      <c r="AP28" s="31">
        <v>-68</v>
      </c>
      <c r="AQ28" s="17">
        <v>-100</v>
      </c>
      <c r="AR28" s="2">
        <f t="shared" si="19"/>
        <v>-32</v>
      </c>
      <c r="AS28" s="2" t="str">
        <f t="shared" si="20"/>
        <v>Pass</v>
      </c>
      <c r="AT28" s="17">
        <v>22.04</v>
      </c>
      <c r="AU28" s="2">
        <f t="shared" si="1"/>
        <v>90.039999999999992</v>
      </c>
      <c r="AV28" s="2" t="str">
        <f t="shared" si="21"/>
        <v>Fail</v>
      </c>
      <c r="AW28" s="1">
        <v>-20</v>
      </c>
      <c r="AX28" s="17">
        <v>-100</v>
      </c>
      <c r="AY28" s="2">
        <f t="shared" si="22"/>
        <v>-80</v>
      </c>
      <c r="AZ28" s="2" t="str">
        <f t="shared" si="23"/>
        <v>Fail</v>
      </c>
      <c r="BA28" s="17">
        <v>22.04</v>
      </c>
      <c r="BB28" s="2">
        <f t="shared" si="2"/>
        <v>42.04</v>
      </c>
      <c r="BC28" s="2" t="str">
        <f t="shared" si="24"/>
        <v>Pass</v>
      </c>
      <c r="BD28" s="1">
        <v>-2</v>
      </c>
      <c r="BE28" s="4">
        <v>2422</v>
      </c>
      <c r="BF28" s="17">
        <v>-2.86</v>
      </c>
      <c r="BG28" s="2" t="str">
        <f t="shared" si="25"/>
        <v>Fail</v>
      </c>
      <c r="BH28" s="17">
        <v>-1</v>
      </c>
      <c r="BI28" s="2" t="str">
        <f t="shared" si="26"/>
        <v>Pass</v>
      </c>
      <c r="BJ28" s="95"/>
      <c r="BK28" s="96"/>
      <c r="BL28" s="96"/>
      <c r="BM28" s="96"/>
      <c r="BN28" s="96"/>
      <c r="BO28" s="97"/>
    </row>
    <row r="29" spans="1:67" ht="14.25" x14ac:dyDescent="0.15">
      <c r="A29" s="32" t="s">
        <v>82</v>
      </c>
    </row>
  </sheetData>
  <mergeCells count="56">
    <mergeCell ref="BJ1:BO1"/>
    <mergeCell ref="BJ2:BJ3"/>
    <mergeCell ref="BL2:BO2"/>
    <mergeCell ref="BJ6:BO6"/>
    <mergeCell ref="BJ9:BO9"/>
    <mergeCell ref="BK2:BK3"/>
    <mergeCell ref="BD27:BI27"/>
    <mergeCell ref="BD24:BI24"/>
    <mergeCell ref="BJ12:BO12"/>
    <mergeCell ref="BJ15:BO15"/>
    <mergeCell ref="BJ18:BO18"/>
    <mergeCell ref="BJ21:BO21"/>
    <mergeCell ref="BJ23:BO28"/>
    <mergeCell ref="AB2:AE2"/>
    <mergeCell ref="C1:I1"/>
    <mergeCell ref="C2:C3"/>
    <mergeCell ref="Q2:Q3"/>
    <mergeCell ref="Q1:U1"/>
    <mergeCell ref="V1:Z1"/>
    <mergeCell ref="V2:V3"/>
    <mergeCell ref="W2:Z2"/>
    <mergeCell ref="AA2:AA3"/>
    <mergeCell ref="A23:A25"/>
    <mergeCell ref="A5:A7"/>
    <mergeCell ref="J2:J3"/>
    <mergeCell ref="A1:A3"/>
    <mergeCell ref="B1:B3"/>
    <mergeCell ref="AA1:AE1"/>
    <mergeCell ref="AA11:AJ28"/>
    <mergeCell ref="A4:BO4"/>
    <mergeCell ref="J1:P1"/>
    <mergeCell ref="K2:P2"/>
    <mergeCell ref="R2:U2"/>
    <mergeCell ref="D2:I2"/>
    <mergeCell ref="A26:A28"/>
    <mergeCell ref="A11:A13"/>
    <mergeCell ref="A14:A16"/>
    <mergeCell ref="A8:A10"/>
    <mergeCell ref="A17:A19"/>
    <mergeCell ref="A20:A22"/>
    <mergeCell ref="BD1:BI1"/>
    <mergeCell ref="BD2:BD3"/>
    <mergeCell ref="AP1:AV1"/>
    <mergeCell ref="AP2:AP3"/>
    <mergeCell ref="BE2:BE3"/>
    <mergeCell ref="AW1:BC1"/>
    <mergeCell ref="AW2:AW3"/>
    <mergeCell ref="BF2:BI2"/>
    <mergeCell ref="AG2:AJ2"/>
    <mergeCell ref="AL2:AO2"/>
    <mergeCell ref="AQ2:AV2"/>
    <mergeCell ref="AX2:BC2"/>
    <mergeCell ref="AF1:AJ1"/>
    <mergeCell ref="AF2:AF3"/>
    <mergeCell ref="AK1:AO1"/>
    <mergeCell ref="AK2:AK3"/>
  </mergeCells>
  <phoneticPr fontId="1" type="noConversion"/>
  <conditionalFormatting sqref="E5:E28">
    <cfRule type="cellIs" dxfId="109" priority="169" operator="between">
      <formula>-1.5</formula>
      <formula>1.5</formula>
    </cfRule>
    <cfRule type="cellIs" dxfId="108" priority="172" operator="lessThan">
      <formula>-1.5</formula>
    </cfRule>
    <cfRule type="cellIs" dxfId="107" priority="173" operator="greaterThan">
      <formula>1.5</formula>
    </cfRule>
  </conditionalFormatting>
  <conditionalFormatting sqref="F5:F28">
    <cfRule type="cellIs" dxfId="106" priority="170" operator="equal">
      <formula>"Pass"</formula>
    </cfRule>
    <cfRule type="cellIs" dxfId="105" priority="171" operator="equal">
      <formula>"Fail"</formula>
    </cfRule>
  </conditionalFormatting>
  <conditionalFormatting sqref="I5:I28">
    <cfRule type="cellIs" dxfId="104" priority="164" operator="equal">
      <formula>"Pass"</formula>
    </cfRule>
    <cfRule type="cellIs" dxfId="103" priority="165" operator="equal">
      <formula>"Fail"</formula>
    </cfRule>
  </conditionalFormatting>
  <conditionalFormatting sqref="M5:M28">
    <cfRule type="cellIs" dxfId="102" priority="160" operator="equal">
      <formula>"Pass"</formula>
    </cfRule>
    <cfRule type="cellIs" dxfId="101" priority="161" operator="equal">
      <formula>"Fail"</formula>
    </cfRule>
  </conditionalFormatting>
  <conditionalFormatting sqref="P5:P28">
    <cfRule type="cellIs" dxfId="100" priority="158" operator="equal">
      <formula>"Pass"</formula>
    </cfRule>
    <cfRule type="cellIs" dxfId="99" priority="159" operator="equal">
      <formula>"Fail"</formula>
    </cfRule>
  </conditionalFormatting>
  <conditionalFormatting sqref="L5:L28">
    <cfRule type="cellIs" dxfId="98" priority="155" operator="lessThanOrEqual">
      <formula>-2</formula>
    </cfRule>
    <cfRule type="cellIs" dxfId="97" priority="156" operator="greaterThan">
      <formula>-2</formula>
    </cfRule>
  </conditionalFormatting>
  <conditionalFormatting sqref="O5:O28">
    <cfRule type="cellIs" dxfId="96" priority="150" operator="lessThanOrEqual">
      <formula>-2</formula>
    </cfRule>
    <cfRule type="cellIs" dxfId="95" priority="151" operator="greaterThan">
      <formula>-2</formula>
    </cfRule>
  </conditionalFormatting>
  <conditionalFormatting sqref="S5:S28">
    <cfRule type="cellIs" dxfId="94" priority="148" operator="equal">
      <formula>"Pass"</formula>
    </cfRule>
    <cfRule type="cellIs" dxfId="93" priority="149" operator="equal">
      <formula>"Fail"</formula>
    </cfRule>
  </conditionalFormatting>
  <conditionalFormatting sqref="U5:U28">
    <cfRule type="cellIs" dxfId="92" priority="146" operator="equal">
      <formula>"Pass"</formula>
    </cfRule>
    <cfRule type="cellIs" dxfId="91" priority="147" operator="equal">
      <formula>"Fail"</formula>
    </cfRule>
  </conditionalFormatting>
  <conditionalFormatting sqref="AC5:AC10">
    <cfRule type="cellIs" dxfId="90" priority="144" operator="equal">
      <formula>"Pass"</formula>
    </cfRule>
    <cfRule type="cellIs" dxfId="89" priority="145" operator="equal">
      <formula>"Fail"</formula>
    </cfRule>
  </conditionalFormatting>
  <conditionalFormatting sqref="AE5:AE10">
    <cfRule type="cellIs" dxfId="88" priority="142" operator="equal">
      <formula>"Pass"</formula>
    </cfRule>
    <cfRule type="cellIs" dxfId="87" priority="143" operator="equal">
      <formula>"Fail"</formula>
    </cfRule>
  </conditionalFormatting>
  <conditionalFormatting sqref="AH5:AH10">
    <cfRule type="cellIs" dxfId="86" priority="140" operator="equal">
      <formula>"Pass"</formula>
    </cfRule>
    <cfRule type="cellIs" dxfId="85" priority="141" operator="equal">
      <formula>"Fail"</formula>
    </cfRule>
  </conditionalFormatting>
  <conditionalFormatting sqref="AJ5:AJ10">
    <cfRule type="cellIs" dxfId="84" priority="138" operator="equal">
      <formula>"Pass"</formula>
    </cfRule>
    <cfRule type="cellIs" dxfId="83" priority="139" operator="equal">
      <formula>"Fail"</formula>
    </cfRule>
  </conditionalFormatting>
  <conditionalFormatting sqref="AM5:AM28">
    <cfRule type="cellIs" dxfId="82" priority="136" operator="equal">
      <formula>"Pass"</formula>
    </cfRule>
    <cfRule type="cellIs" dxfId="81" priority="137" operator="equal">
      <formula>"Fail"</formula>
    </cfRule>
  </conditionalFormatting>
  <conditionalFormatting sqref="AS5:AS28">
    <cfRule type="cellIs" dxfId="80" priority="110" operator="equal">
      <formula>"Pass"</formula>
    </cfRule>
    <cfRule type="cellIs" dxfId="79" priority="111" operator="equal">
      <formula>"Fail"</formula>
    </cfRule>
  </conditionalFormatting>
  <conditionalFormatting sqref="AV5:AV28">
    <cfRule type="cellIs" dxfId="78" priority="104" operator="equal">
      <formula>"Pass"</formula>
    </cfRule>
    <cfRule type="cellIs" dxfId="77" priority="105" operator="equal">
      <formula>"Fail"</formula>
    </cfRule>
  </conditionalFormatting>
  <conditionalFormatting sqref="AR5:AR28">
    <cfRule type="cellIs" dxfId="76" priority="103" operator="greaterThan">
      <formula>0</formula>
    </cfRule>
  </conditionalFormatting>
  <conditionalFormatting sqref="AU5:AU28">
    <cfRule type="cellIs" dxfId="75" priority="102" operator="greaterThan">
      <formula>0</formula>
    </cfRule>
  </conditionalFormatting>
  <conditionalFormatting sqref="AZ5:AZ28">
    <cfRule type="cellIs" dxfId="74" priority="100" operator="equal">
      <formula>"Pass"</formula>
    </cfRule>
    <cfRule type="cellIs" dxfId="73" priority="101" operator="equal">
      <formula>"Fail"</formula>
    </cfRule>
  </conditionalFormatting>
  <conditionalFormatting sqref="BC5:BC28">
    <cfRule type="cellIs" dxfId="72" priority="98" operator="equal">
      <formula>"Pass"</formula>
    </cfRule>
    <cfRule type="cellIs" dxfId="71" priority="99" operator="equal">
      <formula>"Fail"</formula>
    </cfRule>
  </conditionalFormatting>
  <conditionalFormatting sqref="AY5:AY28">
    <cfRule type="cellIs" dxfId="70" priority="93" operator="lessThan">
      <formula>0</formula>
    </cfRule>
  </conditionalFormatting>
  <conditionalFormatting sqref="BB5:BB28">
    <cfRule type="cellIs" dxfId="69" priority="92" operator="lessThan">
      <formula>0</formula>
    </cfRule>
  </conditionalFormatting>
  <conditionalFormatting sqref="BG5:BG23 BG25:BG26 BG28">
    <cfRule type="cellIs" dxfId="68" priority="90" operator="equal">
      <formula>"Pass"</formula>
    </cfRule>
    <cfRule type="cellIs" dxfId="67" priority="91" operator="equal">
      <formula>"Fail"</formula>
    </cfRule>
  </conditionalFormatting>
  <conditionalFormatting sqref="BI5:BI23 BI25:BI26 BI28">
    <cfRule type="cellIs" dxfId="66" priority="88" operator="equal">
      <formula>"Pass"</formula>
    </cfRule>
    <cfRule type="cellIs" dxfId="65" priority="89" operator="equal">
      <formula>"Fail"</formula>
    </cfRule>
  </conditionalFormatting>
  <conditionalFormatting sqref="X5:X28">
    <cfRule type="cellIs" dxfId="64" priority="86" operator="equal">
      <formula>"Pass"</formula>
    </cfRule>
    <cfRule type="cellIs" dxfId="63" priority="87" operator="equal">
      <formula>"Fail"</formula>
    </cfRule>
  </conditionalFormatting>
  <conditionalFormatting sqref="Z5:Z28">
    <cfRule type="cellIs" dxfId="62" priority="84" operator="equal">
      <formula>"Pass"</formula>
    </cfRule>
    <cfRule type="cellIs" dxfId="61" priority="85" operator="equal">
      <formula>"Fail"</formula>
    </cfRule>
  </conditionalFormatting>
  <conditionalFormatting sqref="BM5 BM7:BM8 BM10:BM11 BM13:BM14 BM16:BM17 BM19:BM20 BM22">
    <cfRule type="cellIs" dxfId="60" priority="82" operator="equal">
      <formula>"Pass"</formula>
    </cfRule>
    <cfRule type="cellIs" dxfId="59" priority="83" operator="equal">
      <formula>"Fail"</formula>
    </cfRule>
  </conditionalFormatting>
  <conditionalFormatting sqref="BO5 BO7:BO8 BO10:BO11 BO13:BO14 BO16:BO17 BO19:BO20 BO22">
    <cfRule type="cellIs" dxfId="58" priority="80" operator="equal">
      <formula>"Pass"</formula>
    </cfRule>
    <cfRule type="cellIs" dxfId="57" priority="81" operator="equal">
      <formula>"Fail"</formula>
    </cfRule>
  </conditionalFormatting>
  <conditionalFormatting sqref="H5:H28">
    <cfRule type="cellIs" dxfId="56" priority="65" operator="between">
      <formula>-1.5</formula>
      <formula>1.5</formula>
    </cfRule>
    <cfRule type="cellIs" dxfId="55" priority="66" operator="lessThan">
      <formula>-1.5</formula>
    </cfRule>
    <cfRule type="cellIs" dxfId="54" priority="67" operator="greaterThan">
      <formula>1.5</formula>
    </cfRule>
  </conditionalFormatting>
  <conditionalFormatting sqref="D5:D28">
    <cfRule type="cellIs" dxfId="53" priority="63" operator="lessThan">
      <formula>$C5:$C28-1.5</formula>
    </cfRule>
    <cfRule type="cellIs" dxfId="52" priority="64" operator="greaterThan">
      <formula>$C5:$C28+1.5</formula>
    </cfRule>
  </conditionalFormatting>
  <conditionalFormatting sqref="G5:G28">
    <cfRule type="cellIs" dxfId="51" priority="61" operator="lessThan">
      <formula>$C5:$C28-1.5</formula>
    </cfRule>
    <cfRule type="cellIs" dxfId="50" priority="62" operator="greaterThan">
      <formula>$C5:$C28+1.5</formula>
    </cfRule>
  </conditionalFormatting>
  <conditionalFormatting sqref="K5:K28">
    <cfRule type="cellIs" dxfId="49" priority="60" operator="greaterThan">
      <formula>$J5:$J28-2</formula>
    </cfRule>
  </conditionalFormatting>
  <conditionalFormatting sqref="N5:N28">
    <cfRule type="cellIs" dxfId="48" priority="59" operator="greaterThan">
      <formula>$J5:$J28-2</formula>
    </cfRule>
  </conditionalFormatting>
  <conditionalFormatting sqref="R5:R28">
    <cfRule type="cellIs" dxfId="47" priority="57" operator="lessThan">
      <formula>-10</formula>
    </cfRule>
    <cfRule type="cellIs" dxfId="46" priority="58" operator="greaterThan">
      <formula>10</formula>
    </cfRule>
  </conditionalFormatting>
  <conditionalFormatting sqref="T5:T28">
    <cfRule type="cellIs" dxfId="45" priority="55" operator="lessThan">
      <formula>-10</formula>
    </cfRule>
    <cfRule type="cellIs" dxfId="44" priority="56" operator="greaterThan">
      <formula>10</formula>
    </cfRule>
  </conditionalFormatting>
  <conditionalFormatting sqref="W5:W28">
    <cfRule type="cellIs" dxfId="43" priority="54" operator="greaterThan">
      <formula>$V$5</formula>
    </cfRule>
  </conditionalFormatting>
  <conditionalFormatting sqref="Y5:Y28">
    <cfRule type="cellIs" dxfId="42" priority="53" operator="greaterThan">
      <formula>$V$5</formula>
    </cfRule>
  </conditionalFormatting>
  <conditionalFormatting sqref="AB5:AB10">
    <cfRule type="cellIs" dxfId="41" priority="52" operator="greaterThan">
      <formula>2</formula>
    </cfRule>
  </conditionalFormatting>
  <conditionalFormatting sqref="AD5:AD10">
    <cfRule type="cellIs" dxfId="40" priority="51" operator="greaterThan">
      <formula>2</formula>
    </cfRule>
  </conditionalFormatting>
  <conditionalFormatting sqref="AG5:AG10">
    <cfRule type="cellIs" dxfId="39" priority="50" operator="greaterThan">
      <formula>2</formula>
    </cfRule>
  </conditionalFormatting>
  <conditionalFormatting sqref="AI5:AI10">
    <cfRule type="cellIs" dxfId="38" priority="49" operator="greaterThan">
      <formula>2</formula>
    </cfRule>
  </conditionalFormatting>
  <conditionalFormatting sqref="AO5:AO28">
    <cfRule type="cellIs" dxfId="37" priority="46" operator="equal">
      <formula>"Pass"</formula>
    </cfRule>
    <cfRule type="cellIs" dxfId="36" priority="47" operator="equal">
      <formula>"Fail"</formula>
    </cfRule>
  </conditionalFormatting>
  <conditionalFormatting sqref="AL5:AL28">
    <cfRule type="cellIs" dxfId="35" priority="44" operator="greaterThan">
      <formula>$AK5:$AK28-0</formula>
    </cfRule>
  </conditionalFormatting>
  <conditionalFormatting sqref="AN5:AN28">
    <cfRule type="cellIs" dxfId="34" priority="43" operator="greaterThan">
      <formula>$AK5:$AK28-0</formula>
    </cfRule>
  </conditionalFormatting>
  <conditionalFormatting sqref="AQ5:AQ28">
    <cfRule type="cellIs" dxfId="33" priority="41" operator="greaterThan">
      <formula>$AP5:$AP28-0</formula>
    </cfRule>
  </conditionalFormatting>
  <conditionalFormatting sqref="AT5:AT28">
    <cfRule type="cellIs" dxfId="32" priority="40" operator="greaterThan">
      <formula>$AP5:$AP28-0</formula>
    </cfRule>
  </conditionalFormatting>
  <conditionalFormatting sqref="AX5:AX28">
    <cfRule type="cellIs" dxfId="31" priority="39" operator="lessThan">
      <formula>$AW5:$AW28-0</formula>
    </cfRule>
  </conditionalFormatting>
  <conditionalFormatting sqref="BA5:BA28">
    <cfRule type="cellIs" dxfId="30" priority="38" operator="lessThan">
      <formula>$AW5:$AW28-0</formula>
    </cfRule>
  </conditionalFormatting>
  <conditionalFormatting sqref="BF5:BF23">
    <cfRule type="cellIs" dxfId="29" priority="37" operator="lessThan">
      <formula>$BD5:$BD23-0</formula>
    </cfRule>
  </conditionalFormatting>
  <conditionalFormatting sqref="BF25:BF26">
    <cfRule type="cellIs" dxfId="28" priority="34" operator="lessThan">
      <formula>$BD25:$BD43-0</formula>
    </cfRule>
  </conditionalFormatting>
  <conditionalFormatting sqref="BF28">
    <cfRule type="cellIs" dxfId="27" priority="33" operator="lessThan">
      <formula>$BD28:$BD46-0</formula>
    </cfRule>
  </conditionalFormatting>
  <conditionalFormatting sqref="BH5:BH23">
    <cfRule type="cellIs" dxfId="26" priority="32" operator="lessThan">
      <formula>$BD5:$BD23-0</formula>
    </cfRule>
  </conditionalFormatting>
  <conditionalFormatting sqref="BH25:BH26">
    <cfRule type="cellIs" dxfId="25" priority="31" operator="lessThan">
      <formula>$BD25:$BD43-0</formula>
    </cfRule>
  </conditionalFormatting>
  <conditionalFormatting sqref="BH28">
    <cfRule type="cellIs" dxfId="24" priority="30" operator="lessThan">
      <formula>$BD28:$BD46-0</formula>
    </cfRule>
  </conditionalFormatting>
  <conditionalFormatting sqref="BL5">
    <cfRule type="cellIs" dxfId="23" priority="29" operator="lessThan">
      <formula>$BJ5:$BJ5-0</formula>
    </cfRule>
  </conditionalFormatting>
  <conditionalFormatting sqref="BL7">
    <cfRule type="cellIs" dxfId="22" priority="28" operator="lessThan">
      <formula>$BJ7:$BJ7-0</formula>
    </cfRule>
  </conditionalFormatting>
  <conditionalFormatting sqref="BL22">
    <cfRule type="cellIs" dxfId="21" priority="23" operator="lessThan">
      <formula>$BJ22:$BJ22-0</formula>
    </cfRule>
  </conditionalFormatting>
  <conditionalFormatting sqref="BL8">
    <cfRule type="cellIs" dxfId="20" priority="22" operator="lessThan">
      <formula>$BJ8:$BJ8-0</formula>
    </cfRule>
  </conditionalFormatting>
  <conditionalFormatting sqref="BL11">
    <cfRule type="cellIs" dxfId="19" priority="21" operator="lessThan">
      <formula>$BJ11:$BJ11-0</formula>
    </cfRule>
  </conditionalFormatting>
  <conditionalFormatting sqref="BL10">
    <cfRule type="cellIs" dxfId="18" priority="20" operator="lessThan">
      <formula>$BJ10:$BJ10-0</formula>
    </cfRule>
  </conditionalFormatting>
  <conditionalFormatting sqref="BL14">
    <cfRule type="cellIs" dxfId="17" priority="18" operator="lessThan">
      <formula>$BJ14:$BJ14-0</formula>
    </cfRule>
  </conditionalFormatting>
  <conditionalFormatting sqref="BL13">
    <cfRule type="cellIs" dxfId="16" priority="17" operator="lessThan">
      <formula>$BJ13:$BJ13-0</formula>
    </cfRule>
  </conditionalFormatting>
  <conditionalFormatting sqref="BL17">
    <cfRule type="cellIs" dxfId="15" priority="16" operator="lessThan">
      <formula>$BJ17:$BJ17-0</formula>
    </cfRule>
  </conditionalFormatting>
  <conditionalFormatting sqref="BL16">
    <cfRule type="cellIs" dxfId="14" priority="15" operator="lessThan">
      <formula>$BJ16:$BJ16-0</formula>
    </cfRule>
  </conditionalFormatting>
  <conditionalFormatting sqref="BL20">
    <cfRule type="cellIs" dxfId="13" priority="14" operator="lessThan">
      <formula>$BJ20:$BJ20-0</formula>
    </cfRule>
  </conditionalFormatting>
  <conditionalFormatting sqref="BL19">
    <cfRule type="cellIs" dxfId="12" priority="13" operator="lessThan">
      <formula>$BJ19:$BJ19-0</formula>
    </cfRule>
  </conditionalFormatting>
  <conditionalFormatting sqref="BN5">
    <cfRule type="cellIs" dxfId="11" priority="12" operator="lessThan">
      <formula>$BJ5:$BJ5-0</formula>
    </cfRule>
  </conditionalFormatting>
  <conditionalFormatting sqref="BN7">
    <cfRule type="cellIs" dxfId="10" priority="11" operator="lessThan">
      <formula>$BJ7:$BJ7-0</formula>
    </cfRule>
  </conditionalFormatting>
  <conditionalFormatting sqref="BN8">
    <cfRule type="cellIs" dxfId="9" priority="10" operator="lessThan">
      <formula>$BJ8:$BJ8-0</formula>
    </cfRule>
  </conditionalFormatting>
  <conditionalFormatting sqref="BN10">
    <cfRule type="cellIs" dxfId="8" priority="9" operator="lessThan">
      <formula>$BJ10:$BJ10-0</formula>
    </cfRule>
  </conditionalFormatting>
  <conditionalFormatting sqref="BN11">
    <cfRule type="cellIs" dxfId="7" priority="8" operator="lessThan">
      <formula>$BJ11:$BJ11-0</formula>
    </cfRule>
  </conditionalFormatting>
  <conditionalFormatting sqref="BN13">
    <cfRule type="cellIs" dxfId="6" priority="7" operator="lessThan">
      <formula>$BJ13:$BJ13-0</formula>
    </cfRule>
  </conditionalFormatting>
  <conditionalFormatting sqref="BN14">
    <cfRule type="cellIs" dxfId="5" priority="6" operator="lessThan">
      <formula>$BJ14:$BJ14-0</formula>
    </cfRule>
  </conditionalFormatting>
  <conditionalFormatting sqref="BN16">
    <cfRule type="cellIs" dxfId="4" priority="5" operator="lessThan">
      <formula>$BJ16:$BJ16-0</formula>
    </cfRule>
  </conditionalFormatting>
  <conditionalFormatting sqref="BN17">
    <cfRule type="cellIs" dxfId="3" priority="4" operator="lessThan">
      <formula>$BJ17:$BJ17-0</formula>
    </cfRule>
  </conditionalFormatting>
  <conditionalFormatting sqref="BN19">
    <cfRule type="cellIs" dxfId="2" priority="3" operator="lessThan">
      <formula>$BJ19:$BJ19-0</formula>
    </cfRule>
  </conditionalFormatting>
  <conditionalFormatting sqref="BN20">
    <cfRule type="cellIs" dxfId="1" priority="2" operator="lessThan">
      <formula>$BJ20:$BJ20-0</formula>
    </cfRule>
  </conditionalFormatting>
  <conditionalFormatting sqref="BN22">
    <cfRule type="cellIs" dxfId="0" priority="1" operator="lessThan">
      <formula>$BJ22:$BJ22-0</formula>
    </cfRule>
  </conditionalFormatting>
  <hyperlinks>
    <hyperlink ref="A29" location="Content!A1" display="Back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Content</vt:lpstr>
      <vt:lpstr>2.4G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2016-02-29T08:19:25Z</dcterms:modified>
</cp:coreProperties>
</file>