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hidePivotFieldList="1"/>
  <xr:revisionPtr revIDLastSave="0" documentId="8_{EF107504-B804-4E4C-9DA3-25453A6798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 Sheet" sheetId="1" r:id="rId1"/>
    <sheet name="Pivot table" sheetId="4" r:id="rId2"/>
  </sheets>
  <calcPr calcId="191028"/>
  <pivotCaches>
    <pivotCache cacheId="159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4" i="4"/>
  <c r="C23" i="4"/>
  <c r="C22" i="4"/>
  <c r="C21" i="4"/>
  <c r="B22" i="4"/>
  <c r="B23" i="4"/>
  <c r="B24" i="4"/>
  <c r="B25" i="4"/>
  <c r="B21" i="4"/>
  <c r="J11" i="1"/>
  <c r="G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2" i="1"/>
  <c r="I2" i="1"/>
  <c r="J2" i="1"/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<sst xmlns="http://schemas.openxmlformats.org/spreadsheetml/2006/main" count="99" uniqueCount="34">
  <si>
    <t>Vendor</t>
  </si>
  <si>
    <t>Product</t>
  </si>
  <si>
    <t>Unit Price (SGD)</t>
  </si>
  <si>
    <t>Delivery time (days)</t>
  </si>
  <si>
    <t>Reliability score</t>
  </si>
  <si>
    <t>Min Order Qty</t>
  </si>
  <si>
    <t>Norm_Price</t>
  </si>
  <si>
    <t>Norm_Delivery</t>
  </si>
  <si>
    <t>Norm_Reliability</t>
  </si>
  <si>
    <t>Total Score</t>
  </si>
  <si>
    <t>Factor</t>
  </si>
  <si>
    <t>Weight</t>
  </si>
  <si>
    <t>GlowSupply</t>
  </si>
  <si>
    <t>Hydration Serum</t>
  </si>
  <si>
    <t xml:space="preserve">Unit Price </t>
  </si>
  <si>
    <t>DermaLink</t>
  </si>
  <si>
    <t>Delivery time</t>
  </si>
  <si>
    <t>SkinPro</t>
  </si>
  <si>
    <t>Reliabiltiy</t>
  </si>
  <si>
    <t>MediFast</t>
  </si>
  <si>
    <t>AesthetiQ</t>
  </si>
  <si>
    <t>Clinic Source</t>
  </si>
  <si>
    <t>Laser Tip Refill</t>
  </si>
  <si>
    <t>Peel Mask</t>
  </si>
  <si>
    <t>Cooling Gel</t>
  </si>
  <si>
    <t>Injection Needle Set</t>
  </si>
  <si>
    <t>Average of Total Score</t>
  </si>
  <si>
    <t>Grand Total</t>
  </si>
  <si>
    <t xml:space="preserve">Product </t>
  </si>
  <si>
    <t>Best vendor</t>
  </si>
  <si>
    <t>Score</t>
  </si>
  <si>
    <t>Hyration Serum</t>
  </si>
  <si>
    <t>Injection Needle set</t>
  </si>
  <si>
    <t>Laser Tip 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</si>
</sst>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pivotButton="1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0.698492824071" createdVersion="8" refreshedVersion="8" minRefreshableVersion="3" recordCount="30" xr:uid="{16A56BFF-AD18-4F64-A6B2-E95EEC7F03A8}">
  <cacheSource type="worksheet">
    <worksheetSource ref="A1:L31" sheet="Data Sheet"/>
  </cacheSource>
  <cacheFields count="12">
    <cacheField name="Vendor" numFmtId="0">
      <sharedItems count="6">
        <s v="GlowSupply"/>
        <s v="DermaLink"/>
        <s v="SkinPro"/>
        <s v="MediFast"/>
        <s v="AesthetiQ"/>
        <s v="Clinic Source"/>
      </sharedItems>
    </cacheField>
    <cacheField name="Product" numFmtId="0">
      <sharedItems count="5">
        <s v="Hydration Serum"/>
        <s v="Laser Tip Refill"/>
        <s v="Peel Mask"/>
        <s v="Cooling Gel"/>
        <s v="Injection Needle Set"/>
      </sharedItems>
    </cacheField>
    <cacheField name="Unit Price (SGD)" numFmtId="0">
      <sharedItems containsSemiMixedTypes="0" containsString="0" containsNumber="1" minValue="22.8" maxValue="135.19999999999999"/>
    </cacheField>
    <cacheField name="Delivery time (days)" numFmtId="0">
      <sharedItems containsSemiMixedTypes="0" containsString="0" containsNumber="1" containsInteger="1" minValue="2" maxValue="7"/>
    </cacheField>
    <cacheField name="Reliability score" numFmtId="0">
      <sharedItems containsSemiMixedTypes="0" containsString="0" containsNumber="1" minValue="0.84" maxValue="0.95"/>
    </cacheField>
    <cacheField name="Min Order Qty" numFmtId="0">
      <sharedItems containsSemiMixedTypes="0" containsString="0" containsNumber="1" containsInteger="1" minValue="10" maxValue="50"/>
    </cacheField>
    <cacheField name="Norm_Price" numFmtId="0">
      <sharedItems containsSemiMixedTypes="0" containsString="0" containsNumber="1" minValue="0" maxValue="1"/>
    </cacheField>
    <cacheField name="Norm_Delivery" numFmtId="0">
      <sharedItems containsSemiMixedTypes="0" containsString="0" containsNumber="1" minValue="0" maxValue="1"/>
    </cacheField>
    <cacheField name="Norm_Reliability" numFmtId="0">
      <sharedItems containsSemiMixedTypes="0" containsString="0" containsNumber="1" minValue="0" maxValue="1"/>
    </cacheField>
    <cacheField name="Total Score" numFmtId="0">
      <sharedItems containsSemiMixedTypes="0" containsString="0" containsNumber="1" minValue="4.6845681009382002E-2" maxValue="0.99288256227758009"/>
    </cacheField>
    <cacheField name="Factor" numFmtId="0">
      <sharedItems containsBlank="1"/>
    </cacheField>
    <cacheField name="Weight" numFmtId="0">
      <sharedItems containsString="0" containsBlank="1" containsNumber="1" minValue="0.2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7.8"/>
    <n v="3"/>
    <n v="0.91"/>
    <n v="20"/>
    <n v="0.77758007117437722"/>
    <n v="0.8"/>
    <n v="0.63636363636363702"/>
    <n v="0.73969912649627978"/>
    <s v="Unit Price "/>
    <n v="0.5"/>
  </r>
  <r>
    <x v="1"/>
    <x v="0"/>
    <n v="52.3"/>
    <n v="6"/>
    <n v="0.87"/>
    <n v="10"/>
    <n v="0.73754448398576511"/>
    <n v="0.2"/>
    <n v="0.27272727272727298"/>
    <n v="0.49059042381106444"/>
    <s v="Delivery time"/>
    <n v="0.2"/>
  </r>
  <r>
    <x v="2"/>
    <x v="0"/>
    <n v="49.5"/>
    <n v="2"/>
    <n v="0.95"/>
    <n v="20"/>
    <n v="0.76245551601423478"/>
    <n v="1"/>
    <n v="1"/>
    <n v="0.8812277580071175"/>
    <s v="Reliabiltiy"/>
    <n v="0.3"/>
  </r>
  <r>
    <x v="3"/>
    <x v="0"/>
    <n v="46.2"/>
    <n v="4"/>
    <n v="0.89"/>
    <n v="10"/>
    <n v="0.79181494661921703"/>
    <n v="0.6"/>
    <n v="0.45454545454545503"/>
    <n v="0.65227110967324498"/>
    <m/>
    <m/>
  </r>
  <r>
    <x v="4"/>
    <x v="0"/>
    <n v="50.9"/>
    <n v="7"/>
    <n v="0.84"/>
    <n v="50"/>
    <n v="0.74999999999999989"/>
    <n v="0"/>
    <n v="0"/>
    <n v="0.37499999999999994"/>
    <m/>
    <m/>
  </r>
  <r>
    <x v="5"/>
    <x v="0"/>
    <n v="44.3"/>
    <n v="3"/>
    <n v="0.88"/>
    <n v="20"/>
    <n v="0.80871886120996439"/>
    <n v="0.8"/>
    <n v="0.36363636363636398"/>
    <n v="0.67345033969589141"/>
    <m/>
    <m/>
  </r>
  <r>
    <x v="0"/>
    <x v="1"/>
    <n v="132.9"/>
    <n v="5"/>
    <n v="0.93"/>
    <n v="10"/>
    <n v="2.0462633451957146E-2"/>
    <n v="0.4"/>
    <n v="0.81818181818181901"/>
    <n v="0.33568586218052432"/>
    <m/>
    <m/>
  </r>
  <r>
    <x v="1"/>
    <x v="1"/>
    <n v="128.4"/>
    <n v="4"/>
    <n v="0.91"/>
    <n v="20"/>
    <n v="6.0498220640569249E-2"/>
    <n v="0.6"/>
    <n v="0.63636363636363702"/>
    <n v="0.34115820122937573"/>
    <m/>
    <m/>
  </r>
  <r>
    <x v="2"/>
    <x v="1"/>
    <n v="125.7"/>
    <n v="3"/>
    <n v="0.91"/>
    <n v="20"/>
    <n v="8.4519572953736535E-2"/>
    <n v="0.8"/>
    <n v="0.63636363636363702"/>
    <n v="0.3931688773859594"/>
    <m/>
    <m/>
  </r>
  <r>
    <x v="3"/>
    <x v="1"/>
    <n v="135.19999999999999"/>
    <n v="6"/>
    <n v="0.89"/>
    <n v="30"/>
    <n v="0"/>
    <n v="0.2"/>
    <n v="0.45454545454545503"/>
    <n v="0.1763636363636365"/>
    <m/>
    <m/>
  </r>
  <r>
    <x v="4"/>
    <x v="1"/>
    <n v="127"/>
    <n v="4"/>
    <n v="0.92"/>
    <n v="50"/>
    <n v="7.2953736654804174E-2"/>
    <n v="0.6"/>
    <n v="0.72727272727272796"/>
    <n v="0.37465868650922052"/>
    <m/>
    <m/>
  </r>
  <r>
    <x v="5"/>
    <x v="1"/>
    <n v="130.80000000000001"/>
    <n v="7"/>
    <n v="0.85"/>
    <n v="20"/>
    <n v="3.9145907473309406E-2"/>
    <n v="0"/>
    <n v="9.0909090909090995E-2"/>
    <n v="4.6845681009382002E-2"/>
    <m/>
    <m/>
  </r>
  <r>
    <x v="0"/>
    <x v="2"/>
    <n v="32.5"/>
    <n v="6"/>
    <n v="0.87"/>
    <n v="10"/>
    <n v="0.91370106761565828"/>
    <n v="0.2"/>
    <n v="0.27272727272727298"/>
    <n v="0.57866871562601108"/>
    <m/>
    <m/>
  </r>
  <r>
    <x v="1"/>
    <x v="2"/>
    <n v="31.2"/>
    <n v="3"/>
    <n v="0.92"/>
    <n v="50"/>
    <n v="0.92526690391459065"/>
    <n v="0.8"/>
    <n v="0.72727272727272796"/>
    <n v="0.84081527013911372"/>
    <m/>
    <m/>
  </r>
  <r>
    <x v="2"/>
    <x v="2"/>
    <n v="34.1"/>
    <n v="4"/>
    <n v="0.89"/>
    <n v="50"/>
    <n v="0.89946619217081847"/>
    <n v="0.6"/>
    <n v="0.45454545454545503"/>
    <n v="0.70609673244904569"/>
    <m/>
    <m/>
  </r>
  <r>
    <x v="3"/>
    <x v="2"/>
    <n v="33.799999999999997"/>
    <n v="5"/>
    <n v="0.91"/>
    <n v="20"/>
    <n v="0.90213523131672602"/>
    <n v="0.4"/>
    <n v="0.63636363636363702"/>
    <n v="0.72197670656745416"/>
    <m/>
    <m/>
  </r>
  <r>
    <x v="4"/>
    <x v="2"/>
    <n v="29.7"/>
    <n v="3"/>
    <n v="0.86"/>
    <n v="10"/>
    <n v="0.93861209964412806"/>
    <n v="0.8"/>
    <n v="0.18181818181818199"/>
    <n v="0.68385150436751863"/>
    <m/>
    <m/>
  </r>
  <r>
    <x v="5"/>
    <x v="2"/>
    <n v="35"/>
    <n v="6"/>
    <n v="0.88"/>
    <n v="20"/>
    <n v="0.89145907473309605"/>
    <n v="0.2"/>
    <n v="0.36363636363636398"/>
    <n v="0.59482044645745724"/>
    <m/>
    <m/>
  </r>
  <r>
    <x v="0"/>
    <x v="3"/>
    <n v="24.4"/>
    <n v="2"/>
    <n v="0.95"/>
    <n v="20"/>
    <n v="0.98576512455516008"/>
    <n v="1"/>
    <n v="1"/>
    <n v="0.99288256227758009"/>
    <m/>
    <m/>
  </r>
  <r>
    <x v="1"/>
    <x v="3"/>
    <n v="26.1"/>
    <n v="3"/>
    <n v="0.92"/>
    <n v="50"/>
    <n v="0.97064056939501786"/>
    <n v="0.8"/>
    <n v="0.72727272727272796"/>
    <n v="0.86350210287932738"/>
    <m/>
    <m/>
  </r>
  <r>
    <x v="2"/>
    <x v="3"/>
    <n v="25.6"/>
    <n v="4"/>
    <n v="0.91"/>
    <n v="20"/>
    <n v="0.97508896797153022"/>
    <n v="0.6"/>
    <n v="0.63636363636363702"/>
    <n v="0.79845357489485624"/>
    <m/>
    <m/>
  </r>
  <r>
    <x v="3"/>
    <x v="3"/>
    <n v="23.9"/>
    <n v="2"/>
    <n v="0.94"/>
    <n v="10"/>
    <n v="0.99021352313167255"/>
    <n v="1"/>
    <n v="0.90909090909090895"/>
    <n v="0.96783403429310888"/>
    <m/>
    <m/>
  </r>
  <r>
    <x v="4"/>
    <x v="3"/>
    <n v="22.8"/>
    <n v="5"/>
    <n v="0.87"/>
    <n v="50"/>
    <n v="1"/>
    <n v="0.4"/>
    <n v="0.27272727272727298"/>
    <n v="0.66181818181818197"/>
    <m/>
    <m/>
  </r>
  <r>
    <x v="5"/>
    <x v="3"/>
    <n v="27.3"/>
    <n v="3"/>
    <n v="0.88"/>
    <n v="50"/>
    <n v="0.95996441281138789"/>
    <n v="0.8"/>
    <n v="0.36363636363636398"/>
    <n v="0.74907311549660316"/>
    <m/>
    <m/>
  </r>
  <r>
    <x v="0"/>
    <x v="4"/>
    <n v="39.5"/>
    <n v="4"/>
    <n v="0.89"/>
    <n v="20"/>
    <n v="0.85142348754448394"/>
    <n v="0.6"/>
    <n v="0.45454545454545503"/>
    <n v="0.68207538013587843"/>
    <m/>
    <m/>
  </r>
  <r>
    <x v="1"/>
    <x v="4"/>
    <n v="42.1"/>
    <n v="5"/>
    <n v="0.91"/>
    <n v="10"/>
    <n v="0.82829181494661919"/>
    <n v="0.4"/>
    <n v="0.63636363636363702"/>
    <n v="0.68505499838240069"/>
    <m/>
    <m/>
  </r>
  <r>
    <x v="2"/>
    <x v="4"/>
    <n v="41.8"/>
    <n v="3"/>
    <n v="0.88"/>
    <n v="20"/>
    <n v="0.83096085409252662"/>
    <n v="0.8"/>
    <n v="0.36363636363636398"/>
    <n v="0.68457133613717258"/>
    <m/>
    <m/>
  </r>
  <r>
    <x v="3"/>
    <x v="4"/>
    <n v="40.6"/>
    <n v="2"/>
    <n v="0.92"/>
    <n v="20"/>
    <n v="0.84163701067615659"/>
    <n v="1"/>
    <n v="0.72727272727272796"/>
    <n v="0.83900032351989673"/>
    <m/>
    <m/>
  </r>
  <r>
    <x v="4"/>
    <x v="4"/>
    <n v="38.700000000000003"/>
    <n v="4"/>
    <n v="0.87"/>
    <n v="10"/>
    <n v="0.85854092526690384"/>
    <n v="0.6"/>
    <n v="0.27272727272727298"/>
    <n v="0.63108864445163382"/>
    <m/>
    <m/>
  </r>
  <r>
    <x v="5"/>
    <x v="4"/>
    <n v="43.2"/>
    <n v="5"/>
    <n v="0.88"/>
    <n v="10"/>
    <n v="0.81850533807829173"/>
    <n v="0.4"/>
    <n v="0.36363636363636398"/>
    <n v="0.598343578130055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11CDC-7520-4DEA-B17F-5B629FE76780}" name="PivotTable" cacheId="15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G9" firstHeaderRow="1" firstDataRow="2" firstDataCol="1"/>
  <pivotFields count="12">
    <pivotField axis="axisRow" compact="0" outline="0" showAll="0">
      <items count="7">
        <item x="4"/>
        <item x="5"/>
        <item x="1"/>
        <item x="0"/>
        <item x="3"/>
        <item x="2"/>
        <item t="default"/>
      </items>
    </pivotField>
    <pivotField axis="axisCol" compact="0" outline="0" showAll="0">
      <items count="6">
        <item x="3"/>
        <item x="0"/>
        <item x="4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 Score" fld="9" subtotal="average" baseField="0" baseItem="0" numFmtId="164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33" sqref="B33"/>
    </sheetView>
  </sheetViews>
  <sheetFormatPr defaultRowHeight="15"/>
  <cols>
    <col min="1" max="1" width="12.28515625" bestFit="1" customWidth="1"/>
    <col min="2" max="2" width="18" bestFit="1" customWidth="1"/>
    <col min="3" max="3" width="14.7109375" bestFit="1" customWidth="1"/>
    <col min="4" max="4" width="17.5703125" bestFit="1" customWidth="1"/>
    <col min="5" max="5" width="14.42578125" bestFit="1" customWidth="1"/>
    <col min="6" max="6" width="12.5703125" bestFit="1" customWidth="1"/>
    <col min="7" max="7" width="10.85546875" bestFit="1" customWidth="1"/>
    <col min="8" max="8" width="17.140625" customWidth="1"/>
    <col min="9" max="9" width="15" bestFit="1" customWidth="1"/>
    <col min="10" max="10" width="10.42578125" bestFit="1" customWidth="1"/>
    <col min="11" max="11" width="2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>
        <v>47.8</v>
      </c>
      <c r="D2">
        <v>3</v>
      </c>
      <c r="E2">
        <v>0.91</v>
      </c>
      <c r="F2">
        <v>20</v>
      </c>
      <c r="G2" s="1">
        <f>(MAX($C$2:$C$31) - C2) / (MAX($C$2:$C$31) - MIN($C$2:$C$31))</f>
        <v>0.77758007117437722</v>
      </c>
      <c r="H2" s="1">
        <f>(MAX(D$2:D$31) - D2) / (MAX(D$2:D$31) - MIN(D$2:D$31))</f>
        <v>0.8</v>
      </c>
      <c r="I2">
        <f>(E2 - MIN(E$2:E$31)) / (MAX(E$2:E$31) - MIN(E$2:E$31))</f>
        <v>0.63636363636363702</v>
      </c>
      <c r="J2">
        <f>(G2 * 0.5) + (H2 * 0.2) + (I2 * 0.3)</f>
        <v>0.73969912649627978</v>
      </c>
      <c r="K2" t="s">
        <v>14</v>
      </c>
      <c r="L2">
        <v>0.5</v>
      </c>
    </row>
    <row r="3" spans="1:12">
      <c r="A3" t="s">
        <v>15</v>
      </c>
      <c r="B3" t="s">
        <v>13</v>
      </c>
      <c r="C3">
        <v>52.3</v>
      </c>
      <c r="D3">
        <v>6</v>
      </c>
      <c r="E3">
        <v>0.87</v>
      </c>
      <c r="F3">
        <v>10</v>
      </c>
      <c r="G3" s="1">
        <f t="shared" ref="G3:G31" si="0">(MAX($C$2:$C$31) - C3) / (MAX($C$2:$C$31) - MIN($C$2:$C$31))</f>
        <v>0.73754448398576511</v>
      </c>
      <c r="H3" s="1">
        <f t="shared" ref="H3:H31" si="1">(MAX(D$2:D$31) - D3) / (MAX(D$2:D$31) - MIN(D$2:D$31))</f>
        <v>0.2</v>
      </c>
      <c r="I3">
        <f t="shared" ref="I3:I31" si="2">(E3 - MIN(E$2:E$31)) / (MAX(E$2:E$31) - MIN(E$2:E$31))</f>
        <v>0.27272727272727298</v>
      </c>
      <c r="J3">
        <f t="shared" ref="J3:J31" si="3">(G3 * 0.5) + (H3 * 0.2) + (I3 * 0.3)</f>
        <v>0.49059042381106444</v>
      </c>
      <c r="K3" t="s">
        <v>16</v>
      </c>
      <c r="L3">
        <v>0.2</v>
      </c>
    </row>
    <row r="4" spans="1:12">
      <c r="A4" t="s">
        <v>17</v>
      </c>
      <c r="B4" t="s">
        <v>13</v>
      </c>
      <c r="C4">
        <v>49.5</v>
      </c>
      <c r="D4">
        <v>2</v>
      </c>
      <c r="E4">
        <v>0.95</v>
      </c>
      <c r="F4">
        <v>20</v>
      </c>
      <c r="G4" s="1">
        <f t="shared" si="0"/>
        <v>0.76245551601423478</v>
      </c>
      <c r="H4" s="1">
        <f t="shared" si="1"/>
        <v>1</v>
      </c>
      <c r="I4">
        <f t="shared" si="2"/>
        <v>1</v>
      </c>
      <c r="J4">
        <f t="shared" si="3"/>
        <v>0.8812277580071175</v>
      </c>
      <c r="K4" t="s">
        <v>18</v>
      </c>
      <c r="L4">
        <v>0.3</v>
      </c>
    </row>
    <row r="5" spans="1:12">
      <c r="A5" t="s">
        <v>19</v>
      </c>
      <c r="B5" t="s">
        <v>13</v>
      </c>
      <c r="C5">
        <v>46.2</v>
      </c>
      <c r="D5">
        <v>4</v>
      </c>
      <c r="E5">
        <v>0.89</v>
      </c>
      <c r="F5">
        <v>10</v>
      </c>
      <c r="G5" s="1">
        <f t="shared" si="0"/>
        <v>0.79181494661921703</v>
      </c>
      <c r="H5" s="1">
        <f t="shared" si="1"/>
        <v>0.6</v>
      </c>
      <c r="I5">
        <f t="shared" si="2"/>
        <v>0.45454545454545503</v>
      </c>
      <c r="J5">
        <f t="shared" si="3"/>
        <v>0.65227110967324498</v>
      </c>
    </row>
    <row r="6" spans="1:12">
      <c r="A6" t="s">
        <v>20</v>
      </c>
      <c r="B6" t="s">
        <v>13</v>
      </c>
      <c r="C6">
        <v>50.9</v>
      </c>
      <c r="D6">
        <v>7</v>
      </c>
      <c r="E6">
        <v>0.84</v>
      </c>
      <c r="F6">
        <v>50</v>
      </c>
      <c r="G6" s="1">
        <f t="shared" si="0"/>
        <v>0.74999999999999989</v>
      </c>
      <c r="H6" s="1">
        <f t="shared" si="1"/>
        <v>0</v>
      </c>
      <c r="I6">
        <f t="shared" si="2"/>
        <v>0</v>
      </c>
      <c r="J6">
        <f t="shared" si="3"/>
        <v>0.37499999999999994</v>
      </c>
    </row>
    <row r="7" spans="1:12">
      <c r="A7" t="s">
        <v>21</v>
      </c>
      <c r="B7" t="s">
        <v>13</v>
      </c>
      <c r="C7">
        <v>44.3</v>
      </c>
      <c r="D7">
        <v>3</v>
      </c>
      <c r="E7">
        <v>0.88</v>
      </c>
      <c r="F7">
        <v>20</v>
      </c>
      <c r="G7" s="1">
        <f t="shared" si="0"/>
        <v>0.80871886120996439</v>
      </c>
      <c r="H7" s="1">
        <f t="shared" si="1"/>
        <v>0.8</v>
      </c>
      <c r="I7">
        <f t="shared" si="2"/>
        <v>0.36363636363636398</v>
      </c>
      <c r="J7">
        <f t="shared" si="3"/>
        <v>0.67345033969589141</v>
      </c>
    </row>
    <row r="8" spans="1:12">
      <c r="A8" t="s">
        <v>12</v>
      </c>
      <c r="B8" t="s">
        <v>22</v>
      </c>
      <c r="C8">
        <v>132.9</v>
      </c>
      <c r="D8">
        <v>5</v>
      </c>
      <c r="E8">
        <v>0.93</v>
      </c>
      <c r="F8">
        <v>10</v>
      </c>
      <c r="G8" s="1">
        <f t="shared" si="0"/>
        <v>2.0462633451957146E-2</v>
      </c>
      <c r="H8" s="1">
        <f t="shared" si="1"/>
        <v>0.4</v>
      </c>
      <c r="I8">
        <f t="shared" si="2"/>
        <v>0.81818181818181901</v>
      </c>
      <c r="J8">
        <f t="shared" si="3"/>
        <v>0.33568586218052432</v>
      </c>
    </row>
    <row r="9" spans="1:12">
      <c r="A9" t="s">
        <v>15</v>
      </c>
      <c r="B9" t="s">
        <v>22</v>
      </c>
      <c r="C9">
        <v>128.4</v>
      </c>
      <c r="D9">
        <v>4</v>
      </c>
      <c r="E9">
        <v>0.91</v>
      </c>
      <c r="F9">
        <v>20</v>
      </c>
      <c r="G9" s="1">
        <f t="shared" si="0"/>
        <v>6.0498220640569249E-2</v>
      </c>
      <c r="H9" s="1">
        <f t="shared" si="1"/>
        <v>0.6</v>
      </c>
      <c r="I9">
        <f t="shared" si="2"/>
        <v>0.63636363636363702</v>
      </c>
      <c r="J9">
        <f t="shared" si="3"/>
        <v>0.34115820122937573</v>
      </c>
    </row>
    <row r="10" spans="1:12">
      <c r="A10" t="s">
        <v>17</v>
      </c>
      <c r="B10" t="s">
        <v>22</v>
      </c>
      <c r="C10">
        <v>125.7</v>
      </c>
      <c r="D10">
        <v>3</v>
      </c>
      <c r="E10">
        <v>0.91</v>
      </c>
      <c r="F10">
        <v>20</v>
      </c>
      <c r="G10" s="1">
        <f t="shared" si="0"/>
        <v>8.4519572953736535E-2</v>
      </c>
      <c r="H10" s="1">
        <f t="shared" si="1"/>
        <v>0.8</v>
      </c>
      <c r="I10">
        <f t="shared" si="2"/>
        <v>0.63636363636363702</v>
      </c>
      <c r="J10">
        <f t="shared" si="3"/>
        <v>0.3931688773859594</v>
      </c>
    </row>
    <row r="11" spans="1:12">
      <c r="A11" t="s">
        <v>19</v>
      </c>
      <c r="B11" t="s">
        <v>22</v>
      </c>
      <c r="C11">
        <v>135.19999999999999</v>
      </c>
      <c r="D11">
        <v>6</v>
      </c>
      <c r="E11">
        <v>0.89</v>
      </c>
      <c r="F11">
        <v>30</v>
      </c>
      <c r="G11" s="1">
        <f>(MAX($C$2:$C$31) - C11) / (MAX($C$2:$C$31) - MIN($C$2:$C$31))</f>
        <v>0</v>
      </c>
      <c r="H11" s="1">
        <f t="shared" si="1"/>
        <v>0.2</v>
      </c>
      <c r="I11">
        <f t="shared" si="2"/>
        <v>0.45454545454545503</v>
      </c>
      <c r="J11">
        <f>(G11 * 0.5) + (H11 * 0.2) + (I11 * 0.3)</f>
        <v>0.1763636363636365</v>
      </c>
    </row>
    <row r="12" spans="1:12">
      <c r="A12" t="s">
        <v>20</v>
      </c>
      <c r="B12" t="s">
        <v>22</v>
      </c>
      <c r="C12">
        <v>127</v>
      </c>
      <c r="D12">
        <v>4</v>
      </c>
      <c r="E12">
        <v>0.92</v>
      </c>
      <c r="F12">
        <v>50</v>
      </c>
      <c r="G12" s="1">
        <f t="shared" si="0"/>
        <v>7.2953736654804174E-2</v>
      </c>
      <c r="H12" s="1">
        <f t="shared" si="1"/>
        <v>0.6</v>
      </c>
      <c r="I12">
        <f t="shared" si="2"/>
        <v>0.72727272727272796</v>
      </c>
      <c r="J12">
        <f t="shared" si="3"/>
        <v>0.37465868650922052</v>
      </c>
    </row>
    <row r="13" spans="1:12">
      <c r="A13" t="s">
        <v>21</v>
      </c>
      <c r="B13" t="s">
        <v>22</v>
      </c>
      <c r="C13">
        <v>130.80000000000001</v>
      </c>
      <c r="D13">
        <v>7</v>
      </c>
      <c r="E13">
        <v>0.85</v>
      </c>
      <c r="F13">
        <v>20</v>
      </c>
      <c r="G13" s="1">
        <f t="shared" si="0"/>
        <v>3.9145907473309406E-2</v>
      </c>
      <c r="H13" s="1">
        <f t="shared" si="1"/>
        <v>0</v>
      </c>
      <c r="I13">
        <f t="shared" si="2"/>
        <v>9.0909090909090995E-2</v>
      </c>
      <c r="J13">
        <f t="shared" si="3"/>
        <v>4.6845681009382002E-2</v>
      </c>
    </row>
    <row r="14" spans="1:12">
      <c r="A14" t="s">
        <v>12</v>
      </c>
      <c r="B14" t="s">
        <v>23</v>
      </c>
      <c r="C14">
        <v>32.5</v>
      </c>
      <c r="D14">
        <v>6</v>
      </c>
      <c r="E14">
        <v>0.87</v>
      </c>
      <c r="F14">
        <v>10</v>
      </c>
      <c r="G14" s="1">
        <f t="shared" si="0"/>
        <v>0.91370106761565828</v>
      </c>
      <c r="H14" s="1">
        <f t="shared" si="1"/>
        <v>0.2</v>
      </c>
      <c r="I14">
        <f t="shared" si="2"/>
        <v>0.27272727272727298</v>
      </c>
      <c r="J14">
        <f t="shared" si="3"/>
        <v>0.57866871562601108</v>
      </c>
    </row>
    <row r="15" spans="1:12">
      <c r="A15" t="s">
        <v>15</v>
      </c>
      <c r="B15" t="s">
        <v>23</v>
      </c>
      <c r="C15">
        <v>31.2</v>
      </c>
      <c r="D15">
        <v>3</v>
      </c>
      <c r="E15">
        <v>0.92</v>
      </c>
      <c r="F15">
        <v>50</v>
      </c>
      <c r="G15" s="1">
        <f t="shared" si="0"/>
        <v>0.92526690391459065</v>
      </c>
      <c r="H15" s="1">
        <f t="shared" si="1"/>
        <v>0.8</v>
      </c>
      <c r="I15">
        <f t="shared" si="2"/>
        <v>0.72727272727272796</v>
      </c>
      <c r="J15">
        <f t="shared" si="3"/>
        <v>0.84081527013911372</v>
      </c>
    </row>
    <row r="16" spans="1:12">
      <c r="A16" t="s">
        <v>17</v>
      </c>
      <c r="B16" t="s">
        <v>23</v>
      </c>
      <c r="C16">
        <v>34.1</v>
      </c>
      <c r="D16">
        <v>4</v>
      </c>
      <c r="E16">
        <v>0.89</v>
      </c>
      <c r="F16">
        <v>50</v>
      </c>
      <c r="G16" s="1">
        <f t="shared" si="0"/>
        <v>0.89946619217081847</v>
      </c>
      <c r="H16" s="1">
        <f t="shared" si="1"/>
        <v>0.6</v>
      </c>
      <c r="I16">
        <f t="shared" si="2"/>
        <v>0.45454545454545503</v>
      </c>
      <c r="J16">
        <f t="shared" si="3"/>
        <v>0.70609673244904569</v>
      </c>
    </row>
    <row r="17" spans="1:10">
      <c r="A17" t="s">
        <v>19</v>
      </c>
      <c r="B17" t="s">
        <v>23</v>
      </c>
      <c r="C17">
        <v>33.799999999999997</v>
      </c>
      <c r="D17">
        <v>5</v>
      </c>
      <c r="E17">
        <v>0.91</v>
      </c>
      <c r="F17">
        <v>20</v>
      </c>
      <c r="G17" s="1">
        <f t="shared" si="0"/>
        <v>0.90213523131672602</v>
      </c>
      <c r="H17" s="1">
        <f t="shared" si="1"/>
        <v>0.4</v>
      </c>
      <c r="I17">
        <f t="shared" si="2"/>
        <v>0.63636363636363702</v>
      </c>
      <c r="J17">
        <f t="shared" si="3"/>
        <v>0.72197670656745416</v>
      </c>
    </row>
    <row r="18" spans="1:10">
      <c r="A18" t="s">
        <v>20</v>
      </c>
      <c r="B18" t="s">
        <v>23</v>
      </c>
      <c r="C18">
        <v>29.7</v>
      </c>
      <c r="D18">
        <v>3</v>
      </c>
      <c r="E18">
        <v>0.86</v>
      </c>
      <c r="F18">
        <v>10</v>
      </c>
      <c r="G18" s="1">
        <f t="shared" si="0"/>
        <v>0.93861209964412806</v>
      </c>
      <c r="H18" s="1">
        <f t="shared" si="1"/>
        <v>0.8</v>
      </c>
      <c r="I18">
        <f t="shared" si="2"/>
        <v>0.18181818181818199</v>
      </c>
      <c r="J18">
        <f t="shared" si="3"/>
        <v>0.68385150436751863</v>
      </c>
    </row>
    <row r="19" spans="1:10">
      <c r="A19" t="s">
        <v>21</v>
      </c>
      <c r="B19" t="s">
        <v>23</v>
      </c>
      <c r="C19">
        <v>35</v>
      </c>
      <c r="D19">
        <v>6</v>
      </c>
      <c r="E19">
        <v>0.88</v>
      </c>
      <c r="F19">
        <v>20</v>
      </c>
      <c r="G19" s="1">
        <f t="shared" si="0"/>
        <v>0.89145907473309605</v>
      </c>
      <c r="H19" s="1">
        <f t="shared" si="1"/>
        <v>0.2</v>
      </c>
      <c r="I19">
        <f t="shared" si="2"/>
        <v>0.36363636363636398</v>
      </c>
      <c r="J19">
        <f t="shared" si="3"/>
        <v>0.59482044645745724</v>
      </c>
    </row>
    <row r="20" spans="1:10">
      <c r="A20" t="s">
        <v>12</v>
      </c>
      <c r="B20" t="s">
        <v>24</v>
      </c>
      <c r="C20">
        <v>24.4</v>
      </c>
      <c r="D20">
        <v>2</v>
      </c>
      <c r="E20">
        <v>0.95</v>
      </c>
      <c r="F20">
        <v>20</v>
      </c>
      <c r="G20" s="1">
        <f t="shared" si="0"/>
        <v>0.98576512455516008</v>
      </c>
      <c r="H20" s="1">
        <f t="shared" si="1"/>
        <v>1</v>
      </c>
      <c r="I20">
        <f t="shared" si="2"/>
        <v>1</v>
      </c>
      <c r="J20">
        <f t="shared" si="3"/>
        <v>0.99288256227758009</v>
      </c>
    </row>
    <row r="21" spans="1:10">
      <c r="A21" t="s">
        <v>15</v>
      </c>
      <c r="B21" t="s">
        <v>24</v>
      </c>
      <c r="C21">
        <v>26.1</v>
      </c>
      <c r="D21">
        <v>3</v>
      </c>
      <c r="E21">
        <v>0.92</v>
      </c>
      <c r="F21">
        <v>50</v>
      </c>
      <c r="G21" s="1">
        <f t="shared" si="0"/>
        <v>0.97064056939501786</v>
      </c>
      <c r="H21" s="1">
        <f t="shared" si="1"/>
        <v>0.8</v>
      </c>
      <c r="I21">
        <f t="shared" si="2"/>
        <v>0.72727272727272796</v>
      </c>
      <c r="J21">
        <f t="shared" si="3"/>
        <v>0.86350210287932738</v>
      </c>
    </row>
    <row r="22" spans="1:10">
      <c r="A22" t="s">
        <v>17</v>
      </c>
      <c r="B22" t="s">
        <v>24</v>
      </c>
      <c r="C22">
        <v>25.6</v>
      </c>
      <c r="D22">
        <v>4</v>
      </c>
      <c r="E22">
        <v>0.91</v>
      </c>
      <c r="F22">
        <v>20</v>
      </c>
      <c r="G22" s="1">
        <f t="shared" si="0"/>
        <v>0.97508896797153022</v>
      </c>
      <c r="H22" s="1">
        <f t="shared" si="1"/>
        <v>0.6</v>
      </c>
      <c r="I22">
        <f t="shared" si="2"/>
        <v>0.63636363636363702</v>
      </c>
      <c r="J22">
        <f t="shared" si="3"/>
        <v>0.79845357489485624</v>
      </c>
    </row>
    <row r="23" spans="1:10">
      <c r="A23" t="s">
        <v>19</v>
      </c>
      <c r="B23" t="s">
        <v>24</v>
      </c>
      <c r="C23">
        <v>23.9</v>
      </c>
      <c r="D23">
        <v>2</v>
      </c>
      <c r="E23">
        <v>0.94</v>
      </c>
      <c r="F23">
        <v>10</v>
      </c>
      <c r="G23" s="1">
        <f t="shared" si="0"/>
        <v>0.99021352313167255</v>
      </c>
      <c r="H23" s="1">
        <f t="shared" si="1"/>
        <v>1</v>
      </c>
      <c r="I23">
        <f t="shared" si="2"/>
        <v>0.90909090909090895</v>
      </c>
      <c r="J23">
        <f t="shared" si="3"/>
        <v>0.96783403429310888</v>
      </c>
    </row>
    <row r="24" spans="1:10">
      <c r="A24" t="s">
        <v>20</v>
      </c>
      <c r="B24" t="s">
        <v>24</v>
      </c>
      <c r="C24">
        <v>22.8</v>
      </c>
      <c r="D24">
        <v>5</v>
      </c>
      <c r="E24">
        <v>0.87</v>
      </c>
      <c r="F24">
        <v>50</v>
      </c>
      <c r="G24" s="1">
        <f t="shared" si="0"/>
        <v>1</v>
      </c>
      <c r="H24" s="1">
        <f t="shared" si="1"/>
        <v>0.4</v>
      </c>
      <c r="I24">
        <f t="shared" si="2"/>
        <v>0.27272727272727298</v>
      </c>
      <c r="J24">
        <f t="shared" si="3"/>
        <v>0.66181818181818197</v>
      </c>
    </row>
    <row r="25" spans="1:10">
      <c r="A25" t="s">
        <v>21</v>
      </c>
      <c r="B25" t="s">
        <v>24</v>
      </c>
      <c r="C25">
        <v>27.3</v>
      </c>
      <c r="D25">
        <v>3</v>
      </c>
      <c r="E25">
        <v>0.88</v>
      </c>
      <c r="F25">
        <v>50</v>
      </c>
      <c r="G25" s="1">
        <f t="shared" si="0"/>
        <v>0.95996441281138789</v>
      </c>
      <c r="H25" s="1">
        <f t="shared" si="1"/>
        <v>0.8</v>
      </c>
      <c r="I25">
        <f t="shared" si="2"/>
        <v>0.36363636363636398</v>
      </c>
      <c r="J25">
        <f t="shared" si="3"/>
        <v>0.74907311549660316</v>
      </c>
    </row>
    <row r="26" spans="1:10">
      <c r="A26" t="s">
        <v>12</v>
      </c>
      <c r="B26" t="s">
        <v>25</v>
      </c>
      <c r="C26">
        <v>39.5</v>
      </c>
      <c r="D26">
        <v>4</v>
      </c>
      <c r="E26">
        <v>0.89</v>
      </c>
      <c r="F26">
        <v>20</v>
      </c>
      <c r="G26" s="1">
        <f t="shared" si="0"/>
        <v>0.85142348754448394</v>
      </c>
      <c r="H26" s="1">
        <f t="shared" si="1"/>
        <v>0.6</v>
      </c>
      <c r="I26">
        <f t="shared" si="2"/>
        <v>0.45454545454545503</v>
      </c>
      <c r="J26">
        <f t="shared" si="3"/>
        <v>0.68207538013587843</v>
      </c>
    </row>
    <row r="27" spans="1:10">
      <c r="A27" t="s">
        <v>15</v>
      </c>
      <c r="B27" t="s">
        <v>25</v>
      </c>
      <c r="C27">
        <v>42.1</v>
      </c>
      <c r="D27">
        <v>5</v>
      </c>
      <c r="E27">
        <v>0.91</v>
      </c>
      <c r="F27">
        <v>10</v>
      </c>
      <c r="G27" s="1">
        <f t="shared" si="0"/>
        <v>0.82829181494661919</v>
      </c>
      <c r="H27" s="1">
        <f t="shared" si="1"/>
        <v>0.4</v>
      </c>
      <c r="I27">
        <f t="shared" si="2"/>
        <v>0.63636363636363702</v>
      </c>
      <c r="J27">
        <f t="shared" si="3"/>
        <v>0.68505499838240069</v>
      </c>
    </row>
    <row r="28" spans="1:10">
      <c r="A28" t="s">
        <v>17</v>
      </c>
      <c r="B28" t="s">
        <v>25</v>
      </c>
      <c r="C28">
        <v>41.8</v>
      </c>
      <c r="D28">
        <v>3</v>
      </c>
      <c r="E28">
        <v>0.88</v>
      </c>
      <c r="F28">
        <v>20</v>
      </c>
      <c r="G28" s="1">
        <f t="shared" si="0"/>
        <v>0.83096085409252662</v>
      </c>
      <c r="H28" s="1">
        <f t="shared" si="1"/>
        <v>0.8</v>
      </c>
      <c r="I28">
        <f t="shared" si="2"/>
        <v>0.36363636363636398</v>
      </c>
      <c r="J28">
        <f t="shared" si="3"/>
        <v>0.68457133613717258</v>
      </c>
    </row>
    <row r="29" spans="1:10">
      <c r="A29" t="s">
        <v>19</v>
      </c>
      <c r="B29" t="s">
        <v>25</v>
      </c>
      <c r="C29">
        <v>40.6</v>
      </c>
      <c r="D29">
        <v>2</v>
      </c>
      <c r="E29">
        <v>0.92</v>
      </c>
      <c r="F29">
        <v>20</v>
      </c>
      <c r="G29" s="1">
        <f t="shared" si="0"/>
        <v>0.84163701067615659</v>
      </c>
      <c r="H29" s="1">
        <f t="shared" si="1"/>
        <v>1</v>
      </c>
      <c r="I29">
        <f t="shared" si="2"/>
        <v>0.72727272727272796</v>
      </c>
      <c r="J29">
        <f t="shared" si="3"/>
        <v>0.83900032351989673</v>
      </c>
    </row>
    <row r="30" spans="1:10">
      <c r="A30" t="s">
        <v>20</v>
      </c>
      <c r="B30" t="s">
        <v>25</v>
      </c>
      <c r="C30">
        <v>38.700000000000003</v>
      </c>
      <c r="D30">
        <v>4</v>
      </c>
      <c r="E30">
        <v>0.87</v>
      </c>
      <c r="F30">
        <v>10</v>
      </c>
      <c r="G30" s="1">
        <f t="shared" si="0"/>
        <v>0.85854092526690384</v>
      </c>
      <c r="H30" s="1">
        <f t="shared" si="1"/>
        <v>0.6</v>
      </c>
      <c r="I30">
        <f t="shared" si="2"/>
        <v>0.27272727272727298</v>
      </c>
      <c r="J30">
        <f t="shared" si="3"/>
        <v>0.63108864445163382</v>
      </c>
    </row>
    <row r="31" spans="1:10">
      <c r="A31" t="s">
        <v>21</v>
      </c>
      <c r="B31" t="s">
        <v>25</v>
      </c>
      <c r="C31">
        <v>43.2</v>
      </c>
      <c r="D31">
        <v>5</v>
      </c>
      <c r="E31">
        <v>0.88</v>
      </c>
      <c r="F31">
        <v>10</v>
      </c>
      <c r="G31" s="1">
        <f t="shared" si="0"/>
        <v>0.81850533807829173</v>
      </c>
      <c r="H31" s="1">
        <f t="shared" si="1"/>
        <v>0.4</v>
      </c>
      <c r="I31">
        <f t="shared" si="2"/>
        <v>0.36363636363636398</v>
      </c>
      <c r="J31">
        <f t="shared" si="3"/>
        <v>0.59834357813005512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FB13-252D-44CA-A934-D75537A58AEA}">
  <dimension ref="A1:G25"/>
  <sheetViews>
    <sheetView workbookViewId="0">
      <selection activeCell="C26" sqref="C26"/>
    </sheetView>
  </sheetViews>
  <sheetFormatPr defaultRowHeight="15"/>
  <cols>
    <col min="1" max="1" width="20.42578125" bestFit="1" customWidth="1"/>
    <col min="2" max="2" width="12.28515625" bestFit="1" customWidth="1"/>
    <col min="3" max="3" width="20.42578125" bestFit="1" customWidth="1"/>
    <col min="4" max="4" width="18.7109375" bestFit="1" customWidth="1"/>
    <col min="5" max="5" width="13.7109375" bestFit="1" customWidth="1"/>
    <col min="6" max="7" width="12.28515625" bestFit="1" customWidth="1"/>
  </cols>
  <sheetData>
    <row r="1" spans="1:7" s="3" customFormat="1">
      <c r="A1" s="2" t="s">
        <v>26</v>
      </c>
      <c r="B1" s="2" t="s">
        <v>1</v>
      </c>
    </row>
    <row r="2" spans="1:7" s="3" customFormat="1">
      <c r="A2" s="2" t="s">
        <v>0</v>
      </c>
      <c r="B2" s="3" t="s">
        <v>24</v>
      </c>
      <c r="C2" s="3" t="s">
        <v>13</v>
      </c>
      <c r="D2" s="3" t="s">
        <v>25</v>
      </c>
      <c r="E2" s="3" t="s">
        <v>22</v>
      </c>
      <c r="F2" s="3" t="s">
        <v>23</v>
      </c>
      <c r="G2" s="3" t="s">
        <v>27</v>
      </c>
    </row>
    <row r="3" spans="1:7" s="3" customFormat="1">
      <c r="A3" s="3" t="s">
        <v>20</v>
      </c>
      <c r="B3" s="3">
        <v>0.66181818181818197</v>
      </c>
      <c r="C3" s="3">
        <v>0.37499999999999994</v>
      </c>
      <c r="D3" s="3">
        <v>0.63108864445163382</v>
      </c>
      <c r="E3" s="3">
        <v>0.37465868650922052</v>
      </c>
      <c r="F3" s="3">
        <v>0.68385150436751863</v>
      </c>
      <c r="G3" s="3">
        <v>0.54528340342931092</v>
      </c>
    </row>
    <row r="4" spans="1:7" s="3" customFormat="1">
      <c r="A4" s="3" t="s">
        <v>21</v>
      </c>
      <c r="B4" s="3">
        <v>0.74907311549660316</v>
      </c>
      <c r="C4" s="3">
        <v>0.67345033969589141</v>
      </c>
      <c r="D4" s="3">
        <v>0.59834357813005512</v>
      </c>
      <c r="E4" s="3">
        <v>4.6845681009382002E-2</v>
      </c>
      <c r="F4" s="3">
        <v>0.59482044645745724</v>
      </c>
      <c r="G4" s="3">
        <v>0.53250663215787775</v>
      </c>
    </row>
    <row r="5" spans="1:7" s="3" customFormat="1">
      <c r="A5" s="3" t="s">
        <v>15</v>
      </c>
      <c r="B5" s="3">
        <v>0.86350210287932738</v>
      </c>
      <c r="C5" s="3">
        <v>0.49059042381106444</v>
      </c>
      <c r="D5" s="3">
        <v>0.68505499838240069</v>
      </c>
      <c r="E5" s="3">
        <v>0.34115820122937573</v>
      </c>
      <c r="F5" s="3">
        <v>0.84081527013911372</v>
      </c>
      <c r="G5" s="3">
        <v>0.64422419928825647</v>
      </c>
    </row>
    <row r="6" spans="1:7" s="3" customFormat="1">
      <c r="A6" s="3" t="s">
        <v>12</v>
      </c>
      <c r="B6" s="3">
        <v>0.99288256227758009</v>
      </c>
      <c r="C6" s="3">
        <v>0.73969912649627978</v>
      </c>
      <c r="D6" s="3">
        <v>0.68207538013587843</v>
      </c>
      <c r="E6" s="3">
        <v>0.33568586218052432</v>
      </c>
      <c r="F6" s="3">
        <v>0.57866871562601108</v>
      </c>
      <c r="G6" s="3">
        <v>0.66580232934325478</v>
      </c>
    </row>
    <row r="7" spans="1:7" s="3" customFormat="1">
      <c r="A7" s="3" t="s">
        <v>19</v>
      </c>
      <c r="B7" s="3">
        <v>0.96783403429310888</v>
      </c>
      <c r="C7" s="3">
        <v>0.65227110967324498</v>
      </c>
      <c r="D7" s="3">
        <v>0.83900032351989673</v>
      </c>
      <c r="E7" s="3">
        <v>0.1763636363636365</v>
      </c>
      <c r="F7" s="3">
        <v>0.72197670656745416</v>
      </c>
      <c r="G7" s="3">
        <v>0.67148916208346832</v>
      </c>
    </row>
    <row r="8" spans="1:7" s="3" customFormat="1">
      <c r="A8" s="3" t="s">
        <v>17</v>
      </c>
      <c r="B8" s="3">
        <v>0.79845357489485624</v>
      </c>
      <c r="C8" s="3">
        <v>0.8812277580071175</v>
      </c>
      <c r="D8" s="3">
        <v>0.68457133613717258</v>
      </c>
      <c r="E8" s="3">
        <v>0.3931688773859594</v>
      </c>
      <c r="F8" s="3">
        <v>0.70609673244904569</v>
      </c>
      <c r="G8" s="3">
        <v>0.6927036557748304</v>
      </c>
    </row>
    <row r="9" spans="1:7" s="3" customFormat="1">
      <c r="A9" s="3" t="s">
        <v>27</v>
      </c>
      <c r="B9" s="3">
        <v>0.83892726194327627</v>
      </c>
      <c r="C9" s="3">
        <v>0.63537312628059961</v>
      </c>
      <c r="D9" s="3">
        <v>0.68668904345950621</v>
      </c>
      <c r="E9" s="3">
        <v>0.27798015744634974</v>
      </c>
      <c r="F9" s="3">
        <v>0.6877048959344334</v>
      </c>
      <c r="G9" s="3">
        <v>0.62533489701283307</v>
      </c>
    </row>
    <row r="20" spans="1:3">
      <c r="A20" t="s">
        <v>28</v>
      </c>
      <c r="B20" t="s">
        <v>29</v>
      </c>
      <c r="C20" t="s">
        <v>30</v>
      </c>
    </row>
    <row r="21" spans="1:3">
      <c r="A21" t="s">
        <v>24</v>
      </c>
      <c r="B21" t="str">
        <f>INDEX($A$3:$A$8, MATCH(MAX(B3:B8), B3:B8, 0))</f>
        <v>GlowSupply</v>
      </c>
      <c r="C21" s="3">
        <f>MAX(B3:B8)</f>
        <v>0.99288256227758009</v>
      </c>
    </row>
    <row r="22" spans="1:3">
      <c r="A22" t="s">
        <v>31</v>
      </c>
      <c r="B22" t="str">
        <f t="shared" ref="B22:B25" si="0">INDEX($A$3:$A$8, MATCH(MAX(B4:B9), B4:B9, 0))</f>
        <v>DermaLink</v>
      </c>
      <c r="C22" s="3">
        <f>MAX(C3:C8)</f>
        <v>0.8812277580071175</v>
      </c>
    </row>
    <row r="23" spans="1:3">
      <c r="A23" t="s">
        <v>32</v>
      </c>
      <c r="B23" t="str">
        <f t="shared" si="0"/>
        <v>Clinic Source</v>
      </c>
      <c r="C23" s="3">
        <f>MAX(D3:D8)</f>
        <v>0.83900032351989673</v>
      </c>
    </row>
    <row r="24" spans="1:3">
      <c r="A24" t="s">
        <v>33</v>
      </c>
      <c r="B24" t="str">
        <f t="shared" si="0"/>
        <v>AesthetiQ</v>
      </c>
      <c r="C24" s="3">
        <f>MAX(E3:E8)</f>
        <v>0.3931688773859594</v>
      </c>
    </row>
    <row r="25" spans="1:3">
      <c r="A25" t="s">
        <v>23</v>
      </c>
      <c r="B25" t="str">
        <f t="shared" si="0"/>
        <v>AesthetiQ</v>
      </c>
      <c r="C25" s="3">
        <f>MAX(F3:F8)</f>
        <v>0.84081527013911372</v>
      </c>
    </row>
  </sheetData>
  <conditionalFormatting sqref="A1:XF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2025-06-19T08:56:29Z</dcterms:created>
  <dcterms:modified xsi:type="dcterms:W3CDTF">2025-06-22T09:26:11Z</dcterms:modified>
  <cp:category/>
  <cp:contentStatus/>
</cp:coreProperties>
</file>