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E-man\OneDrive\Desktop\QMBE_3730_ABA_Erik_Aune_2025\QMBE_3730_ABA_Erik_Aune_2025\"/>
    </mc:Choice>
  </mc:AlternateContent>
  <xr:revisionPtr revIDLastSave="0" documentId="13_ncr:1_{F1CE90A0-7BCE-4663-B9A8-93C8DF5B2A87}" xr6:coauthVersionLast="47" xr6:coauthVersionMax="47" xr10:uidLastSave="{00000000-0000-0000-0000-000000000000}"/>
  <bookViews>
    <workbookView xWindow="-108" yWindow="-108" windowWidth="23256" windowHeight="12456" activeTab="1" xr2:uid="{00000000-000D-0000-FFFF-FFFF00000000}"/>
  </bookViews>
  <sheets>
    <sheet name="Without trend" sheetId="4" r:id="rId1"/>
    <sheet name="Sheet2" sheetId="5" r:id="rId2"/>
    <sheet name="Data" sheetId="1" r:id="rId3"/>
    <sheet name="Plot"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8" i="1" l="1"/>
  <c r="C43" i="1"/>
  <c r="C44" i="1"/>
  <c r="C45" i="1"/>
  <c r="C46" i="1"/>
  <c r="C47" i="1"/>
  <c r="C48" i="1"/>
  <c r="C42" i="1"/>
  <c r="C41" i="1"/>
  <c r="C40" i="1"/>
  <c r="C39" i="1"/>
  <c r="C38" i="1"/>
  <c r="E49" i="1"/>
  <c r="F49" i="1"/>
  <c r="G49" i="1"/>
  <c r="H49" i="1"/>
  <c r="I49" i="1"/>
  <c r="J49" i="1"/>
  <c r="K49" i="1"/>
  <c r="L49" i="1"/>
  <c r="M49" i="1"/>
  <c r="N49" i="1"/>
  <c r="O49" i="1"/>
  <c r="E48" i="1"/>
  <c r="F48" i="1"/>
  <c r="G48" i="1"/>
  <c r="H48" i="1"/>
  <c r="I48" i="1"/>
  <c r="J48" i="1"/>
  <c r="K48" i="1"/>
  <c r="L48" i="1"/>
  <c r="M48" i="1"/>
  <c r="N48" i="1"/>
  <c r="O48" i="1"/>
  <c r="E47" i="1"/>
  <c r="F47" i="1"/>
  <c r="G47" i="1"/>
  <c r="H47" i="1"/>
  <c r="I47" i="1"/>
  <c r="J47" i="1"/>
  <c r="K47" i="1"/>
  <c r="L47" i="1"/>
  <c r="M47" i="1"/>
  <c r="N47" i="1"/>
  <c r="O47" i="1"/>
  <c r="E46" i="1"/>
  <c r="F46" i="1"/>
  <c r="G46" i="1"/>
  <c r="H46" i="1"/>
  <c r="I46" i="1"/>
  <c r="J46" i="1"/>
  <c r="K46" i="1"/>
  <c r="L46" i="1"/>
  <c r="M46" i="1"/>
  <c r="N46" i="1"/>
  <c r="O46" i="1"/>
  <c r="E45" i="1"/>
  <c r="F45" i="1"/>
  <c r="G45" i="1"/>
  <c r="H45" i="1"/>
  <c r="I45" i="1"/>
  <c r="J45" i="1"/>
  <c r="K45" i="1"/>
  <c r="L45" i="1"/>
  <c r="M45" i="1"/>
  <c r="N45" i="1"/>
  <c r="O45" i="1"/>
  <c r="E44" i="1"/>
  <c r="F44" i="1"/>
  <c r="G44" i="1"/>
  <c r="H44" i="1"/>
  <c r="I44" i="1"/>
  <c r="J44" i="1"/>
  <c r="K44" i="1"/>
  <c r="L44" i="1"/>
  <c r="M44" i="1"/>
  <c r="N44" i="1"/>
  <c r="O44" i="1"/>
  <c r="E43" i="1"/>
  <c r="F43" i="1"/>
  <c r="G43" i="1"/>
  <c r="H43" i="1"/>
  <c r="I43" i="1"/>
  <c r="J43" i="1"/>
  <c r="K43" i="1"/>
  <c r="L43" i="1"/>
  <c r="M43" i="1"/>
  <c r="N43" i="1"/>
  <c r="O43" i="1"/>
  <c r="E42" i="1"/>
  <c r="F42" i="1"/>
  <c r="G42" i="1"/>
  <c r="H42" i="1"/>
  <c r="I42" i="1"/>
  <c r="J42" i="1"/>
  <c r="K42" i="1"/>
  <c r="L42" i="1"/>
  <c r="M42" i="1"/>
  <c r="N42" i="1"/>
  <c r="O42" i="1"/>
  <c r="E41" i="1"/>
  <c r="F41" i="1"/>
  <c r="G41" i="1"/>
  <c r="H41" i="1"/>
  <c r="I41" i="1"/>
  <c r="J41" i="1"/>
  <c r="K41" i="1"/>
  <c r="L41" i="1"/>
  <c r="M41" i="1"/>
  <c r="N41" i="1"/>
  <c r="O41" i="1"/>
  <c r="E40" i="1"/>
  <c r="F40" i="1"/>
  <c r="G40" i="1"/>
  <c r="H40" i="1"/>
  <c r="I40" i="1"/>
  <c r="J40" i="1"/>
  <c r="K40" i="1"/>
  <c r="L40" i="1"/>
  <c r="M40" i="1"/>
  <c r="N40" i="1"/>
  <c r="O40" i="1"/>
  <c r="E39" i="1"/>
  <c r="F39" i="1"/>
  <c r="G39" i="1"/>
  <c r="H39" i="1"/>
  <c r="I39" i="1"/>
  <c r="J39" i="1"/>
  <c r="K39" i="1"/>
  <c r="L39" i="1"/>
  <c r="M39" i="1"/>
  <c r="N39" i="1"/>
  <c r="O39" i="1"/>
  <c r="E38" i="1"/>
  <c r="F38" i="1"/>
  <c r="G38" i="1"/>
  <c r="H38" i="1"/>
  <c r="I38" i="1"/>
  <c r="J38" i="1"/>
  <c r="K38" i="1"/>
  <c r="L38" i="1"/>
  <c r="M38" i="1"/>
  <c r="N38" i="1"/>
  <c r="O38"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2"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2" i="1"/>
</calcChain>
</file>

<file path=xl/sharedStrings.xml><?xml version="1.0" encoding="utf-8"?>
<sst xmlns="http://schemas.openxmlformats.org/spreadsheetml/2006/main" count="93" uniqueCount="43">
  <si>
    <t>Month</t>
  </si>
  <si>
    <t>Sales</t>
  </si>
  <si>
    <t>Period</t>
  </si>
  <si>
    <t>Month 1</t>
  </si>
  <si>
    <t xml:space="preserve">Month2 </t>
  </si>
  <si>
    <t>Month3</t>
  </si>
  <si>
    <t xml:space="preserve">Month4 </t>
  </si>
  <si>
    <t>Month5</t>
  </si>
  <si>
    <t>Month6</t>
  </si>
  <si>
    <t>Month7</t>
  </si>
  <si>
    <t>Month8</t>
  </si>
  <si>
    <t>Month9</t>
  </si>
  <si>
    <t>Month10</t>
  </si>
  <si>
    <t>Month11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</si>
  <si>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</si>
  <si>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</si>
  <si>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</si>
  <si>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</si>
  <si>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</si>
  <si>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</si>
  <si>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</si>
  <si>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</si>
  <si>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</si>
  <si>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</si>
  <si>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</si>
  <si>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</si>
  <si>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</si>
  <si>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</si>
  <si>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</si>
  <si>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</si>
  <si>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</si>
  <si>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</si>
  <si>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</si>
  <si>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</si>
  <si>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</si>
  <si>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</si>
  <si>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</si>
  <si>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</si>
  <si>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Based on the plot Febuary to september there is a decline in sales then from september to January there is a huge increase in sales </t>
  </si>
  <si>
    <t>Actual Sales</t>
  </si>
  <si>
    <t>Forecast Error</t>
  </si>
  <si>
    <t xml:space="preserve">To explaine this model I would tell her this is based off of previous 3 years of sales for each month meaning it is the average amount you sell in these months. This is an effective way to forcast sales for the future because there is an aspect of seasonality so these patterns though are not perfect they are trends found for each month in previous years and we assume simmular data will be true in the future if it consistantly happens in the past.  </t>
  </si>
  <si>
    <t xml:space="preserve">This is a decent error in sales but to reasure her of our model I would tell her that our forcasts are built on previous years trends and that though they are trends there are factors that can not be accounted for, for example if her resturant recently received any form of mass marketing that drew in extra sales or perhaps she started to develop a loyal customer base that has increased their purchasing behaviors. No matter what the reason there are factors that we can not predict or control, Our model is based on the history and trends that have proven true in the past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</si>
</sst>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name val="Times New Roman"/>
    </font>
    <font>
      <b/>
      <sz val="12"/>
      <name val="Times New Roman"/>
      <family val="1"/>
    </font>
    <font>
      <sz val="8"/>
      <name val="Times New Roman"/>
    </font>
    <font>
      <i/>
      <sz val="12"/>
      <name val="Times New Roman"/>
      <family val="1"/>
    </font>
    <font>
      <sz val="12"/>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5" tint="0.39997558519241921"/>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4" fillId="0" borderId="0" xfId="0" applyFont="1" applyAlignment="1">
      <alignment wrapText="1"/>
    </xf>
    <xf numFmtId="0" fontId="0" fillId="2" borderId="3" xfId="0" applyFill="1" applyBorder="1"/>
    <xf numFmtId="0" fontId="4" fillId="2" borderId="3" xfId="0" applyFont="1" applyFill="1" applyBorder="1"/>
    <xf numFmtId="0" fontId="4" fillId="3" borderId="0" xfId="0" applyFont="1" applyFill="1"/>
    <xf numFmtId="0" fontId="4" fillId="4"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Data!$C$1</c:f>
              <c:strCache>
                <c:ptCount val="1"/>
                <c:pt idx="0">
                  <c:v>Sales</c:v>
                </c:pt>
              </c:strCache>
            </c:strRef>
          </c:tx>
          <c:spPr>
            <a:ln w="28575" cap="rnd">
              <a:solidFill>
                <a:schemeClr val="accent1"/>
              </a:solidFill>
              <a:round/>
            </a:ln>
            <a:effectLst/>
          </c:spPr>
          <c:marker>
            <c:symbol val="none"/>
          </c:marker>
          <c:cat>
            <c:numRef>
              <c:f>Data!$A$2:$A$37</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Data!$C$2:$C$37</c:f>
              <c:numCache>
                <c:formatCode>General</c:formatCode>
                <c:ptCount val="36"/>
                <c:pt idx="0">
                  <c:v>242</c:v>
                </c:pt>
                <c:pt idx="1">
                  <c:v>235</c:v>
                </c:pt>
                <c:pt idx="2">
                  <c:v>232</c:v>
                </c:pt>
                <c:pt idx="3">
                  <c:v>178</c:v>
                </c:pt>
                <c:pt idx="4">
                  <c:v>184</c:v>
                </c:pt>
                <c:pt idx="5">
                  <c:v>140</c:v>
                </c:pt>
                <c:pt idx="6">
                  <c:v>145</c:v>
                </c:pt>
                <c:pt idx="7">
                  <c:v>152</c:v>
                </c:pt>
                <c:pt idx="8">
                  <c:v>110</c:v>
                </c:pt>
                <c:pt idx="9">
                  <c:v>130</c:v>
                </c:pt>
                <c:pt idx="10">
                  <c:v>152</c:v>
                </c:pt>
                <c:pt idx="11">
                  <c:v>206</c:v>
                </c:pt>
                <c:pt idx="12">
                  <c:v>263</c:v>
                </c:pt>
                <c:pt idx="13">
                  <c:v>238</c:v>
                </c:pt>
                <c:pt idx="14">
                  <c:v>247</c:v>
                </c:pt>
                <c:pt idx="15">
                  <c:v>193</c:v>
                </c:pt>
                <c:pt idx="16">
                  <c:v>193</c:v>
                </c:pt>
                <c:pt idx="17">
                  <c:v>149</c:v>
                </c:pt>
                <c:pt idx="18">
                  <c:v>157</c:v>
                </c:pt>
                <c:pt idx="19">
                  <c:v>161</c:v>
                </c:pt>
                <c:pt idx="20">
                  <c:v>122</c:v>
                </c:pt>
                <c:pt idx="21">
                  <c:v>130</c:v>
                </c:pt>
                <c:pt idx="22">
                  <c:v>167</c:v>
                </c:pt>
                <c:pt idx="23">
                  <c:v>230</c:v>
                </c:pt>
                <c:pt idx="24">
                  <c:v>282</c:v>
                </c:pt>
                <c:pt idx="25">
                  <c:v>255</c:v>
                </c:pt>
                <c:pt idx="26">
                  <c:v>265</c:v>
                </c:pt>
                <c:pt idx="27">
                  <c:v>205</c:v>
                </c:pt>
                <c:pt idx="28">
                  <c:v>210</c:v>
                </c:pt>
                <c:pt idx="29">
                  <c:v>160</c:v>
                </c:pt>
                <c:pt idx="30">
                  <c:v>166</c:v>
                </c:pt>
                <c:pt idx="31">
                  <c:v>174</c:v>
                </c:pt>
                <c:pt idx="32">
                  <c:v>126</c:v>
                </c:pt>
                <c:pt idx="33">
                  <c:v>148</c:v>
                </c:pt>
                <c:pt idx="34">
                  <c:v>173</c:v>
                </c:pt>
                <c:pt idx="35">
                  <c:v>235</c:v>
                </c:pt>
              </c:numCache>
            </c:numRef>
          </c:val>
          <c:smooth val="0"/>
          <c:extLst>
            <c:ext xmlns:c16="http://schemas.microsoft.com/office/drawing/2014/chart" uri="{C3380CC4-5D6E-409C-BE32-E72D297353CC}">
              <c16:uniqueId val="{00000000-2587-4F13-8CBD-864D7BB113BF}"/>
            </c:ext>
          </c:extLst>
        </c:ser>
        <c:dLbls>
          <c:showLegendKey val="0"/>
          <c:showVal val="0"/>
          <c:showCatName val="0"/>
          <c:showSerName val="0"/>
          <c:showPercent val="0"/>
          <c:showBubbleSize val="0"/>
        </c:dLbls>
        <c:smooth val="0"/>
        <c:axId val="506799248"/>
        <c:axId val="506802608"/>
      </c:lineChart>
      <c:catAx>
        <c:axId val="50679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02608"/>
        <c:crosses val="autoZero"/>
        <c:auto val="1"/>
        <c:lblAlgn val="ctr"/>
        <c:lblOffset val="100"/>
        <c:noMultiLvlLbl val="0"/>
      </c:catAx>
      <c:valAx>
        <c:axId val="50680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99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0</xdr:rowOff>
    </xdr:from>
    <xdr:to>
      <xdr:col>1</xdr:col>
      <xdr:colOff>4610100</xdr:colOff>
      <xdr:row>13</xdr:row>
      <xdr:rowOff>167640</xdr:rowOff>
    </xdr:to>
    <xdr:graphicFrame macro="">
      <xdr:nvGraphicFramePr>
        <xdr:cNvPr id="2" name="Chart 1">
          <a:extLst>
            <a:ext uri="{FF2B5EF4-FFF2-40B4-BE49-F238E27FC236}">
              <a16:creationId xmlns:a16="http://schemas.microsoft.com/office/drawing/2014/main" id="{A4017EA7-12F4-4E1A-9480-6222267A4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136C0-7103-4467-92F6-F29F7B26C096}">
  <dimension ref="A1:I28"/>
  <sheetViews>
    <sheetView topLeftCell="A13" workbookViewId="0">
      <selection activeCell="C38" sqref="C38"/>
    </sheetView>
  </sheetViews>
  <sheetFormatPr defaultRowHeight="15.6" x14ac:dyDescent="0.3"/>
  <sheetData>
    <row r="1" spans="1:9" x14ac:dyDescent="0.3">
      <c r="A1" t="s">
        <v>14</v>
      </c>
    </row>
    <row r="2" spans="1:9" ht="16.2" thickBot="1" x14ac:dyDescent="0.35"/>
    <row r="3" spans="1:9" x14ac:dyDescent="0.3">
      <c r="A3" s="6" t="s">
        <v>15</v>
      </c>
      <c r="B3" s="6"/>
    </row>
    <row r="4" spans="1:9" x14ac:dyDescent="0.3">
      <c r="A4" s="3" t="s">
        <v>16</v>
      </c>
      <c r="B4" s="3">
        <v>0.97376866998816569</v>
      </c>
    </row>
    <row r="5" spans="1:9" x14ac:dyDescent="0.3">
      <c r="A5" s="3" t="s">
        <v>17</v>
      </c>
      <c r="B5" s="3">
        <v>0.94822542265052123</v>
      </c>
    </row>
    <row r="6" spans="1:9" x14ac:dyDescent="0.3">
      <c r="A6" s="3" t="s">
        <v>18</v>
      </c>
      <c r="B6" s="3">
        <v>0.92449540803201025</v>
      </c>
    </row>
    <row r="7" spans="1:9" x14ac:dyDescent="0.3">
      <c r="A7" s="3" t="s">
        <v>19</v>
      </c>
      <c r="B7" s="3">
        <v>12.95933811752918</v>
      </c>
    </row>
    <row r="8" spans="1:9" ht="16.2" thickBot="1" x14ac:dyDescent="0.35">
      <c r="A8" s="4" t="s">
        <v>20</v>
      </c>
      <c r="B8" s="4">
        <v>36</v>
      </c>
    </row>
    <row r="10" spans="1:9" ht="16.2" thickBot="1" x14ac:dyDescent="0.35">
      <c r="A10" t="s">
        <v>21</v>
      </c>
    </row>
    <row r="11" spans="1:9" x14ac:dyDescent="0.3">
      <c r="A11" s="5"/>
      <c r="B11" s="5" t="s">
        <v>26</v>
      </c>
      <c r="C11" s="5" t="s">
        <v>27</v>
      </c>
      <c r="D11" s="5" t="s">
        <v>28</v>
      </c>
      <c r="E11" s="5" t="s">
        <v>29</v>
      </c>
      <c r="F11" s="5" t="s">
        <v>30</v>
      </c>
    </row>
    <row r="12" spans="1:9" x14ac:dyDescent="0.3">
      <c r="A12" s="3" t="s">
        <v>22</v>
      </c>
      <c r="B12" s="3">
        <v>11</v>
      </c>
      <c r="C12" s="3">
        <v>73819.638888888876</v>
      </c>
      <c r="D12" s="3">
        <v>6710.8762626262615</v>
      </c>
      <c r="E12" s="3">
        <v>39.958905963371642</v>
      </c>
      <c r="F12" s="3">
        <v>1.0167194194730488E-12</v>
      </c>
    </row>
    <row r="13" spans="1:9" x14ac:dyDescent="0.3">
      <c r="A13" s="3" t="s">
        <v>23</v>
      </c>
      <c r="B13" s="3">
        <v>24</v>
      </c>
      <c r="C13" s="3">
        <v>4030.6666666666742</v>
      </c>
      <c r="D13" s="3">
        <v>167.94444444444477</v>
      </c>
      <c r="E13" s="3"/>
      <c r="F13" s="3"/>
    </row>
    <row r="14" spans="1:9" ht="16.2" thickBot="1" x14ac:dyDescent="0.35">
      <c r="A14" s="4" t="s">
        <v>24</v>
      </c>
      <c r="B14" s="4">
        <v>35</v>
      </c>
      <c r="C14" s="4">
        <v>77850.305555555547</v>
      </c>
      <c r="D14" s="4"/>
      <c r="E14" s="4"/>
      <c r="F14" s="4"/>
    </row>
    <row r="15" spans="1:9" ht="16.2" thickBot="1" x14ac:dyDescent="0.35"/>
    <row r="16" spans="1:9" x14ac:dyDescent="0.3">
      <c r="A16" s="5"/>
      <c r="B16" s="5" t="s">
        <v>31</v>
      </c>
      <c r="C16" s="5" t="s">
        <v>19</v>
      </c>
      <c r="D16" s="5" t="s">
        <v>32</v>
      </c>
      <c r="E16" s="5" t="s">
        <v>33</v>
      </c>
      <c r="F16" s="5" t="s">
        <v>34</v>
      </c>
      <c r="G16" s="5" t="s">
        <v>35</v>
      </c>
      <c r="H16" s="5" t="s">
        <v>36</v>
      </c>
      <c r="I16" s="5" t="s">
        <v>37</v>
      </c>
    </row>
    <row r="17" spans="1:9" x14ac:dyDescent="0.3">
      <c r="A17" s="3" t="s">
        <v>25</v>
      </c>
      <c r="B17" s="3">
        <v>223.666666666667</v>
      </c>
      <c r="C17" s="3">
        <v>7.4820773506748459</v>
      </c>
      <c r="D17" s="3">
        <v>29.893658697138843</v>
      </c>
      <c r="E17" s="3">
        <v>1.6716223356111493E-20</v>
      </c>
      <c r="F17" s="3">
        <v>208.22441798461921</v>
      </c>
      <c r="G17" s="3">
        <v>239.10891534871411</v>
      </c>
      <c r="H17" s="3">
        <v>208.22441798461921</v>
      </c>
      <c r="I17" s="3">
        <v>239.10891534871411</v>
      </c>
    </row>
    <row r="18" spans="1:9" x14ac:dyDescent="0.3">
      <c r="A18" s="3" t="s">
        <v>3</v>
      </c>
      <c r="B18" s="3">
        <v>38.6666666666666</v>
      </c>
      <c r="C18" s="3">
        <v>10.58125526404892</v>
      </c>
      <c r="D18" s="3">
        <v>3.6542608321756731</v>
      </c>
      <c r="E18" s="3">
        <v>1.2558519910310375E-3</v>
      </c>
      <c r="F18" s="3">
        <v>16.828029146977091</v>
      </c>
      <c r="G18" s="3">
        <v>60.50530418635617</v>
      </c>
      <c r="H18" s="3">
        <v>16.828029146977091</v>
      </c>
      <c r="I18" s="3">
        <v>60.50530418635617</v>
      </c>
    </row>
    <row r="19" spans="1:9" x14ac:dyDescent="0.3">
      <c r="A19" s="3" t="s">
        <v>4</v>
      </c>
      <c r="B19" s="3">
        <v>18.999999999999954</v>
      </c>
      <c r="C19" s="3">
        <v>10.581255264048938</v>
      </c>
      <c r="D19" s="3">
        <v>1.7956281675345924</v>
      </c>
      <c r="E19" s="3">
        <v>8.5156393612995582E-2</v>
      </c>
      <c r="F19" s="3">
        <v>-2.8386375196896232</v>
      </c>
      <c r="G19" s="3">
        <v>40.838637519689527</v>
      </c>
      <c r="H19" s="3">
        <v>-2.8386375196896232</v>
      </c>
      <c r="I19" s="3">
        <v>40.838637519689527</v>
      </c>
    </row>
    <row r="20" spans="1:9" x14ac:dyDescent="0.3">
      <c r="A20" s="3" t="s">
        <v>5</v>
      </c>
      <c r="B20" s="3">
        <v>24.3333333333333</v>
      </c>
      <c r="C20" s="3">
        <v>10.581255264048924</v>
      </c>
      <c r="D20" s="3">
        <v>2.2996641443864179</v>
      </c>
      <c r="E20" s="3">
        <v>3.0471582297103138E-2</v>
      </c>
      <c r="F20" s="3">
        <v>2.4946958136438013</v>
      </c>
      <c r="G20" s="3">
        <v>46.171970853022891</v>
      </c>
      <c r="H20" s="3">
        <v>2.4946958136438013</v>
      </c>
      <c r="I20" s="3">
        <v>46.171970853022891</v>
      </c>
    </row>
    <row r="21" spans="1:9" x14ac:dyDescent="0.3">
      <c r="A21" s="3" t="s">
        <v>6</v>
      </c>
      <c r="B21" s="3">
        <v>-31.666666666666654</v>
      </c>
      <c r="C21" s="3">
        <v>10.581255264048925</v>
      </c>
      <c r="D21" s="3">
        <v>-2.9927136125576634</v>
      </c>
      <c r="E21" s="3">
        <v>6.3140658285535589E-3</v>
      </c>
      <c r="F21" s="3">
        <v>-53.505304186356199</v>
      </c>
      <c r="G21" s="3">
        <v>-9.8280291469771051</v>
      </c>
      <c r="H21" s="3">
        <v>-53.505304186356199</v>
      </c>
      <c r="I21" s="3">
        <v>-9.8280291469771051</v>
      </c>
    </row>
    <row r="22" spans="1:9" x14ac:dyDescent="0.3">
      <c r="A22" s="3" t="s">
        <v>7</v>
      </c>
      <c r="B22" s="3">
        <v>-27.999999999999986</v>
      </c>
      <c r="C22" s="3">
        <v>10.581255264048927</v>
      </c>
      <c r="D22" s="3">
        <v>-2.6461888784720387</v>
      </c>
      <c r="E22" s="3">
        <v>1.414243944699888E-2</v>
      </c>
      <c r="F22" s="3">
        <v>-49.838637519689541</v>
      </c>
      <c r="G22" s="3">
        <v>-6.1613624803104337</v>
      </c>
      <c r="H22" s="3">
        <v>-49.838637519689541</v>
      </c>
      <c r="I22" s="3">
        <v>-6.1613624803104337</v>
      </c>
    </row>
    <row r="23" spans="1:9" x14ac:dyDescent="0.3">
      <c r="A23" s="3" t="s">
        <v>8</v>
      </c>
      <c r="B23" s="3">
        <v>-74.000000000000028</v>
      </c>
      <c r="C23" s="3">
        <v>10.581255264048933</v>
      </c>
      <c r="D23" s="3">
        <v>-6.9934991788189622</v>
      </c>
      <c r="E23" s="3">
        <v>3.1282294214944371E-7</v>
      </c>
      <c r="F23" s="3">
        <v>-95.838637519689598</v>
      </c>
      <c r="G23" s="3">
        <v>-52.161362480310466</v>
      </c>
      <c r="H23" s="3">
        <v>-95.838637519689598</v>
      </c>
      <c r="I23" s="3">
        <v>-52.161362480310466</v>
      </c>
    </row>
    <row r="24" spans="1:9" x14ac:dyDescent="0.3">
      <c r="A24" s="3" t="s">
        <v>9</v>
      </c>
      <c r="B24" s="3">
        <v>-67.666666666666671</v>
      </c>
      <c r="C24" s="3">
        <v>10.581255264048929</v>
      </c>
      <c r="D24" s="3">
        <v>-6.3949564563074297</v>
      </c>
      <c r="E24" s="3">
        <v>1.3007812708599671E-6</v>
      </c>
      <c r="F24" s="3">
        <v>-89.505304186356227</v>
      </c>
      <c r="G24" s="3">
        <v>-45.828029146977116</v>
      </c>
      <c r="H24" s="3">
        <v>-89.505304186356227</v>
      </c>
      <c r="I24" s="3">
        <v>-45.828029146977116</v>
      </c>
    </row>
    <row r="25" spans="1:9" x14ac:dyDescent="0.3">
      <c r="A25" s="3" t="s">
        <v>10</v>
      </c>
      <c r="B25" s="3">
        <v>-61.333333333333336</v>
      </c>
      <c r="C25" s="3">
        <v>10.581255264048929</v>
      </c>
      <c r="D25" s="3">
        <v>-5.7964137337958963</v>
      </c>
      <c r="E25" s="3">
        <v>5.6326000413513701E-6</v>
      </c>
      <c r="F25" s="3">
        <v>-83.171970853022884</v>
      </c>
      <c r="G25" s="3">
        <v>-39.49469581364378</v>
      </c>
      <c r="H25" s="3">
        <v>-83.171970853022884</v>
      </c>
      <c r="I25" s="3">
        <v>-39.49469581364378</v>
      </c>
    </row>
    <row r="26" spans="1:9" x14ac:dyDescent="0.3">
      <c r="A26" s="3" t="s">
        <v>11</v>
      </c>
      <c r="B26" s="3">
        <v>-104.33333333333339</v>
      </c>
      <c r="C26" s="3">
        <v>10.581255264048933</v>
      </c>
      <c r="D26" s="3">
        <v>-9.8602037971636722</v>
      </c>
      <c r="E26" s="3">
        <v>6.4665148025715785E-10</v>
      </c>
      <c r="F26" s="3">
        <v>-126.17197085302294</v>
      </c>
      <c r="G26" s="3">
        <v>-82.49469581364383</v>
      </c>
      <c r="H26" s="3">
        <v>-126.17197085302294</v>
      </c>
      <c r="I26" s="3">
        <v>-82.49469581364383</v>
      </c>
    </row>
    <row r="27" spans="1:9" x14ac:dyDescent="0.3">
      <c r="A27" s="3" t="s">
        <v>12</v>
      </c>
      <c r="B27" s="3">
        <v>-87.666666666666629</v>
      </c>
      <c r="C27" s="3">
        <v>10.581255264048927</v>
      </c>
      <c r="D27" s="3">
        <v>-8.2850913695017407</v>
      </c>
      <c r="E27" s="3">
        <v>1.6886839314289268E-8</v>
      </c>
      <c r="F27" s="3">
        <v>-109.50530418635618</v>
      </c>
      <c r="G27" s="3">
        <v>-65.828029146977073</v>
      </c>
      <c r="H27" s="3">
        <v>-109.50530418635618</v>
      </c>
      <c r="I27" s="3">
        <v>-65.828029146977073</v>
      </c>
    </row>
    <row r="28" spans="1:9" ht="16.2" thickBot="1" x14ac:dyDescent="0.35">
      <c r="A28" s="4" t="s">
        <v>13</v>
      </c>
      <c r="B28" s="4">
        <v>-59.666666666666671</v>
      </c>
      <c r="C28" s="4">
        <v>10.581255264048927</v>
      </c>
      <c r="D28" s="4">
        <v>-5.6389024910297048</v>
      </c>
      <c r="E28" s="4">
        <v>8.3319865069504446E-6</v>
      </c>
      <c r="F28" s="4">
        <v>-81.505304186356227</v>
      </c>
      <c r="G28" s="4">
        <v>-37.828029146977116</v>
      </c>
      <c r="H28" s="4">
        <v>-81.505304186356227</v>
      </c>
      <c r="I28" s="4">
        <v>-37.828029146977116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3173-2336-486F-A082-BD7E3D640F89}">
  <dimension ref="A1:I29"/>
  <sheetViews>
    <sheetView tabSelected="1" topLeftCell="A6" workbookViewId="0">
      <selection activeCell="L17" sqref="L17"/>
    </sheetView>
  </sheetViews>
  <sheetFormatPr defaultRowHeight="15.6" x14ac:dyDescent="0.3"/>
  <sheetData>
    <row r="1" spans="1:9" x14ac:dyDescent="0.3">
      <c r="A1" t="s">
        <v>14</v>
      </c>
    </row>
    <row r="2" spans="1:9" ht="16.2" thickBot="1" x14ac:dyDescent="0.35"/>
    <row r="3" spans="1:9" x14ac:dyDescent="0.3">
      <c r="A3" s="6" t="s">
        <v>15</v>
      </c>
      <c r="B3" s="6"/>
    </row>
    <row r="4" spans="1:9" x14ac:dyDescent="0.3">
      <c r="A4" s="3" t="s">
        <v>16</v>
      </c>
      <c r="B4" s="3">
        <v>0.99708229958431915</v>
      </c>
    </row>
    <row r="5" spans="1:9" x14ac:dyDescent="0.3">
      <c r="A5" s="3" t="s">
        <v>17</v>
      </c>
      <c r="B5" s="3">
        <v>0.994173112144354</v>
      </c>
    </row>
    <row r="6" spans="1:9" x14ac:dyDescent="0.3">
      <c r="A6" s="3" t="s">
        <v>18</v>
      </c>
      <c r="B6" s="3">
        <v>0.99113299674140831</v>
      </c>
    </row>
    <row r="7" spans="1:9" x14ac:dyDescent="0.3">
      <c r="A7" s="3" t="s">
        <v>19</v>
      </c>
      <c r="B7" s="3">
        <v>4.4410388522232722</v>
      </c>
    </row>
    <row r="8" spans="1:9" ht="16.2" thickBot="1" x14ac:dyDescent="0.35">
      <c r="A8" s="4" t="s">
        <v>20</v>
      </c>
      <c r="B8" s="4">
        <v>36</v>
      </c>
    </row>
    <row r="10" spans="1:9" ht="16.2" thickBot="1" x14ac:dyDescent="0.35">
      <c r="A10" t="s">
        <v>21</v>
      </c>
    </row>
    <row r="11" spans="1:9" x14ac:dyDescent="0.3">
      <c r="A11" s="5"/>
      <c r="B11" s="5" t="s">
        <v>26</v>
      </c>
      <c r="C11" s="5" t="s">
        <v>27</v>
      </c>
      <c r="D11" s="5" t="s">
        <v>28</v>
      </c>
      <c r="E11" s="5" t="s">
        <v>29</v>
      </c>
      <c r="F11" s="5" t="s">
        <v>30</v>
      </c>
    </row>
    <row r="12" spans="1:9" x14ac:dyDescent="0.3">
      <c r="A12" s="3" t="s">
        <v>22</v>
      </c>
      <c r="B12" s="3">
        <v>12</v>
      </c>
      <c r="C12" s="3">
        <v>77396.680555555547</v>
      </c>
      <c r="D12" s="3">
        <v>6449.7233796296287</v>
      </c>
      <c r="E12" s="3">
        <v>327.01821489441915</v>
      </c>
      <c r="F12" s="3">
        <v>1.0188179189817924E-22</v>
      </c>
    </row>
    <row r="13" spans="1:9" x14ac:dyDescent="0.3">
      <c r="A13" s="3" t="s">
        <v>23</v>
      </c>
      <c r="B13" s="3">
        <v>23</v>
      </c>
      <c r="C13" s="3">
        <v>453.62500000000176</v>
      </c>
      <c r="D13" s="3">
        <v>19.722826086956598</v>
      </c>
      <c r="E13" s="3"/>
      <c r="F13" s="3"/>
    </row>
    <row r="14" spans="1:9" ht="16.2" thickBot="1" x14ac:dyDescent="0.35">
      <c r="A14" s="4" t="s">
        <v>24</v>
      </c>
      <c r="B14" s="4">
        <v>35</v>
      </c>
      <c r="C14" s="4">
        <v>77850.305555555547</v>
      </c>
      <c r="D14" s="4"/>
      <c r="E14" s="4"/>
      <c r="F14" s="4"/>
    </row>
    <row r="15" spans="1:9" ht="16.2" thickBot="1" x14ac:dyDescent="0.35"/>
    <row r="16" spans="1:9" x14ac:dyDescent="0.3">
      <c r="A16" s="5"/>
      <c r="B16" s="5" t="s">
        <v>31</v>
      </c>
      <c r="C16" s="5" t="s">
        <v>19</v>
      </c>
      <c r="D16" s="5" t="s">
        <v>32</v>
      </c>
      <c r="E16" s="5" t="s">
        <v>33</v>
      </c>
      <c r="F16" s="5" t="s">
        <v>34</v>
      </c>
      <c r="G16" s="5" t="s">
        <v>35</v>
      </c>
      <c r="H16" s="5" t="s">
        <v>36</v>
      </c>
      <c r="I16" s="5" t="s">
        <v>37</v>
      </c>
    </row>
    <row r="17" spans="1:9" x14ac:dyDescent="0.3">
      <c r="A17" s="3" t="s">
        <v>25</v>
      </c>
      <c r="B17" s="3">
        <v>199.24999999999997</v>
      </c>
      <c r="C17" s="3">
        <v>3.1402886879199983</v>
      </c>
      <c r="D17" s="3">
        <v>63.449580532665998</v>
      </c>
      <c r="E17" s="3">
        <v>2.4720172572003094E-27</v>
      </c>
      <c r="F17" s="3">
        <v>192.75381790682141</v>
      </c>
      <c r="G17" s="3">
        <v>205.74618209317853</v>
      </c>
      <c r="H17" s="3">
        <v>192.75381790682141</v>
      </c>
      <c r="I17" s="3">
        <v>205.74618209317853</v>
      </c>
    </row>
    <row r="18" spans="1:9" x14ac:dyDescent="0.3">
      <c r="A18" s="3" t="s">
        <v>2</v>
      </c>
      <c r="B18" s="3">
        <v>1.0173611111111118</v>
      </c>
      <c r="C18" s="3">
        <v>7.5543604970989484E-2</v>
      </c>
      <c r="D18" s="3">
        <v>13.467203630298055</v>
      </c>
      <c r="E18" s="3">
        <v>2.1393730127150388E-12</v>
      </c>
      <c r="F18" s="3">
        <v>0.86108725776938411</v>
      </c>
      <c r="G18" s="3">
        <v>1.1736349644528394</v>
      </c>
      <c r="H18" s="3">
        <v>0.86108725776938411</v>
      </c>
      <c r="I18" s="3">
        <v>1.1736349644528394</v>
      </c>
    </row>
    <row r="19" spans="1:9" x14ac:dyDescent="0.3">
      <c r="A19" s="3" t="s">
        <v>3</v>
      </c>
      <c r="B19" s="3">
        <v>49.857638888888843</v>
      </c>
      <c r="C19" s="3">
        <v>3.7200911159716612</v>
      </c>
      <c r="D19" s="3">
        <v>13.402262830292635</v>
      </c>
      <c r="E19" s="3">
        <v>2.3622686813614214E-12</v>
      </c>
      <c r="F19" s="3">
        <v>42.162044090381769</v>
      </c>
      <c r="G19" s="3">
        <v>57.553233687395917</v>
      </c>
      <c r="H19" s="3">
        <v>42.162044090381769</v>
      </c>
      <c r="I19" s="3">
        <v>57.553233687395917</v>
      </c>
    </row>
    <row r="20" spans="1:9" x14ac:dyDescent="0.3">
      <c r="A20" s="3" t="s">
        <v>4</v>
      </c>
      <c r="B20" s="3">
        <v>29.173611111111121</v>
      </c>
      <c r="C20" s="3">
        <v>3.7039484809914711</v>
      </c>
      <c r="D20" s="3">
        <v>7.8763544527762823</v>
      </c>
      <c r="E20" s="3">
        <v>5.5973376205363643E-8</v>
      </c>
      <c r="F20" s="3">
        <v>21.511409897308038</v>
      </c>
      <c r="G20" s="3">
        <v>36.835812324914201</v>
      </c>
      <c r="H20" s="3">
        <v>21.511409897308038</v>
      </c>
      <c r="I20" s="3">
        <v>36.835812324914201</v>
      </c>
    </row>
    <row r="21" spans="1:9" x14ac:dyDescent="0.3">
      <c r="A21" s="3" t="s">
        <v>5</v>
      </c>
      <c r="B21" s="3">
        <v>33.489583333333307</v>
      </c>
      <c r="C21" s="3">
        <v>3.6892823775160908</v>
      </c>
      <c r="D21" s="3">
        <v>9.0775332182301192</v>
      </c>
      <c r="E21" s="3">
        <v>4.5941874167709742E-9</v>
      </c>
      <c r="F21" s="3">
        <v>25.857721266099762</v>
      </c>
      <c r="G21" s="3">
        <v>41.121445400566849</v>
      </c>
      <c r="H21" s="3">
        <v>25.857721266099762</v>
      </c>
      <c r="I21" s="3">
        <v>41.121445400566849</v>
      </c>
    </row>
    <row r="22" spans="1:9" x14ac:dyDescent="0.3">
      <c r="A22" s="3" t="s">
        <v>6</v>
      </c>
      <c r="B22" s="3">
        <v>-23.527777777777782</v>
      </c>
      <c r="C22" s="3">
        <v>3.6761104777694822</v>
      </c>
      <c r="D22" s="3">
        <v>-6.400182453725793</v>
      </c>
      <c r="E22" s="3">
        <v>1.5688108029570591E-6</v>
      </c>
      <c r="F22" s="3">
        <v>-31.132391694356826</v>
      </c>
      <c r="G22" s="3">
        <v>-15.923163861198736</v>
      </c>
      <c r="H22" s="3">
        <v>-31.132391694356826</v>
      </c>
      <c r="I22" s="3">
        <v>-15.923163861198736</v>
      </c>
    </row>
    <row r="23" spans="1:9" x14ac:dyDescent="0.3">
      <c r="A23" s="3" t="s">
        <v>7</v>
      </c>
      <c r="B23" s="3">
        <v>-20.878472222222221</v>
      </c>
      <c r="C23" s="3">
        <v>3.6644488945796976</v>
      </c>
      <c r="D23" s="3">
        <v>-5.6975749486109084</v>
      </c>
      <c r="E23" s="3">
        <v>8.4131811625011761E-6</v>
      </c>
      <c r="F23" s="3">
        <v>-28.458962315986184</v>
      </c>
      <c r="G23" s="3">
        <v>-13.297982128458258</v>
      </c>
      <c r="H23" s="3">
        <v>-28.458962315986184</v>
      </c>
      <c r="I23" s="3">
        <v>-13.297982128458258</v>
      </c>
    </row>
    <row r="24" spans="1:9" x14ac:dyDescent="0.3">
      <c r="A24" s="3" t="s">
        <v>8</v>
      </c>
      <c r="B24" s="3">
        <v>-67.895833333333343</v>
      </c>
      <c r="C24" s="3">
        <v>3.6543120870705885</v>
      </c>
      <c r="D24" s="3">
        <v>-18.579648293739677</v>
      </c>
      <c r="E24" s="3">
        <v>2.3937254265292167E-15</v>
      </c>
      <c r="F24" s="3">
        <v>-75.455353843098237</v>
      </c>
      <c r="G24" s="3">
        <v>-60.336312823568448</v>
      </c>
      <c r="H24" s="3">
        <v>-75.455353843098237</v>
      </c>
      <c r="I24" s="3">
        <v>-60.336312823568448</v>
      </c>
    </row>
    <row r="25" spans="1:9" x14ac:dyDescent="0.3">
      <c r="A25" s="3" t="s">
        <v>9</v>
      </c>
      <c r="B25" s="3">
        <v>-62.5798611111111</v>
      </c>
      <c r="C25" s="3">
        <v>3.6457127740591484</v>
      </c>
      <c r="D25" s="3">
        <v>-17.165329522499515</v>
      </c>
      <c r="E25" s="3">
        <v>1.3146587497069986E-14</v>
      </c>
      <c r="F25" s="3">
        <v>-70.1215925865705</v>
      </c>
      <c r="G25" s="3">
        <v>-55.0381296356517</v>
      </c>
      <c r="H25" s="3">
        <v>-70.1215925865705</v>
      </c>
      <c r="I25" s="3">
        <v>-55.0381296356517</v>
      </c>
    </row>
    <row r="26" spans="1:9" x14ac:dyDescent="0.3">
      <c r="A26" s="3" t="s">
        <v>10</v>
      </c>
      <c r="B26" s="3">
        <v>-57.263888888888893</v>
      </c>
      <c r="C26" s="3">
        <v>3.638661856324374</v>
      </c>
      <c r="D26" s="3">
        <v>-15.737623101569133</v>
      </c>
      <c r="E26" s="3">
        <v>8.3329311978198504E-14</v>
      </c>
      <c r="F26" s="3">
        <v>-64.791034429715808</v>
      </c>
      <c r="G26" s="3">
        <v>-49.736743348061971</v>
      </c>
      <c r="H26" s="3">
        <v>-64.791034429715808</v>
      </c>
      <c r="I26" s="3">
        <v>-49.736743348061971</v>
      </c>
    </row>
    <row r="27" spans="1:9" x14ac:dyDescent="0.3">
      <c r="A27" s="3" t="s">
        <v>11</v>
      </c>
      <c r="B27" s="3">
        <v>-101.28124999999997</v>
      </c>
      <c r="C27" s="3">
        <v>3.6331683488252846</v>
      </c>
      <c r="D27" s="3">
        <v>-27.87683924218577</v>
      </c>
      <c r="E27" s="3">
        <v>3.1316658346077679E-19</v>
      </c>
      <c r="F27" s="3">
        <v>-108.797031354731</v>
      </c>
      <c r="G27" s="3">
        <v>-93.765468645268939</v>
      </c>
      <c r="H27" s="3">
        <v>-108.797031354731</v>
      </c>
      <c r="I27" s="3">
        <v>-93.765468645268939</v>
      </c>
    </row>
    <row r="28" spans="1:9" x14ac:dyDescent="0.3">
      <c r="A28" s="3" t="s">
        <v>12</v>
      </c>
      <c r="B28" s="3">
        <v>-85.631944444444485</v>
      </c>
      <c r="C28" s="3">
        <v>3.6292393238316194</v>
      </c>
      <c r="D28" s="3">
        <v>-23.595011737621476</v>
      </c>
      <c r="E28" s="3">
        <v>1.2801271292340549E-17</v>
      </c>
      <c r="F28" s="3">
        <v>-93.139597991720848</v>
      </c>
      <c r="G28" s="3">
        <v>-78.124290897168123</v>
      </c>
      <c r="H28" s="3">
        <v>-93.139597991720848</v>
      </c>
      <c r="I28" s="3">
        <v>-78.124290897168123</v>
      </c>
    </row>
    <row r="29" spans="1:9" ht="16.2" thickBot="1" x14ac:dyDescent="0.35">
      <c r="A29" s="4" t="s">
        <v>13</v>
      </c>
      <c r="B29" s="4">
        <v>-58.649305555555593</v>
      </c>
      <c r="C29" s="4">
        <v>3.6268798657923242</v>
      </c>
      <c r="D29" s="4">
        <v>-16.170732895985548</v>
      </c>
      <c r="E29" s="4">
        <v>4.6903018512724601E-14</v>
      </c>
      <c r="F29" s="4">
        <v>-66.152078192002506</v>
      </c>
      <c r="G29" s="4">
        <v>-51.146532919108679</v>
      </c>
      <c r="H29" s="4">
        <v>-66.152078192002506</v>
      </c>
      <c r="I29" s="4">
        <v>-51.146532919108679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
  <sheetViews>
    <sheetView workbookViewId="0">
      <selection activeCell="Q7" sqref="Q7"/>
    </sheetView>
  </sheetViews>
  <sheetFormatPr defaultRowHeight="15.6" x14ac:dyDescent="0.3"/>
  <cols>
    <col min="5" max="6" width="7.8984375" bestFit="1" customWidth="1"/>
    <col min="7" max="7" width="7.3984375" bestFit="1" customWidth="1"/>
    <col min="8" max="8" width="7.8984375" bestFit="1" customWidth="1"/>
    <col min="9" max="13" width="7.3984375" bestFit="1" customWidth="1"/>
    <col min="16" max="16" width="10.8984375" bestFit="1" customWidth="1"/>
    <col min="17" max="17" width="13.5" customWidth="1"/>
    <col min="18" max="18" width="49.19921875" customWidth="1"/>
    <col min="20" max="20" width="8.296875" customWidth="1"/>
  </cols>
  <sheetData>
    <row r="1" spans="1:16" x14ac:dyDescent="0.3">
      <c r="A1" s="1" t="s">
        <v>2</v>
      </c>
      <c r="B1" s="1" t="s">
        <v>0</v>
      </c>
      <c r="C1" s="1" t="s">
        <v>1</v>
      </c>
      <c r="D1" s="1" t="s">
        <v>2</v>
      </c>
      <c r="E1" s="1" t="s">
        <v>3</v>
      </c>
      <c r="F1" s="1" t="s">
        <v>4</v>
      </c>
      <c r="G1" s="1" t="s">
        <v>5</v>
      </c>
      <c r="H1" s="1" t="s">
        <v>6</v>
      </c>
      <c r="I1" s="1" t="s">
        <v>7</v>
      </c>
      <c r="J1" s="1" t="s">
        <v>8</v>
      </c>
      <c r="K1" s="1" t="s">
        <v>9</v>
      </c>
      <c r="L1" s="1" t="s">
        <v>10</v>
      </c>
      <c r="M1" s="1" t="s">
        <v>11</v>
      </c>
      <c r="N1" s="1" t="s">
        <v>12</v>
      </c>
      <c r="O1" s="1" t="s">
        <v>13</v>
      </c>
      <c r="P1" s="1"/>
    </row>
    <row r="2" spans="1:16" x14ac:dyDescent="0.3">
      <c r="A2">
        <v>1</v>
      </c>
      <c r="B2">
        <v>1</v>
      </c>
      <c r="C2">
        <v>242</v>
      </c>
      <c r="D2">
        <v>1</v>
      </c>
      <c r="E2">
        <f>IF(B2=1,1,0)</f>
        <v>1</v>
      </c>
      <c r="F2">
        <f>IF(B2=2,1,0)</f>
        <v>0</v>
      </c>
      <c r="G2">
        <f>IF(B2=3,1,0)</f>
        <v>0</v>
      </c>
      <c r="H2">
        <f>IF(B2=4,1,0)</f>
        <v>0</v>
      </c>
      <c r="I2">
        <f>IF(B2=5,1,0)</f>
        <v>0</v>
      </c>
      <c r="J2">
        <f>IF(B2=6,1,0)</f>
        <v>0</v>
      </c>
      <c r="K2">
        <f>IF(B2=7,1,0)</f>
        <v>0</v>
      </c>
      <c r="L2">
        <f>IF(B2=8,1,0)</f>
        <v>0</v>
      </c>
      <c r="M2">
        <f>IF(B2=9,1,0)</f>
        <v>0</v>
      </c>
      <c r="N2">
        <f>IF(B2=10,1,0)</f>
        <v>0</v>
      </c>
      <c r="O2">
        <f>IF(B2=11,1,0)</f>
        <v>0</v>
      </c>
    </row>
    <row r="3" spans="1:16" x14ac:dyDescent="0.3">
      <c r="A3">
        <v>2</v>
      </c>
      <c r="B3">
        <v>2</v>
      </c>
      <c r="C3">
        <v>235</v>
      </c>
      <c r="D3">
        <v>2</v>
      </c>
      <c r="E3">
        <f t="shared" ref="E3:E49" si="0">IF(B3=1,1,0)</f>
        <v>0</v>
      </c>
      <c r="F3">
        <f t="shared" ref="F3:F49" si="1">IF(B3=2,1,0)</f>
        <v>1</v>
      </c>
      <c r="G3">
        <f t="shared" ref="G3:G49" si="2">IF(B3=3,1,0)</f>
        <v>0</v>
      </c>
      <c r="H3">
        <f t="shared" ref="H3:H49" si="3">IF(B3=4,1,0)</f>
        <v>0</v>
      </c>
      <c r="I3">
        <f t="shared" ref="I3:I49" si="4">IF(B3=5,1,0)</f>
        <v>0</v>
      </c>
      <c r="J3">
        <f t="shared" ref="J3:J49" si="5">IF(B3=6,1,0)</f>
        <v>0</v>
      </c>
      <c r="K3">
        <f t="shared" ref="K3:K49" si="6">IF(B3=7,1,0)</f>
        <v>0</v>
      </c>
      <c r="L3">
        <f t="shared" ref="L3:L49" si="7">IF(B3=8,1,0)</f>
        <v>0</v>
      </c>
      <c r="M3">
        <f t="shared" ref="M3:M49" si="8">IF(B3=9,1,0)</f>
        <v>0</v>
      </c>
      <c r="N3">
        <f t="shared" ref="N3:N49" si="9">IF(B3=10,1,0)</f>
        <v>0</v>
      </c>
      <c r="O3">
        <f t="shared" ref="O3:O49" si="10">IF(B3=11,1,0)</f>
        <v>0</v>
      </c>
    </row>
    <row r="4" spans="1:16" x14ac:dyDescent="0.3">
      <c r="A4">
        <v>3</v>
      </c>
      <c r="B4">
        <v>3</v>
      </c>
      <c r="C4">
        <v>232</v>
      </c>
      <c r="D4">
        <v>3</v>
      </c>
      <c r="E4">
        <f t="shared" si="0"/>
        <v>0</v>
      </c>
      <c r="F4">
        <f t="shared" si="1"/>
        <v>0</v>
      </c>
      <c r="G4">
        <f t="shared" si="2"/>
        <v>1</v>
      </c>
      <c r="H4">
        <f t="shared" si="3"/>
        <v>0</v>
      </c>
      <c r="I4">
        <f t="shared" si="4"/>
        <v>0</v>
      </c>
      <c r="J4">
        <f t="shared" si="5"/>
        <v>0</v>
      </c>
      <c r="K4">
        <f t="shared" si="6"/>
        <v>0</v>
      </c>
      <c r="L4">
        <f t="shared" si="7"/>
        <v>0</v>
      </c>
      <c r="M4">
        <f t="shared" si="8"/>
        <v>0</v>
      </c>
      <c r="N4">
        <f t="shared" si="9"/>
        <v>0</v>
      </c>
      <c r="O4">
        <f t="shared" si="10"/>
        <v>0</v>
      </c>
    </row>
    <row r="5" spans="1:16" x14ac:dyDescent="0.3">
      <c r="A5">
        <v>4</v>
      </c>
      <c r="B5">
        <v>4</v>
      </c>
      <c r="C5">
        <v>178</v>
      </c>
      <c r="D5">
        <v>4</v>
      </c>
      <c r="E5">
        <f t="shared" si="0"/>
        <v>0</v>
      </c>
      <c r="F5">
        <f t="shared" si="1"/>
        <v>0</v>
      </c>
      <c r="G5">
        <f t="shared" si="2"/>
        <v>0</v>
      </c>
      <c r="H5">
        <f t="shared" si="3"/>
        <v>1</v>
      </c>
      <c r="I5">
        <f t="shared" si="4"/>
        <v>0</v>
      </c>
      <c r="J5">
        <f t="shared" si="5"/>
        <v>0</v>
      </c>
      <c r="K5">
        <f t="shared" si="6"/>
        <v>0</v>
      </c>
      <c r="L5">
        <f t="shared" si="7"/>
        <v>0</v>
      </c>
      <c r="M5">
        <f t="shared" si="8"/>
        <v>0</v>
      </c>
      <c r="N5">
        <f t="shared" si="9"/>
        <v>0</v>
      </c>
      <c r="O5">
        <f t="shared" si="10"/>
        <v>0</v>
      </c>
    </row>
    <row r="6" spans="1:16" x14ac:dyDescent="0.3">
      <c r="A6">
        <v>5</v>
      </c>
      <c r="B6">
        <v>5</v>
      </c>
      <c r="C6">
        <v>184</v>
      </c>
      <c r="D6">
        <v>5</v>
      </c>
      <c r="E6">
        <f t="shared" si="0"/>
        <v>0</v>
      </c>
      <c r="F6">
        <f t="shared" si="1"/>
        <v>0</v>
      </c>
      <c r="G6">
        <f t="shared" si="2"/>
        <v>0</v>
      </c>
      <c r="H6">
        <f t="shared" si="3"/>
        <v>0</v>
      </c>
      <c r="I6">
        <f t="shared" si="4"/>
        <v>1</v>
      </c>
      <c r="J6">
        <f t="shared" si="5"/>
        <v>0</v>
      </c>
      <c r="K6">
        <f t="shared" si="6"/>
        <v>0</v>
      </c>
      <c r="L6">
        <f t="shared" si="7"/>
        <v>0</v>
      </c>
      <c r="M6">
        <f t="shared" si="8"/>
        <v>0</v>
      </c>
      <c r="N6">
        <f t="shared" si="9"/>
        <v>0</v>
      </c>
      <c r="O6">
        <f t="shared" si="10"/>
        <v>0</v>
      </c>
    </row>
    <row r="7" spans="1:16" x14ac:dyDescent="0.3">
      <c r="A7">
        <v>6</v>
      </c>
      <c r="B7">
        <v>6</v>
      </c>
      <c r="C7">
        <v>140</v>
      </c>
      <c r="D7">
        <v>6</v>
      </c>
      <c r="E7">
        <f t="shared" si="0"/>
        <v>0</v>
      </c>
      <c r="F7">
        <f t="shared" si="1"/>
        <v>0</v>
      </c>
      <c r="G7">
        <f t="shared" si="2"/>
        <v>0</v>
      </c>
      <c r="H7">
        <f t="shared" si="3"/>
        <v>0</v>
      </c>
      <c r="I7">
        <f t="shared" si="4"/>
        <v>0</v>
      </c>
      <c r="J7">
        <f t="shared" si="5"/>
        <v>1</v>
      </c>
      <c r="K7">
        <f t="shared" si="6"/>
        <v>0</v>
      </c>
      <c r="L7">
        <f t="shared" si="7"/>
        <v>0</v>
      </c>
      <c r="M7">
        <f t="shared" si="8"/>
        <v>0</v>
      </c>
      <c r="N7">
        <f t="shared" si="9"/>
        <v>0</v>
      </c>
      <c r="O7">
        <f t="shared" si="10"/>
        <v>0</v>
      </c>
    </row>
    <row r="8" spans="1:16" x14ac:dyDescent="0.3">
      <c r="A8">
        <v>7</v>
      </c>
      <c r="B8">
        <v>7</v>
      </c>
      <c r="C8">
        <v>145</v>
      </c>
      <c r="D8">
        <v>7</v>
      </c>
      <c r="E8">
        <f t="shared" si="0"/>
        <v>0</v>
      </c>
      <c r="F8">
        <f t="shared" si="1"/>
        <v>0</v>
      </c>
      <c r="G8">
        <f t="shared" si="2"/>
        <v>0</v>
      </c>
      <c r="H8">
        <f t="shared" si="3"/>
        <v>0</v>
      </c>
      <c r="I8">
        <f t="shared" si="4"/>
        <v>0</v>
      </c>
      <c r="J8">
        <f t="shared" si="5"/>
        <v>0</v>
      </c>
      <c r="K8">
        <f t="shared" si="6"/>
        <v>1</v>
      </c>
      <c r="L8">
        <f t="shared" si="7"/>
        <v>0</v>
      </c>
      <c r="M8">
        <f t="shared" si="8"/>
        <v>0</v>
      </c>
      <c r="N8">
        <f t="shared" si="9"/>
        <v>0</v>
      </c>
      <c r="O8">
        <f t="shared" si="10"/>
        <v>0</v>
      </c>
    </row>
    <row r="9" spans="1:16" x14ac:dyDescent="0.3">
      <c r="A9">
        <v>8</v>
      </c>
      <c r="B9">
        <v>8</v>
      </c>
      <c r="C9">
        <v>152</v>
      </c>
      <c r="D9">
        <v>8</v>
      </c>
      <c r="E9">
        <f t="shared" si="0"/>
        <v>0</v>
      </c>
      <c r="F9">
        <f t="shared" si="1"/>
        <v>0</v>
      </c>
      <c r="G9">
        <f t="shared" si="2"/>
        <v>0</v>
      </c>
      <c r="H9">
        <f t="shared" si="3"/>
        <v>0</v>
      </c>
      <c r="I9">
        <f t="shared" si="4"/>
        <v>0</v>
      </c>
      <c r="J9">
        <f t="shared" si="5"/>
        <v>0</v>
      </c>
      <c r="K9">
        <f t="shared" si="6"/>
        <v>0</v>
      </c>
      <c r="L9">
        <f t="shared" si="7"/>
        <v>1</v>
      </c>
      <c r="M9">
        <f t="shared" si="8"/>
        <v>0</v>
      </c>
      <c r="N9">
        <f t="shared" si="9"/>
        <v>0</v>
      </c>
      <c r="O9">
        <f t="shared" si="10"/>
        <v>0</v>
      </c>
    </row>
    <row r="10" spans="1:16" x14ac:dyDescent="0.3">
      <c r="A10">
        <v>9</v>
      </c>
      <c r="B10">
        <v>9</v>
      </c>
      <c r="C10">
        <v>110</v>
      </c>
      <c r="D10">
        <v>9</v>
      </c>
      <c r="E10">
        <f t="shared" si="0"/>
        <v>0</v>
      </c>
      <c r="F10">
        <f t="shared" si="1"/>
        <v>0</v>
      </c>
      <c r="G10">
        <f t="shared" si="2"/>
        <v>0</v>
      </c>
      <c r="H10">
        <f t="shared" si="3"/>
        <v>0</v>
      </c>
      <c r="I10">
        <f t="shared" si="4"/>
        <v>0</v>
      </c>
      <c r="J10">
        <f t="shared" si="5"/>
        <v>0</v>
      </c>
      <c r="K10">
        <f t="shared" si="6"/>
        <v>0</v>
      </c>
      <c r="L10">
        <f t="shared" si="7"/>
        <v>0</v>
      </c>
      <c r="M10">
        <f t="shared" si="8"/>
        <v>1</v>
      </c>
      <c r="N10">
        <f t="shared" si="9"/>
        <v>0</v>
      </c>
      <c r="O10">
        <f t="shared" si="10"/>
        <v>0</v>
      </c>
    </row>
    <row r="11" spans="1:16" x14ac:dyDescent="0.3">
      <c r="A11">
        <v>10</v>
      </c>
      <c r="B11">
        <v>10</v>
      </c>
      <c r="C11">
        <v>130</v>
      </c>
      <c r="D11">
        <v>10</v>
      </c>
      <c r="E11">
        <f t="shared" si="0"/>
        <v>0</v>
      </c>
      <c r="F11">
        <f t="shared" si="1"/>
        <v>0</v>
      </c>
      <c r="G11">
        <f t="shared" si="2"/>
        <v>0</v>
      </c>
      <c r="H11">
        <f t="shared" si="3"/>
        <v>0</v>
      </c>
      <c r="I11">
        <f t="shared" si="4"/>
        <v>0</v>
      </c>
      <c r="J11">
        <f t="shared" si="5"/>
        <v>0</v>
      </c>
      <c r="K11">
        <f t="shared" si="6"/>
        <v>0</v>
      </c>
      <c r="L11">
        <f t="shared" si="7"/>
        <v>0</v>
      </c>
      <c r="M11">
        <f t="shared" si="8"/>
        <v>0</v>
      </c>
      <c r="N11">
        <f t="shared" si="9"/>
        <v>1</v>
      </c>
      <c r="O11">
        <f t="shared" si="10"/>
        <v>0</v>
      </c>
    </row>
    <row r="12" spans="1:16" x14ac:dyDescent="0.3">
      <c r="A12">
        <v>11</v>
      </c>
      <c r="B12">
        <v>11</v>
      </c>
      <c r="C12">
        <v>152</v>
      </c>
      <c r="D12">
        <v>11</v>
      </c>
      <c r="E12">
        <f t="shared" si="0"/>
        <v>0</v>
      </c>
      <c r="F12">
        <f t="shared" si="1"/>
        <v>0</v>
      </c>
      <c r="G12">
        <f t="shared" si="2"/>
        <v>0</v>
      </c>
      <c r="H12">
        <f t="shared" si="3"/>
        <v>0</v>
      </c>
      <c r="I12">
        <f t="shared" si="4"/>
        <v>0</v>
      </c>
      <c r="J12">
        <f t="shared" si="5"/>
        <v>0</v>
      </c>
      <c r="K12">
        <f t="shared" si="6"/>
        <v>0</v>
      </c>
      <c r="L12">
        <f t="shared" si="7"/>
        <v>0</v>
      </c>
      <c r="M12">
        <f t="shared" si="8"/>
        <v>0</v>
      </c>
      <c r="N12">
        <f t="shared" si="9"/>
        <v>0</v>
      </c>
      <c r="O12">
        <f t="shared" si="10"/>
        <v>1</v>
      </c>
    </row>
    <row r="13" spans="1:16" x14ac:dyDescent="0.3">
      <c r="A13">
        <v>12</v>
      </c>
      <c r="B13">
        <v>12</v>
      </c>
      <c r="C13">
        <v>206</v>
      </c>
      <c r="D13">
        <v>12</v>
      </c>
      <c r="E13">
        <f t="shared" si="0"/>
        <v>0</v>
      </c>
      <c r="F13">
        <f t="shared" si="1"/>
        <v>0</v>
      </c>
      <c r="G13">
        <f t="shared" si="2"/>
        <v>0</v>
      </c>
      <c r="H13">
        <f t="shared" si="3"/>
        <v>0</v>
      </c>
      <c r="I13">
        <f t="shared" si="4"/>
        <v>0</v>
      </c>
      <c r="J13">
        <f t="shared" si="5"/>
        <v>0</v>
      </c>
      <c r="K13">
        <f t="shared" si="6"/>
        <v>0</v>
      </c>
      <c r="L13">
        <f t="shared" si="7"/>
        <v>0</v>
      </c>
      <c r="M13">
        <f t="shared" si="8"/>
        <v>0</v>
      </c>
      <c r="N13">
        <f t="shared" si="9"/>
        <v>0</v>
      </c>
      <c r="O13">
        <f t="shared" si="10"/>
        <v>0</v>
      </c>
    </row>
    <row r="14" spans="1:16" x14ac:dyDescent="0.3">
      <c r="A14">
        <v>13</v>
      </c>
      <c r="B14">
        <v>1</v>
      </c>
      <c r="C14">
        <v>263</v>
      </c>
      <c r="D14">
        <v>13</v>
      </c>
      <c r="E14">
        <f t="shared" si="0"/>
        <v>1</v>
      </c>
      <c r="F14">
        <f t="shared" si="1"/>
        <v>0</v>
      </c>
      <c r="G14">
        <f t="shared" si="2"/>
        <v>0</v>
      </c>
      <c r="H14">
        <f t="shared" si="3"/>
        <v>0</v>
      </c>
      <c r="I14">
        <f t="shared" si="4"/>
        <v>0</v>
      </c>
      <c r="J14">
        <f t="shared" si="5"/>
        <v>0</v>
      </c>
      <c r="K14">
        <f t="shared" si="6"/>
        <v>0</v>
      </c>
      <c r="L14">
        <f t="shared" si="7"/>
        <v>0</v>
      </c>
      <c r="M14">
        <f t="shared" si="8"/>
        <v>0</v>
      </c>
      <c r="N14">
        <f t="shared" si="9"/>
        <v>0</v>
      </c>
      <c r="O14">
        <f t="shared" si="10"/>
        <v>0</v>
      </c>
    </row>
    <row r="15" spans="1:16" x14ac:dyDescent="0.3">
      <c r="A15">
        <v>14</v>
      </c>
      <c r="B15">
        <v>2</v>
      </c>
      <c r="C15">
        <v>238</v>
      </c>
      <c r="D15">
        <v>14</v>
      </c>
      <c r="E15">
        <f t="shared" si="0"/>
        <v>0</v>
      </c>
      <c r="F15">
        <f t="shared" si="1"/>
        <v>1</v>
      </c>
      <c r="G15">
        <f t="shared" si="2"/>
        <v>0</v>
      </c>
      <c r="H15">
        <f t="shared" si="3"/>
        <v>0</v>
      </c>
      <c r="I15">
        <f t="shared" si="4"/>
        <v>0</v>
      </c>
      <c r="J15">
        <f t="shared" si="5"/>
        <v>0</v>
      </c>
      <c r="K15">
        <f t="shared" si="6"/>
        <v>0</v>
      </c>
      <c r="L15">
        <f t="shared" si="7"/>
        <v>0</v>
      </c>
      <c r="M15">
        <f t="shared" si="8"/>
        <v>0</v>
      </c>
      <c r="N15">
        <f t="shared" si="9"/>
        <v>0</v>
      </c>
      <c r="O15">
        <f t="shared" si="10"/>
        <v>0</v>
      </c>
    </row>
    <row r="16" spans="1:16" x14ac:dyDescent="0.3">
      <c r="A16">
        <v>15</v>
      </c>
      <c r="B16">
        <v>3</v>
      </c>
      <c r="C16">
        <v>247</v>
      </c>
      <c r="D16">
        <v>15</v>
      </c>
      <c r="E16">
        <f t="shared" si="0"/>
        <v>0</v>
      </c>
      <c r="F16">
        <f t="shared" si="1"/>
        <v>0</v>
      </c>
      <c r="G16">
        <f t="shared" si="2"/>
        <v>1</v>
      </c>
      <c r="H16">
        <f t="shared" si="3"/>
        <v>0</v>
      </c>
      <c r="I16">
        <f t="shared" si="4"/>
        <v>0</v>
      </c>
      <c r="J16">
        <f t="shared" si="5"/>
        <v>0</v>
      </c>
      <c r="K16">
        <f t="shared" si="6"/>
        <v>0</v>
      </c>
      <c r="L16">
        <f t="shared" si="7"/>
        <v>0</v>
      </c>
      <c r="M16">
        <f t="shared" si="8"/>
        <v>0</v>
      </c>
      <c r="N16">
        <f t="shared" si="9"/>
        <v>0</v>
      </c>
      <c r="O16">
        <f t="shared" si="10"/>
        <v>0</v>
      </c>
    </row>
    <row r="17" spans="1:20" x14ac:dyDescent="0.3">
      <c r="A17">
        <v>16</v>
      </c>
      <c r="B17">
        <v>4</v>
      </c>
      <c r="C17">
        <v>193</v>
      </c>
      <c r="D17">
        <v>16</v>
      </c>
      <c r="E17">
        <f t="shared" si="0"/>
        <v>0</v>
      </c>
      <c r="F17">
        <f t="shared" si="1"/>
        <v>0</v>
      </c>
      <c r="G17">
        <f t="shared" si="2"/>
        <v>0</v>
      </c>
      <c r="H17">
        <f t="shared" si="3"/>
        <v>1</v>
      </c>
      <c r="I17">
        <f t="shared" si="4"/>
        <v>0</v>
      </c>
      <c r="J17">
        <f t="shared" si="5"/>
        <v>0</v>
      </c>
      <c r="K17">
        <f t="shared" si="6"/>
        <v>0</v>
      </c>
      <c r="L17">
        <f t="shared" si="7"/>
        <v>0</v>
      </c>
      <c r="M17">
        <f t="shared" si="8"/>
        <v>0</v>
      </c>
      <c r="N17">
        <f t="shared" si="9"/>
        <v>0</v>
      </c>
      <c r="O17">
        <f t="shared" si="10"/>
        <v>0</v>
      </c>
    </row>
    <row r="18" spans="1:20" x14ac:dyDescent="0.3">
      <c r="A18">
        <v>17</v>
      </c>
      <c r="B18">
        <v>5</v>
      </c>
      <c r="C18">
        <v>193</v>
      </c>
      <c r="D18">
        <v>17</v>
      </c>
      <c r="E18">
        <f t="shared" si="0"/>
        <v>0</v>
      </c>
      <c r="F18">
        <f t="shared" si="1"/>
        <v>0</v>
      </c>
      <c r="G18">
        <f t="shared" si="2"/>
        <v>0</v>
      </c>
      <c r="H18">
        <f t="shared" si="3"/>
        <v>0</v>
      </c>
      <c r="I18">
        <f t="shared" si="4"/>
        <v>1</v>
      </c>
      <c r="J18">
        <f t="shared" si="5"/>
        <v>0</v>
      </c>
      <c r="K18">
        <f t="shared" si="6"/>
        <v>0</v>
      </c>
      <c r="L18">
        <f t="shared" si="7"/>
        <v>0</v>
      </c>
      <c r="M18">
        <f t="shared" si="8"/>
        <v>0</v>
      </c>
      <c r="N18">
        <f t="shared" si="9"/>
        <v>0</v>
      </c>
      <c r="O18">
        <f t="shared" si="10"/>
        <v>0</v>
      </c>
      <c r="T18" s="2"/>
    </row>
    <row r="19" spans="1:20" x14ac:dyDescent="0.3">
      <c r="A19">
        <v>18</v>
      </c>
      <c r="B19">
        <v>6</v>
      </c>
      <c r="C19">
        <v>149</v>
      </c>
      <c r="D19">
        <v>18</v>
      </c>
      <c r="E19">
        <f t="shared" si="0"/>
        <v>0</v>
      </c>
      <c r="F19">
        <f t="shared" si="1"/>
        <v>0</v>
      </c>
      <c r="G19">
        <f t="shared" si="2"/>
        <v>0</v>
      </c>
      <c r="H19">
        <f t="shared" si="3"/>
        <v>0</v>
      </c>
      <c r="I19">
        <f t="shared" si="4"/>
        <v>0</v>
      </c>
      <c r="J19">
        <f t="shared" si="5"/>
        <v>1</v>
      </c>
      <c r="K19">
        <f t="shared" si="6"/>
        <v>0</v>
      </c>
      <c r="L19">
        <f t="shared" si="7"/>
        <v>0</v>
      </c>
      <c r="M19">
        <f t="shared" si="8"/>
        <v>0</v>
      </c>
      <c r="N19">
        <f t="shared" si="9"/>
        <v>0</v>
      </c>
      <c r="O19">
        <f t="shared" si="10"/>
        <v>0</v>
      </c>
    </row>
    <row r="20" spans="1:20" x14ac:dyDescent="0.3">
      <c r="A20">
        <v>19</v>
      </c>
      <c r="B20">
        <v>7</v>
      </c>
      <c r="C20">
        <v>157</v>
      </c>
      <c r="D20">
        <v>19</v>
      </c>
      <c r="E20">
        <f t="shared" si="0"/>
        <v>0</v>
      </c>
      <c r="F20">
        <f t="shared" si="1"/>
        <v>0</v>
      </c>
      <c r="G20">
        <f t="shared" si="2"/>
        <v>0</v>
      </c>
      <c r="H20">
        <f t="shared" si="3"/>
        <v>0</v>
      </c>
      <c r="I20">
        <f t="shared" si="4"/>
        <v>0</v>
      </c>
      <c r="J20">
        <f t="shared" si="5"/>
        <v>0</v>
      </c>
      <c r="K20">
        <f t="shared" si="6"/>
        <v>1</v>
      </c>
      <c r="L20">
        <f t="shared" si="7"/>
        <v>0</v>
      </c>
      <c r="M20">
        <f t="shared" si="8"/>
        <v>0</v>
      </c>
      <c r="N20">
        <f t="shared" si="9"/>
        <v>0</v>
      </c>
      <c r="O20">
        <f t="shared" si="10"/>
        <v>0</v>
      </c>
    </row>
    <row r="21" spans="1:20" x14ac:dyDescent="0.3">
      <c r="A21">
        <v>20</v>
      </c>
      <c r="B21">
        <v>8</v>
      </c>
      <c r="C21">
        <v>161</v>
      </c>
      <c r="D21">
        <v>20</v>
      </c>
      <c r="E21">
        <f t="shared" si="0"/>
        <v>0</v>
      </c>
      <c r="F21">
        <f t="shared" si="1"/>
        <v>0</v>
      </c>
      <c r="G21">
        <f t="shared" si="2"/>
        <v>0</v>
      </c>
      <c r="H21">
        <f t="shared" si="3"/>
        <v>0</v>
      </c>
      <c r="I21">
        <f t="shared" si="4"/>
        <v>0</v>
      </c>
      <c r="J21">
        <f t="shared" si="5"/>
        <v>0</v>
      </c>
      <c r="K21">
        <f t="shared" si="6"/>
        <v>0</v>
      </c>
      <c r="L21">
        <f t="shared" si="7"/>
        <v>1</v>
      </c>
      <c r="M21">
        <f t="shared" si="8"/>
        <v>0</v>
      </c>
      <c r="N21">
        <f t="shared" si="9"/>
        <v>0</v>
      </c>
      <c r="O21">
        <f t="shared" si="10"/>
        <v>0</v>
      </c>
    </row>
    <row r="22" spans="1:20" x14ac:dyDescent="0.3">
      <c r="A22">
        <v>21</v>
      </c>
      <c r="B22">
        <v>9</v>
      </c>
      <c r="C22">
        <v>122</v>
      </c>
      <c r="D22">
        <v>21</v>
      </c>
      <c r="E22">
        <f t="shared" si="0"/>
        <v>0</v>
      </c>
      <c r="F22">
        <f t="shared" si="1"/>
        <v>0</v>
      </c>
      <c r="G22">
        <f t="shared" si="2"/>
        <v>0</v>
      </c>
      <c r="H22">
        <f t="shared" si="3"/>
        <v>0</v>
      </c>
      <c r="I22">
        <f t="shared" si="4"/>
        <v>0</v>
      </c>
      <c r="J22">
        <f t="shared" si="5"/>
        <v>0</v>
      </c>
      <c r="K22">
        <f t="shared" si="6"/>
        <v>0</v>
      </c>
      <c r="L22">
        <f t="shared" si="7"/>
        <v>0</v>
      </c>
      <c r="M22">
        <f t="shared" si="8"/>
        <v>1</v>
      </c>
      <c r="N22">
        <f t="shared" si="9"/>
        <v>0</v>
      </c>
      <c r="O22">
        <f t="shared" si="10"/>
        <v>0</v>
      </c>
    </row>
    <row r="23" spans="1:20" x14ac:dyDescent="0.3">
      <c r="A23">
        <v>22</v>
      </c>
      <c r="B23">
        <v>10</v>
      </c>
      <c r="C23">
        <v>130</v>
      </c>
      <c r="D23">
        <v>22</v>
      </c>
      <c r="E23">
        <f t="shared" si="0"/>
        <v>0</v>
      </c>
      <c r="F23">
        <f t="shared" si="1"/>
        <v>0</v>
      </c>
      <c r="G23">
        <f t="shared" si="2"/>
        <v>0</v>
      </c>
      <c r="H23">
        <f t="shared" si="3"/>
        <v>0</v>
      </c>
      <c r="I23">
        <f t="shared" si="4"/>
        <v>0</v>
      </c>
      <c r="J23">
        <f t="shared" si="5"/>
        <v>0</v>
      </c>
      <c r="K23">
        <f t="shared" si="6"/>
        <v>0</v>
      </c>
      <c r="L23">
        <f t="shared" si="7"/>
        <v>0</v>
      </c>
      <c r="M23">
        <f t="shared" si="8"/>
        <v>0</v>
      </c>
      <c r="N23">
        <f t="shared" si="9"/>
        <v>1</v>
      </c>
      <c r="O23">
        <f t="shared" si="10"/>
        <v>0</v>
      </c>
    </row>
    <row r="24" spans="1:20" x14ac:dyDescent="0.3">
      <c r="A24">
        <v>23</v>
      </c>
      <c r="B24">
        <v>11</v>
      </c>
      <c r="C24">
        <v>167</v>
      </c>
      <c r="D24">
        <v>23</v>
      </c>
      <c r="E24">
        <f t="shared" si="0"/>
        <v>0</v>
      </c>
      <c r="F24">
        <f t="shared" si="1"/>
        <v>0</v>
      </c>
      <c r="G24">
        <f t="shared" si="2"/>
        <v>0</v>
      </c>
      <c r="H24">
        <f t="shared" si="3"/>
        <v>0</v>
      </c>
      <c r="I24">
        <f t="shared" si="4"/>
        <v>0</v>
      </c>
      <c r="J24">
        <f t="shared" si="5"/>
        <v>0</v>
      </c>
      <c r="K24">
        <f t="shared" si="6"/>
        <v>0</v>
      </c>
      <c r="L24">
        <f t="shared" si="7"/>
        <v>0</v>
      </c>
      <c r="M24">
        <f t="shared" si="8"/>
        <v>0</v>
      </c>
      <c r="N24">
        <f t="shared" si="9"/>
        <v>0</v>
      </c>
      <c r="O24">
        <f t="shared" si="10"/>
        <v>1</v>
      </c>
    </row>
    <row r="25" spans="1:20" x14ac:dyDescent="0.3">
      <c r="A25">
        <v>24</v>
      </c>
      <c r="B25">
        <v>12</v>
      </c>
      <c r="C25">
        <v>230</v>
      </c>
      <c r="D25">
        <v>24</v>
      </c>
      <c r="E25">
        <f t="shared" si="0"/>
        <v>0</v>
      </c>
      <c r="F25">
        <f t="shared" si="1"/>
        <v>0</v>
      </c>
      <c r="G25">
        <f t="shared" si="2"/>
        <v>0</v>
      </c>
      <c r="H25">
        <f t="shared" si="3"/>
        <v>0</v>
      </c>
      <c r="I25">
        <f t="shared" si="4"/>
        <v>0</v>
      </c>
      <c r="J25">
        <f t="shared" si="5"/>
        <v>0</v>
      </c>
      <c r="K25">
        <f t="shared" si="6"/>
        <v>0</v>
      </c>
      <c r="L25">
        <f t="shared" si="7"/>
        <v>0</v>
      </c>
      <c r="M25">
        <f t="shared" si="8"/>
        <v>0</v>
      </c>
      <c r="N25">
        <f t="shared" si="9"/>
        <v>0</v>
      </c>
      <c r="O25">
        <f t="shared" si="10"/>
        <v>0</v>
      </c>
    </row>
    <row r="26" spans="1:20" x14ac:dyDescent="0.3">
      <c r="A26">
        <v>25</v>
      </c>
      <c r="B26">
        <v>1</v>
      </c>
      <c r="C26">
        <v>282</v>
      </c>
      <c r="D26">
        <v>25</v>
      </c>
      <c r="E26">
        <f t="shared" si="0"/>
        <v>1</v>
      </c>
      <c r="F26">
        <f t="shared" si="1"/>
        <v>0</v>
      </c>
      <c r="G26">
        <f t="shared" si="2"/>
        <v>0</v>
      </c>
      <c r="H26">
        <f t="shared" si="3"/>
        <v>0</v>
      </c>
      <c r="I26">
        <f t="shared" si="4"/>
        <v>0</v>
      </c>
      <c r="J26">
        <f t="shared" si="5"/>
        <v>0</v>
      </c>
      <c r="K26">
        <f t="shared" si="6"/>
        <v>0</v>
      </c>
      <c r="L26">
        <f t="shared" si="7"/>
        <v>0</v>
      </c>
      <c r="M26">
        <f t="shared" si="8"/>
        <v>0</v>
      </c>
      <c r="N26">
        <f t="shared" si="9"/>
        <v>0</v>
      </c>
      <c r="O26">
        <f t="shared" si="10"/>
        <v>0</v>
      </c>
    </row>
    <row r="27" spans="1:20" x14ac:dyDescent="0.3">
      <c r="A27">
        <v>26</v>
      </c>
      <c r="B27">
        <v>2</v>
      </c>
      <c r="C27">
        <v>255</v>
      </c>
      <c r="D27">
        <v>26</v>
      </c>
      <c r="E27">
        <f t="shared" si="0"/>
        <v>0</v>
      </c>
      <c r="F27">
        <f t="shared" si="1"/>
        <v>1</v>
      </c>
      <c r="G27">
        <f t="shared" si="2"/>
        <v>0</v>
      </c>
      <c r="H27">
        <f t="shared" si="3"/>
        <v>0</v>
      </c>
      <c r="I27">
        <f t="shared" si="4"/>
        <v>0</v>
      </c>
      <c r="J27">
        <f t="shared" si="5"/>
        <v>0</v>
      </c>
      <c r="K27">
        <f t="shared" si="6"/>
        <v>0</v>
      </c>
      <c r="L27">
        <f t="shared" si="7"/>
        <v>0</v>
      </c>
      <c r="M27">
        <f t="shared" si="8"/>
        <v>0</v>
      </c>
      <c r="N27">
        <f t="shared" si="9"/>
        <v>0</v>
      </c>
      <c r="O27">
        <f t="shared" si="10"/>
        <v>0</v>
      </c>
    </row>
    <row r="28" spans="1:20" x14ac:dyDescent="0.3">
      <c r="A28">
        <v>27</v>
      </c>
      <c r="B28">
        <v>3</v>
      </c>
      <c r="C28">
        <v>265</v>
      </c>
      <c r="D28">
        <v>27</v>
      </c>
      <c r="E28">
        <f t="shared" si="0"/>
        <v>0</v>
      </c>
      <c r="F28">
        <f t="shared" si="1"/>
        <v>0</v>
      </c>
      <c r="G28">
        <f t="shared" si="2"/>
        <v>1</v>
      </c>
      <c r="H28">
        <f t="shared" si="3"/>
        <v>0</v>
      </c>
      <c r="I28">
        <f t="shared" si="4"/>
        <v>0</v>
      </c>
      <c r="J28">
        <f t="shared" si="5"/>
        <v>0</v>
      </c>
      <c r="K28">
        <f t="shared" si="6"/>
        <v>0</v>
      </c>
      <c r="L28">
        <f t="shared" si="7"/>
        <v>0</v>
      </c>
      <c r="M28">
        <f t="shared" si="8"/>
        <v>0</v>
      </c>
      <c r="N28">
        <f t="shared" si="9"/>
        <v>0</v>
      </c>
      <c r="O28">
        <f t="shared" si="10"/>
        <v>0</v>
      </c>
    </row>
    <row r="29" spans="1:20" x14ac:dyDescent="0.3">
      <c r="A29">
        <v>28</v>
      </c>
      <c r="B29">
        <v>4</v>
      </c>
      <c r="C29">
        <v>205</v>
      </c>
      <c r="D29">
        <v>28</v>
      </c>
      <c r="E29">
        <f t="shared" si="0"/>
        <v>0</v>
      </c>
      <c r="F29">
        <f t="shared" si="1"/>
        <v>0</v>
      </c>
      <c r="G29">
        <f t="shared" si="2"/>
        <v>0</v>
      </c>
      <c r="H29">
        <f t="shared" si="3"/>
        <v>1</v>
      </c>
      <c r="I29">
        <f t="shared" si="4"/>
        <v>0</v>
      </c>
      <c r="J29">
        <f t="shared" si="5"/>
        <v>0</v>
      </c>
      <c r="K29">
        <f t="shared" si="6"/>
        <v>0</v>
      </c>
      <c r="L29">
        <f t="shared" si="7"/>
        <v>0</v>
      </c>
      <c r="M29">
        <f t="shared" si="8"/>
        <v>0</v>
      </c>
      <c r="N29">
        <f t="shared" si="9"/>
        <v>0</v>
      </c>
      <c r="O29">
        <f t="shared" si="10"/>
        <v>0</v>
      </c>
    </row>
    <row r="30" spans="1:20" x14ac:dyDescent="0.3">
      <c r="A30">
        <v>29</v>
      </c>
      <c r="B30">
        <v>5</v>
      </c>
      <c r="C30">
        <v>210</v>
      </c>
      <c r="D30">
        <v>29</v>
      </c>
      <c r="E30">
        <f t="shared" si="0"/>
        <v>0</v>
      </c>
      <c r="F30">
        <f t="shared" si="1"/>
        <v>0</v>
      </c>
      <c r="G30">
        <f t="shared" si="2"/>
        <v>0</v>
      </c>
      <c r="H30">
        <f t="shared" si="3"/>
        <v>0</v>
      </c>
      <c r="I30">
        <f t="shared" si="4"/>
        <v>1</v>
      </c>
      <c r="J30">
        <f t="shared" si="5"/>
        <v>0</v>
      </c>
      <c r="K30">
        <f t="shared" si="6"/>
        <v>0</v>
      </c>
      <c r="L30">
        <f t="shared" si="7"/>
        <v>0</v>
      </c>
      <c r="M30">
        <f t="shared" si="8"/>
        <v>0</v>
      </c>
      <c r="N30">
        <f t="shared" si="9"/>
        <v>0</v>
      </c>
      <c r="O30">
        <f t="shared" si="10"/>
        <v>0</v>
      </c>
    </row>
    <row r="31" spans="1:20" x14ac:dyDescent="0.3">
      <c r="A31">
        <v>30</v>
      </c>
      <c r="B31">
        <v>6</v>
      </c>
      <c r="C31">
        <v>160</v>
      </c>
      <c r="D31">
        <v>30</v>
      </c>
      <c r="E31">
        <f t="shared" si="0"/>
        <v>0</v>
      </c>
      <c r="F31">
        <f t="shared" si="1"/>
        <v>0</v>
      </c>
      <c r="G31">
        <f t="shared" si="2"/>
        <v>0</v>
      </c>
      <c r="H31">
        <f t="shared" si="3"/>
        <v>0</v>
      </c>
      <c r="I31">
        <f t="shared" si="4"/>
        <v>0</v>
      </c>
      <c r="J31">
        <f t="shared" si="5"/>
        <v>1</v>
      </c>
      <c r="K31">
        <f t="shared" si="6"/>
        <v>0</v>
      </c>
      <c r="L31">
        <f t="shared" si="7"/>
        <v>0</v>
      </c>
      <c r="M31">
        <f t="shared" si="8"/>
        <v>0</v>
      </c>
      <c r="N31">
        <f t="shared" si="9"/>
        <v>0</v>
      </c>
      <c r="O31">
        <f t="shared" si="10"/>
        <v>0</v>
      </c>
    </row>
    <row r="32" spans="1:20" x14ac:dyDescent="0.3">
      <c r="A32">
        <v>31</v>
      </c>
      <c r="B32">
        <v>7</v>
      </c>
      <c r="C32">
        <v>166</v>
      </c>
      <c r="D32">
        <v>31</v>
      </c>
      <c r="E32">
        <f t="shared" si="0"/>
        <v>0</v>
      </c>
      <c r="F32">
        <f t="shared" si="1"/>
        <v>0</v>
      </c>
      <c r="G32">
        <f t="shared" si="2"/>
        <v>0</v>
      </c>
      <c r="H32">
        <f t="shared" si="3"/>
        <v>0</v>
      </c>
      <c r="I32">
        <f t="shared" si="4"/>
        <v>0</v>
      </c>
      <c r="J32">
        <f t="shared" si="5"/>
        <v>0</v>
      </c>
      <c r="K32">
        <f t="shared" si="6"/>
        <v>1</v>
      </c>
      <c r="L32">
        <f t="shared" si="7"/>
        <v>0</v>
      </c>
      <c r="M32">
        <f t="shared" si="8"/>
        <v>0</v>
      </c>
      <c r="N32">
        <f t="shared" si="9"/>
        <v>0</v>
      </c>
      <c r="O32">
        <f t="shared" si="10"/>
        <v>0</v>
      </c>
    </row>
    <row r="33" spans="1:18" x14ac:dyDescent="0.3">
      <c r="A33">
        <v>32</v>
      </c>
      <c r="B33">
        <v>8</v>
      </c>
      <c r="C33">
        <v>174</v>
      </c>
      <c r="D33">
        <v>32</v>
      </c>
      <c r="E33">
        <f t="shared" si="0"/>
        <v>0</v>
      </c>
      <c r="F33">
        <f t="shared" si="1"/>
        <v>0</v>
      </c>
      <c r="G33">
        <f t="shared" si="2"/>
        <v>0</v>
      </c>
      <c r="H33">
        <f t="shared" si="3"/>
        <v>0</v>
      </c>
      <c r="I33">
        <f t="shared" si="4"/>
        <v>0</v>
      </c>
      <c r="J33">
        <f t="shared" si="5"/>
        <v>0</v>
      </c>
      <c r="K33">
        <f t="shared" si="6"/>
        <v>0</v>
      </c>
      <c r="L33">
        <f t="shared" si="7"/>
        <v>1</v>
      </c>
      <c r="M33">
        <f t="shared" si="8"/>
        <v>0</v>
      </c>
      <c r="N33">
        <f t="shared" si="9"/>
        <v>0</v>
      </c>
      <c r="O33">
        <f t="shared" si="10"/>
        <v>0</v>
      </c>
    </row>
    <row r="34" spans="1:18" x14ac:dyDescent="0.3">
      <c r="A34">
        <v>33</v>
      </c>
      <c r="B34">
        <v>9</v>
      </c>
      <c r="C34">
        <v>126</v>
      </c>
      <c r="D34">
        <v>33</v>
      </c>
      <c r="E34">
        <f t="shared" si="0"/>
        <v>0</v>
      </c>
      <c r="F34">
        <f t="shared" si="1"/>
        <v>0</v>
      </c>
      <c r="G34">
        <f t="shared" si="2"/>
        <v>0</v>
      </c>
      <c r="H34">
        <f t="shared" si="3"/>
        <v>0</v>
      </c>
      <c r="I34">
        <f t="shared" si="4"/>
        <v>0</v>
      </c>
      <c r="J34">
        <f t="shared" si="5"/>
        <v>0</v>
      </c>
      <c r="K34">
        <f t="shared" si="6"/>
        <v>0</v>
      </c>
      <c r="L34">
        <f t="shared" si="7"/>
        <v>0</v>
      </c>
      <c r="M34">
        <f t="shared" si="8"/>
        <v>1</v>
      </c>
      <c r="N34">
        <f t="shared" si="9"/>
        <v>0</v>
      </c>
      <c r="O34">
        <f t="shared" si="10"/>
        <v>0</v>
      </c>
    </row>
    <row r="35" spans="1:18" x14ac:dyDescent="0.3">
      <c r="A35">
        <v>34</v>
      </c>
      <c r="B35">
        <v>10</v>
      </c>
      <c r="C35">
        <v>148</v>
      </c>
      <c r="D35">
        <v>34</v>
      </c>
      <c r="E35">
        <f t="shared" si="0"/>
        <v>0</v>
      </c>
      <c r="F35">
        <f t="shared" si="1"/>
        <v>0</v>
      </c>
      <c r="G35">
        <f t="shared" si="2"/>
        <v>0</v>
      </c>
      <c r="H35">
        <f t="shared" si="3"/>
        <v>0</v>
      </c>
      <c r="I35">
        <f t="shared" si="4"/>
        <v>0</v>
      </c>
      <c r="J35">
        <f t="shared" si="5"/>
        <v>0</v>
      </c>
      <c r="K35">
        <f t="shared" si="6"/>
        <v>0</v>
      </c>
      <c r="L35">
        <f t="shared" si="7"/>
        <v>0</v>
      </c>
      <c r="M35">
        <f t="shared" si="8"/>
        <v>0</v>
      </c>
      <c r="N35">
        <f t="shared" si="9"/>
        <v>1</v>
      </c>
      <c r="O35">
        <f t="shared" si="10"/>
        <v>0</v>
      </c>
    </row>
    <row r="36" spans="1:18" x14ac:dyDescent="0.3">
      <c r="A36">
        <v>35</v>
      </c>
      <c r="B36">
        <v>11</v>
      </c>
      <c r="C36">
        <v>173</v>
      </c>
      <c r="D36">
        <v>35</v>
      </c>
      <c r="E36">
        <f t="shared" si="0"/>
        <v>0</v>
      </c>
      <c r="F36">
        <f t="shared" si="1"/>
        <v>0</v>
      </c>
      <c r="G36">
        <f t="shared" si="2"/>
        <v>0</v>
      </c>
      <c r="H36">
        <f t="shared" si="3"/>
        <v>0</v>
      </c>
      <c r="I36">
        <f t="shared" si="4"/>
        <v>0</v>
      </c>
      <c r="J36">
        <f t="shared" si="5"/>
        <v>0</v>
      </c>
      <c r="K36">
        <f t="shared" si="6"/>
        <v>0</v>
      </c>
      <c r="L36">
        <f t="shared" si="7"/>
        <v>0</v>
      </c>
      <c r="M36">
        <f t="shared" si="8"/>
        <v>0</v>
      </c>
      <c r="N36">
        <f t="shared" si="9"/>
        <v>0</v>
      </c>
      <c r="O36">
        <f t="shared" si="10"/>
        <v>1</v>
      </c>
    </row>
    <row r="37" spans="1:18" x14ac:dyDescent="0.3">
      <c r="A37">
        <v>36</v>
      </c>
      <c r="B37">
        <v>12</v>
      </c>
      <c r="C37">
        <v>235</v>
      </c>
      <c r="D37">
        <v>36</v>
      </c>
      <c r="E37">
        <f t="shared" si="0"/>
        <v>0</v>
      </c>
      <c r="F37">
        <f t="shared" si="1"/>
        <v>0</v>
      </c>
      <c r="G37">
        <f t="shared" si="2"/>
        <v>0</v>
      </c>
      <c r="H37">
        <f t="shared" si="3"/>
        <v>0</v>
      </c>
      <c r="I37">
        <f t="shared" si="4"/>
        <v>0</v>
      </c>
      <c r="J37">
        <f t="shared" si="5"/>
        <v>0</v>
      </c>
      <c r="K37">
        <f t="shared" si="6"/>
        <v>0</v>
      </c>
      <c r="L37">
        <f t="shared" si="7"/>
        <v>0</v>
      </c>
      <c r="M37">
        <f t="shared" si="8"/>
        <v>0</v>
      </c>
      <c r="N37">
        <f t="shared" si="9"/>
        <v>0</v>
      </c>
      <c r="O37">
        <f t="shared" si="10"/>
        <v>0</v>
      </c>
      <c r="P37" s="10" t="s">
        <v>39</v>
      </c>
      <c r="Q37" s="11" t="s">
        <v>40</v>
      </c>
    </row>
    <row r="38" spans="1:18" ht="156" x14ac:dyDescent="0.3">
      <c r="A38" s="8">
        <v>37</v>
      </c>
      <c r="B38" s="8">
        <v>1</v>
      </c>
      <c r="C38" s="9">
        <f>223.666666666667+38.6666666666666</f>
        <v>262.3333333333336</v>
      </c>
      <c r="D38" s="8">
        <v>37</v>
      </c>
      <c r="E38" s="8">
        <f t="shared" si="0"/>
        <v>1</v>
      </c>
      <c r="F38" s="8">
        <f t="shared" si="1"/>
        <v>0</v>
      </c>
      <c r="G38" s="8">
        <f t="shared" si="2"/>
        <v>0</v>
      </c>
      <c r="H38" s="8">
        <f t="shared" si="3"/>
        <v>0</v>
      </c>
      <c r="I38" s="8">
        <f t="shared" si="4"/>
        <v>0</v>
      </c>
      <c r="J38" s="8">
        <f t="shared" si="5"/>
        <v>0</v>
      </c>
      <c r="K38" s="8">
        <f t="shared" si="6"/>
        <v>0</v>
      </c>
      <c r="L38" s="8">
        <f t="shared" si="7"/>
        <v>0</v>
      </c>
      <c r="M38" s="8">
        <f t="shared" si="8"/>
        <v>0</v>
      </c>
      <c r="N38" s="8">
        <f t="shared" si="9"/>
        <v>0</v>
      </c>
      <c r="O38" s="8">
        <f t="shared" si="10"/>
        <v>0</v>
      </c>
      <c r="P38">
        <v>295</v>
      </c>
      <c r="Q38">
        <f>P38-C38</f>
        <v>32.666666666666401</v>
      </c>
      <c r="R38" s="7" t="s">
        <v>42</v>
      </c>
    </row>
    <row r="39" spans="1:18" x14ac:dyDescent="0.3">
      <c r="A39" s="8">
        <v>38</v>
      </c>
      <c r="B39" s="8">
        <v>2</v>
      </c>
      <c r="C39" s="8">
        <f>223.666666666667+19</f>
        <v>242.666666666667</v>
      </c>
      <c r="D39" s="8">
        <v>38</v>
      </c>
      <c r="E39" s="8">
        <f t="shared" si="0"/>
        <v>0</v>
      </c>
      <c r="F39" s="8">
        <f t="shared" si="1"/>
        <v>1</v>
      </c>
      <c r="G39" s="8">
        <f t="shared" si="2"/>
        <v>0</v>
      </c>
      <c r="H39" s="8">
        <f t="shared" si="3"/>
        <v>0</v>
      </c>
      <c r="I39" s="8">
        <f t="shared" si="4"/>
        <v>0</v>
      </c>
      <c r="J39" s="8">
        <f t="shared" si="5"/>
        <v>0</v>
      </c>
      <c r="K39" s="8">
        <f t="shared" si="6"/>
        <v>0</v>
      </c>
      <c r="L39" s="8">
        <f t="shared" si="7"/>
        <v>0</v>
      </c>
      <c r="M39" s="8">
        <f t="shared" si="8"/>
        <v>0</v>
      </c>
      <c r="N39" s="8">
        <f t="shared" si="9"/>
        <v>0</v>
      </c>
      <c r="O39" s="8">
        <f t="shared" si="10"/>
        <v>0</v>
      </c>
    </row>
    <row r="40" spans="1:18" x14ac:dyDescent="0.3">
      <c r="A40" s="8">
        <v>39</v>
      </c>
      <c r="B40" s="8">
        <v>3</v>
      </c>
      <c r="C40" s="8">
        <f>223.666666666667+24.3333333333333</f>
        <v>248.00000000000028</v>
      </c>
      <c r="D40" s="8">
        <v>39</v>
      </c>
      <c r="E40" s="8">
        <f t="shared" si="0"/>
        <v>0</v>
      </c>
      <c r="F40" s="8">
        <f t="shared" si="1"/>
        <v>0</v>
      </c>
      <c r="G40" s="8">
        <f t="shared" si="2"/>
        <v>1</v>
      </c>
      <c r="H40" s="8">
        <f t="shared" si="3"/>
        <v>0</v>
      </c>
      <c r="I40" s="8">
        <f t="shared" si="4"/>
        <v>0</v>
      </c>
      <c r="J40" s="8">
        <f t="shared" si="5"/>
        <v>0</v>
      </c>
      <c r="K40" s="8">
        <f t="shared" si="6"/>
        <v>0</v>
      </c>
      <c r="L40" s="8">
        <f t="shared" si="7"/>
        <v>0</v>
      </c>
      <c r="M40" s="8">
        <f t="shared" si="8"/>
        <v>0</v>
      </c>
      <c r="N40" s="8">
        <f t="shared" si="9"/>
        <v>0</v>
      </c>
      <c r="O40" s="8">
        <f t="shared" si="10"/>
        <v>0</v>
      </c>
    </row>
    <row r="41" spans="1:18" x14ac:dyDescent="0.3">
      <c r="A41" s="8">
        <v>40</v>
      </c>
      <c r="B41" s="8">
        <v>4</v>
      </c>
      <c r="C41" s="8">
        <f>223.666666666667+-31.6666666666667</f>
        <v>192.00000000000028</v>
      </c>
      <c r="D41" s="8">
        <v>40</v>
      </c>
      <c r="E41" s="8">
        <f t="shared" si="0"/>
        <v>0</v>
      </c>
      <c r="F41" s="8">
        <f t="shared" si="1"/>
        <v>0</v>
      </c>
      <c r="G41" s="8">
        <f t="shared" si="2"/>
        <v>0</v>
      </c>
      <c r="H41" s="8">
        <f t="shared" si="3"/>
        <v>1</v>
      </c>
      <c r="I41" s="8">
        <f t="shared" si="4"/>
        <v>0</v>
      </c>
      <c r="J41" s="8">
        <f t="shared" si="5"/>
        <v>0</v>
      </c>
      <c r="K41" s="8">
        <f t="shared" si="6"/>
        <v>0</v>
      </c>
      <c r="L41" s="8">
        <f t="shared" si="7"/>
        <v>0</v>
      </c>
      <c r="M41" s="8">
        <f t="shared" si="8"/>
        <v>0</v>
      </c>
      <c r="N41" s="8">
        <f t="shared" si="9"/>
        <v>0</v>
      </c>
      <c r="O41" s="8">
        <f t="shared" si="10"/>
        <v>0</v>
      </c>
    </row>
    <row r="42" spans="1:18" x14ac:dyDescent="0.3">
      <c r="A42" s="8">
        <v>41</v>
      </c>
      <c r="B42" s="8">
        <v>5</v>
      </c>
      <c r="C42" s="8">
        <f>223.666666666667-28</f>
        <v>195.666666666667</v>
      </c>
      <c r="D42" s="8">
        <v>41</v>
      </c>
      <c r="E42" s="8">
        <f t="shared" si="0"/>
        <v>0</v>
      </c>
      <c r="F42" s="8">
        <f t="shared" si="1"/>
        <v>0</v>
      </c>
      <c r="G42" s="8">
        <f t="shared" si="2"/>
        <v>0</v>
      </c>
      <c r="H42" s="8">
        <f t="shared" si="3"/>
        <v>0</v>
      </c>
      <c r="I42" s="8">
        <f t="shared" si="4"/>
        <v>1</v>
      </c>
      <c r="J42" s="8">
        <f t="shared" si="5"/>
        <v>0</v>
      </c>
      <c r="K42" s="8">
        <f t="shared" si="6"/>
        <v>0</v>
      </c>
      <c r="L42" s="8">
        <f t="shared" si="7"/>
        <v>0</v>
      </c>
      <c r="M42" s="8">
        <f t="shared" si="8"/>
        <v>0</v>
      </c>
      <c r="N42" s="8">
        <f t="shared" si="9"/>
        <v>0</v>
      </c>
      <c r="O42" s="8">
        <f t="shared" si="10"/>
        <v>0</v>
      </c>
    </row>
    <row r="43" spans="1:18" x14ac:dyDescent="0.3">
      <c r="A43" s="8">
        <v>42</v>
      </c>
      <c r="B43" s="8">
        <v>6</v>
      </c>
      <c r="C43" s="8">
        <f>223.666666666667+-74</f>
        <v>149.666666666667</v>
      </c>
      <c r="D43" s="8">
        <v>42</v>
      </c>
      <c r="E43" s="8">
        <f t="shared" si="0"/>
        <v>0</v>
      </c>
      <c r="F43" s="8">
        <f t="shared" si="1"/>
        <v>0</v>
      </c>
      <c r="G43" s="8">
        <f t="shared" si="2"/>
        <v>0</v>
      </c>
      <c r="H43" s="8">
        <f t="shared" si="3"/>
        <v>0</v>
      </c>
      <c r="I43" s="8">
        <f t="shared" si="4"/>
        <v>0</v>
      </c>
      <c r="J43" s="8">
        <f t="shared" si="5"/>
        <v>1</v>
      </c>
      <c r="K43" s="8">
        <f t="shared" si="6"/>
        <v>0</v>
      </c>
      <c r="L43" s="8">
        <f t="shared" si="7"/>
        <v>0</v>
      </c>
      <c r="M43" s="8">
        <f t="shared" si="8"/>
        <v>0</v>
      </c>
      <c r="N43" s="8">
        <f t="shared" si="9"/>
        <v>0</v>
      </c>
      <c r="O43" s="8">
        <f t="shared" si="10"/>
        <v>0</v>
      </c>
    </row>
    <row r="44" spans="1:18" x14ac:dyDescent="0.3">
      <c r="A44" s="8">
        <v>43</v>
      </c>
      <c r="B44" s="8">
        <v>7</v>
      </c>
      <c r="C44" s="8">
        <f>223.666666666667+-67.6666666666667</f>
        <v>156.00000000000028</v>
      </c>
      <c r="D44" s="8">
        <v>43</v>
      </c>
      <c r="E44" s="8">
        <f t="shared" si="0"/>
        <v>0</v>
      </c>
      <c r="F44" s="8">
        <f t="shared" si="1"/>
        <v>0</v>
      </c>
      <c r="G44" s="8">
        <f t="shared" si="2"/>
        <v>0</v>
      </c>
      <c r="H44" s="8">
        <f t="shared" si="3"/>
        <v>0</v>
      </c>
      <c r="I44" s="8">
        <f t="shared" si="4"/>
        <v>0</v>
      </c>
      <c r="J44" s="8">
        <f t="shared" si="5"/>
        <v>0</v>
      </c>
      <c r="K44" s="8">
        <f t="shared" si="6"/>
        <v>1</v>
      </c>
      <c r="L44" s="8">
        <f t="shared" si="7"/>
        <v>0</v>
      </c>
      <c r="M44" s="8">
        <f t="shared" si="8"/>
        <v>0</v>
      </c>
      <c r="N44" s="8">
        <f t="shared" si="9"/>
        <v>0</v>
      </c>
      <c r="O44" s="8">
        <f t="shared" si="10"/>
        <v>0</v>
      </c>
    </row>
    <row r="45" spans="1:18" x14ac:dyDescent="0.3">
      <c r="A45" s="8">
        <v>44</v>
      </c>
      <c r="B45" s="8">
        <v>8</v>
      </c>
      <c r="C45" s="8">
        <f>223.666666666667+-61.3333333333333</f>
        <v>162.33333333333371</v>
      </c>
      <c r="D45" s="8">
        <v>44</v>
      </c>
      <c r="E45" s="8">
        <f t="shared" si="0"/>
        <v>0</v>
      </c>
      <c r="F45" s="8">
        <f t="shared" si="1"/>
        <v>0</v>
      </c>
      <c r="G45" s="8">
        <f t="shared" si="2"/>
        <v>0</v>
      </c>
      <c r="H45" s="8">
        <f t="shared" si="3"/>
        <v>0</v>
      </c>
      <c r="I45" s="8">
        <f t="shared" si="4"/>
        <v>0</v>
      </c>
      <c r="J45" s="8">
        <f t="shared" si="5"/>
        <v>0</v>
      </c>
      <c r="K45" s="8">
        <f t="shared" si="6"/>
        <v>0</v>
      </c>
      <c r="L45" s="8">
        <f t="shared" si="7"/>
        <v>1</v>
      </c>
      <c r="M45" s="8">
        <f t="shared" si="8"/>
        <v>0</v>
      </c>
      <c r="N45" s="8">
        <f t="shared" si="9"/>
        <v>0</v>
      </c>
      <c r="O45" s="8">
        <f t="shared" si="10"/>
        <v>0</v>
      </c>
    </row>
    <row r="46" spans="1:18" x14ac:dyDescent="0.3">
      <c r="A46" s="8">
        <v>45</v>
      </c>
      <c r="B46" s="8">
        <v>9</v>
      </c>
      <c r="C46" s="8">
        <f>223.666666666667+-104.333333333333</f>
        <v>119.333333333334</v>
      </c>
      <c r="D46" s="8">
        <v>45</v>
      </c>
      <c r="E46" s="8">
        <f t="shared" si="0"/>
        <v>0</v>
      </c>
      <c r="F46" s="8">
        <f t="shared" si="1"/>
        <v>0</v>
      </c>
      <c r="G46" s="8">
        <f t="shared" si="2"/>
        <v>0</v>
      </c>
      <c r="H46" s="8">
        <f t="shared" si="3"/>
        <v>0</v>
      </c>
      <c r="I46" s="8">
        <f t="shared" si="4"/>
        <v>0</v>
      </c>
      <c r="J46" s="8">
        <f t="shared" si="5"/>
        <v>0</v>
      </c>
      <c r="K46" s="8">
        <f t="shared" si="6"/>
        <v>0</v>
      </c>
      <c r="L46" s="8">
        <f t="shared" si="7"/>
        <v>0</v>
      </c>
      <c r="M46" s="8">
        <f t="shared" si="8"/>
        <v>1</v>
      </c>
      <c r="N46" s="8">
        <f t="shared" si="9"/>
        <v>0</v>
      </c>
      <c r="O46" s="8">
        <f t="shared" si="10"/>
        <v>0</v>
      </c>
    </row>
    <row r="47" spans="1:18" x14ac:dyDescent="0.3">
      <c r="A47" s="8">
        <v>46</v>
      </c>
      <c r="B47" s="8">
        <v>10</v>
      </c>
      <c r="C47" s="8">
        <f>223.666666666667+-87.6666666666666</f>
        <v>136.0000000000004</v>
      </c>
      <c r="D47" s="8">
        <v>46</v>
      </c>
      <c r="E47" s="8">
        <f t="shared" si="0"/>
        <v>0</v>
      </c>
      <c r="F47" s="8">
        <f t="shared" si="1"/>
        <v>0</v>
      </c>
      <c r="G47" s="8">
        <f t="shared" si="2"/>
        <v>0</v>
      </c>
      <c r="H47" s="8">
        <f t="shared" si="3"/>
        <v>0</v>
      </c>
      <c r="I47" s="8">
        <f t="shared" si="4"/>
        <v>0</v>
      </c>
      <c r="J47" s="8">
        <f t="shared" si="5"/>
        <v>0</v>
      </c>
      <c r="K47" s="8">
        <f t="shared" si="6"/>
        <v>0</v>
      </c>
      <c r="L47" s="8">
        <f t="shared" si="7"/>
        <v>0</v>
      </c>
      <c r="M47" s="8">
        <f t="shared" si="8"/>
        <v>0</v>
      </c>
      <c r="N47" s="8">
        <f t="shared" si="9"/>
        <v>1</v>
      </c>
      <c r="O47" s="8">
        <f t="shared" si="10"/>
        <v>0</v>
      </c>
    </row>
    <row r="48" spans="1:18" x14ac:dyDescent="0.3">
      <c r="A48" s="8">
        <v>47</v>
      </c>
      <c r="B48" s="8">
        <v>11</v>
      </c>
      <c r="C48" s="8">
        <f>223.666666666667+-59.6666666666667</f>
        <v>164.00000000000028</v>
      </c>
      <c r="D48" s="8">
        <v>47</v>
      </c>
      <c r="E48" s="8">
        <f t="shared" si="0"/>
        <v>0</v>
      </c>
      <c r="F48" s="8">
        <f t="shared" si="1"/>
        <v>0</v>
      </c>
      <c r="G48" s="8">
        <f t="shared" si="2"/>
        <v>0</v>
      </c>
      <c r="H48" s="8">
        <f t="shared" si="3"/>
        <v>0</v>
      </c>
      <c r="I48" s="8">
        <f t="shared" si="4"/>
        <v>0</v>
      </c>
      <c r="J48" s="8">
        <f t="shared" si="5"/>
        <v>0</v>
      </c>
      <c r="K48" s="8">
        <f t="shared" si="6"/>
        <v>0</v>
      </c>
      <c r="L48" s="8">
        <f t="shared" si="7"/>
        <v>0</v>
      </c>
      <c r="M48" s="8">
        <f t="shared" si="8"/>
        <v>0</v>
      </c>
      <c r="N48" s="8">
        <f t="shared" si="9"/>
        <v>0</v>
      </c>
      <c r="O48" s="8">
        <f t="shared" si="10"/>
        <v>1</v>
      </c>
    </row>
    <row r="49" spans="1:18" x14ac:dyDescent="0.3">
      <c r="A49" s="8">
        <v>48</v>
      </c>
      <c r="B49" s="8">
        <v>12</v>
      </c>
      <c r="C49" s="8">
        <v>223.666666666667</v>
      </c>
      <c r="D49" s="8">
        <v>48</v>
      </c>
      <c r="E49" s="8">
        <f t="shared" si="0"/>
        <v>0</v>
      </c>
      <c r="F49" s="8">
        <f t="shared" si="1"/>
        <v>0</v>
      </c>
      <c r="G49" s="8">
        <f t="shared" si="2"/>
        <v>0</v>
      </c>
      <c r="H49" s="8">
        <f t="shared" si="3"/>
        <v>0</v>
      </c>
      <c r="I49" s="8">
        <f t="shared" si="4"/>
        <v>0</v>
      </c>
      <c r="J49" s="8">
        <f t="shared" si="5"/>
        <v>0</v>
      </c>
      <c r="K49" s="8">
        <f t="shared" si="6"/>
        <v>0</v>
      </c>
      <c r="L49" s="8">
        <f t="shared" si="7"/>
        <v>0</v>
      </c>
      <c r="M49" s="8">
        <f t="shared" si="8"/>
        <v>0</v>
      </c>
      <c r="N49" s="8">
        <f t="shared" si="9"/>
        <v>0</v>
      </c>
      <c r="O49" s="8">
        <f t="shared" si="10"/>
        <v>0</v>
      </c>
    </row>
    <row r="50" spans="1:18" ht="124.8" x14ac:dyDescent="0.3">
      <c r="R50" s="7" t="s">
        <v>41</v>
      </c>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5"/>
  <sheetViews>
    <sheetView workbookViewId="0">
      <selection activeCell="B16" sqref="B16"/>
    </sheetView>
  </sheetViews>
  <sheetFormatPr defaultRowHeight="15.6" x14ac:dyDescent="0.3"/>
  <cols>
    <col min="2" max="2" width="66.19921875" customWidth="1"/>
  </cols>
  <sheetData>
    <row r="15" spans="2:2" ht="31.2" x14ac:dyDescent="0.3">
      <c r="B15" s="7" t="s">
        <v>38</v>
      </c>
    </row>
  </sheetData>
  <phoneticPr fontId="2"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Without trend</vt:lpstr>
      <vt:lpstr>Sheet2</vt:lpstr>
      <vt:lpstr>Data</vt:lpstr>
      <vt:lpstr>Plot</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Erik Aune</cp:lastModifiedBy>
  <dcterms:created xsi:type="dcterms:W3CDTF">2006-08-12T12:33:48Z</dcterms:created>
  <dcterms:modified xsi:type="dcterms:W3CDTF">2025-02-17T02:11:56Z</dcterms:modified>
</cp:coreProperties>
</file>