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PROJECT\EXCEL PROJECT\finished project\"/>
    </mc:Choice>
  </mc:AlternateContent>
  <xr:revisionPtr revIDLastSave="0" documentId="13_ncr:1_{A34AFBB8-3A0D-4A39-B4C6-D63D89FD92F5}" xr6:coauthVersionLast="47" xr6:coauthVersionMax="47" xr10:uidLastSave="{00000000-0000-0000-0000-000000000000}"/>
  <bookViews>
    <workbookView xWindow="-108" yWindow="-108" windowWidth="23256" windowHeight="12456" activeTab="8" xr2:uid="{A030FAFE-F8AB-4585-8EED-D261352AD1B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7B" sheetId="9" r:id="rId8"/>
    <sheet name="Sheet8" sheetId="8" r:id="rId9"/>
  </sheets>
  <definedNames>
    <definedName name="_xlcn.WorksheetConnection_Excelassignment1..xlsxTable31" hidden="1">Table3[]</definedName>
    <definedName name="_xlcn.WorksheetConnection_Excelassignment1..xlsxTable41" hidden="1">Table4[]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Excel assignment 1..xlsx!Table3"/>
          <x15:modelTable id="Table4" name="Table4" connection="WorksheetConnection_Excel assignment 1..xlsx!Table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1" i="8" l="1"/>
  <c r="I21" i="8"/>
  <c r="P22" i="8"/>
  <c r="I26" i="8"/>
  <c r="B26" i="8" l="1"/>
  <c r="B21" i="8"/>
  <c r="D10" i="6"/>
  <c r="E10" i="6"/>
  <c r="C10" i="6"/>
  <c r="F10" i="6" s="1"/>
  <c r="D10" i="4" l="1"/>
  <c r="E10" i="4"/>
  <c r="F10" i="4"/>
  <c r="C10" i="4"/>
  <c r="F3" i="4"/>
  <c r="F4" i="4"/>
  <c r="F5" i="4"/>
  <c r="F6" i="4"/>
  <c r="F7" i="4"/>
  <c r="F8" i="4"/>
  <c r="F9" i="4"/>
  <c r="F2" i="4"/>
  <c r="F2" i="6"/>
  <c r="F3" i="6"/>
  <c r="F4" i="6"/>
  <c r="F5" i="6"/>
  <c r="F6" i="6"/>
  <c r="F7" i="6"/>
  <c r="F8" i="6"/>
  <c r="F9" i="6"/>
  <c r="A5" i="3"/>
  <c r="A4" i="3"/>
  <c r="A3" i="3"/>
  <c r="A7" i="3"/>
  <c r="A6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7D3035-E082-4A25-A71F-779C7523E1E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7C4B061-E71E-4A11-B237-3EFD716D09D3}" name="WorksheetConnection_Excel assignment 1.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Excelassignment1..xlsxTable31"/>
        </x15:connection>
      </ext>
    </extLst>
  </connection>
  <connection id="3" xr16:uid="{53844518-78A0-452F-81D9-E1407624683B}" name="WorksheetConnection_Excel assignment 1.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Excelassignment1..xlsxTable41"/>
        </x15:connection>
      </ext>
    </extLst>
  </connection>
</connections>
</file>

<file path=xl/sharedStrings.xml><?xml version="1.0" encoding="utf-8"?>
<sst xmlns="http://schemas.openxmlformats.org/spreadsheetml/2006/main" count="319" uniqueCount="153">
  <si>
    <t>Company name</t>
  </si>
  <si>
    <t>Split this column using Text-to-column</t>
  </si>
  <si>
    <t>Item</t>
  </si>
  <si>
    <t>Amount</t>
  </si>
  <si>
    <t>Bread</t>
  </si>
  <si>
    <t>Donuts</t>
  </si>
  <si>
    <t>Cookies</t>
  </si>
  <si>
    <t>Cakes</t>
  </si>
  <si>
    <t>Pies</t>
  </si>
  <si>
    <t>Transpose with a formular</t>
  </si>
  <si>
    <t>Expense date</t>
  </si>
  <si>
    <t>Employee</t>
  </si>
  <si>
    <t>Food</t>
  </si>
  <si>
    <t>Hotel</t>
  </si>
  <si>
    <t>Jackie</t>
  </si>
  <si>
    <t>Mark</t>
  </si>
  <si>
    <t>Dave</t>
  </si>
  <si>
    <t>Tricia</t>
  </si>
  <si>
    <t>Jeff</t>
  </si>
  <si>
    <t>Laura</t>
  </si>
  <si>
    <t>Department</t>
  </si>
  <si>
    <t>Category</t>
  </si>
  <si>
    <t>Oct</t>
  </si>
  <si>
    <t>Nov</t>
  </si>
  <si>
    <t>Dec</t>
  </si>
  <si>
    <t>Produce</t>
  </si>
  <si>
    <t>Veggies</t>
  </si>
  <si>
    <t>Fruit</t>
  </si>
  <si>
    <t>Bakery</t>
  </si>
  <si>
    <t>Breads</t>
  </si>
  <si>
    <t>Desserts</t>
  </si>
  <si>
    <t>Deli</t>
  </si>
  <si>
    <t>Sandwich</t>
  </si>
  <si>
    <t>Salads</t>
  </si>
  <si>
    <t>Meat</t>
  </si>
  <si>
    <t>Beef</t>
  </si>
  <si>
    <t>Chicken</t>
  </si>
  <si>
    <t>Calculate the TOTAL using calculated column</t>
  </si>
  <si>
    <t>Apply Total Rows to find the total of the rows</t>
  </si>
  <si>
    <t>Apples</t>
  </si>
  <si>
    <t>Bananas</t>
  </si>
  <si>
    <t>Lemons</t>
  </si>
  <si>
    <t>Broccoli</t>
  </si>
  <si>
    <t>Kale</t>
  </si>
  <si>
    <t>Ham</t>
  </si>
  <si>
    <t>Update the department list with the following Fruits, Dairy, Water &amp; Vegetable</t>
  </si>
  <si>
    <t>Salesperson</t>
  </si>
  <si>
    <t>Joyce Cuba</t>
  </si>
  <si>
    <t>Mark Anderson</t>
  </si>
  <si>
    <t>Jason Blake</t>
  </si>
  <si>
    <t>Helen Paul</t>
  </si>
  <si>
    <t>Femi Banks</t>
  </si>
  <si>
    <t>Danald Jones</t>
  </si>
  <si>
    <t>Adeleke Jimoh</t>
  </si>
  <si>
    <t>Product</t>
  </si>
  <si>
    <t>Using Data Bar, who is the best salesperson</t>
  </si>
  <si>
    <t>Visualize this data in a clusttered chart</t>
  </si>
  <si>
    <t>Which product generated the highest sales? Visualize your insight using the appropraite chart</t>
  </si>
  <si>
    <t xml:space="preserve">Which month has the highest revenue? </t>
  </si>
  <si>
    <t>With the help of Pivot Table:</t>
  </si>
  <si>
    <t>who is the best salesperson by revenue</t>
  </si>
  <si>
    <t>Revenue</t>
  </si>
  <si>
    <t>Identify the bottom three (3) salesperson</t>
  </si>
  <si>
    <t>Zone</t>
  </si>
  <si>
    <t>Flowers</t>
  </si>
  <si>
    <t>Cost per Dozen ($)</t>
  </si>
  <si>
    <t>North</t>
  </si>
  <si>
    <t>South</t>
  </si>
  <si>
    <t>East</t>
  </si>
  <si>
    <t>West</t>
  </si>
  <si>
    <t>Lilies</t>
  </si>
  <si>
    <t>Rose</t>
  </si>
  <si>
    <t>Carnations</t>
  </si>
  <si>
    <t>Daffodils</t>
  </si>
  <si>
    <t>total cost for Carnations for the South region</t>
  </si>
  <si>
    <t>total cost of Daffodils for the North region</t>
  </si>
  <si>
    <t>total cost of flowers for the East region</t>
  </si>
  <si>
    <t>Sales of North region greater than 100</t>
  </si>
  <si>
    <t>Sales greater than 500</t>
  </si>
  <si>
    <t>Find the..</t>
  </si>
  <si>
    <t>Firstname</t>
  </si>
  <si>
    <t>Lastname</t>
  </si>
  <si>
    <t>Sum</t>
  </si>
  <si>
    <t xml:space="preserve"> </t>
  </si>
  <si>
    <t>You are to sort the rows by colour</t>
  </si>
  <si>
    <t>Beverage</t>
  </si>
  <si>
    <t>Protein</t>
  </si>
  <si>
    <t>Cornflakes</t>
  </si>
  <si>
    <t>Rice</t>
  </si>
  <si>
    <t>Milo</t>
  </si>
  <si>
    <t>Goods</t>
  </si>
  <si>
    <t>Fish</t>
  </si>
  <si>
    <t>Soda Water</t>
  </si>
  <si>
    <t>Name</t>
  </si>
  <si>
    <t>Mark Jones Kpmg</t>
  </si>
  <si>
    <t>Cuba Nick Pwc</t>
  </si>
  <si>
    <t>Regina Cain Bua</t>
  </si>
  <si>
    <t>Nima Jones Olam</t>
  </si>
  <si>
    <t>Gerrad Rope Ey</t>
  </si>
  <si>
    <t>Figonimel Nimela Fml</t>
  </si>
  <si>
    <t>Kenyatta Zare Mtn</t>
  </si>
  <si>
    <t>Cynthia McCarthy Glo</t>
  </si>
  <si>
    <t>Jones</t>
  </si>
  <si>
    <t>Kpmg</t>
  </si>
  <si>
    <t>Cuba</t>
  </si>
  <si>
    <t>Nick</t>
  </si>
  <si>
    <t>Pwc</t>
  </si>
  <si>
    <t>Regina</t>
  </si>
  <si>
    <t>Cain</t>
  </si>
  <si>
    <t>Bua</t>
  </si>
  <si>
    <t>Nima</t>
  </si>
  <si>
    <t>Olam</t>
  </si>
  <si>
    <t>Gerrad</t>
  </si>
  <si>
    <t>Rope</t>
  </si>
  <si>
    <t>Ey</t>
  </si>
  <si>
    <t>Figonimel</t>
  </si>
  <si>
    <t>Nimela</t>
  </si>
  <si>
    <t>Fml</t>
  </si>
  <si>
    <t>Kenyatta</t>
  </si>
  <si>
    <t>Zare</t>
  </si>
  <si>
    <t>Mtn</t>
  </si>
  <si>
    <t>Cynthia</t>
  </si>
  <si>
    <t>McCarthy</t>
  </si>
  <si>
    <t>Glo</t>
  </si>
  <si>
    <t>Column1</t>
  </si>
  <si>
    <t>Column2</t>
  </si>
  <si>
    <t>Column3</t>
  </si>
  <si>
    <t>Column4</t>
  </si>
  <si>
    <t>Total</t>
  </si>
  <si>
    <t>in the month of December MARK ANDERSON (Fruit) took the lead with a total of $400,500</t>
  </si>
  <si>
    <t>The best sales person for the last quarters of the year is MARK ANDERSON (Desserts) with a total revenue of $1,225,000</t>
  </si>
  <si>
    <t>From the table above,  it shows that in the month of october JOYCE CUBA (Veggies) took a lead with a total of $390,000</t>
  </si>
  <si>
    <t>in the month of November MARK ANDERSON (Desserts) top table with a total of $880,000</t>
  </si>
  <si>
    <t xml:space="preserve">From the clusttered chart, you wil discover that DESSERTS has the highest sales revenue for the last quarters of the year </t>
  </si>
  <si>
    <t>with a total of $1,255,000</t>
  </si>
  <si>
    <t>From the look up table, November has the highest revenue with a total of $2,432,405</t>
  </si>
  <si>
    <t>Row Labels</t>
  </si>
  <si>
    <t>Grand Total</t>
  </si>
  <si>
    <t>Sum of Revenue</t>
  </si>
  <si>
    <t>(Joyce Cuba is the highest sales person)</t>
  </si>
  <si>
    <t>(Femi, Helen, Jason, has the lowest sales revenue)</t>
  </si>
  <si>
    <t>From the look up pie chart,  discover VEGGIES top the chart</t>
  </si>
  <si>
    <t>with a total of $390,000</t>
  </si>
  <si>
    <t>ANS</t>
  </si>
  <si>
    <t>These implies that their was no sales for Carnations in the south region</t>
  </si>
  <si>
    <t>These implies that their was no sales for Daffodils in the North region</t>
  </si>
  <si>
    <t>USING THE SUMIF AND SUMIFS GAVE ME THE SAME ANSWER</t>
  </si>
  <si>
    <t>Fruits</t>
  </si>
  <si>
    <t>Dairy</t>
  </si>
  <si>
    <t>Water</t>
  </si>
  <si>
    <t>Vegetable</t>
  </si>
  <si>
    <t>Beverages</t>
  </si>
  <si>
    <t>East region made the sum of $2134 by selling Flowers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</si>
</sst>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$&quot;#,##0_);[Red]\(&quot;$&quot;#,##0\)"/>
    <numFmt numFmtId="164" formatCode="_-&quot;₦&quot;* #,##0.00_-;\-&quot;₦&quot;* #,##0.00_-;_-&quot;₦&quot;* &quot;-&quot;??_-;_-@_-"/>
    <numFmt numFmtId="165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57595D"/>
      <name val="Calibri Light"/>
      <family val="2"/>
      <scheme val="maj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/>
    <xf numFmtId="0" fontId="1" fillId="0" borderId="2" applyNumberFormat="0" applyFont="0" applyFill="0" applyAlignment="0"/>
    <xf numFmtId="14" fontId="1" fillId="0" borderId="0" applyFont="0" applyFill="0" applyBorder="0" applyAlignment="0"/>
    <xf numFmtId="6" fontId="1" fillId="4" borderId="0" applyFont="0" applyBorder="0" applyAlignment="0"/>
    <xf numFmtId="0" fontId="5" fillId="6" borderId="0" applyNumberFormat="0" applyBorder="0" applyAlignment="0" applyProtection="0"/>
    <xf numFmtId="0" fontId="1" fillId="7" borderId="0" applyNumberFormat="0" applyBorder="0" applyAlignment="0" applyProtection="0"/>
  </cellStyleXfs>
  <cellXfs count="47">
    <xf numFmtId="0" fontId="0" fillId="0" borderId="0" xfId="0"/>
    <xf numFmtId="0" fontId="2" fillId="0" borderId="1" xfId="2"/>
    <xf numFmtId="0" fontId="0" fillId="2" borderId="0" xfId="3" applyFont="1"/>
    <xf numFmtId="0" fontId="0" fillId="2" borderId="2" xfId="4" applyFont="1" applyFill="1"/>
    <xf numFmtId="0" fontId="0" fillId="0" borderId="2" xfId="4" applyFont="1"/>
    <xf numFmtId="0" fontId="4" fillId="0" borderId="0" xfId="0" applyFont="1"/>
    <xf numFmtId="0" fontId="1" fillId="2" borderId="0" xfId="3"/>
    <xf numFmtId="0" fontId="0" fillId="2" borderId="0" xfId="0" applyFill="1"/>
    <xf numFmtId="0" fontId="5" fillId="5" borderId="0" xfId="2" applyNumberFormat="1" applyFont="1" applyFill="1" applyBorder="1" applyAlignment="1"/>
    <xf numFmtId="0" fontId="3" fillId="5" borderId="1" xfId="2" applyFont="1" applyFill="1"/>
    <xf numFmtId="165" fontId="0" fillId="0" borderId="0" xfId="1" applyNumberFormat="1" applyFont="1"/>
    <xf numFmtId="165" fontId="0" fillId="2" borderId="0" xfId="1" applyNumberFormat="1" applyFont="1" applyFill="1"/>
    <xf numFmtId="0" fontId="5" fillId="5" borderId="0" xfId="0" applyFont="1" applyFill="1"/>
    <xf numFmtId="0" fontId="0" fillId="5" borderId="0" xfId="0" applyFill="1"/>
    <xf numFmtId="0" fontId="6" fillId="0" borderId="0" xfId="0" applyFont="1"/>
    <xf numFmtId="165" fontId="4" fillId="0" borderId="0" xfId="1" applyNumberFormat="1" applyFont="1"/>
    <xf numFmtId="0" fontId="4" fillId="5" borderId="0" xfId="0" applyFont="1" applyFill="1"/>
    <xf numFmtId="0" fontId="5" fillId="6" borderId="0" xfId="7"/>
    <xf numFmtId="0" fontId="1" fillId="7" borderId="0" xfId="8"/>
    <xf numFmtId="14" fontId="0" fillId="8" borderId="0" xfId="5" applyFont="1" applyFill="1"/>
    <xf numFmtId="0" fontId="0" fillId="8" borderId="0" xfId="0" applyFill="1"/>
    <xf numFmtId="6" fontId="0" fillId="8" borderId="0" xfId="0" applyNumberFormat="1" applyFill="1"/>
    <xf numFmtId="6" fontId="0" fillId="8" borderId="0" xfId="6" applyFont="1" applyFill="1"/>
    <xf numFmtId="14" fontId="0" fillId="9" borderId="0" xfId="5" applyFont="1" applyFill="1"/>
    <xf numFmtId="0" fontId="0" fillId="9" borderId="0" xfId="0" applyFill="1"/>
    <xf numFmtId="6" fontId="0" fillId="9" borderId="0" xfId="0" applyNumberFormat="1" applyFill="1"/>
    <xf numFmtId="14" fontId="0" fillId="10" borderId="0" xfId="5" applyFont="1" applyFill="1"/>
    <xf numFmtId="0" fontId="0" fillId="10" borderId="0" xfId="0" applyFill="1"/>
    <xf numFmtId="6" fontId="0" fillId="10" borderId="0" xfId="0" applyNumberFormat="1" applyFill="1"/>
    <xf numFmtId="14" fontId="0" fillId="11" borderId="0" xfId="5" applyFont="1" applyFill="1"/>
    <xf numFmtId="0" fontId="0" fillId="11" borderId="0" xfId="0" applyFill="1"/>
    <xf numFmtId="6" fontId="0" fillId="11" borderId="0" xfId="0" applyNumberFormat="1" applyFill="1"/>
    <xf numFmtId="6" fontId="0" fillId="11" borderId="0" xfId="6" applyFont="1" applyFill="1"/>
    <xf numFmtId="14" fontId="0" fillId="12" borderId="0" xfId="5" applyFont="1" applyFill="1"/>
    <xf numFmtId="0" fontId="0" fillId="12" borderId="0" xfId="0" applyFill="1"/>
    <xf numFmtId="6" fontId="0" fillId="12" borderId="0" xfId="0" applyNumberFormat="1" applyFill="1"/>
    <xf numFmtId="14" fontId="0" fillId="13" borderId="0" xfId="5" applyFont="1" applyFill="1"/>
    <xf numFmtId="0" fontId="0" fillId="13" borderId="0" xfId="0" applyFill="1"/>
    <xf numFmtId="6" fontId="0" fillId="13" borderId="0" xfId="0" applyNumberFormat="1" applyFill="1"/>
    <xf numFmtId="6" fontId="0" fillId="13" borderId="0" xfId="6" applyFont="1" applyFill="1"/>
    <xf numFmtId="0" fontId="2" fillId="3" borderId="0" xfId="2" applyFill="1" applyBorder="1"/>
    <xf numFmtId="0" fontId="2" fillId="0" borderId="0" xfId="2" applyBorder="1"/>
    <xf numFmtId="0" fontId="0" fillId="0" borderId="3" xfId="0" applyBorder="1"/>
    <xf numFmtId="0" fontId="5" fillId="1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9">
    <cellStyle name="20% - Accent3" xfId="8" builtinId="38"/>
    <cellStyle name="Accent2" xfId="7" builtinId="33"/>
    <cellStyle name="Bottom Border" xfId="4" xr:uid="{CB753DEA-EF66-4C95-A6EF-2211A70C9012}"/>
    <cellStyle name="Currency" xfId="1" builtinId="4"/>
    <cellStyle name="Date" xfId="5" xr:uid="{8ECC9DC9-ABDD-4902-BF1E-877AD963440D}"/>
    <cellStyle name="GrayCell" xfId="3" xr:uid="{829FCA7C-3A5A-493A-B1BE-E7F9A454FF6C}"/>
    <cellStyle name="Heading 3" xfId="2" builtinId="18"/>
    <cellStyle name="Highlight" xfId="6" xr:uid="{B89DFC0F-AB44-426C-AE77-0DD594EB74BD}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rgb="FF305496"/>
          <bgColor rgb="FF000000"/>
        </patternFill>
      </fill>
    </dxf>
    <dxf>
      <border outline="0">
        <top style="medium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TableStyleMedium2" defaultPivotStyle="PivotStyleLight16">
    <tableStyle name="CustomTableStyle" pivot="0" count="2" xr9:uid="{18CB5B2D-CA82-43F6-A6A3-169C7D5384FB}">
      <tableStyleElement type="headerRow" dxfId="15"/>
      <tableStyleElement type="firstRowStripe" dxfId="14"/>
    </tableStyle>
    <tableStyle name="Invisible" pivot="0" table="0" count="0" xr9:uid="{8552A788-6827-4ACE-BA54-CCA5C96B416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revenue for last quarters of the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67270188610145"/>
          <c:y val="0.14393518518518519"/>
          <c:w val="0.82248233687358852"/>
          <c:h val="0.514598643919510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Sheet6!$A$2:$B$10</c:f>
              <c:multiLvlStrCache>
                <c:ptCount val="9"/>
                <c:lvl>
                  <c:pt idx="0">
                    <c:v>Joyce Cuba</c:v>
                  </c:pt>
                  <c:pt idx="1">
                    <c:v>Mark Anderson</c:v>
                  </c:pt>
                  <c:pt idx="2">
                    <c:v>Jason Blake</c:v>
                  </c:pt>
                  <c:pt idx="3">
                    <c:v>Mark Anderson</c:v>
                  </c:pt>
                  <c:pt idx="4">
                    <c:v>Helen Paul</c:v>
                  </c:pt>
                  <c:pt idx="5">
                    <c:v>Femi Banks</c:v>
                  </c:pt>
                  <c:pt idx="6">
                    <c:v>Danald Jones</c:v>
                  </c:pt>
                  <c:pt idx="7">
                    <c:v>Adeleke Jimoh</c:v>
                  </c:pt>
                </c:lvl>
                <c:lvl>
                  <c:pt idx="0">
                    <c:v>Veggies</c:v>
                  </c:pt>
                  <c:pt idx="1">
                    <c:v>Fruit</c:v>
                  </c:pt>
                  <c:pt idx="2">
                    <c:v>Breads</c:v>
                  </c:pt>
                  <c:pt idx="3">
                    <c:v>Desserts</c:v>
                  </c:pt>
                  <c:pt idx="4">
                    <c:v>Sandwich</c:v>
                  </c:pt>
                  <c:pt idx="5">
                    <c:v>Salads</c:v>
                  </c:pt>
                  <c:pt idx="6">
                    <c:v>Beef</c:v>
                  </c:pt>
                  <c:pt idx="7">
                    <c:v>Chicken</c:v>
                  </c:pt>
                  <c:pt idx="8">
                    <c:v>Total</c:v>
                  </c:pt>
                </c:lvl>
              </c:multiLvlStrCache>
            </c:multiLvlStrRef>
          </c:cat>
          <c:val>
            <c:numRef>
              <c:f>Sheet6!$C$2:$C$10</c:f>
              <c:numCache>
                <c:formatCode>_-[$$-409]* #,##0.00_ ;_-[$$-409]* \-#,##0.00\ ;_-[$$-409]* "-"??_ ;_-@_ </c:formatCode>
                <c:ptCount val="9"/>
                <c:pt idx="0">
                  <c:v>390000</c:v>
                </c:pt>
                <c:pt idx="1">
                  <c:v>105000</c:v>
                </c:pt>
                <c:pt idx="2">
                  <c:v>130000</c:v>
                </c:pt>
                <c:pt idx="3">
                  <c:v>255000</c:v>
                </c:pt>
                <c:pt idx="4">
                  <c:v>85000</c:v>
                </c:pt>
                <c:pt idx="5">
                  <c:v>190000</c:v>
                </c:pt>
                <c:pt idx="6">
                  <c:v>195000</c:v>
                </c:pt>
                <c:pt idx="7">
                  <c:v>275000</c:v>
                </c:pt>
                <c:pt idx="8">
                  <c:v>1625000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7-4321-AF7B-732992C243E3}"/>
            </c:ext>
          </c:extLst>
        </c:ser>
        <c:ser>
          <c:idx val="1"/>
          <c:order val="1"/>
          <c:tx>
            <c:strRef>
              <c:f>Sheet6!$D$1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Sheet6!$A$2:$B$10</c:f>
              <c:multiLvlStrCache>
                <c:ptCount val="9"/>
                <c:lvl>
                  <c:pt idx="0">
                    <c:v>Joyce Cuba</c:v>
                  </c:pt>
                  <c:pt idx="1">
                    <c:v>Mark Anderson</c:v>
                  </c:pt>
                  <c:pt idx="2">
                    <c:v>Jason Blake</c:v>
                  </c:pt>
                  <c:pt idx="3">
                    <c:v>Mark Anderson</c:v>
                  </c:pt>
                  <c:pt idx="4">
                    <c:v>Helen Paul</c:v>
                  </c:pt>
                  <c:pt idx="5">
                    <c:v>Femi Banks</c:v>
                  </c:pt>
                  <c:pt idx="6">
                    <c:v>Danald Jones</c:v>
                  </c:pt>
                  <c:pt idx="7">
                    <c:v>Adeleke Jimoh</c:v>
                  </c:pt>
                </c:lvl>
                <c:lvl>
                  <c:pt idx="0">
                    <c:v>Veggies</c:v>
                  </c:pt>
                  <c:pt idx="1">
                    <c:v>Fruit</c:v>
                  </c:pt>
                  <c:pt idx="2">
                    <c:v>Breads</c:v>
                  </c:pt>
                  <c:pt idx="3">
                    <c:v>Desserts</c:v>
                  </c:pt>
                  <c:pt idx="4">
                    <c:v>Sandwich</c:v>
                  </c:pt>
                  <c:pt idx="5">
                    <c:v>Salads</c:v>
                  </c:pt>
                  <c:pt idx="6">
                    <c:v>Beef</c:v>
                  </c:pt>
                  <c:pt idx="7">
                    <c:v>Chicken</c:v>
                  </c:pt>
                  <c:pt idx="8">
                    <c:v>Total</c:v>
                  </c:pt>
                </c:lvl>
              </c:multiLvlStrCache>
            </c:multiLvlStrRef>
          </c:cat>
          <c:val>
            <c:numRef>
              <c:f>Sheet6!$D$2:$D$10</c:f>
              <c:numCache>
                <c:formatCode>_-[$$-409]* #,##0.00_ ;_-[$$-409]* \-#,##0.00\ ;_-[$$-409]* "-"??_ ;_-@_ </c:formatCode>
                <c:ptCount val="9"/>
                <c:pt idx="0">
                  <c:v>280000</c:v>
                </c:pt>
                <c:pt idx="1">
                  <c:v>130005</c:v>
                </c:pt>
                <c:pt idx="2">
                  <c:v>150400</c:v>
                </c:pt>
                <c:pt idx="3">
                  <c:v>880000</c:v>
                </c:pt>
                <c:pt idx="4">
                  <c:v>145000</c:v>
                </c:pt>
                <c:pt idx="5">
                  <c:v>355000</c:v>
                </c:pt>
                <c:pt idx="6">
                  <c:v>110000</c:v>
                </c:pt>
                <c:pt idx="7">
                  <c:v>382000</c:v>
                </c:pt>
                <c:pt idx="8">
                  <c:v>2432405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7-4321-AF7B-732992C243E3}"/>
            </c:ext>
          </c:extLst>
        </c:ser>
        <c:ser>
          <c:idx val="2"/>
          <c:order val="2"/>
          <c:tx>
            <c:strRef>
              <c:f>Sheet6!$E$1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Sheet6!$A$2:$B$10</c:f>
              <c:multiLvlStrCache>
                <c:ptCount val="9"/>
                <c:lvl>
                  <c:pt idx="0">
                    <c:v>Joyce Cuba</c:v>
                  </c:pt>
                  <c:pt idx="1">
                    <c:v>Mark Anderson</c:v>
                  </c:pt>
                  <c:pt idx="2">
                    <c:v>Jason Blake</c:v>
                  </c:pt>
                  <c:pt idx="3">
                    <c:v>Mark Anderson</c:v>
                  </c:pt>
                  <c:pt idx="4">
                    <c:v>Helen Paul</c:v>
                  </c:pt>
                  <c:pt idx="5">
                    <c:v>Femi Banks</c:v>
                  </c:pt>
                  <c:pt idx="6">
                    <c:v>Danald Jones</c:v>
                  </c:pt>
                  <c:pt idx="7">
                    <c:v>Adeleke Jimoh</c:v>
                  </c:pt>
                </c:lvl>
                <c:lvl>
                  <c:pt idx="0">
                    <c:v>Veggies</c:v>
                  </c:pt>
                  <c:pt idx="1">
                    <c:v>Fruit</c:v>
                  </c:pt>
                  <c:pt idx="2">
                    <c:v>Breads</c:v>
                  </c:pt>
                  <c:pt idx="3">
                    <c:v>Desserts</c:v>
                  </c:pt>
                  <c:pt idx="4">
                    <c:v>Sandwich</c:v>
                  </c:pt>
                  <c:pt idx="5">
                    <c:v>Salads</c:v>
                  </c:pt>
                  <c:pt idx="6">
                    <c:v>Beef</c:v>
                  </c:pt>
                  <c:pt idx="7">
                    <c:v>Chicken</c:v>
                  </c:pt>
                  <c:pt idx="8">
                    <c:v>Total</c:v>
                  </c:pt>
                </c:lvl>
              </c:multiLvlStrCache>
            </c:multiLvlStrRef>
          </c:cat>
          <c:val>
            <c:numRef>
              <c:f>Sheet6!$E$2:$E$10</c:f>
              <c:numCache>
                <c:formatCode>_-[$$-409]* #,##0.00_ ;_-[$$-409]* \-#,##0.00\ ;_-[$$-409]* "-"??_ ;_-@_ </c:formatCode>
                <c:ptCount val="9"/>
                <c:pt idx="0">
                  <c:v>300500</c:v>
                </c:pt>
                <c:pt idx="1">
                  <c:v>400500</c:v>
                </c:pt>
                <c:pt idx="2">
                  <c:v>202000</c:v>
                </c:pt>
                <c:pt idx="3">
                  <c:v>120000</c:v>
                </c:pt>
                <c:pt idx="4">
                  <c:v>208000</c:v>
                </c:pt>
                <c:pt idx="5">
                  <c:v>225000</c:v>
                </c:pt>
                <c:pt idx="6">
                  <c:v>200000</c:v>
                </c:pt>
                <c:pt idx="7">
                  <c:v>150000</c:v>
                </c:pt>
                <c:pt idx="8">
                  <c:v>1806000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B7-4321-AF7B-732992C2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486879"/>
        <c:axId val="1202472959"/>
      </c:barChart>
      <c:lineChart>
        <c:grouping val="standard"/>
        <c:varyColors val="0"/>
        <c:ser>
          <c:idx val="3"/>
          <c:order val="3"/>
          <c:tx>
            <c:strRef>
              <c:f>Sheet6!$F$1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Sheet6!$A$2:$B$10</c:f>
              <c:multiLvlStrCache>
                <c:ptCount val="9"/>
                <c:lvl>
                  <c:pt idx="0">
                    <c:v>Joyce Cuba</c:v>
                  </c:pt>
                  <c:pt idx="1">
                    <c:v>Mark Anderson</c:v>
                  </c:pt>
                  <c:pt idx="2">
                    <c:v>Jason Blake</c:v>
                  </c:pt>
                  <c:pt idx="3">
                    <c:v>Mark Anderson</c:v>
                  </c:pt>
                  <c:pt idx="4">
                    <c:v>Helen Paul</c:v>
                  </c:pt>
                  <c:pt idx="5">
                    <c:v>Femi Banks</c:v>
                  </c:pt>
                  <c:pt idx="6">
                    <c:v>Danald Jones</c:v>
                  </c:pt>
                  <c:pt idx="7">
                    <c:v>Adeleke Jimoh</c:v>
                  </c:pt>
                </c:lvl>
                <c:lvl>
                  <c:pt idx="0">
                    <c:v>Veggies</c:v>
                  </c:pt>
                  <c:pt idx="1">
                    <c:v>Fruit</c:v>
                  </c:pt>
                  <c:pt idx="2">
                    <c:v>Breads</c:v>
                  </c:pt>
                  <c:pt idx="3">
                    <c:v>Desserts</c:v>
                  </c:pt>
                  <c:pt idx="4">
                    <c:v>Sandwich</c:v>
                  </c:pt>
                  <c:pt idx="5">
                    <c:v>Salads</c:v>
                  </c:pt>
                  <c:pt idx="6">
                    <c:v>Beef</c:v>
                  </c:pt>
                  <c:pt idx="7">
                    <c:v>Chicken</c:v>
                  </c:pt>
                  <c:pt idx="8">
                    <c:v>Total</c:v>
                  </c:pt>
                </c:lvl>
              </c:multiLvlStrCache>
            </c:multiLvlStrRef>
          </c:cat>
          <c:val>
            <c:numRef>
              <c:f>Sheet6!$F$2:$F$10</c:f>
              <c:numCache>
                <c:formatCode>_-[$$-409]* #,##0.00_ ;_-[$$-409]* \-#,##0.00\ ;_-[$$-409]* "-"??_ ;_-@_ </c:formatCode>
                <c:ptCount val="9"/>
                <c:pt idx="0">
                  <c:v>970500</c:v>
                </c:pt>
                <c:pt idx="1">
                  <c:v>635505</c:v>
                </c:pt>
                <c:pt idx="2">
                  <c:v>482400</c:v>
                </c:pt>
                <c:pt idx="3">
                  <c:v>1255000</c:v>
                </c:pt>
                <c:pt idx="4">
                  <c:v>438000</c:v>
                </c:pt>
                <c:pt idx="5">
                  <c:v>770000</c:v>
                </c:pt>
                <c:pt idx="6">
                  <c:v>505000</c:v>
                </c:pt>
                <c:pt idx="7">
                  <c:v>807000</c:v>
                </c:pt>
                <c:pt idx="8">
                  <c:v>5863405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B7-4321-AF7B-732992C2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486879"/>
        <c:axId val="1202472959"/>
      </c:lineChart>
      <c:catAx>
        <c:axId val="120248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72959"/>
        <c:crosses val="autoZero"/>
        <c:auto val="1"/>
        <c:lblAlgn val="ctr"/>
        <c:lblOffset val="100"/>
        <c:noMultiLvlLbl val="0"/>
      </c:catAx>
      <c:valAx>
        <c:axId val="12024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8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1..xlsx]Sheet7B!PivotTable29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Sheet7B!$B$15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12-4D28-AFBB-14F7FFF9EF49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12-4D28-AFBB-14F7FFF9EF49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12-4D28-AFBB-14F7FFF9EF49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12-4D28-AFBB-14F7FFF9EF49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312-4D28-AFBB-14F7FFF9EF49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312-4D28-AFBB-14F7FFF9EF49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312-4D28-AFBB-14F7FFF9EF49}"/>
              </c:ext>
            </c:extLst>
          </c:dPt>
          <c:dPt>
            <c:idx val="7"/>
            <c:invertIfNegative val="0"/>
            <c:bubble3D val="0"/>
            <c:explosion val="31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88C-426D-B0B8-825955C210FE}"/>
              </c:ext>
            </c:extLst>
          </c:dPt>
          <c:dLbls>
            <c:dLbl>
              <c:idx val="7"/>
              <c:dLblPos val="outEnd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8C-426D-B0B8-825955C210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Sheet7B!$A$16:$A$24</c:f>
              <c:strCache>
                <c:ptCount val="8"/>
                <c:pt idx="0">
                  <c:v>Beef</c:v>
                </c:pt>
                <c:pt idx="1">
                  <c:v>Breads</c:v>
                </c:pt>
                <c:pt idx="2">
                  <c:v>Chicken</c:v>
                </c:pt>
                <c:pt idx="3">
                  <c:v>Desserts</c:v>
                </c:pt>
                <c:pt idx="4">
                  <c:v>Fruit</c:v>
                </c:pt>
                <c:pt idx="5">
                  <c:v>Salads</c:v>
                </c:pt>
                <c:pt idx="6">
                  <c:v>Sandwich</c:v>
                </c:pt>
                <c:pt idx="7">
                  <c:v>Veggies</c:v>
                </c:pt>
              </c:strCache>
            </c:strRef>
          </c:cat>
          <c:val>
            <c:numRef>
              <c:f>Sheet7B!$B$16:$B$24</c:f>
              <c:numCache>
                <c:formatCode>General</c:formatCode>
                <c:ptCount val="8"/>
                <c:pt idx="0">
                  <c:v>195000</c:v>
                </c:pt>
                <c:pt idx="1">
                  <c:v>130000</c:v>
                </c:pt>
                <c:pt idx="2">
                  <c:v>275000</c:v>
                </c:pt>
                <c:pt idx="3">
                  <c:v>255000</c:v>
                </c:pt>
                <c:pt idx="4">
                  <c:v>105000</c:v>
                </c:pt>
                <c:pt idx="5">
                  <c:v>190000</c:v>
                </c:pt>
                <c:pt idx="6">
                  <c:v>85000</c:v>
                </c:pt>
                <c:pt idx="7">
                  <c:v>390000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C-426D-B0B8-825955C21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7663376"/>
        <c:axId val="1031472976"/>
      </c:barChart>
      <c:valAx>
        <c:axId val="10314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63376"/>
        <c:crosses val="autoZero"/>
        <c:crossBetween val="between"/>
      </c:valAx>
      <c:catAx>
        <c:axId val="1087663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7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1..xlsx]Sheet7B!PivotTable25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Sheet7B!$B$3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Sheet7B!$A$4:$A$11</c:f>
              <c:strCache>
                <c:ptCount val="7"/>
                <c:pt idx="0">
                  <c:v>Adeleke Jimoh</c:v>
                </c:pt>
                <c:pt idx="1">
                  <c:v>Danald Jones</c:v>
                </c:pt>
                <c:pt idx="2">
                  <c:v>Femi Banks</c:v>
                </c:pt>
                <c:pt idx="3">
                  <c:v>Helen Paul</c:v>
                </c:pt>
                <c:pt idx="4">
                  <c:v>Jason Blake</c:v>
                </c:pt>
                <c:pt idx="5">
                  <c:v>Joyce Cuba</c:v>
                </c:pt>
                <c:pt idx="6">
                  <c:v>Mark Anderson</c:v>
                </c:pt>
              </c:strCache>
            </c:strRef>
          </c:cat>
          <c:val>
            <c:numRef>
              <c:f>Sheet7B!$B$4:$B$11</c:f>
              <c:numCache>
                <c:formatCode>General</c:formatCode>
                <c:ptCount val="7"/>
                <c:pt idx="0">
                  <c:v>275000</c:v>
                </c:pt>
                <c:pt idx="1">
                  <c:v>195000</c:v>
                </c:pt>
                <c:pt idx="2">
                  <c:v>190000</c:v>
                </c:pt>
                <c:pt idx="3">
                  <c:v>85000</c:v>
                </c:pt>
                <c:pt idx="4">
                  <c:v>130000</c:v>
                </c:pt>
                <c:pt idx="5">
                  <c:v>390000</c:v>
                </c:pt>
                <c:pt idx="6">
                  <c:v>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E-4563-9009-064046FD8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046048"/>
        <c:axId val="1394046528"/>
      </c:barChart>
      <c:catAx>
        <c:axId val="13940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046528"/>
        <c:crosses val="autoZero"/>
        <c:auto val="1"/>
        <c:lblAlgn val="ctr"/>
        <c:lblOffset val="100"/>
        <c:noMultiLvlLbl val="0"/>
      </c:catAx>
      <c:valAx>
        <c:axId val="13940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0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19</xdr:row>
      <xdr:rowOff>26670</xdr:rowOff>
    </xdr:from>
    <xdr:to>
      <xdr:col>7</xdr:col>
      <xdr:colOff>236220</xdr:colOff>
      <xdr:row>36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72E97-AF04-BE81-E4EC-CACDA89F8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17</xdr:row>
      <xdr:rowOff>64770</xdr:rowOff>
    </xdr:from>
    <xdr:to>
      <xdr:col>8</xdr:col>
      <xdr:colOff>441960</xdr:colOff>
      <xdr:row>34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7E687-EED4-1B0B-76F4-3921A6E85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472440</xdr:colOff>
      <xdr:row>17</xdr:row>
      <xdr:rowOff>53340</xdr:rowOff>
    </xdr:from>
    <xdr:to>
      <xdr:col>14</xdr:col>
      <xdr:colOff>213360</xdr:colOff>
      <xdr:row>29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AB5D3-C0A4-4EEC-4FCA-ABBC6B9A2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565.659808217591" createdVersion="8" refreshedVersion="8" minRefreshableVersion="3" recordCount="8" xr:uid="{C302C9A8-BF1C-4829-ADDD-4A825B0970EF}">
  <cacheSource type="worksheet">
    <worksheetSource name="Sales"/>
  </cacheSource>
  <cacheFields count="3">
    <cacheField name="Salesperson" numFmtId="0">
      <sharedItems count="7">
        <s v="Joyce Cuba"/>
        <s v="Mark Anderson"/>
        <s v="Jason Blake"/>
        <s v="Helen Paul"/>
        <s v="Femi Banks"/>
        <s v="Danald Jones"/>
        <s v="Adeleke Jimoh"/>
      </sharedItems>
    </cacheField>
    <cacheField name="Product" numFmtId="0">
      <sharedItems count="8">
        <s v="Veggies"/>
        <s v="Fruit"/>
        <s v="Breads"/>
        <s v="Desserts"/>
        <s v="Sandwich"/>
        <s v="Salads"/>
        <s v="Beef"/>
        <s v="Chicken"/>
      </sharedItems>
    </cacheField>
    <cacheField name="Revenue" numFmtId="165">
      <sharedItems containsSemiMixedTypes="0" containsString="0" containsNumber="1" containsInteger="1" minValue="85000" maxValue="39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390000"/>
  </r>
  <r>
    <x v="1"/>
    <x v="1"/>
    <n v="105000"/>
  </r>
  <r>
    <x v="2"/>
    <x v="2"/>
    <n v="130000"/>
  </r>
  <r>
    <x v="1"/>
    <x v="3"/>
    <n v="255000"/>
  </r>
  <r>
    <x v="3"/>
    <x v="4"/>
    <n v="85000"/>
  </r>
  <r>
    <x v="4"/>
    <x v="5"/>
    <n v="190000"/>
  </r>
  <r>
    <x v="5"/>
    <x v="6"/>
    <n v="195000"/>
  </r>
  <r>
    <x v="6"/>
    <x v="7"/>
    <n v="27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4950A-D677-4711-9550-1DC61B61DBC6}" name="PivotTable2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3">
    <pivotField axis="axisRow" showAll="0">
      <items count="8">
        <item x="6"/>
        <item x="5"/>
        <item x="4"/>
        <item x="3"/>
        <item x="2"/>
        <item x="0"/>
        <item x="1"/>
        <item t="default"/>
      </items>
    </pivotField>
    <pivotField showAll="0"/>
    <pivotField dataField="1" numFmtId="165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BFF4FF-69DF-4DC7-A699-F13030FAF0F0}" name="PivotTable3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5:E17" firstHeaderRow="1" firstDataRow="1" firstDataCol="1"/>
  <pivotFields count="3">
    <pivotField showAll="0">
      <items count="8">
        <item x="6"/>
        <item x="5"/>
        <item x="4"/>
        <item x="3"/>
        <item x="2"/>
        <item x="0"/>
        <item x="1"/>
        <item t="default"/>
      </items>
    </pivotField>
    <pivotField axis="axisRow" showAll="0">
      <items count="9">
        <item h="1" x="6"/>
        <item h="1" x="2"/>
        <item h="1" x="7"/>
        <item h="1" x="3"/>
        <item h="1" x="1"/>
        <item h="1" x="5"/>
        <item h="1" x="4"/>
        <item x="0"/>
        <item t="default"/>
      </items>
    </pivotField>
    <pivotField dataField="1" numFmtId="165" showAll="0"/>
  </pivotFields>
  <rowFields count="1">
    <field x="1"/>
  </rowFields>
  <rowItems count="2">
    <i>
      <x v="7"/>
    </i>
    <i t="grand">
      <x/>
    </i>
  </rowItems>
  <colItems count="1">
    <i/>
  </colItems>
  <dataFields count="1">
    <dataField name="Sum of Reven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434DD-BFEB-434B-B122-25F1D09F3816}" name="PivotTable2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5:B24" firstHeaderRow="1" firstDataRow="1" firstDataCol="1"/>
  <pivotFields count="3">
    <pivotField showAll="0">
      <items count="8">
        <item x="6"/>
        <item x="5"/>
        <item x="4"/>
        <item x="3"/>
        <item x="2"/>
        <item x="0"/>
        <item x="1"/>
        <item t="default"/>
      </items>
    </pivotField>
    <pivotField axis="axisRow" showAll="0">
      <items count="9">
        <item x="6"/>
        <item x="2"/>
        <item x="7"/>
        <item x="3"/>
        <item x="1"/>
        <item x="5"/>
        <item x="4"/>
        <item x="0"/>
        <item t="default"/>
      </items>
    </pivotField>
    <pivotField dataField="1" numFmtId="165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Revenue" fld="2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1C7C3-D3A5-4C02-AC1E-66C546BD4994}" name="PivotTable2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7" firstHeaderRow="1" firstDataRow="1" firstDataCol="1"/>
  <pivotFields count="3">
    <pivotField axis="axisRow" showAll="0">
      <items count="8">
        <item h="1" x="6"/>
        <item h="1" x="5"/>
        <item x="4"/>
        <item x="3"/>
        <item x="2"/>
        <item h="1" x="0"/>
        <item h="1" x="1"/>
        <item t="default"/>
      </items>
    </pivotField>
    <pivotField showAll="0"/>
    <pivotField dataField="1" numFmtId="165" showAll="0"/>
  </pivotFields>
  <rowFields count="1">
    <field x="0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FC5E4-19B5-4CE0-8F07-155256E2A530}" name="PivotTable2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5" firstHeaderRow="1" firstDataRow="1" firstDataCol="1"/>
  <pivotFields count="3">
    <pivotField axis="axisRow" showAll="0">
      <items count="8">
        <item h="1" x="6"/>
        <item h="1" x="5"/>
        <item h="1" x="4"/>
        <item h="1" x="3"/>
        <item h="1" x="2"/>
        <item x="0"/>
        <item h="1" x="1"/>
        <item t="default"/>
      </items>
    </pivotField>
    <pivotField showAll="0"/>
    <pivotField dataField="1" numFmtId="165" showAll="0"/>
  </pivotFields>
  <rowFields count="1">
    <field x="0"/>
  </rowFields>
  <rowItems count="2">
    <i>
      <x v="5"/>
    </i>
    <i t="grand">
      <x/>
    </i>
  </rowItems>
  <colItems count="1">
    <i/>
  </colItems>
  <dataFields count="1">
    <dataField name="Sum of Reven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173EFC-E200-4C60-AAD0-46CDCF128267}" name="Table3" displayName="Table3" ref="A2:D10" totalsRowShown="0" tableBorderDxfId="13">
  <autoFilter ref="A2:D10" xr:uid="{40173EFC-E200-4C60-AAD0-46CDCF128267}"/>
  <tableColumns count="4">
    <tableColumn id="1" xr3:uid="{4036D36F-C66E-4E88-ACBF-307B9A4CBF0B}" name="Column1" dataDxfId="12" dataCellStyle="GrayCell"/>
    <tableColumn id="2" xr3:uid="{0E8A86C2-B4CD-43C2-8188-330A9EEEE9B8}" name="Column2"/>
    <tableColumn id="3" xr3:uid="{B770E04A-9DD6-436E-8A78-EF79835DC790}" name="Column3"/>
    <tableColumn id="4" xr3:uid="{4AEB0D1E-1C8F-47FD-B650-3577F7090A5E}" name="Column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3ECFC9-DCA3-4A5C-A557-4926E4CEF149}" name="Table4" displayName="Table4" ref="A2:B7" totalsRowShown="0" tableBorderDxfId="11" headerRowCellStyle="GrayCell" dataCellStyle="GrayCell">
  <autoFilter ref="A2:B7" xr:uid="{9B3ECFC9-DCA3-4A5C-A557-4926E4CEF149}"/>
  <tableColumns count="2">
    <tableColumn id="1" xr3:uid="{4E04EDDE-1B44-42B7-B48C-B7112A70552A}" name="Column1" dataCellStyle="GrayCell"/>
    <tableColumn id="2" xr3:uid="{6846C414-12E0-45CC-9887-7CA61D07F988}" name="Column2" dataCellStyle="GrayCel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BAC8E1-5543-4930-ADA1-8B3A60580405}" name="Sort" displayName="Sort" ref="A1:D7">
  <autoFilter ref="A1:D7" xr:uid="{8DBAC8E1-5543-4930-ADA1-8B3A60580405}"/>
  <sortState xmlns:xlrd2="http://schemas.microsoft.com/office/spreadsheetml/2017/richdata2" ref="A2:D7">
    <sortCondition sortBy="cellColor" ref="D2:D7" dxfId="10"/>
  </sortState>
  <tableColumns count="4">
    <tableColumn id="1" xr3:uid="{6A6B9966-D8DA-4479-BCB2-237CD258B88D}" name="Expense date" totalsRowLabel="Total" dataCellStyle="Date"/>
    <tableColumn id="2" xr3:uid="{7FF68E1E-AC97-42E7-ACF5-90228ED77202}" name="Employee"/>
    <tableColumn id="4" xr3:uid="{060E5F66-0759-42F8-8AE7-7FE9A5065689}" name="Food"/>
    <tableColumn id="5" xr3:uid="{56FD4B2B-3C24-48DA-93F9-0BFB346F282D}" name="Hotel" totalsRowFunction="sum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Sort by date, or by color sample table with four columns: Expense date, Employee, Food, and Hotel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F2A8EA-E1DD-4B89-9E71-86F0FC7294E7}" name="AnalyzeData" displayName="AnalyzeData" ref="A1:F10" totalsRowShown="0" headerRowDxfId="9">
  <autoFilter ref="A1:F10" xr:uid="{5FF2A8EA-E1DD-4B89-9E71-86F0FC7294E7}"/>
  <tableColumns count="6">
    <tableColumn id="2" xr3:uid="{16B18E1B-7D21-4739-B070-EA4EC725218F}" name="Product"/>
    <tableColumn id="6" xr3:uid="{B04A865B-2D30-4741-8C8B-08ECBE3928EA}" name="Salesperson"/>
    <tableColumn id="3" xr3:uid="{3103ED88-B7E7-410A-8260-81EDE9D29E78}" name="Oct" dataDxfId="8" totalsRowDxfId="7" dataCellStyle="Currency"/>
    <tableColumn id="4" xr3:uid="{9E6DEA52-42D4-43F8-B13B-8D0450461859}" name="Nov" dataDxfId="6" totalsRowDxfId="5" dataCellStyle="Currency"/>
    <tableColumn id="5" xr3:uid="{C6CDD317-F43D-4B26-B245-B8FFF62DAA7C}" name="Dec" dataDxfId="4" totalsRowDxfId="3" dataCellStyle="Currency"/>
    <tableColumn id="1" xr3:uid="{8070AAA2-D6BA-46E2-8117-5857420A2634}" name="Sum" dataDxfId="2" dataCellStyle="Currency">
      <calculatedColumnFormula>SUM(AnalyzeData[[#This Row],[Oct]:[Dec]])</calculatedColumnFormula>
    </tableColumn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Quick Analysis table for filtering data. This sample data has Department, Category, Oct, Nov, and Dec amounts with sample data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E72B2C-E77F-42CA-A871-F5D0B6051054}" name="Sales" displayName="Sales" ref="A1:C9" totalsRowShown="0" headerRowDxfId="1">
  <autoFilter ref="A1:C9" xr:uid="{E1E72B2C-E77F-42CA-A871-F5D0B6051054}"/>
  <tableColumns count="3">
    <tableColumn id="1" xr3:uid="{3F73D9E1-BC5B-43EB-BBD3-96B1DEFD0AF7}" name="Salesperson"/>
    <tableColumn id="2" xr3:uid="{68241918-2AC8-4F8B-BF97-3357013830A3}" name="Product"/>
    <tableColumn id="3" xr3:uid="{97AF900A-81EB-4279-93F1-2C904F386471}" name="Revenue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5E44-7020-44CF-AC98-A7CBDE1A7753}">
  <dimension ref="A1:G10"/>
  <sheetViews>
    <sheetView workbookViewId="0">
      <selection activeCell="E16" sqref="E16"/>
    </sheetView>
  </sheetViews>
  <sheetFormatPr defaultRowHeight="14.4" x14ac:dyDescent="0.3"/>
  <cols>
    <col min="1" max="1" width="28.6640625" bestFit="1" customWidth="1"/>
    <col min="2" max="2" width="15.109375" customWidth="1"/>
    <col min="3" max="3" width="19.44140625" bestFit="1" customWidth="1"/>
    <col min="4" max="4" width="14.88671875" bestFit="1" customWidth="1"/>
  </cols>
  <sheetData>
    <row r="1" spans="1:7" x14ac:dyDescent="0.3">
      <c r="A1" s="40" t="s">
        <v>93</v>
      </c>
      <c r="B1" s="40" t="s">
        <v>80</v>
      </c>
      <c r="C1" s="40" t="s">
        <v>81</v>
      </c>
      <c r="D1" s="40" t="s">
        <v>0</v>
      </c>
    </row>
    <row r="2" spans="1:7" x14ac:dyDescent="0.3">
      <c r="A2" s="2" t="s">
        <v>124</v>
      </c>
      <c r="B2" t="s">
        <v>125</v>
      </c>
      <c r="C2" t="s">
        <v>126</v>
      </c>
      <c r="D2" t="s">
        <v>127</v>
      </c>
      <c r="G2" s="5" t="s">
        <v>1</v>
      </c>
    </row>
    <row r="3" spans="1:7" x14ac:dyDescent="0.3">
      <c r="A3" s="2" t="s">
        <v>94</v>
      </c>
      <c r="B3" t="s">
        <v>15</v>
      </c>
      <c r="C3" t="s">
        <v>102</v>
      </c>
      <c r="D3" t="s">
        <v>103</v>
      </c>
    </row>
    <row r="4" spans="1:7" x14ac:dyDescent="0.3">
      <c r="A4" s="2" t="s">
        <v>95</v>
      </c>
      <c r="B4" t="s">
        <v>104</v>
      </c>
      <c r="C4" t="s">
        <v>105</v>
      </c>
      <c r="D4" t="s">
        <v>106</v>
      </c>
    </row>
    <row r="5" spans="1:7" x14ac:dyDescent="0.3">
      <c r="A5" s="2" t="s">
        <v>96</v>
      </c>
      <c r="B5" t="s">
        <v>107</v>
      </c>
      <c r="C5" t="s">
        <v>108</v>
      </c>
      <c r="D5" t="s">
        <v>109</v>
      </c>
    </row>
    <row r="6" spans="1:7" x14ac:dyDescent="0.3">
      <c r="A6" s="2" t="s">
        <v>97</v>
      </c>
      <c r="B6" t="s">
        <v>110</v>
      </c>
      <c r="C6" t="s">
        <v>102</v>
      </c>
      <c r="D6" t="s">
        <v>111</v>
      </c>
    </row>
    <row r="7" spans="1:7" x14ac:dyDescent="0.3">
      <c r="A7" s="2" t="s">
        <v>98</v>
      </c>
      <c r="B7" t="s">
        <v>112</v>
      </c>
      <c r="C7" t="s">
        <v>113</v>
      </c>
      <c r="D7" t="s">
        <v>114</v>
      </c>
    </row>
    <row r="8" spans="1:7" x14ac:dyDescent="0.3">
      <c r="A8" s="2" t="s">
        <v>99</v>
      </c>
      <c r="B8" t="s">
        <v>115</v>
      </c>
      <c r="C8" t="s">
        <v>116</v>
      </c>
      <c r="D8" t="s">
        <v>117</v>
      </c>
    </row>
    <row r="9" spans="1:7" x14ac:dyDescent="0.3">
      <c r="A9" s="2" t="s">
        <v>100</v>
      </c>
      <c r="B9" t="s">
        <v>118</v>
      </c>
      <c r="C9" t="s">
        <v>119</v>
      </c>
      <c r="D9" t="s">
        <v>120</v>
      </c>
    </row>
    <row r="10" spans="1:7" x14ac:dyDescent="0.3">
      <c r="A10" s="3" t="s">
        <v>101</v>
      </c>
      <c r="B10" t="s">
        <v>121</v>
      </c>
      <c r="C10" s="4" t="s">
        <v>122</v>
      </c>
      <c r="D10" s="4" t="s">
        <v>123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13258-9317-4544-ACD8-27D769B12A14}">
  <dimension ref="A1:F9"/>
  <sheetViews>
    <sheetView workbookViewId="0">
      <selection activeCell="C8" sqref="C8"/>
    </sheetView>
  </sheetViews>
  <sheetFormatPr defaultRowHeight="14.4" x14ac:dyDescent="0.3"/>
  <cols>
    <col min="1" max="2" width="10.44140625" customWidth="1"/>
  </cols>
  <sheetData>
    <row r="1" spans="1:6" x14ac:dyDescent="0.3">
      <c r="A1" s="41" t="s">
        <v>2</v>
      </c>
      <c r="B1" s="41" t="s">
        <v>3</v>
      </c>
    </row>
    <row r="2" spans="1:6" x14ac:dyDescent="0.3">
      <c r="A2" s="6" t="s">
        <v>124</v>
      </c>
      <c r="B2" s="6" t="s">
        <v>125</v>
      </c>
      <c r="E2" s="5" t="s">
        <v>9</v>
      </c>
    </row>
    <row r="3" spans="1:6" x14ac:dyDescent="0.3">
      <c r="A3" s="6" t="s">
        <v>4</v>
      </c>
      <c r="B3" s="6">
        <v>50</v>
      </c>
    </row>
    <row r="4" spans="1:6" x14ac:dyDescent="0.3">
      <c r="A4" s="6" t="s">
        <v>5</v>
      </c>
      <c r="B4" s="6">
        <v>100</v>
      </c>
    </row>
    <row r="5" spans="1:6" x14ac:dyDescent="0.3">
      <c r="A5" s="6" t="s">
        <v>6</v>
      </c>
      <c r="B5" s="6">
        <v>40</v>
      </c>
    </row>
    <row r="6" spans="1:6" x14ac:dyDescent="0.3">
      <c r="A6" s="6" t="s">
        <v>7</v>
      </c>
      <c r="B6" s="6">
        <v>50</v>
      </c>
    </row>
    <row r="7" spans="1:6" x14ac:dyDescent="0.3">
      <c r="A7" s="6" t="s">
        <v>8</v>
      </c>
      <c r="B7" s="6">
        <v>20</v>
      </c>
    </row>
    <row r="8" spans="1:6" ht="15" thickBot="1" x14ac:dyDescent="0.35">
      <c r="A8" s="1" t="s">
        <v>2</v>
      </c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</row>
    <row r="9" spans="1:6" ht="15" thickBot="1" x14ac:dyDescent="0.35">
      <c r="A9" s="1" t="s">
        <v>3</v>
      </c>
      <c r="B9" s="6">
        <v>50</v>
      </c>
      <c r="C9" s="6">
        <v>100</v>
      </c>
      <c r="D9" s="6">
        <v>40</v>
      </c>
      <c r="E9" s="6">
        <v>50</v>
      </c>
      <c r="F9" s="6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4E624-7950-45AF-A264-07DF55528A1D}">
  <dimension ref="A1:F7"/>
  <sheetViews>
    <sheetView workbookViewId="0">
      <selection activeCell="I15" sqref="I15"/>
    </sheetView>
  </sheetViews>
  <sheetFormatPr defaultRowHeight="14.4" x14ac:dyDescent="0.3"/>
  <cols>
    <col min="1" max="1" width="15.109375" bestFit="1" customWidth="1"/>
    <col min="2" max="2" width="14.109375" customWidth="1"/>
    <col min="3" max="3" width="12.33203125" customWidth="1"/>
    <col min="4" max="4" width="13.44140625" customWidth="1"/>
  </cols>
  <sheetData>
    <row r="1" spans="1:6" x14ac:dyDescent="0.3">
      <c r="A1" t="s">
        <v>10</v>
      </c>
      <c r="B1" t="s">
        <v>11</v>
      </c>
      <c r="C1" t="s">
        <v>12</v>
      </c>
      <c r="D1" t="s">
        <v>13</v>
      </c>
    </row>
    <row r="2" spans="1:6" x14ac:dyDescent="0.3">
      <c r="A2" s="19">
        <f ca="1">TODAY()-2</f>
        <v>45575</v>
      </c>
      <c r="B2" s="20" t="s">
        <v>14</v>
      </c>
      <c r="C2" s="21">
        <v>21</v>
      </c>
      <c r="D2" s="22">
        <v>39820</v>
      </c>
      <c r="F2" s="5" t="s">
        <v>84</v>
      </c>
    </row>
    <row r="3" spans="1:6" x14ac:dyDescent="0.3">
      <c r="A3" s="23">
        <f ca="1">TODAY()</f>
        <v>45577</v>
      </c>
      <c r="B3" s="24" t="s">
        <v>17</v>
      </c>
      <c r="C3" s="25">
        <v>30</v>
      </c>
      <c r="D3" s="25">
        <v>51611</v>
      </c>
    </row>
    <row r="4" spans="1:6" x14ac:dyDescent="0.3">
      <c r="A4" s="26">
        <f ca="1">TODAY()-4</f>
        <v>45573</v>
      </c>
      <c r="B4" s="27" t="s">
        <v>18</v>
      </c>
      <c r="C4" s="28">
        <v>69</v>
      </c>
      <c r="D4" s="28">
        <v>40528</v>
      </c>
    </row>
    <row r="5" spans="1:6" x14ac:dyDescent="0.3">
      <c r="A5" s="29">
        <f ca="1">TODAY()-5</f>
        <v>45572</v>
      </c>
      <c r="B5" s="30" t="s">
        <v>19</v>
      </c>
      <c r="C5" s="31">
        <v>45</v>
      </c>
      <c r="D5" s="32">
        <v>82000</v>
      </c>
    </row>
    <row r="6" spans="1:6" x14ac:dyDescent="0.3">
      <c r="A6" s="33">
        <f ca="1">TODAY()-3</f>
        <v>45574</v>
      </c>
      <c r="B6" s="34" t="s">
        <v>15</v>
      </c>
      <c r="C6" s="35">
        <v>62</v>
      </c>
      <c r="D6" s="35">
        <v>62112</v>
      </c>
    </row>
    <row r="7" spans="1:6" x14ac:dyDescent="0.3">
      <c r="A7" s="36">
        <f ca="1">TODAY()-6</f>
        <v>45571</v>
      </c>
      <c r="B7" s="37" t="s">
        <v>16</v>
      </c>
      <c r="C7" s="38">
        <v>25</v>
      </c>
      <c r="D7" s="39">
        <v>43850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8B1EC-C08C-47C2-BE46-621C9C4670FF}">
  <dimension ref="A1:I10"/>
  <sheetViews>
    <sheetView workbookViewId="0">
      <selection activeCell="F13" sqref="F13"/>
    </sheetView>
  </sheetViews>
  <sheetFormatPr defaultRowHeight="14.4" x14ac:dyDescent="0.3"/>
  <cols>
    <col min="1" max="1" width="15.33203125" customWidth="1"/>
    <col min="2" max="2" width="12.109375" customWidth="1"/>
    <col min="3" max="3" width="10.109375" customWidth="1"/>
    <col min="4" max="4" width="10.33203125" customWidth="1"/>
    <col min="5" max="5" width="11" customWidth="1"/>
    <col min="6" max="6" width="9.109375" style="5"/>
  </cols>
  <sheetData>
    <row r="1" spans="1:9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s="5" t="s">
        <v>128</v>
      </c>
    </row>
    <row r="2" spans="1:9" x14ac:dyDescent="0.3">
      <c r="A2" t="s">
        <v>25</v>
      </c>
      <c r="B2" t="s">
        <v>26</v>
      </c>
      <c r="C2">
        <v>30000</v>
      </c>
      <c r="D2">
        <v>80000</v>
      </c>
      <c r="E2">
        <v>30000</v>
      </c>
      <c r="F2" s="5">
        <f>SUM(C2:E2)</f>
        <v>140000</v>
      </c>
      <c r="I2" s="5" t="s">
        <v>37</v>
      </c>
    </row>
    <row r="3" spans="1:9" x14ac:dyDescent="0.3">
      <c r="A3" t="s">
        <v>25</v>
      </c>
      <c r="B3" t="s">
        <v>27</v>
      </c>
      <c r="C3">
        <v>10000</v>
      </c>
      <c r="D3">
        <v>30000</v>
      </c>
      <c r="E3">
        <v>40000</v>
      </c>
      <c r="F3" s="5">
        <f t="shared" ref="F3:F9" si="0">SUM(C3:E3)</f>
        <v>80000</v>
      </c>
      <c r="I3" s="5" t="s">
        <v>38</v>
      </c>
    </row>
    <row r="4" spans="1:9" x14ac:dyDescent="0.3">
      <c r="A4" t="s">
        <v>28</v>
      </c>
      <c r="B4" t="s">
        <v>29</v>
      </c>
      <c r="C4">
        <v>30000</v>
      </c>
      <c r="D4">
        <v>15000</v>
      </c>
      <c r="E4">
        <v>20000</v>
      </c>
      <c r="F4" s="5">
        <f t="shared" si="0"/>
        <v>65000</v>
      </c>
    </row>
    <row r="5" spans="1:9" x14ac:dyDescent="0.3">
      <c r="A5" t="s">
        <v>28</v>
      </c>
      <c r="B5" t="s">
        <v>30</v>
      </c>
      <c r="C5">
        <v>25000</v>
      </c>
      <c r="D5">
        <v>80000</v>
      </c>
      <c r="E5">
        <v>120000</v>
      </c>
      <c r="F5" s="5">
        <f t="shared" si="0"/>
        <v>225000</v>
      </c>
    </row>
    <row r="6" spans="1:9" x14ac:dyDescent="0.3">
      <c r="A6" t="s">
        <v>31</v>
      </c>
      <c r="B6" t="s">
        <v>32</v>
      </c>
      <c r="C6">
        <v>80000</v>
      </c>
      <c r="D6">
        <v>40000</v>
      </c>
      <c r="E6">
        <v>20000</v>
      </c>
      <c r="F6" s="5">
        <f t="shared" si="0"/>
        <v>140000</v>
      </c>
    </row>
    <row r="7" spans="1:9" x14ac:dyDescent="0.3">
      <c r="A7" t="s">
        <v>31</v>
      </c>
      <c r="B7" t="s">
        <v>33</v>
      </c>
      <c r="C7">
        <v>90000</v>
      </c>
      <c r="D7">
        <v>35000</v>
      </c>
      <c r="E7">
        <v>25000</v>
      </c>
      <c r="F7" s="5">
        <f t="shared" si="0"/>
        <v>150000</v>
      </c>
    </row>
    <row r="8" spans="1:9" x14ac:dyDescent="0.3">
      <c r="A8" t="s">
        <v>34</v>
      </c>
      <c r="B8" t="s">
        <v>35</v>
      </c>
      <c r="C8">
        <v>90000</v>
      </c>
      <c r="D8">
        <v>110000</v>
      </c>
      <c r="E8">
        <v>200000</v>
      </c>
      <c r="F8" s="5">
        <f t="shared" si="0"/>
        <v>400000</v>
      </c>
    </row>
    <row r="9" spans="1:9" x14ac:dyDescent="0.3">
      <c r="A9" t="s">
        <v>34</v>
      </c>
      <c r="B9" t="s">
        <v>36</v>
      </c>
      <c r="C9">
        <v>75000</v>
      </c>
      <c r="D9">
        <v>82000</v>
      </c>
      <c r="E9">
        <v>150000</v>
      </c>
      <c r="F9" s="5">
        <f t="shared" si="0"/>
        <v>307000</v>
      </c>
    </row>
    <row r="10" spans="1:9" x14ac:dyDescent="0.3">
      <c r="A10" s="42" t="s">
        <v>128</v>
      </c>
      <c r="B10" s="42"/>
      <c r="C10" s="42">
        <f>SUM(C2:C9)</f>
        <v>430000</v>
      </c>
      <c r="D10" s="42">
        <f t="shared" ref="D10:F10" si="1">SUM(D2:D9)</f>
        <v>472000</v>
      </c>
      <c r="E10" s="42">
        <f t="shared" si="1"/>
        <v>605000</v>
      </c>
      <c r="F10" s="42">
        <f t="shared" si="1"/>
        <v>1507000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4594-8C8A-404A-9B55-F0DE0D99C640}">
  <dimension ref="A1:R13"/>
  <sheetViews>
    <sheetView workbookViewId="0">
      <selection activeCell="C10" sqref="C10"/>
    </sheetView>
  </sheetViews>
  <sheetFormatPr defaultRowHeight="14.4" x14ac:dyDescent="0.3"/>
  <cols>
    <col min="1" max="1" width="12.44140625" customWidth="1"/>
    <col min="2" max="2" width="15" customWidth="1"/>
    <col min="3" max="3" width="11.109375" bestFit="1" customWidth="1"/>
    <col min="4" max="4" width="10.77734375" bestFit="1" customWidth="1"/>
    <col min="5" max="5" width="15.5546875" customWidth="1"/>
  </cols>
  <sheetData>
    <row r="1" spans="1:18" ht="15" thickBot="1" x14ac:dyDescent="0.35">
      <c r="A1" s="9" t="s">
        <v>12</v>
      </c>
      <c r="B1" s="9" t="s">
        <v>20</v>
      </c>
      <c r="C1" s="17" t="s">
        <v>90</v>
      </c>
      <c r="D1" s="43" t="s">
        <v>20</v>
      </c>
      <c r="E1" s="8" t="s">
        <v>20</v>
      </c>
    </row>
    <row r="2" spans="1:18" x14ac:dyDescent="0.3">
      <c r="A2" s="6" t="s">
        <v>39</v>
      </c>
      <c r="B2" s="6" t="s">
        <v>147</v>
      </c>
      <c r="C2" s="18" t="s">
        <v>34</v>
      </c>
      <c r="D2" t="s">
        <v>86</v>
      </c>
      <c r="E2" s="2" t="s">
        <v>25</v>
      </c>
      <c r="J2" s="5" t="s">
        <v>45</v>
      </c>
      <c r="R2" t="s">
        <v>147</v>
      </c>
    </row>
    <row r="3" spans="1:18" x14ac:dyDescent="0.3">
      <c r="A3" s="6" t="s">
        <v>35</v>
      </c>
      <c r="B3" s="6" t="s">
        <v>86</v>
      </c>
      <c r="C3" s="18" t="s">
        <v>87</v>
      </c>
      <c r="D3" t="s">
        <v>148</v>
      </c>
      <c r="E3" s="6" t="s">
        <v>86</v>
      </c>
      <c r="R3" t="s">
        <v>148</v>
      </c>
    </row>
    <row r="4" spans="1:18" x14ac:dyDescent="0.3">
      <c r="A4" s="6" t="s">
        <v>40</v>
      </c>
      <c r="B4" s="6" t="s">
        <v>147</v>
      </c>
      <c r="C4" s="18" t="s">
        <v>88</v>
      </c>
      <c r="D4" t="s">
        <v>25</v>
      </c>
      <c r="E4" s="2" t="s">
        <v>85</v>
      </c>
      <c r="R4" t="s">
        <v>149</v>
      </c>
    </row>
    <row r="5" spans="1:18" x14ac:dyDescent="0.3">
      <c r="A5" s="6" t="s">
        <v>41</v>
      </c>
      <c r="B5" s="6" t="s">
        <v>147</v>
      </c>
      <c r="C5" s="18" t="s">
        <v>89</v>
      </c>
      <c r="D5" t="s">
        <v>148</v>
      </c>
      <c r="E5" t="s">
        <v>147</v>
      </c>
      <c r="R5" t="s">
        <v>150</v>
      </c>
    </row>
    <row r="6" spans="1:18" x14ac:dyDescent="0.3">
      <c r="A6" s="6" t="s">
        <v>42</v>
      </c>
      <c r="B6" s="6" t="s">
        <v>150</v>
      </c>
      <c r="C6" s="18" t="s">
        <v>91</v>
      </c>
      <c r="D6" t="s">
        <v>86</v>
      </c>
      <c r="E6" t="s">
        <v>148</v>
      </c>
      <c r="R6" t="s">
        <v>25</v>
      </c>
    </row>
    <row r="7" spans="1:18" x14ac:dyDescent="0.3">
      <c r="A7" s="6" t="s">
        <v>43</v>
      </c>
      <c r="B7" s="6" t="s">
        <v>150</v>
      </c>
      <c r="C7" s="18" t="s">
        <v>92</v>
      </c>
      <c r="D7" t="s">
        <v>149</v>
      </c>
      <c r="E7" t="s">
        <v>149</v>
      </c>
      <c r="R7" t="s">
        <v>86</v>
      </c>
    </row>
    <row r="8" spans="1:18" x14ac:dyDescent="0.3">
      <c r="A8" s="6" t="s">
        <v>44</v>
      </c>
      <c r="B8" s="6" t="s">
        <v>86</v>
      </c>
      <c r="C8" s="18"/>
      <c r="E8" t="s">
        <v>150</v>
      </c>
      <c r="R8" t="s">
        <v>151</v>
      </c>
    </row>
    <row r="9" spans="1:18" x14ac:dyDescent="0.3">
      <c r="A9" s="6" t="s">
        <v>4</v>
      </c>
      <c r="B9" s="6" t="s">
        <v>151</v>
      </c>
    </row>
    <row r="10" spans="1:18" x14ac:dyDescent="0.3">
      <c r="A10" s="6" t="s">
        <v>36</v>
      </c>
      <c r="B10" s="6" t="s">
        <v>86</v>
      </c>
    </row>
    <row r="11" spans="1:18" x14ac:dyDescent="0.3">
      <c r="A11" s="6" t="s">
        <v>6</v>
      </c>
      <c r="B11" s="6" t="s">
        <v>151</v>
      </c>
    </row>
    <row r="12" spans="1:18" x14ac:dyDescent="0.3">
      <c r="A12" s="6" t="s">
        <v>7</v>
      </c>
      <c r="B12" s="6" t="s">
        <v>151</v>
      </c>
    </row>
    <row r="13" spans="1:18" x14ac:dyDescent="0.3">
      <c r="A13" s="6" t="s">
        <v>8</v>
      </c>
      <c r="B13" s="6" t="s">
        <v>151</v>
      </c>
    </row>
  </sheetData>
  <dataValidations count="2">
    <dataValidation type="list" allowBlank="1" showInputMessage="1" showErrorMessage="1" sqref="B2:B13 D2:D7" xr:uid="{5BD5900F-356C-4AD5-B658-1E4A30DB351A}">
      <formula1>$E$2:$E$8</formula1>
    </dataValidation>
    <dataValidation type="list" allowBlank="1" showInputMessage="1" showErrorMessage="1" sqref="C2:C7" xr:uid="{63D6B6A1-F72B-42DF-95B7-FA3521EB2071}">
      <formula1>$E$2:$E$4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50AC-3D4F-48B0-8377-517876E5BEE2}">
  <dimension ref="A1:N25"/>
  <sheetViews>
    <sheetView zoomScale="77" zoomScaleNormal="77" workbookViewId="0">
      <selection activeCell="Q35" sqref="Q35"/>
    </sheetView>
  </sheetViews>
  <sheetFormatPr defaultRowHeight="14.4" x14ac:dyDescent="0.3"/>
  <cols>
    <col min="1" max="2" width="14.109375" customWidth="1"/>
    <col min="3" max="3" width="14.6640625" customWidth="1"/>
    <col min="4" max="4" width="14.44140625" customWidth="1"/>
    <col min="5" max="6" width="14" bestFit="1" customWidth="1"/>
  </cols>
  <sheetData>
    <row r="1" spans="1:14" x14ac:dyDescent="0.3">
      <c r="A1" s="13" t="s">
        <v>54</v>
      </c>
      <c r="B1" s="13" t="s">
        <v>46</v>
      </c>
      <c r="C1" s="13" t="s">
        <v>22</v>
      </c>
      <c r="D1" s="13" t="s">
        <v>23</v>
      </c>
      <c r="E1" s="13" t="s">
        <v>24</v>
      </c>
      <c r="F1" s="16" t="s">
        <v>82</v>
      </c>
    </row>
    <row r="2" spans="1:14" x14ac:dyDescent="0.3">
      <c r="A2" t="s">
        <v>26</v>
      </c>
      <c r="B2" t="s">
        <v>47</v>
      </c>
      <c r="C2" s="10">
        <v>390000</v>
      </c>
      <c r="D2" s="10">
        <v>280000</v>
      </c>
      <c r="E2" s="10">
        <v>300500</v>
      </c>
      <c r="F2" s="15">
        <f>SUM(AnalyzeData[[#This Row],[Oct]:[Dec]])</f>
        <v>970500</v>
      </c>
      <c r="I2" s="5" t="s">
        <v>55</v>
      </c>
      <c r="N2" s="5"/>
    </row>
    <row r="3" spans="1:14" x14ac:dyDescent="0.3">
      <c r="A3" t="s">
        <v>27</v>
      </c>
      <c r="B3" t="s">
        <v>48</v>
      </c>
      <c r="C3" s="10">
        <v>105000</v>
      </c>
      <c r="D3" s="10">
        <v>130005</v>
      </c>
      <c r="E3" s="10">
        <v>400500</v>
      </c>
      <c r="F3" s="15">
        <f>SUM(AnalyzeData[[#This Row],[Oct]:[Dec]])</f>
        <v>635505</v>
      </c>
      <c r="I3" s="5" t="s">
        <v>56</v>
      </c>
    </row>
    <row r="4" spans="1:14" x14ac:dyDescent="0.3">
      <c r="A4" t="s">
        <v>29</v>
      </c>
      <c r="B4" t="s">
        <v>49</v>
      </c>
      <c r="C4" s="10">
        <v>130000</v>
      </c>
      <c r="D4" s="10">
        <v>150400</v>
      </c>
      <c r="E4" s="10">
        <v>202000</v>
      </c>
      <c r="F4" s="15">
        <f>SUM(AnalyzeData[[#This Row],[Oct]:[Dec]])</f>
        <v>482400</v>
      </c>
      <c r="I4" s="5" t="s">
        <v>57</v>
      </c>
    </row>
    <row r="5" spans="1:14" x14ac:dyDescent="0.3">
      <c r="A5" t="s">
        <v>30</v>
      </c>
      <c r="B5" t="s">
        <v>48</v>
      </c>
      <c r="C5" s="10">
        <v>255000</v>
      </c>
      <c r="D5" s="10">
        <v>880000</v>
      </c>
      <c r="E5" s="10">
        <v>120000</v>
      </c>
      <c r="F5" s="15">
        <f>SUM(AnalyzeData[[#This Row],[Oct]:[Dec]])</f>
        <v>1255000</v>
      </c>
      <c r="I5" s="5" t="s">
        <v>58</v>
      </c>
    </row>
    <row r="6" spans="1:14" x14ac:dyDescent="0.3">
      <c r="A6" t="s">
        <v>32</v>
      </c>
      <c r="B6" t="s">
        <v>50</v>
      </c>
      <c r="C6" s="10">
        <v>85000</v>
      </c>
      <c r="D6" s="10">
        <v>145000</v>
      </c>
      <c r="E6" s="10">
        <v>208000</v>
      </c>
      <c r="F6" s="15">
        <f>SUM(AnalyzeData[[#This Row],[Oct]:[Dec]])</f>
        <v>438000</v>
      </c>
    </row>
    <row r="7" spans="1:14" x14ac:dyDescent="0.3">
      <c r="A7" t="s">
        <v>33</v>
      </c>
      <c r="B7" t="s">
        <v>51</v>
      </c>
      <c r="C7" s="10">
        <v>190000</v>
      </c>
      <c r="D7" s="10">
        <v>355000</v>
      </c>
      <c r="E7" s="10">
        <v>225000</v>
      </c>
      <c r="F7" s="15">
        <f>SUM(AnalyzeData[[#This Row],[Oct]:[Dec]])</f>
        <v>770000</v>
      </c>
    </row>
    <row r="8" spans="1:14" x14ac:dyDescent="0.3">
      <c r="A8" t="s">
        <v>35</v>
      </c>
      <c r="B8" t="s">
        <v>52</v>
      </c>
      <c r="C8" s="10">
        <v>195000</v>
      </c>
      <c r="D8" s="10">
        <v>110000</v>
      </c>
      <c r="E8" s="10">
        <v>200000</v>
      </c>
      <c r="F8" s="15">
        <f>SUM(AnalyzeData[[#This Row],[Oct]:[Dec]])</f>
        <v>505000</v>
      </c>
    </row>
    <row r="9" spans="1:14" x14ac:dyDescent="0.3">
      <c r="A9" t="s">
        <v>36</v>
      </c>
      <c r="B9" t="s">
        <v>53</v>
      </c>
      <c r="C9" s="10">
        <v>275000</v>
      </c>
      <c r="D9" s="10">
        <v>382000</v>
      </c>
      <c r="E9" s="10">
        <v>150000</v>
      </c>
      <c r="F9" s="15">
        <f>SUM(AnalyzeData[[#This Row],[Oct]:[Dec]])</f>
        <v>807000</v>
      </c>
    </row>
    <row r="10" spans="1:14" x14ac:dyDescent="0.3">
      <c r="A10" t="s">
        <v>128</v>
      </c>
      <c r="C10" s="10">
        <f>SUM(C2:C9)</f>
        <v>1625000</v>
      </c>
      <c r="D10" s="10">
        <f t="shared" ref="D10:E10" si="0">SUM(D2:D9)</f>
        <v>2432405</v>
      </c>
      <c r="E10" s="10">
        <f t="shared" si="0"/>
        <v>1806000</v>
      </c>
      <c r="F10" s="10">
        <f>SUM(AnalyzeData[[#This Row],[Oct]:[Dec]])</f>
        <v>5863405</v>
      </c>
    </row>
    <row r="13" spans="1:14" x14ac:dyDescent="0.3">
      <c r="B13" s="5" t="s">
        <v>55</v>
      </c>
    </row>
    <row r="14" spans="1:14" x14ac:dyDescent="0.3">
      <c r="B14" t="s">
        <v>131</v>
      </c>
      <c r="D14" s="5"/>
    </row>
    <row r="15" spans="1:14" x14ac:dyDescent="0.3">
      <c r="C15" t="s">
        <v>132</v>
      </c>
      <c r="D15" s="5"/>
    </row>
    <row r="16" spans="1:14" x14ac:dyDescent="0.3">
      <c r="C16" t="s">
        <v>129</v>
      </c>
    </row>
    <row r="17" spans="2:9" x14ac:dyDescent="0.3">
      <c r="B17" t="s">
        <v>130</v>
      </c>
    </row>
    <row r="19" spans="2:9" x14ac:dyDescent="0.3">
      <c r="B19" s="5" t="s">
        <v>56</v>
      </c>
      <c r="I19" s="5" t="s">
        <v>57</v>
      </c>
    </row>
    <row r="20" spans="2:9" x14ac:dyDescent="0.3">
      <c r="I20" t="s">
        <v>133</v>
      </c>
    </row>
    <row r="21" spans="2:9" x14ac:dyDescent="0.3">
      <c r="I21" t="s">
        <v>134</v>
      </c>
    </row>
    <row r="24" spans="2:9" x14ac:dyDescent="0.3">
      <c r="I24" s="5" t="s">
        <v>58</v>
      </c>
    </row>
    <row r="25" spans="2:9" x14ac:dyDescent="0.3">
      <c r="I25" t="s">
        <v>135</v>
      </c>
    </row>
  </sheetData>
  <phoneticPr fontId="7" type="noConversion"/>
  <conditionalFormatting sqref="C2:F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{735C9ACC-EA97-45E9-B821-82BED0C83ED2}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5C9ACC-EA97-45E9-B821-82BED0C83E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C2:F10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90DE-261B-4C73-ADD8-F38A1B1079EA}">
  <dimension ref="A1:H23"/>
  <sheetViews>
    <sheetView workbookViewId="0">
      <selection activeCell="G18" sqref="G18"/>
    </sheetView>
  </sheetViews>
  <sheetFormatPr defaultRowHeight="14.4" x14ac:dyDescent="0.3"/>
  <cols>
    <col min="1" max="1" width="13.109375" bestFit="1" customWidth="1"/>
    <col min="2" max="2" width="15.5546875" bestFit="1" customWidth="1"/>
    <col min="3" max="3" width="12.5546875" bestFit="1" customWidth="1"/>
    <col min="4" max="4" width="11" bestFit="1" customWidth="1"/>
    <col min="5" max="5" width="10.5546875" bestFit="1" customWidth="1"/>
    <col min="6" max="6" width="11.109375" bestFit="1" customWidth="1"/>
    <col min="7" max="7" width="10.6640625" bestFit="1" customWidth="1"/>
    <col min="8" max="8" width="14.6640625" bestFit="1" customWidth="1"/>
    <col min="9" max="9" width="11.33203125" bestFit="1" customWidth="1"/>
  </cols>
  <sheetData>
    <row r="1" spans="1:8" x14ac:dyDescent="0.3">
      <c r="A1" s="12" t="s">
        <v>46</v>
      </c>
      <c r="B1" s="12" t="s">
        <v>54</v>
      </c>
      <c r="C1" s="12" t="s">
        <v>61</v>
      </c>
    </row>
    <row r="2" spans="1:8" x14ac:dyDescent="0.3">
      <c r="A2" s="7" t="s">
        <v>47</v>
      </c>
      <c r="B2" s="7" t="s">
        <v>26</v>
      </c>
      <c r="C2" s="11">
        <v>390000</v>
      </c>
      <c r="H2" t="s">
        <v>59</v>
      </c>
    </row>
    <row r="3" spans="1:8" x14ac:dyDescent="0.3">
      <c r="A3" t="s">
        <v>48</v>
      </c>
      <c r="B3" t="s">
        <v>27</v>
      </c>
      <c r="C3" s="10">
        <v>105000</v>
      </c>
      <c r="H3" s="5" t="s">
        <v>60</v>
      </c>
    </row>
    <row r="4" spans="1:8" x14ac:dyDescent="0.3">
      <c r="A4" s="7" t="s">
        <v>49</v>
      </c>
      <c r="B4" s="7" t="s">
        <v>29</v>
      </c>
      <c r="C4" s="11">
        <v>130000</v>
      </c>
      <c r="H4" s="5" t="s">
        <v>62</v>
      </c>
    </row>
    <row r="5" spans="1:8" x14ac:dyDescent="0.3">
      <c r="A5" t="s">
        <v>48</v>
      </c>
      <c r="B5" t="s">
        <v>30</v>
      </c>
      <c r="C5" s="10">
        <v>255000</v>
      </c>
      <c r="H5" s="5" t="s">
        <v>57</v>
      </c>
    </row>
    <row r="6" spans="1:8" x14ac:dyDescent="0.3">
      <c r="A6" s="7" t="s">
        <v>50</v>
      </c>
      <c r="B6" s="7" t="s">
        <v>32</v>
      </c>
      <c r="C6" s="11">
        <v>85000</v>
      </c>
      <c r="H6" s="5"/>
    </row>
    <row r="7" spans="1:8" x14ac:dyDescent="0.3">
      <c r="A7" t="s">
        <v>51</v>
      </c>
      <c r="B7" t="s">
        <v>33</v>
      </c>
      <c r="C7" s="10">
        <v>190000</v>
      </c>
    </row>
    <row r="8" spans="1:8" x14ac:dyDescent="0.3">
      <c r="A8" s="7" t="s">
        <v>52</v>
      </c>
      <c r="B8" s="7" t="s">
        <v>35</v>
      </c>
      <c r="C8" s="11">
        <v>195000</v>
      </c>
    </row>
    <row r="9" spans="1:8" x14ac:dyDescent="0.3">
      <c r="A9" t="s">
        <v>53</v>
      </c>
      <c r="B9" t="s">
        <v>36</v>
      </c>
      <c r="C9" s="10">
        <v>275000</v>
      </c>
    </row>
    <row r="13" spans="1:8" x14ac:dyDescent="0.3">
      <c r="C13" s="5"/>
    </row>
    <row r="14" spans="1:8" x14ac:dyDescent="0.3">
      <c r="D14" t="s">
        <v>83</v>
      </c>
    </row>
    <row r="19" spans="3:3" x14ac:dyDescent="0.3">
      <c r="C19" s="5"/>
    </row>
    <row r="23" spans="3:3" x14ac:dyDescent="0.3">
      <c r="C23" s="5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AF067-2C91-4F0C-9F51-1281214AE233}">
  <dimension ref="A2:I24"/>
  <sheetViews>
    <sheetView workbookViewId="0">
      <selection activeCell="M12" sqref="M12"/>
    </sheetView>
  </sheetViews>
  <sheetFormatPr defaultRowHeight="14.4" x14ac:dyDescent="0.3"/>
  <cols>
    <col min="1" max="1" width="12.5546875" bestFit="1" customWidth="1"/>
    <col min="2" max="2" width="14.88671875" bestFit="1" customWidth="1"/>
    <col min="4" max="4" width="12.5546875" bestFit="1" customWidth="1"/>
    <col min="5" max="5" width="14.88671875" bestFit="1" customWidth="1"/>
    <col min="8" max="8" width="12.5546875" bestFit="1" customWidth="1"/>
    <col min="9" max="9" width="14.88671875" bestFit="1" customWidth="1"/>
  </cols>
  <sheetData>
    <row r="2" spans="1:9" x14ac:dyDescent="0.3">
      <c r="D2" s="5" t="s">
        <v>60</v>
      </c>
      <c r="H2" s="5" t="s">
        <v>62</v>
      </c>
    </row>
    <row r="3" spans="1:9" x14ac:dyDescent="0.3">
      <c r="A3" s="44" t="s">
        <v>136</v>
      </c>
      <c r="B3" t="s">
        <v>138</v>
      </c>
      <c r="D3" s="44" t="s">
        <v>136</v>
      </c>
      <c r="E3" t="s">
        <v>138</v>
      </c>
      <c r="H3" s="44" t="s">
        <v>136</v>
      </c>
      <c r="I3" t="s">
        <v>138</v>
      </c>
    </row>
    <row r="4" spans="1:9" x14ac:dyDescent="0.3">
      <c r="A4" s="45" t="s">
        <v>53</v>
      </c>
      <c r="B4" s="46">
        <v>275000</v>
      </c>
      <c r="D4" s="45" t="s">
        <v>47</v>
      </c>
      <c r="E4" s="46">
        <v>390000</v>
      </c>
      <c r="H4" s="45" t="s">
        <v>51</v>
      </c>
      <c r="I4" s="46">
        <v>190000</v>
      </c>
    </row>
    <row r="5" spans="1:9" x14ac:dyDescent="0.3">
      <c r="A5" s="45" t="s">
        <v>52</v>
      </c>
      <c r="B5" s="46">
        <v>195000</v>
      </c>
      <c r="D5" s="45" t="s">
        <v>137</v>
      </c>
      <c r="E5" s="46">
        <v>390000</v>
      </c>
      <c r="H5" s="45" t="s">
        <v>50</v>
      </c>
      <c r="I5" s="46">
        <v>85000</v>
      </c>
    </row>
    <row r="6" spans="1:9" x14ac:dyDescent="0.3">
      <c r="A6" s="45" t="s">
        <v>51</v>
      </c>
      <c r="B6" s="46">
        <v>190000</v>
      </c>
      <c r="H6" s="45" t="s">
        <v>49</v>
      </c>
      <c r="I6" s="46">
        <v>130000</v>
      </c>
    </row>
    <row r="7" spans="1:9" x14ac:dyDescent="0.3">
      <c r="A7" s="45" t="s">
        <v>50</v>
      </c>
      <c r="B7" s="46">
        <v>85000</v>
      </c>
      <c r="D7" t="s">
        <v>139</v>
      </c>
      <c r="H7" s="45" t="s">
        <v>137</v>
      </c>
      <c r="I7" s="46">
        <v>405000</v>
      </c>
    </row>
    <row r="8" spans="1:9" x14ac:dyDescent="0.3">
      <c r="A8" s="45" t="s">
        <v>49</v>
      </c>
      <c r="B8" s="46">
        <v>130000</v>
      </c>
    </row>
    <row r="9" spans="1:9" x14ac:dyDescent="0.3">
      <c r="A9" s="45" t="s">
        <v>47</v>
      </c>
      <c r="B9" s="46">
        <v>390000</v>
      </c>
      <c r="H9" s="45" t="s">
        <v>140</v>
      </c>
    </row>
    <row r="10" spans="1:9" x14ac:dyDescent="0.3">
      <c r="A10" s="45" t="s">
        <v>48</v>
      </c>
      <c r="B10" s="46">
        <v>360000</v>
      </c>
    </row>
    <row r="11" spans="1:9" x14ac:dyDescent="0.3">
      <c r="A11" s="45" t="s">
        <v>137</v>
      </c>
      <c r="B11" s="46">
        <v>1625000</v>
      </c>
    </row>
    <row r="14" spans="1:9" x14ac:dyDescent="0.3">
      <c r="D14" s="5" t="s">
        <v>57</v>
      </c>
    </row>
    <row r="15" spans="1:9" x14ac:dyDescent="0.3">
      <c r="A15" s="44" t="s">
        <v>136</v>
      </c>
      <c r="B15" t="s">
        <v>138</v>
      </c>
      <c r="D15" s="44" t="s">
        <v>136</v>
      </c>
      <c r="E15" t="s">
        <v>138</v>
      </c>
    </row>
    <row r="16" spans="1:9" x14ac:dyDescent="0.3">
      <c r="A16" s="45" t="s">
        <v>35</v>
      </c>
      <c r="B16" s="46">
        <v>195000</v>
      </c>
      <c r="D16" s="45" t="s">
        <v>26</v>
      </c>
      <c r="E16" s="46">
        <v>390000</v>
      </c>
      <c r="G16" t="s">
        <v>141</v>
      </c>
    </row>
    <row r="17" spans="1:7" x14ac:dyDescent="0.3">
      <c r="A17" s="45" t="s">
        <v>29</v>
      </c>
      <c r="B17" s="46">
        <v>130000</v>
      </c>
      <c r="D17" s="45" t="s">
        <v>137</v>
      </c>
      <c r="E17" s="46">
        <v>390000</v>
      </c>
      <c r="G17" t="s">
        <v>142</v>
      </c>
    </row>
    <row r="18" spans="1:7" x14ac:dyDescent="0.3">
      <c r="A18" s="45" t="s">
        <v>36</v>
      </c>
      <c r="B18" s="46">
        <v>275000</v>
      </c>
    </row>
    <row r="19" spans="1:7" x14ac:dyDescent="0.3">
      <c r="A19" s="45" t="s">
        <v>30</v>
      </c>
      <c r="B19" s="46">
        <v>255000</v>
      </c>
    </row>
    <row r="20" spans="1:7" x14ac:dyDescent="0.3">
      <c r="A20" s="45" t="s">
        <v>27</v>
      </c>
      <c r="B20" s="46">
        <v>105000</v>
      </c>
    </row>
    <row r="21" spans="1:7" x14ac:dyDescent="0.3">
      <c r="A21" s="45" t="s">
        <v>33</v>
      </c>
      <c r="B21" s="46">
        <v>190000</v>
      </c>
    </row>
    <row r="22" spans="1:7" x14ac:dyDescent="0.3">
      <c r="A22" s="45" t="s">
        <v>32</v>
      </c>
      <c r="B22" s="46">
        <v>85000</v>
      </c>
    </row>
    <row r="23" spans="1:7" x14ac:dyDescent="0.3">
      <c r="A23" s="45" t="s">
        <v>26</v>
      </c>
      <c r="B23" s="46">
        <v>390000</v>
      </c>
    </row>
    <row r="24" spans="1:7" x14ac:dyDescent="0.3">
      <c r="A24" s="45" t="s">
        <v>137</v>
      </c>
      <c r="B24" s="46">
        <v>1625000</v>
      </c>
    </row>
  </sheetData>
  <conditionalFormatting sqref="A3:B1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{676435BE-797C-4A77-8BE7-51B994803436}</x14:id>
        </ext>
      </extLst>
    </cfRule>
  </conditionalFormatting>
  <conditionalFormatting sqref="H3:I3 H8:I11 H4:H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{C8695427-EE3D-4B2A-B36D-7714CB7C9361}</x14:id>
        </ext>
      </extLst>
    </cfRule>
  </conditionalFormatting>
  <conditionalFormatting sqref="A15:B15 A16:A2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{CE7704BD-E72C-436C-AB92-94AA1D401632}</x14:id>
        </ext>
      </extLst>
    </cfRule>
  </conditionalFormatting>
  <conditionalFormatting sqref="A15:B2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{85294283-D947-48E3-880A-7C2C5BD1DAAE}</x14:id>
        </ext>
      </extLst>
    </cfRule>
  </conditionalFormatting>
  <conditionalFormatting sqref="D15:E15 D16:D2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{412E658D-825F-46AB-8C69-93EDB9EC8C70}</x14:id>
        </ext>
      </extLst>
    </cfRule>
  </conditionalFormatting>
  <conditionalFormatting sqref="D15:E15 D18:E24 D16:D1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{8CC0ABFC-2684-48C6-8ABA-0ECFDBF5CD12}</x14:id>
        </ext>
      </extLst>
    </cfRule>
  </conditionalFormatting>
  <pageMargins left="0.7" right="0.7" top="0.75" bottom="0.75" header="0.3" footer="0.3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6435BE-797C-4A77-8BE7-51B9948034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A3:B11</xm:sqref>
        </x14:conditionalFormatting>
        <x14:conditionalFormatting xmlns:xm="http://schemas.microsoft.com/office/excel/2006/main">
          <x14:cfRule type="dataBar" id="{C8695427-EE3D-4B2A-B36D-7714CB7C93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H3:I3 H8:I11 H4:H7</xm:sqref>
        </x14:conditionalFormatting>
        <x14:conditionalFormatting xmlns:xm="http://schemas.microsoft.com/office/excel/2006/main">
          <x14:cfRule type="dataBar" id="{CE7704BD-E72C-436C-AB92-94AA1D4016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A15:B15 A16:A23</xm:sqref>
        </x14:conditionalFormatting>
        <x14:conditionalFormatting xmlns:xm="http://schemas.microsoft.com/office/excel/2006/main">
          <x14:cfRule type="dataBar" id="{85294283-D947-48E3-880A-7C2C5BD1D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A15:B24</xm:sqref>
        </x14:conditionalFormatting>
        <x14:conditionalFormatting xmlns:xm="http://schemas.microsoft.com/office/excel/2006/main">
          <x14:cfRule type="dataBar" id="{412E658D-825F-46AB-8C69-93EDB9EC8C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D15:E15 D16:D23</xm:sqref>
        </x14:conditionalFormatting>
        <x14:conditionalFormatting xmlns:xm="http://schemas.microsoft.com/office/excel/2006/main">
          <x14:cfRule type="dataBar" id="{8CC0ABFC-2684-48C6-8ABA-0ECFDBF5CD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D15:E15 D18:E24 D16:D17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77D0-B9E9-4DD5-9FB6-60B710FBF21B}">
  <dimension ref="A1:P27"/>
  <sheetViews>
    <sheetView tabSelected="1" workbookViewId="0">
      <selection activeCell="C21" sqref="C21"/>
    </sheetView>
  </sheetViews>
  <sheetFormatPr defaultRowHeight="14.4" x14ac:dyDescent="0.3"/>
  <cols>
    <col min="1" max="1" width="13.88671875" customWidth="1"/>
    <col min="2" max="2" width="15.5546875" customWidth="1"/>
    <col min="3" max="3" width="18.33203125" customWidth="1"/>
  </cols>
  <sheetData>
    <row r="1" spans="1:13" x14ac:dyDescent="0.3">
      <c r="A1" t="s">
        <v>63</v>
      </c>
      <c r="B1" t="s">
        <v>64</v>
      </c>
      <c r="C1" t="s">
        <v>65</v>
      </c>
      <c r="G1" t="s">
        <v>79</v>
      </c>
      <c r="L1" t="s">
        <v>63</v>
      </c>
      <c r="M1" t="s">
        <v>64</v>
      </c>
    </row>
    <row r="2" spans="1:13" x14ac:dyDescent="0.3">
      <c r="A2" t="s">
        <v>66</v>
      </c>
      <c r="B2" t="s">
        <v>70</v>
      </c>
      <c r="C2">
        <v>800</v>
      </c>
      <c r="G2" s="14" t="s">
        <v>74</v>
      </c>
      <c r="L2" t="s">
        <v>66</v>
      </c>
      <c r="M2" t="s">
        <v>70</v>
      </c>
    </row>
    <row r="3" spans="1:13" x14ac:dyDescent="0.3">
      <c r="A3" t="s">
        <v>67</v>
      </c>
      <c r="B3" t="s">
        <v>71</v>
      </c>
      <c r="C3">
        <v>450</v>
      </c>
      <c r="G3" s="14" t="s">
        <v>75</v>
      </c>
      <c r="L3" t="s">
        <v>67</v>
      </c>
      <c r="M3" t="s">
        <v>71</v>
      </c>
    </row>
    <row r="4" spans="1:13" x14ac:dyDescent="0.3">
      <c r="A4" t="s">
        <v>68</v>
      </c>
      <c r="B4" t="s">
        <v>72</v>
      </c>
      <c r="C4">
        <v>654</v>
      </c>
      <c r="G4" s="14" t="s">
        <v>76</v>
      </c>
      <c r="L4" t="s">
        <v>68</v>
      </c>
      <c r="M4" t="s">
        <v>72</v>
      </c>
    </row>
    <row r="5" spans="1:13" x14ac:dyDescent="0.3">
      <c r="A5" t="s">
        <v>69</v>
      </c>
      <c r="B5" t="s">
        <v>73</v>
      </c>
      <c r="C5">
        <v>749</v>
      </c>
      <c r="G5" s="14" t="s">
        <v>77</v>
      </c>
      <c r="L5" t="s">
        <v>69</v>
      </c>
      <c r="M5" t="s">
        <v>73</v>
      </c>
    </row>
    <row r="6" spans="1:13" x14ac:dyDescent="0.3">
      <c r="A6" t="s">
        <v>68</v>
      </c>
      <c r="B6" t="s">
        <v>73</v>
      </c>
      <c r="C6">
        <v>984</v>
      </c>
      <c r="G6" s="14" t="s">
        <v>78</v>
      </c>
    </row>
    <row r="7" spans="1:13" x14ac:dyDescent="0.3">
      <c r="A7" t="s">
        <v>69</v>
      </c>
      <c r="B7" t="s">
        <v>71</v>
      </c>
      <c r="C7">
        <v>300</v>
      </c>
    </row>
    <row r="8" spans="1:13" x14ac:dyDescent="0.3">
      <c r="A8" t="s">
        <v>67</v>
      </c>
      <c r="B8" t="s">
        <v>71</v>
      </c>
      <c r="C8">
        <v>543</v>
      </c>
    </row>
    <row r="9" spans="1:13" x14ac:dyDescent="0.3">
      <c r="A9" t="s">
        <v>66</v>
      </c>
      <c r="B9" t="s">
        <v>72</v>
      </c>
      <c r="C9">
        <v>872</v>
      </c>
    </row>
    <row r="10" spans="1:13" x14ac:dyDescent="0.3">
      <c r="A10" t="s">
        <v>68</v>
      </c>
      <c r="B10" t="s">
        <v>70</v>
      </c>
      <c r="C10">
        <v>150</v>
      </c>
    </row>
    <row r="11" spans="1:13" x14ac:dyDescent="0.3">
      <c r="A11" t="s">
        <v>67</v>
      </c>
      <c r="B11" t="s">
        <v>70</v>
      </c>
      <c r="C11">
        <v>250</v>
      </c>
    </row>
    <row r="12" spans="1:13" x14ac:dyDescent="0.3">
      <c r="A12" t="s">
        <v>66</v>
      </c>
      <c r="B12" t="s">
        <v>72</v>
      </c>
      <c r="C12">
        <v>400</v>
      </c>
    </row>
    <row r="13" spans="1:13" x14ac:dyDescent="0.3">
      <c r="A13" t="s">
        <v>69</v>
      </c>
      <c r="B13" t="s">
        <v>71</v>
      </c>
      <c r="C13">
        <v>980</v>
      </c>
    </row>
    <row r="14" spans="1:13" x14ac:dyDescent="0.3">
      <c r="A14" t="s">
        <v>68</v>
      </c>
      <c r="B14" t="s">
        <v>73</v>
      </c>
      <c r="C14">
        <v>346</v>
      </c>
    </row>
    <row r="15" spans="1:13" x14ac:dyDescent="0.3">
      <c r="A15" t="s">
        <v>66</v>
      </c>
      <c r="B15" t="s">
        <v>72</v>
      </c>
      <c r="C15">
        <v>211</v>
      </c>
    </row>
    <row r="16" spans="1:13" x14ac:dyDescent="0.3">
      <c r="A16" t="s">
        <v>67</v>
      </c>
      <c r="B16" t="s">
        <v>71</v>
      </c>
      <c r="C16">
        <v>567</v>
      </c>
    </row>
    <row r="17" spans="1:16" x14ac:dyDescent="0.3">
      <c r="A17" t="s">
        <v>69</v>
      </c>
      <c r="B17" t="s">
        <v>70</v>
      </c>
      <c r="C17">
        <v>650</v>
      </c>
    </row>
    <row r="20" spans="1:16" x14ac:dyDescent="0.3">
      <c r="A20" s="14" t="s">
        <v>74</v>
      </c>
      <c r="B20" s="5"/>
      <c r="C20" s="5"/>
      <c r="H20" s="14" t="s">
        <v>76</v>
      </c>
      <c r="O20" s="14" t="s">
        <v>78</v>
      </c>
    </row>
    <row r="21" spans="1:16" x14ac:dyDescent="0.3">
      <c r="A21" s="14" t="s">
        <v>143</v>
      </c>
      <c r="B21">
        <f>SUMIFS(C2:C17,A2:A17,L3,B2:B17,M4)</f>
        <v>0</v>
      </c>
      <c r="H21" t="s">
        <v>143</v>
      </c>
      <c r="I21">
        <f>SUMIFS(C2:C17,A2:A17,L4)</f>
        <v>2134</v>
      </c>
      <c r="O21" t="s">
        <v>143</v>
      </c>
      <c r="P21">
        <f>SUMIFS(C2:C17,C2:C17,"&gt;500")</f>
        <v>6799</v>
      </c>
    </row>
    <row r="22" spans="1:16" x14ac:dyDescent="0.3">
      <c r="A22" s="14" t="s">
        <v>144</v>
      </c>
      <c r="H22" t="s">
        <v>152</v>
      </c>
      <c r="P22">
        <f>SUMIF(C2:C17,"&gt;500",C2:C17)</f>
        <v>6799</v>
      </c>
    </row>
    <row r="23" spans="1:16" x14ac:dyDescent="0.3">
      <c r="A23" s="14"/>
    </row>
    <row r="24" spans="1:16" x14ac:dyDescent="0.3">
      <c r="A24" s="14"/>
      <c r="O24" t="s">
        <v>146</v>
      </c>
    </row>
    <row r="25" spans="1:16" x14ac:dyDescent="0.3">
      <c r="A25" s="14" t="s">
        <v>75</v>
      </c>
      <c r="H25" s="14" t="s">
        <v>77</v>
      </c>
    </row>
    <row r="26" spans="1:16" x14ac:dyDescent="0.3">
      <c r="A26" s="14" t="s">
        <v>143</v>
      </c>
      <c r="B26">
        <f>SUMIFS(C2:C17,A2:A17,L2,B2:B17,M5)</f>
        <v>0</v>
      </c>
      <c r="H26" t="s">
        <v>143</v>
      </c>
      <c r="I26">
        <f>SUMIFS(C2:C17,A2:A17,L2,C2:C17,"&gt;100")</f>
        <v>2283</v>
      </c>
    </row>
    <row r="27" spans="1:16" x14ac:dyDescent="0.3">
      <c r="A27" s="14" t="s">
        <v>145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 2 0 2 4 - 0 9 - 2 9 T 1 0 : 1 8 : 0 4 . 7 3 8 4 9 2 6 - 0 7 : 0 0 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i t e m > < k e y > < s t r i n g > C o l u m n 2 < / s t r i n g > < / k e y > < v a l u e > < i n t > 1 1 2 < / i n t > < / v a l u e > < / i t e m > < i t e m > < k e y > < s t r i n g > C o l u m n 3 < / s t r i n g > < / k e y > < v a l u e > < i n t > 1 1 2 < / i n t > < / v a l u e > < / i t e m > < i t e m > < k e y > < s t r i n g > C o l u m n 4 < / s t r i n g > < / k e y > < v a l u e > < i n t > 1 1 2 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 C o l u m n 3 < / s t r i n g > < / k e y > < v a l u e > < i n t > 2 < / i n t > < / v a l u e > < / i t e m > < i t e m > < k e y > < s t r i n g > C o l u m n 4 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a b l e 3 , T a b l e 4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4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i t e m > < k e y > < s t r i n g > C o l u m n 2 < / s t r i n g > < / k e y > < v a l u e > < i n t > 1 1 2 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D i a g r a m O b j e c t K e y > < K e y > C o l u m n s \ C o l u m n 3 < / K e y > < / D i a g r a m O b j e c t K e y > < D i a g r a m O b j e c t K e y > < K e y > C o l u m n s \ C o l u m n 4 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F0A62F9A-03A5-4694-8F5E-99D6774BD4C8}">
  <ds:schemaRefs/>
</ds:datastoreItem>
</file>

<file path=customXml/itemProps10.xml><?xml version="1.0" encoding="utf-8"?>
<ds:datastoreItem xmlns:ds="http://schemas.openxmlformats.org/officeDocument/2006/customXml" ds:itemID="{CAB3DC02-3013-41CF-873C-3F5511360193}">
  <ds:schemaRefs/>
</ds:datastoreItem>
</file>

<file path=customXml/itemProps11.xml><?xml version="1.0" encoding="utf-8"?>
<ds:datastoreItem xmlns:ds="http://schemas.openxmlformats.org/officeDocument/2006/customXml" ds:itemID="{5D03B125-C8FC-4CAE-B61E-3E7CB812C5E3}">
  <ds:schemaRefs/>
</ds:datastoreItem>
</file>

<file path=customXml/itemProps12.xml><?xml version="1.0" encoding="utf-8"?>
<ds:datastoreItem xmlns:ds="http://schemas.openxmlformats.org/officeDocument/2006/customXml" ds:itemID="{0928DFE7-311A-442C-9CBF-866187D79942}">
  <ds:schemaRefs/>
</ds:datastoreItem>
</file>

<file path=customXml/itemProps13.xml><?xml version="1.0" encoding="utf-8"?>
<ds:datastoreItem xmlns:ds="http://schemas.openxmlformats.org/officeDocument/2006/customXml" ds:itemID="{3506FC80-858C-4D32-81A5-9B40F72C3A76}">
  <ds:schemaRefs/>
</ds:datastoreItem>
</file>

<file path=customXml/itemProps14.xml><?xml version="1.0" encoding="utf-8"?>
<ds:datastoreItem xmlns:ds="http://schemas.openxmlformats.org/officeDocument/2006/customXml" ds:itemID="{EBBA71C2-F81F-45E1-9878-90B17361F00C}">
  <ds:schemaRefs/>
</ds:datastoreItem>
</file>

<file path=customXml/itemProps15.xml><?xml version="1.0" encoding="utf-8"?>
<ds:datastoreItem xmlns:ds="http://schemas.openxmlformats.org/officeDocument/2006/customXml" ds:itemID="{114261D1-5909-4774-990F-956DF430CF0A}">
  <ds:schemaRefs/>
</ds:datastoreItem>
</file>

<file path=customXml/itemProps16.xml><?xml version="1.0" encoding="utf-8"?>
<ds:datastoreItem xmlns:ds="http://schemas.openxmlformats.org/officeDocument/2006/customXml" ds:itemID="{78E1DE35-B532-40AE-A6D8-806035A3C82F}">
  <ds:schemaRefs/>
</ds:datastoreItem>
</file>

<file path=customXml/itemProps17.xml><?xml version="1.0" encoding="utf-8"?>
<ds:datastoreItem xmlns:ds="http://schemas.openxmlformats.org/officeDocument/2006/customXml" ds:itemID="{380CCE40-1E82-422E-B5EC-637452861D3F}">
  <ds:schemaRefs/>
</ds:datastoreItem>
</file>

<file path=customXml/itemProps2.xml><?xml version="1.0" encoding="utf-8"?>
<ds:datastoreItem xmlns:ds="http://schemas.openxmlformats.org/officeDocument/2006/customXml" ds:itemID="{AB831D6A-F5D9-495F-9780-C2EB1E29CC02}">
  <ds:schemaRefs/>
</ds:datastoreItem>
</file>

<file path=customXml/itemProps3.xml><?xml version="1.0" encoding="utf-8"?>
<ds:datastoreItem xmlns:ds="http://schemas.openxmlformats.org/officeDocument/2006/customXml" ds:itemID="{6C879150-E7CA-4FCA-8A9D-E567E8C11118}">
  <ds:schemaRefs/>
</ds:datastoreItem>
</file>

<file path=customXml/itemProps4.xml><?xml version="1.0" encoding="utf-8"?>
<ds:datastoreItem xmlns:ds="http://schemas.openxmlformats.org/officeDocument/2006/customXml" ds:itemID="{D9EAA14B-B6CF-4D32-A1A5-812D585D96D9}">
  <ds:schemaRefs/>
</ds:datastoreItem>
</file>

<file path=customXml/itemProps5.xml><?xml version="1.0" encoding="utf-8"?>
<ds:datastoreItem xmlns:ds="http://schemas.openxmlformats.org/officeDocument/2006/customXml" ds:itemID="{3EB45998-8FD0-4DB9-B0A4-4C2CE7276F53}">
  <ds:schemaRefs/>
</ds:datastoreItem>
</file>

<file path=customXml/itemProps6.xml><?xml version="1.0" encoding="utf-8"?>
<ds:datastoreItem xmlns:ds="http://schemas.openxmlformats.org/officeDocument/2006/customXml" ds:itemID="{C89A9DF5-FAD0-4405-9F88-5A2BA9335BE1}">
  <ds:schemaRefs/>
</ds:datastoreItem>
</file>

<file path=customXml/itemProps7.xml><?xml version="1.0" encoding="utf-8"?>
<ds:datastoreItem xmlns:ds="http://schemas.openxmlformats.org/officeDocument/2006/customXml" ds:itemID="{9959810E-3352-4432-BE3C-8221BB445FEA}">
  <ds:schemaRefs/>
</ds:datastoreItem>
</file>

<file path=customXml/itemProps8.xml><?xml version="1.0" encoding="utf-8"?>
<ds:datastoreItem xmlns:ds="http://schemas.openxmlformats.org/officeDocument/2006/customXml" ds:itemID="{83EE94FC-CF53-4D06-9D91-B2BE0AA94383}">
  <ds:schemaRefs/>
</ds:datastoreItem>
</file>

<file path=customXml/itemProps9.xml><?xml version="1.0" encoding="utf-8"?>
<ds:datastoreItem xmlns:ds="http://schemas.openxmlformats.org/officeDocument/2006/customXml" ds:itemID="{59E47193-21F3-49BA-9201-4CFEA6B8318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Sheet7B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2021-07-19T03:41:23Z</dcterms:created>
  <dcterms:modified xsi:type="dcterms:W3CDTF">2024-10-12T13:21:34Z</dcterms:modified>
</cp:coreProperties>
</file>