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nextcloud\Clemens_Eike\PW-Datenbank\"/>
    </mc:Choice>
  </mc:AlternateContent>
  <bookViews>
    <workbookView xWindow="6530" yWindow="-15870" windowWidth="25440" windowHeight="15390" tabRatio="615"/>
  </bookViews>
  <sheets>
    <sheet name="Limits" sheetId="1" r:id="rId1"/>
    <sheet name="Result" sheetId="5" r:id="rId2"/>
    <sheet name="Datasets" sheetId="4" r:id="rId3"/>
    <sheet name="Dropdow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Q4" i="5"/>
  <c r="AH4" i="5"/>
  <c r="G10" i="4"/>
  <c r="G11" i="4"/>
  <c r="G12" i="4"/>
  <c r="G13" i="4"/>
  <c r="G14" i="4"/>
  <c r="G15" i="4"/>
  <c r="G16" i="4"/>
  <c r="G18" i="4"/>
  <c r="G21" i="4"/>
  <c r="G24" i="4"/>
  <c r="G27" i="4"/>
  <c r="G28" i="4"/>
  <c r="G29" i="4"/>
  <c r="G30" i="4"/>
  <c r="G31" i="4"/>
  <c r="G32" i="4"/>
  <c r="G33" i="4"/>
  <c r="G34" i="4"/>
  <c r="G35" i="4"/>
  <c r="G36" i="4"/>
  <c r="G37" i="4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17" i="5"/>
  <c r="A50" i="5"/>
  <c r="A51" i="5"/>
  <c r="A42" i="5"/>
  <c r="A43" i="5"/>
  <c r="A44" i="5"/>
  <c r="A45" i="5"/>
  <c r="A46" i="5"/>
  <c r="A47" i="5"/>
  <c r="A48" i="5"/>
  <c r="A49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18" i="5"/>
  <c r="A19" i="5"/>
  <c r="A20" i="5"/>
  <c r="A21" i="5"/>
  <c r="A22" i="5"/>
  <c r="A23" i="5"/>
  <c r="A17" i="5"/>
  <c r="AN5" i="4"/>
  <c r="AN12" i="4"/>
  <c r="AN29" i="4"/>
  <c r="AN30" i="4"/>
  <c r="S10" i="4"/>
  <c r="S11" i="4"/>
  <c r="S27" i="4"/>
  <c r="AI4" i="5"/>
  <c r="AK34" i="4"/>
  <c r="AI14" i="5" s="1"/>
  <c r="AK18" i="4"/>
  <c r="S14" i="5" s="1"/>
  <c r="AH36" i="4"/>
  <c r="AK13" i="5" s="1"/>
  <c r="AH27" i="4"/>
  <c r="AH11" i="4"/>
  <c r="AE31" i="4"/>
  <c r="AF12" i="5" s="1"/>
  <c r="AE30" i="4"/>
  <c r="AE12" i="5" s="1"/>
  <c r="AE27" i="4"/>
  <c r="AB12" i="5" s="1"/>
  <c r="AE18" i="4"/>
  <c r="AE10" i="4"/>
  <c r="AE6" i="4"/>
  <c r="AE5" i="4"/>
  <c r="AB37" i="4"/>
  <c r="AB29" i="4"/>
  <c r="AD11" i="5" s="1"/>
  <c r="AB11" i="4"/>
  <c r="AB7" i="4"/>
  <c r="Y34" i="4"/>
  <c r="AI10" i="5" s="1"/>
  <c r="Y31" i="4"/>
  <c r="AF10" i="5" s="1"/>
  <c r="Y30" i="4"/>
  <c r="AE10" i="5" s="1"/>
  <c r="Y27" i="4"/>
  <c r="AB10" i="5" s="1"/>
  <c r="Y18" i="4"/>
  <c r="Y10" i="4"/>
  <c r="Y6" i="4"/>
  <c r="Y5" i="4"/>
  <c r="V36" i="4"/>
  <c r="AK9" i="5" s="1"/>
  <c r="V33" i="4"/>
  <c r="V5" i="4"/>
  <c r="P37" i="4"/>
  <c r="AL7" i="5" s="1"/>
  <c r="P29" i="4"/>
  <c r="AD7" i="5" s="1"/>
  <c r="P21" i="4"/>
  <c r="V7" i="5" s="1"/>
  <c r="P13" i="4"/>
  <c r="P5" i="4"/>
  <c r="M21" i="4"/>
  <c r="V6" i="5" s="1"/>
  <c r="J18" i="4"/>
  <c r="M37" i="4"/>
  <c r="J30" i="4"/>
  <c r="AE5" i="5" s="1"/>
  <c r="E19" i="4"/>
  <c r="E20" i="4"/>
  <c r="E21" i="4"/>
  <c r="E22" i="4"/>
  <c r="E23" i="4"/>
  <c r="E24" i="4"/>
  <c r="E25" i="4"/>
  <c r="E26" i="4"/>
  <c r="F6" i="4"/>
  <c r="G6" i="4" s="1"/>
  <c r="F7" i="4"/>
  <c r="F8" i="4"/>
  <c r="AK8" i="4" s="1"/>
  <c r="F9" i="4"/>
  <c r="AK9" i="4" s="1"/>
  <c r="F10" i="4"/>
  <c r="V10" i="4" s="1"/>
  <c r="F11" i="4"/>
  <c r="F12" i="4"/>
  <c r="F13" i="4"/>
  <c r="F14" i="4"/>
  <c r="F15" i="4"/>
  <c r="F16" i="4"/>
  <c r="F17" i="4"/>
  <c r="V17" i="4" s="1"/>
  <c r="F18" i="4"/>
  <c r="AN18" i="4" s="1"/>
  <c r="F19" i="4"/>
  <c r="AH19" i="4" s="1"/>
  <c r="T13" i="5" s="1"/>
  <c r="F20" i="4"/>
  <c r="S20" i="4" s="1"/>
  <c r="U8" i="5" s="1"/>
  <c r="F21" i="4"/>
  <c r="AB21" i="4" s="1"/>
  <c r="V11" i="5" s="1"/>
  <c r="F22" i="4"/>
  <c r="Y22" i="4" s="1"/>
  <c r="W10" i="5" s="1"/>
  <c r="F23" i="4"/>
  <c r="J23" i="4" s="1"/>
  <c r="X5" i="5" s="1"/>
  <c r="F24" i="4"/>
  <c r="F25" i="4"/>
  <c r="G25" i="4" s="1"/>
  <c r="Z4" i="5" s="1"/>
  <c r="F26" i="4"/>
  <c r="AN26" i="4" s="1"/>
  <c r="F27" i="4"/>
  <c r="F28" i="4"/>
  <c r="S28" i="4" s="1"/>
  <c r="F29" i="4"/>
  <c r="F30" i="4"/>
  <c r="AE4" i="5" s="1"/>
  <c r="F31" i="4"/>
  <c r="F32" i="4"/>
  <c r="F33" i="4"/>
  <c r="F34" i="4"/>
  <c r="F35" i="4"/>
  <c r="AJ4" i="5" s="1"/>
  <c r="F36" i="4"/>
  <c r="AK4" i="5" s="1"/>
  <c r="F37" i="4"/>
  <c r="F5" i="4"/>
  <c r="AB5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" i="4"/>
  <c r="C3" i="4"/>
  <c r="F3" i="4"/>
  <c r="AN3" i="4" s="1"/>
  <c r="E10" i="4"/>
  <c r="E11" i="4"/>
  <c r="E29" i="4"/>
  <c r="E30" i="4"/>
  <c r="E31" i="4"/>
  <c r="E17" i="4"/>
  <c r="E18" i="4"/>
  <c r="E9" i="4"/>
  <c r="M10" i="4"/>
  <c r="K6" i="5" s="1"/>
  <c r="F4" i="4"/>
  <c r="G17" i="4" l="1"/>
  <c r="AN22" i="4"/>
  <c r="J22" i="4"/>
  <c r="W5" i="5" s="1"/>
  <c r="AE22" i="4"/>
  <c r="W12" i="5" s="1"/>
  <c r="G22" i="4"/>
  <c r="W4" i="5" s="1"/>
  <c r="AE26" i="4"/>
  <c r="AA12" i="5" s="1"/>
  <c r="AK26" i="4"/>
  <c r="AA14" i="5" s="1"/>
  <c r="G26" i="4"/>
  <c r="AA4" i="5" s="1"/>
  <c r="J26" i="4"/>
  <c r="AA5" i="5" s="1"/>
  <c r="Y26" i="4"/>
  <c r="AA10" i="5" s="1"/>
  <c r="V25" i="4"/>
  <c r="Z9" i="5" s="1"/>
  <c r="AE23" i="4"/>
  <c r="X12" i="5" s="1"/>
  <c r="G23" i="4"/>
  <c r="Y23" i="4"/>
  <c r="X10" i="5" s="1"/>
  <c r="S19" i="4"/>
  <c r="T8" i="5" s="1"/>
  <c r="G19" i="4"/>
  <c r="Y19" i="4"/>
  <c r="T10" i="5" s="1"/>
  <c r="J19" i="4"/>
  <c r="T5" i="5" s="1"/>
  <c r="AE19" i="4"/>
  <c r="T12" i="5" s="1"/>
  <c r="G20" i="4"/>
  <c r="P9" i="4"/>
  <c r="AB9" i="4"/>
  <c r="AN9" i="4"/>
  <c r="G9" i="4"/>
  <c r="J4" i="5" s="1"/>
  <c r="S9" i="4"/>
  <c r="AE9" i="4"/>
  <c r="J9" i="4"/>
  <c r="V9" i="4"/>
  <c r="J9" i="5" s="1"/>
  <c r="AH9" i="4"/>
  <c r="M9" i="4"/>
  <c r="Y9" i="4"/>
  <c r="S4" i="4"/>
  <c r="G4" i="4"/>
  <c r="AE4" i="4"/>
  <c r="Y4" i="4"/>
  <c r="AK4" i="4"/>
  <c r="AK32" i="4"/>
  <c r="AG14" i="5" s="1"/>
  <c r="AN32" i="4"/>
  <c r="AE32" i="4"/>
  <c r="AH32" i="4"/>
  <c r="S32" i="4"/>
  <c r="Y32" i="4"/>
  <c r="AK24" i="4"/>
  <c r="Y14" i="5" s="1"/>
  <c r="AN24" i="4"/>
  <c r="Y4" i="5"/>
  <c r="AH24" i="4"/>
  <c r="Y13" i="5" s="1"/>
  <c r="S24" i="4"/>
  <c r="Y8" i="5" s="1"/>
  <c r="AE24" i="4"/>
  <c r="Y12" i="5" s="1"/>
  <c r="Y24" i="4"/>
  <c r="Y10" i="5" s="1"/>
  <c r="J24" i="4"/>
  <c r="Y5" i="5" s="1"/>
  <c r="S16" i="4"/>
  <c r="AN16" i="4"/>
  <c r="AH16" i="4"/>
  <c r="AE16" i="4"/>
  <c r="Y16" i="4"/>
  <c r="S12" i="4"/>
  <c r="AE12" i="4"/>
  <c r="Y12" i="4"/>
  <c r="AK12" i="4"/>
  <c r="AB4" i="4"/>
  <c r="AB12" i="4"/>
  <c r="P8" i="4"/>
  <c r="P16" i="4"/>
  <c r="P32" i="4"/>
  <c r="V4" i="4"/>
  <c r="V12" i="4"/>
  <c r="V20" i="4"/>
  <c r="U9" i="5" s="1"/>
  <c r="V28" i="4"/>
  <c r="S37" i="4"/>
  <c r="AE37" i="4"/>
  <c r="AH37" i="4"/>
  <c r="AL13" i="5" s="1"/>
  <c r="Y37" i="4"/>
  <c r="AK37" i="4"/>
  <c r="AN35" i="4"/>
  <c r="S33" i="4"/>
  <c r="AK36" i="4"/>
  <c r="AK14" i="5" s="1"/>
  <c r="AH34" i="4"/>
  <c r="AI13" i="5" s="1"/>
  <c r="AE33" i="4"/>
  <c r="AN36" i="4"/>
  <c r="S34" i="4"/>
  <c r="AI8" i="5" s="1"/>
  <c r="AK35" i="4"/>
  <c r="AJ14" i="5" s="1"/>
  <c r="AH33" i="4"/>
  <c r="AH13" i="5" s="1"/>
  <c r="AE36" i="4"/>
  <c r="AK12" i="5" s="1"/>
  <c r="AN33" i="4"/>
  <c r="AE35" i="4"/>
  <c r="AJ12" i="5" s="1"/>
  <c r="AB35" i="4"/>
  <c r="AJ11" i="5" s="1"/>
  <c r="Y33" i="4"/>
  <c r="V35" i="4"/>
  <c r="AJ9" i="5" s="1"/>
  <c r="P35" i="4"/>
  <c r="AJ7" i="5" s="1"/>
  <c r="M34" i="4"/>
  <c r="AI6" i="5" s="1"/>
  <c r="AN34" i="4"/>
  <c r="AE34" i="4"/>
  <c r="AI12" i="5" s="1"/>
  <c r="AB34" i="4"/>
  <c r="AI11" i="5" s="1"/>
  <c r="Y36" i="4"/>
  <c r="AK10" i="5" s="1"/>
  <c r="V34" i="4"/>
  <c r="AI9" i="5" s="1"/>
  <c r="P34" i="4"/>
  <c r="AI7" i="5" s="1"/>
  <c r="M35" i="4"/>
  <c r="AJ6" i="5" s="1"/>
  <c r="S29" i="4"/>
  <c r="AD8" i="5" s="1"/>
  <c r="AH29" i="4"/>
  <c r="AD13" i="5" s="1"/>
  <c r="AD4" i="5"/>
  <c r="AE29" i="4"/>
  <c r="AD12" i="5" s="1"/>
  <c r="Y29" i="4"/>
  <c r="AD10" i="5" s="1"/>
  <c r="M29" i="4"/>
  <c r="AD6" i="5" s="1"/>
  <c r="AK29" i="4"/>
  <c r="AD14" i="5" s="1"/>
  <c r="S25" i="4"/>
  <c r="Z8" i="5" s="1"/>
  <c r="AH25" i="4"/>
  <c r="Z13" i="5" s="1"/>
  <c r="AN25" i="4"/>
  <c r="AE25" i="4"/>
  <c r="Z12" i="5" s="1"/>
  <c r="Y25" i="4"/>
  <c r="Z10" i="5" s="1"/>
  <c r="J25" i="4"/>
  <c r="Z5" i="5" s="1"/>
  <c r="S21" i="4"/>
  <c r="V8" i="5" s="1"/>
  <c r="AH21" i="4"/>
  <c r="V13" i="5" s="1"/>
  <c r="V4" i="5"/>
  <c r="AE21" i="4"/>
  <c r="V12" i="5" s="1"/>
  <c r="Y21" i="4"/>
  <c r="V10" i="5" s="1"/>
  <c r="J21" i="4"/>
  <c r="V5" i="5" s="1"/>
  <c r="AK21" i="4"/>
  <c r="V14" i="5" s="1"/>
  <c r="AK17" i="4"/>
  <c r="AH17" i="4"/>
  <c r="S13" i="4"/>
  <c r="AH13" i="4"/>
  <c r="AK13" i="4"/>
  <c r="AB13" i="4"/>
  <c r="J29" i="4"/>
  <c r="AD5" i="5" s="1"/>
  <c r="M33" i="4"/>
  <c r="M20" i="4"/>
  <c r="U6" i="5" s="1"/>
  <c r="P4" i="4"/>
  <c r="P12" i="4"/>
  <c r="P20" i="4"/>
  <c r="U7" i="5" s="1"/>
  <c r="P28" i="4"/>
  <c r="AC7" i="5" s="1"/>
  <c r="P36" i="4"/>
  <c r="AK7" i="5" s="1"/>
  <c r="V8" i="4"/>
  <c r="V16" i="4"/>
  <c r="V24" i="4"/>
  <c r="Y9" i="5" s="1"/>
  <c r="V32" i="4"/>
  <c r="Y13" i="4"/>
  <c r="AB3" i="4"/>
  <c r="AB20" i="4"/>
  <c r="U11" i="5" s="1"/>
  <c r="AB28" i="4"/>
  <c r="AB36" i="4"/>
  <c r="AK11" i="5" s="1"/>
  <c r="AH3" i="4"/>
  <c r="AH35" i="4"/>
  <c r="AJ13" i="5" s="1"/>
  <c r="AK16" i="4"/>
  <c r="AK33" i="4"/>
  <c r="AN13" i="4"/>
  <c r="AB24" i="4"/>
  <c r="Y11" i="5" s="1"/>
  <c r="AB32" i="4"/>
  <c r="AE13" i="4"/>
  <c r="AK25" i="4"/>
  <c r="Z14" i="5" s="1"/>
  <c r="S36" i="4"/>
  <c r="AK8" i="5" s="1"/>
  <c r="AK28" i="4"/>
  <c r="AC14" i="5" s="1"/>
  <c r="AN28" i="4"/>
  <c r="AE28" i="4"/>
  <c r="AC12" i="5" s="1"/>
  <c r="Y28" i="4"/>
  <c r="AK20" i="4"/>
  <c r="U14" i="5" s="1"/>
  <c r="AN20" i="4"/>
  <c r="U4" i="5"/>
  <c r="AE20" i="4"/>
  <c r="U12" i="5" s="1"/>
  <c r="Y20" i="4"/>
  <c r="U10" i="5" s="1"/>
  <c r="J20" i="4"/>
  <c r="U5" i="5" s="1"/>
  <c r="S8" i="4"/>
  <c r="G8" i="4"/>
  <c r="AN8" i="4"/>
  <c r="AH8" i="4"/>
  <c r="AE8" i="4"/>
  <c r="Y8" i="4"/>
  <c r="M32" i="4"/>
  <c r="AH4" i="4"/>
  <c r="E13" i="5" s="1"/>
  <c r="AH20" i="4"/>
  <c r="U13" i="5" s="1"/>
  <c r="M24" i="4"/>
  <c r="Y6" i="5" s="1"/>
  <c r="P24" i="4"/>
  <c r="Y7" i="5" s="1"/>
  <c r="J8" i="5"/>
  <c r="J13" i="5"/>
  <c r="J11" i="5"/>
  <c r="G3" i="4"/>
  <c r="AK3" i="4"/>
  <c r="V3" i="4"/>
  <c r="P3" i="4"/>
  <c r="AE3" i="4"/>
  <c r="Y3" i="4"/>
  <c r="S3" i="4"/>
  <c r="M36" i="4"/>
  <c r="AK6" i="5" s="1"/>
  <c r="M17" i="4"/>
  <c r="M25" i="4"/>
  <c r="Z6" i="5" s="1"/>
  <c r="J7" i="5"/>
  <c r="P17" i="4"/>
  <c r="P25" i="4"/>
  <c r="Z7" i="5" s="1"/>
  <c r="P33" i="4"/>
  <c r="V13" i="4"/>
  <c r="V21" i="4"/>
  <c r="V9" i="5" s="1"/>
  <c r="V29" i="4"/>
  <c r="AD9" i="5" s="1"/>
  <c r="V37" i="4"/>
  <c r="Y35" i="4"/>
  <c r="AJ10" i="5" s="1"/>
  <c r="AB8" i="4"/>
  <c r="AB16" i="4"/>
  <c r="AB25" i="4"/>
  <c r="Z11" i="5" s="1"/>
  <c r="AB33" i="4"/>
  <c r="AH12" i="4"/>
  <c r="AH28" i="4"/>
  <c r="J14" i="5"/>
  <c r="S35" i="4"/>
  <c r="AJ8" i="5" s="1"/>
  <c r="AN37" i="4"/>
  <c r="AN21" i="4"/>
  <c r="AN4" i="4"/>
  <c r="AN31" i="4"/>
  <c r="AF4" i="5"/>
  <c r="AK31" i="4"/>
  <c r="AF14" i="5" s="1"/>
  <c r="AN27" i="4"/>
  <c r="AB4" i="5"/>
  <c r="AK27" i="4"/>
  <c r="AN23" i="4"/>
  <c r="X4" i="5"/>
  <c r="AK23" i="4"/>
  <c r="X14" i="5" s="1"/>
  <c r="AN19" i="4"/>
  <c r="T4" i="5"/>
  <c r="AK19" i="4"/>
  <c r="T14" i="5" s="1"/>
  <c r="L4" i="5"/>
  <c r="AK11" i="4"/>
  <c r="AN11" i="4"/>
  <c r="G7" i="4"/>
  <c r="AK7" i="4"/>
  <c r="AN7" i="4"/>
  <c r="J31" i="4"/>
  <c r="AF5" i="5" s="1"/>
  <c r="M31" i="4"/>
  <c r="AF6" i="5" s="1"/>
  <c r="M18" i="4"/>
  <c r="M22" i="4"/>
  <c r="W6" i="5" s="1"/>
  <c r="M26" i="4"/>
  <c r="AA6" i="5" s="1"/>
  <c r="P6" i="4"/>
  <c r="P10" i="4"/>
  <c r="K7" i="5" s="1"/>
  <c r="P18" i="4"/>
  <c r="P22" i="4"/>
  <c r="W7" i="5" s="1"/>
  <c r="P26" i="4"/>
  <c r="AA7" i="5" s="1"/>
  <c r="P30" i="4"/>
  <c r="AE7" i="5" s="1"/>
  <c r="V6" i="4"/>
  <c r="V18" i="4"/>
  <c r="S9" i="5" s="1"/>
  <c r="V22" i="4"/>
  <c r="W9" i="5" s="1"/>
  <c r="V26" i="4"/>
  <c r="AA9" i="5" s="1"/>
  <c r="V30" i="4"/>
  <c r="AE9" i="5" s="1"/>
  <c r="Y7" i="4"/>
  <c r="Y11" i="4"/>
  <c r="L10" i="5" s="1"/>
  <c r="AB18" i="4"/>
  <c r="AB22" i="4"/>
  <c r="W11" i="5" s="1"/>
  <c r="AB26" i="4"/>
  <c r="AA11" i="5" s="1"/>
  <c r="AB30" i="4"/>
  <c r="AE11" i="5" s="1"/>
  <c r="AE7" i="4"/>
  <c r="AE11" i="4"/>
  <c r="AH7" i="4"/>
  <c r="AH23" i="4"/>
  <c r="X13" i="5" s="1"/>
  <c r="AH31" i="4"/>
  <c r="AF13" i="5" s="1"/>
  <c r="S7" i="4"/>
  <c r="S5" i="4"/>
  <c r="AH5" i="4"/>
  <c r="AH30" i="4"/>
  <c r="AE13" i="5" s="1"/>
  <c r="S30" i="4"/>
  <c r="AE8" i="5" s="1"/>
  <c r="AH26" i="4"/>
  <c r="AA13" i="5" s="1"/>
  <c r="S26" i="4"/>
  <c r="AA8" i="5" s="1"/>
  <c r="AH22" i="4"/>
  <c r="W13" i="5" s="1"/>
  <c r="S22" i="4"/>
  <c r="W8" i="5" s="1"/>
  <c r="AH18" i="4"/>
  <c r="S18" i="4"/>
  <c r="S8" i="5" s="1"/>
  <c r="AN10" i="4"/>
  <c r="AH10" i="4"/>
  <c r="AK10" i="4"/>
  <c r="AN6" i="4"/>
  <c r="AH6" i="4"/>
  <c r="AK6" i="4"/>
  <c r="M30" i="4"/>
  <c r="AE6" i="5" s="1"/>
  <c r="M19" i="4"/>
  <c r="T6" i="5" s="1"/>
  <c r="M23" i="4"/>
  <c r="X6" i="5" s="1"/>
  <c r="P7" i="4"/>
  <c r="P11" i="4"/>
  <c r="P19" i="4"/>
  <c r="T7" i="5" s="1"/>
  <c r="P23" i="4"/>
  <c r="X7" i="5" s="1"/>
  <c r="P27" i="4"/>
  <c r="P31" i="4"/>
  <c r="AF7" i="5" s="1"/>
  <c r="V7" i="4"/>
  <c r="V11" i="4"/>
  <c r="V19" i="4"/>
  <c r="T9" i="5" s="1"/>
  <c r="V23" i="4"/>
  <c r="X9" i="5" s="1"/>
  <c r="V27" i="4"/>
  <c r="V31" i="4"/>
  <c r="AF9" i="5" s="1"/>
  <c r="AB6" i="4"/>
  <c r="AB10" i="4"/>
  <c r="K11" i="5" s="1"/>
  <c r="AB19" i="4"/>
  <c r="T11" i="5" s="1"/>
  <c r="AB23" i="4"/>
  <c r="X11" i="5" s="1"/>
  <c r="AB27" i="4"/>
  <c r="AB11" i="5" s="1"/>
  <c r="AB31" i="4"/>
  <c r="AF11" i="5" s="1"/>
  <c r="AK5" i="4"/>
  <c r="AK22" i="4"/>
  <c r="W14" i="5" s="1"/>
  <c r="AK30" i="4"/>
  <c r="AE14" i="5" s="1"/>
  <c r="G5" i="4"/>
  <c r="S31" i="4"/>
  <c r="AF8" i="5" s="1"/>
  <c r="S23" i="4"/>
  <c r="X8" i="5" s="1"/>
  <c r="S6" i="4"/>
  <c r="AE17" i="4"/>
  <c r="AN17" i="4"/>
  <c r="J17" i="4"/>
  <c r="AB17" i="4"/>
  <c r="R11" i="5" s="1"/>
  <c r="S17" i="4"/>
  <c r="Y17" i="4"/>
  <c r="R10" i="5" s="1"/>
  <c r="AC8" i="5"/>
  <c r="S5" i="5"/>
  <c r="S4" i="5"/>
  <c r="J33" i="4"/>
  <c r="AH5" i="5" s="1"/>
  <c r="J10" i="4"/>
  <c r="K5" i="5" s="1"/>
  <c r="J34" i="4"/>
  <c r="AI5" i="5" s="1"/>
  <c r="J28" i="4"/>
  <c r="AC5" i="5" s="1"/>
  <c r="J32" i="4"/>
  <c r="AG5" i="5" s="1"/>
  <c r="M28" i="4"/>
  <c r="AC6" i="5" s="1"/>
  <c r="J6" i="5"/>
  <c r="J11" i="4"/>
  <c r="L5" i="5" s="1"/>
  <c r="J35" i="4"/>
  <c r="AJ5" i="5" s="1"/>
  <c r="J27" i="4"/>
  <c r="AB5" i="5" s="1"/>
  <c r="J5" i="5"/>
  <c r="AH6" i="5"/>
  <c r="J37" i="4"/>
  <c r="AL5" i="5" s="1"/>
  <c r="J36" i="4"/>
  <c r="AK5" i="5" s="1"/>
  <c r="E4" i="5"/>
  <c r="AC4" i="5"/>
  <c r="J4" i="4"/>
  <c r="E5" i="5" s="1"/>
  <c r="AG6" i="5"/>
  <c r="AL6" i="5"/>
  <c r="AL4" i="5"/>
  <c r="AH9" i="5"/>
  <c r="AH8" i="5"/>
  <c r="AH11" i="5"/>
  <c r="AH10" i="5"/>
  <c r="AH12" i="5"/>
  <c r="AH14" i="5"/>
  <c r="M27" i="4"/>
  <c r="AB6" i="5" s="1"/>
  <c r="AB8" i="5"/>
  <c r="AB14" i="5"/>
  <c r="AB13" i="5"/>
  <c r="AL11" i="5"/>
  <c r="AB7" i="5"/>
  <c r="AB9" i="5"/>
  <c r="R14" i="5"/>
  <c r="AC13" i="5"/>
  <c r="AL14" i="5"/>
  <c r="AL8" i="5"/>
  <c r="AC9" i="5"/>
  <c r="AC10" i="5"/>
  <c r="J12" i="5"/>
  <c r="E10" i="5"/>
  <c r="E8" i="5"/>
  <c r="E14" i="5"/>
  <c r="E9" i="5"/>
  <c r="J10" i="5"/>
  <c r="AC11" i="5"/>
  <c r="AG12" i="5"/>
  <c r="AG10" i="5"/>
  <c r="K10" i="5"/>
  <c r="K12" i="5"/>
  <c r="K14" i="5"/>
  <c r="K13" i="5"/>
  <c r="K9" i="5"/>
  <c r="K8" i="5"/>
  <c r="L8" i="5"/>
  <c r="L9" i="5"/>
  <c r="L11" i="5"/>
  <c r="L13" i="5"/>
  <c r="L14" i="5"/>
  <c r="E12" i="5"/>
  <c r="E11" i="5"/>
  <c r="E7" i="5"/>
  <c r="M4" i="4"/>
  <c r="E6" i="5" s="1"/>
  <c r="AL9" i="5"/>
  <c r="AL10" i="5"/>
  <c r="S11" i="5"/>
  <c r="L12" i="5"/>
  <c r="AL12" i="5"/>
  <c r="S10" i="5"/>
  <c r="S7" i="5"/>
  <c r="S12" i="5"/>
  <c r="S13" i="5"/>
  <c r="R9" i="5"/>
  <c r="R13" i="5"/>
  <c r="R12" i="5"/>
  <c r="AG9" i="5"/>
  <c r="AG4" i="5"/>
  <c r="AG11" i="5"/>
  <c r="AG13" i="5"/>
  <c r="AG7" i="5"/>
  <c r="AG8" i="5"/>
  <c r="L7" i="5"/>
  <c r="M11" i="4"/>
  <c r="L6" i="5" s="1"/>
  <c r="S6" i="5"/>
  <c r="AO4" i="5" l="1"/>
  <c r="J7" i="4"/>
  <c r="H5" i="5" s="1"/>
  <c r="J12" i="4"/>
  <c r="M5" i="5" s="1"/>
  <c r="M4" i="5"/>
  <c r="M12" i="5"/>
  <c r="M11" i="5"/>
  <c r="M14" i="5"/>
  <c r="M13" i="5"/>
  <c r="M12" i="4"/>
  <c r="M6" i="5" s="1"/>
  <c r="M10" i="5"/>
  <c r="M9" i="5"/>
  <c r="M8" i="5"/>
  <c r="M7" i="5"/>
  <c r="H9" i="5"/>
  <c r="H14" i="5"/>
  <c r="H13" i="5"/>
  <c r="H11" i="5"/>
  <c r="H10" i="5"/>
  <c r="H8" i="5"/>
  <c r="H12" i="5"/>
  <c r="H4" i="5"/>
  <c r="M7" i="4"/>
  <c r="H6" i="5" s="1"/>
  <c r="H7" i="5"/>
  <c r="E13" i="4"/>
  <c r="E14" i="4"/>
  <c r="E15" i="4"/>
  <c r="E16" i="4"/>
  <c r="E27" i="4"/>
  <c r="E28" i="4"/>
  <c r="AB15" i="4" l="1"/>
  <c r="AK15" i="4"/>
  <c r="Y15" i="4"/>
  <c r="S15" i="4"/>
  <c r="P15" i="4"/>
  <c r="AN15" i="4"/>
  <c r="AH15" i="4"/>
  <c r="V15" i="4"/>
  <c r="AE15" i="4"/>
  <c r="AE14" i="4"/>
  <c r="Y14" i="4"/>
  <c r="AN14" i="4"/>
  <c r="AB14" i="4"/>
  <c r="AK14" i="4"/>
  <c r="V14" i="4"/>
  <c r="AH14" i="4"/>
  <c r="S14" i="4"/>
  <c r="P14" i="4"/>
  <c r="J13" i="4"/>
  <c r="F4" i="5"/>
  <c r="J5" i="4"/>
  <c r="F5" i="5" s="1"/>
  <c r="J6" i="4"/>
  <c r="G5" i="5" s="1"/>
  <c r="J14" i="4"/>
  <c r="O5" i="5" s="1"/>
  <c r="J15" i="4"/>
  <c r="P5" i="5" s="1"/>
  <c r="J8" i="4"/>
  <c r="I5" i="5" s="1"/>
  <c r="I4" i="5"/>
  <c r="J16" i="4"/>
  <c r="Q5" i="5" s="1"/>
  <c r="AO5" i="5" s="1"/>
  <c r="O10" i="5"/>
  <c r="O7" i="5"/>
  <c r="O12" i="5"/>
  <c r="O14" i="5"/>
  <c r="O11" i="5"/>
  <c r="O4" i="5"/>
  <c r="O9" i="5"/>
  <c r="M14" i="4"/>
  <c r="O6" i="5" s="1"/>
  <c r="O13" i="5"/>
  <c r="O8" i="5"/>
  <c r="G10" i="5"/>
  <c r="G8" i="5"/>
  <c r="M6" i="4"/>
  <c r="G6" i="5" s="1"/>
  <c r="G12" i="5"/>
  <c r="G7" i="5"/>
  <c r="G14" i="5"/>
  <c r="G13" i="5"/>
  <c r="G11" i="5"/>
  <c r="G9" i="5"/>
  <c r="G4" i="5"/>
  <c r="D9" i="5"/>
  <c r="D10" i="5"/>
  <c r="D8" i="5"/>
  <c r="M3" i="4"/>
  <c r="D6" i="5" s="1"/>
  <c r="D4" i="5"/>
  <c r="D12" i="5"/>
  <c r="D11" i="5"/>
  <c r="D7" i="5"/>
  <c r="D13" i="5"/>
  <c r="J3" i="4"/>
  <c r="D5" i="5" s="1"/>
  <c r="D14" i="5"/>
  <c r="N14" i="5"/>
  <c r="N13" i="5"/>
  <c r="N8" i="5"/>
  <c r="M13" i="4"/>
  <c r="N6" i="5" s="1"/>
  <c r="N11" i="5"/>
  <c r="N10" i="5"/>
  <c r="N9" i="5"/>
  <c r="N4" i="5"/>
  <c r="N7" i="5"/>
  <c r="N12" i="5"/>
  <c r="N5" i="5"/>
  <c r="F14" i="5"/>
  <c r="F13" i="5"/>
  <c r="F12" i="5"/>
  <c r="F7" i="5"/>
  <c r="F9" i="5"/>
  <c r="F10" i="5"/>
  <c r="F8" i="5"/>
  <c r="F11" i="5"/>
  <c r="M5" i="4"/>
  <c r="F6" i="5" s="1"/>
  <c r="P9" i="5"/>
  <c r="P7" i="5"/>
  <c r="P12" i="5"/>
  <c r="P8" i="5"/>
  <c r="P4" i="5"/>
  <c r="P14" i="5"/>
  <c r="P13" i="5"/>
  <c r="P11" i="5"/>
  <c r="M15" i="4"/>
  <c r="P6" i="5" s="1"/>
  <c r="P10" i="5"/>
  <c r="I12" i="5"/>
  <c r="I11" i="5"/>
  <c r="I7" i="5"/>
  <c r="I10" i="5"/>
  <c r="I9" i="5"/>
  <c r="I8" i="5"/>
  <c r="M8" i="4"/>
  <c r="I6" i="5" s="1"/>
  <c r="I13" i="5"/>
  <c r="I14" i="5"/>
  <c r="Q12" i="5"/>
  <c r="Q11" i="5"/>
  <c r="M16" i="4"/>
  <c r="Q6" i="5" s="1"/>
  <c r="AO6" i="5" s="1"/>
  <c r="Q14" i="5"/>
  <c r="Q13" i="5"/>
  <c r="Q8" i="5"/>
  <c r="AO8" i="5" s="1"/>
  <c r="Q9" i="5"/>
  <c r="Q7" i="5"/>
  <c r="Q10" i="5"/>
  <c r="R8" i="5"/>
  <c r="R6" i="5"/>
  <c r="R4" i="5"/>
  <c r="R7" i="5"/>
  <c r="R5" i="5"/>
  <c r="AN5" i="5" s="1"/>
  <c r="AN4" i="5" l="1"/>
  <c r="C4" i="5" s="1"/>
  <c r="AN9" i="5"/>
  <c r="AO9" i="5" s="1"/>
  <c r="C9" i="5" s="1"/>
  <c r="AN6" i="5"/>
  <c r="C6" i="5" s="1"/>
  <c r="AN12" i="5"/>
  <c r="AO12" i="5" s="1"/>
  <c r="C12" i="5" s="1"/>
  <c r="AN10" i="5"/>
  <c r="AO10" i="5" s="1"/>
  <c r="C10" i="5" s="1"/>
  <c r="AN13" i="5"/>
  <c r="AO13" i="5" s="1"/>
  <c r="C13" i="5" s="1"/>
  <c r="AN8" i="5"/>
  <c r="C8" i="5" s="1"/>
  <c r="AN11" i="5"/>
  <c r="AO11" i="5" s="1"/>
  <c r="C11" i="5" s="1"/>
  <c r="AN14" i="5"/>
  <c r="AO14" i="5" s="1"/>
  <c r="C14" i="5" s="1"/>
  <c r="AN7" i="5"/>
  <c r="C5" i="5"/>
  <c r="AH7" i="5"/>
  <c r="AO7" i="5" s="1"/>
  <c r="D75" i="4"/>
  <c r="D74" i="4"/>
  <c r="D73" i="4"/>
  <c r="C7" i="5" l="1"/>
</calcChain>
</file>

<file path=xl/sharedStrings.xml><?xml version="1.0" encoding="utf-8"?>
<sst xmlns="http://schemas.openxmlformats.org/spreadsheetml/2006/main" count="538" uniqueCount="123">
  <si>
    <t>True</t>
  </si>
  <si>
    <t>False</t>
  </si>
  <si>
    <t>PP/OP</t>
  </si>
  <si>
    <t>Cluster</t>
  </si>
  <si>
    <t>m</t>
  </si>
  <si>
    <t>0-1</t>
  </si>
  <si>
    <t>0-255</t>
  </si>
  <si>
    <t>True/False</t>
  </si>
  <si>
    <t>semantic3d.net</t>
  </si>
  <si>
    <t>Paris-Lille 3D</t>
  </si>
  <si>
    <t>Paris Rue de Madame</t>
  </si>
  <si>
    <t>Indoor-Bench</t>
  </si>
  <si>
    <t>Semantic KITTI</t>
  </si>
  <si>
    <t>Characteristics</t>
  </si>
  <si>
    <t>Parameters</t>
  </si>
  <si>
    <t>Unit</t>
  </si>
  <si>
    <t>Values Margin</t>
  </si>
  <si>
    <t>RELIABILITY</t>
  </si>
  <si>
    <t>INTEGRITY</t>
  </si>
  <si>
    <t>ACCURACY</t>
  </si>
  <si>
    <t>Availability</t>
  </si>
  <si>
    <t>Process Reliability</t>
  </si>
  <si>
    <t>Completeness</t>
  </si>
  <si>
    <t>Consistency</t>
  </si>
  <si>
    <t>Correctness</t>
  </si>
  <si>
    <t>Metr. Accuracy</t>
  </si>
  <si>
    <t>Semant. Accuracy</t>
  </si>
  <si>
    <t>Class definition</t>
  </si>
  <si>
    <t>Number of points</t>
  </si>
  <si>
    <t>Object characteristics process</t>
  </si>
  <si>
    <t>Use for research only</t>
  </si>
  <si>
    <t>Data format outputs</t>
  </si>
  <si>
    <t>Object characteristics output</t>
  </si>
  <si>
    <t>pts</t>
  </si>
  <si>
    <t>Number of classification</t>
  </si>
  <si>
    <t>Duration of classification</t>
  </si>
  <si>
    <t>min.</t>
  </si>
  <si>
    <t>Classification rate</t>
  </si>
  <si>
    <t>Semantic completeness</t>
  </si>
  <si>
    <t>Consistency of spectral RGB</t>
  </si>
  <si>
    <t xml:space="preserve"> +/-1000</t>
  </si>
  <si>
    <t>Mean recall</t>
  </si>
  <si>
    <t>Mean precision</t>
  </si>
  <si>
    <t>Instrument accuracy according to DIN 18710</t>
  </si>
  <si>
    <t>Standard deviation all classes</t>
  </si>
  <si>
    <t>Class definition applied</t>
  </si>
  <si>
    <t>Hierarchical class definition</t>
  </si>
  <si>
    <t>&gt; 0</t>
  </si>
  <si>
    <t>mm</t>
  </si>
  <si>
    <t>Oakland 3D</t>
  </si>
  <si>
    <t>ISPRS MiMAP</t>
  </si>
  <si>
    <t>P. no.</t>
  </si>
  <si>
    <t>P1.1</t>
  </si>
  <si>
    <t>P1.2</t>
  </si>
  <si>
    <t>P1.3</t>
  </si>
  <si>
    <t>P1.4</t>
  </si>
  <si>
    <t>P1.5</t>
  </si>
  <si>
    <t>P1.6</t>
  </si>
  <si>
    <t>P2.1</t>
  </si>
  <si>
    <t>P2.2</t>
  </si>
  <si>
    <t>P3.1</t>
  </si>
  <si>
    <t>P3.2</t>
  </si>
  <si>
    <t>P4.1</t>
  </si>
  <si>
    <t>P4.2</t>
  </si>
  <si>
    <t>P4.3</t>
  </si>
  <si>
    <t>P4.4</t>
  </si>
  <si>
    <t>P5.1</t>
  </si>
  <si>
    <t>P5.2</t>
  </si>
  <si>
    <t>P5.3</t>
  </si>
  <si>
    <t>P5.4</t>
  </si>
  <si>
    <t>P6.1</t>
  </si>
  <si>
    <t>P6.2</t>
  </si>
  <si>
    <t>P6.3</t>
  </si>
  <si>
    <t>P7.1</t>
  </si>
  <si>
    <t>P7.2</t>
  </si>
  <si>
    <t>P7.3</t>
  </si>
  <si>
    <t>Consistency of geometry</t>
  </si>
  <si>
    <t>Class equality</t>
  </si>
  <si>
    <t>Reliability
of process</t>
  </si>
  <si>
    <t>Semantic
accuracy</t>
  </si>
  <si>
    <t>Metric
accuracy</t>
  </si>
  <si>
    <t>Reliability</t>
  </si>
  <si>
    <t>Integrity</t>
  </si>
  <si>
    <t>Accuracy</t>
  </si>
  <si>
    <t>&gt;</t>
  </si>
  <si>
    <t>&lt;</t>
  </si>
  <si>
    <t xml:space="preserve"> +/-</t>
  </si>
  <si>
    <t>Stanford Large-Scale
3D Indoor Spaces Dataset</t>
  </si>
  <si>
    <t>PCCT RGB (DS2)</t>
  </si>
  <si>
    <t>PCCT I (DS3)</t>
  </si>
  <si>
    <t>Recap (DS1)</t>
  </si>
  <si>
    <t>&gt; 1</t>
  </si>
  <si>
    <t>Parameters that do not match are marked with "x"</t>
  </si>
  <si>
    <t>one or several parameter criteria are violated</t>
  </si>
  <si>
    <t xml:space="preserve">at least the important parameter criteria are fulfilled </t>
  </si>
  <si>
    <t>all parameter criteria are fulfilled</t>
  </si>
  <si>
    <t>&lt;=</t>
  </si>
  <si>
    <t>Legend:</t>
  </si>
  <si>
    <t>&gt;=</t>
  </si>
  <si>
    <t>Standard deviation class A (floor)*</t>
  </si>
  <si>
    <t>Standard deviation class B (chair)*</t>
  </si>
  <si>
    <t>Standard deviation class C (table)*</t>
  </si>
  <si>
    <t>Class A used (floor)*</t>
  </si>
  <si>
    <t>Class B used (chair)*</t>
  </si>
  <si>
    <t>Class C used (table)*</t>
  </si>
  <si>
    <t>Class D used (errors)*</t>
  </si>
  <si>
    <t>*Parameters to be adjusted depending on the number of classes. Not applicable to datasets with a large number of class definitions.</t>
  </si>
  <si>
    <t>Result</t>
  </si>
  <si>
    <t>Consistency of spectral I</t>
  </si>
  <si>
    <t>Class A recall (floor)*</t>
  </si>
  <si>
    <t>Class B recall (chair)*</t>
  </si>
  <si>
    <t>Class C recall (table)*</t>
  </si>
  <si>
    <t>Class D recall (errors)*</t>
  </si>
  <si>
    <t>Class A precision (floor)*</t>
  </si>
  <si>
    <t>Class B precision (chair)*</t>
  </si>
  <si>
    <t>Class C precision (table)*</t>
  </si>
  <si>
    <t>Class D precision (errors)*</t>
  </si>
  <si>
    <t>Input Limits</t>
  </si>
  <si>
    <t xml:space="preserve">Cells with parameters whose values are unknown must be empty </t>
  </si>
  <si>
    <t>Limits</t>
  </si>
  <si>
    <t>Results</t>
  </si>
  <si>
    <t>Datasets</t>
  </si>
  <si>
    <t>&gt;=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</si>
</sst>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ck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ck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ck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justify" vertical="center" wrapText="1"/>
    </xf>
    <xf numFmtId="0" fontId="1" fillId="0" borderId="0" xfId="0" applyFont="1" applyFill="1" applyBorder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2" xfId="0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2" xfId="0" applyBorder="1"/>
    <xf numFmtId="0" fontId="0" fillId="0" borderId="3" xfId="0" applyFill="1" applyBorder="1"/>
    <xf numFmtId="0" fontId="0" fillId="0" borderId="0" xfId="0" applyFont="1"/>
    <xf numFmtId="0" fontId="1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7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0" fillId="0" borderId="12" xfId="0" applyFill="1" applyBorder="1" applyAlignment="1">
      <alignment horizontal="right" vertical="center" wrapText="1"/>
    </xf>
    <xf numFmtId="0" fontId="0" fillId="0" borderId="12" xfId="0" applyFill="1" applyBorder="1"/>
    <xf numFmtId="0" fontId="0" fillId="0" borderId="3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0" fillId="2" borderId="12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2" borderId="7" xfId="0" applyFill="1" applyBorder="1" applyAlignment="1">
      <alignment horizontal="right" vertical="center" wrapText="1"/>
    </xf>
    <xf numFmtId="0" fontId="5" fillId="0" borderId="0" xfId="0" applyFont="1"/>
    <xf numFmtId="0" fontId="5" fillId="0" borderId="0" xfId="0" applyFont="1" applyFill="1"/>
    <xf numFmtId="0" fontId="0" fillId="0" borderId="0" xfId="0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23" xfId="0" applyFont="1" applyFill="1" applyBorder="1"/>
    <xf numFmtId="0" fontId="6" fillId="0" borderId="0" xfId="0" applyFont="1"/>
    <xf numFmtId="0" fontId="6" fillId="0" borderId="28" xfId="0" applyFont="1" applyBorder="1" applyAlignment="1">
      <alignment horizontal="right" vertical="center" wrapText="1"/>
    </xf>
    <xf numFmtId="0" fontId="6" fillId="0" borderId="24" xfId="0" applyFont="1" applyFill="1" applyBorder="1"/>
    <xf numFmtId="0" fontId="6" fillId="0" borderId="1" xfId="0" applyFont="1" applyBorder="1"/>
    <xf numFmtId="0" fontId="6" fillId="0" borderId="23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vertical="center"/>
    </xf>
    <xf numFmtId="0" fontId="0" fillId="0" borderId="0" xfId="0" applyFont="1" applyBorder="1" applyAlignment="1">
      <alignment horizontal="justify" vertical="center" wrapText="1"/>
    </xf>
    <xf numFmtId="0" fontId="0" fillId="0" borderId="0" xfId="0" applyFont="1" applyFill="1"/>
    <xf numFmtId="0" fontId="6" fillId="0" borderId="9" xfId="0" applyFont="1" applyBorder="1" applyAlignment="1">
      <alignment vertical="center"/>
    </xf>
    <xf numFmtId="0" fontId="6" fillId="0" borderId="26" xfId="0" applyFont="1" applyBorder="1" applyAlignment="1">
      <alignment horizontal="right" vertical="center" wrapText="1"/>
    </xf>
    <xf numFmtId="0" fontId="6" fillId="0" borderId="22" xfId="0" applyFont="1" applyBorder="1"/>
    <xf numFmtId="0" fontId="6" fillId="0" borderId="25" xfId="0" applyFont="1" applyBorder="1" applyAlignment="1"/>
    <xf numFmtId="0" fontId="6" fillId="0" borderId="1" xfId="0" applyFont="1" applyBorder="1" applyAlignment="1"/>
    <xf numFmtId="0" fontId="6" fillId="0" borderId="0" xfId="0" applyFont="1" applyAlignment="1">
      <alignment horizontal="right"/>
    </xf>
    <xf numFmtId="0" fontId="6" fillId="0" borderId="29" xfId="0" applyFont="1" applyBorder="1" applyAlignment="1">
      <alignment horizontal="right" vertical="center" wrapText="1"/>
    </xf>
    <xf numFmtId="0" fontId="6" fillId="0" borderId="21" xfId="0" applyFont="1" applyBorder="1"/>
    <xf numFmtId="0" fontId="6" fillId="6" borderId="12" xfId="0" applyFont="1" applyFill="1" applyBorder="1" applyAlignment="1">
      <alignment horizontal="right"/>
    </xf>
    <xf numFmtId="0" fontId="6" fillId="0" borderId="21" xfId="0" applyFont="1" applyBorder="1" applyAlignment="1"/>
    <xf numFmtId="0" fontId="6" fillId="0" borderId="21" xfId="0" applyFont="1" applyFill="1" applyBorder="1" applyAlignment="1"/>
    <xf numFmtId="0" fontId="6" fillId="0" borderId="12" xfId="0" applyFont="1" applyFill="1" applyBorder="1" applyAlignment="1"/>
    <xf numFmtId="0" fontId="6" fillId="0" borderId="1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2" xfId="0" applyFont="1" applyBorder="1" applyAlignment="1"/>
    <xf numFmtId="0" fontId="6" fillId="0" borderId="20" xfId="0" applyFont="1" applyBorder="1" applyAlignment="1"/>
    <xf numFmtId="0" fontId="6" fillId="0" borderId="33" xfId="0" applyFont="1" applyBorder="1"/>
    <xf numFmtId="0" fontId="6" fillId="0" borderId="25" xfId="0" applyFont="1" applyBorder="1"/>
    <xf numFmtId="0" fontId="8" fillId="0" borderId="2" xfId="0" applyFont="1" applyBorder="1" applyAlignment="1">
      <alignment horizontal="center"/>
    </xf>
    <xf numFmtId="0" fontId="8" fillId="0" borderId="20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/>
    </xf>
    <xf numFmtId="3" fontId="6" fillId="0" borderId="23" xfId="0" applyNumberFormat="1" applyFont="1" applyBorder="1"/>
    <xf numFmtId="0" fontId="6" fillId="0" borderId="30" xfId="0" applyFont="1" applyBorder="1"/>
    <xf numFmtId="0" fontId="6" fillId="0" borderId="34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Alignment="1"/>
    <xf numFmtId="0" fontId="6" fillId="0" borderId="22" xfId="0" applyFont="1" applyFill="1" applyBorder="1"/>
    <xf numFmtId="0" fontId="6" fillId="6" borderId="2" xfId="0" applyFont="1" applyFill="1" applyBorder="1" applyAlignment="1">
      <alignment horizontal="right"/>
    </xf>
    <xf numFmtId="0" fontId="6" fillId="0" borderId="20" xfId="0" applyFont="1" applyFill="1" applyBorder="1" applyAlignment="1"/>
    <xf numFmtId="0" fontId="6" fillId="6" borderId="0" xfId="0" applyFont="1" applyFill="1" applyBorder="1" applyAlignment="1">
      <alignment horizontal="right"/>
    </xf>
    <xf numFmtId="0" fontId="6" fillId="0" borderId="31" xfId="0" applyFont="1" applyFill="1" applyBorder="1"/>
    <xf numFmtId="0" fontId="6" fillId="0" borderId="0" xfId="0" applyFont="1" applyFill="1" applyAlignment="1"/>
    <xf numFmtId="0" fontId="6" fillId="0" borderId="3" xfId="0" applyFont="1" applyBorder="1"/>
    <xf numFmtId="0" fontId="6" fillId="0" borderId="0" xfId="0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/>
    </xf>
    <xf numFmtId="0" fontId="6" fillId="0" borderId="0" xfId="0" applyFont="1" applyFill="1" applyBorder="1" applyAlignment="1">
      <alignment horizontal="justify" vertical="center" wrapText="1"/>
    </xf>
    <xf numFmtId="0" fontId="6" fillId="0" borderId="0" xfId="0" applyFont="1" applyFill="1"/>
    <xf numFmtId="3" fontId="6" fillId="0" borderId="0" xfId="0" applyNumberFormat="1" applyFont="1"/>
    <xf numFmtId="0" fontId="6" fillId="0" borderId="0" xfId="0" applyFont="1" applyBorder="1"/>
    <xf numFmtId="0" fontId="7" fillId="0" borderId="0" xfId="0" applyFont="1" applyFill="1" applyBorder="1" applyAlignment="1">
      <alignment horizontal="justify" vertical="center" wrapText="1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20" xfId="0" applyNumberFormat="1" applyFont="1" applyBorder="1" applyAlignment="1">
      <alignment horizontal="right"/>
    </xf>
    <xf numFmtId="0" fontId="6" fillId="0" borderId="20" xfId="0" applyFont="1" applyBorder="1" applyAlignment="1">
      <alignment horizontal="left"/>
    </xf>
    <xf numFmtId="0" fontId="6" fillId="0" borderId="4" xfId="0" applyFont="1" applyBorder="1" applyAlignment="1">
      <alignment vertical="center"/>
    </xf>
    <xf numFmtId="0" fontId="6" fillId="0" borderId="24" xfId="0" applyFont="1" applyBorder="1"/>
    <xf numFmtId="3" fontId="6" fillId="0" borderId="21" xfId="0" applyNumberFormat="1" applyFont="1" applyBorder="1" applyAlignment="1">
      <alignment horizontal="left"/>
    </xf>
    <xf numFmtId="165" fontId="6" fillId="0" borderId="1" xfId="0" applyNumberFormat="1" applyFont="1" applyFill="1" applyBorder="1" applyAlignment="1"/>
    <xf numFmtId="165" fontId="6" fillId="0" borderId="20" xfId="0" applyNumberFormat="1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Border="1" applyAlignment="1">
      <alignment horizontal="right"/>
    </xf>
    <xf numFmtId="166" fontId="6" fillId="0" borderId="20" xfId="0" applyNumberFormat="1" applyFont="1" applyBorder="1" applyAlignment="1">
      <alignment horizontal="right"/>
    </xf>
    <xf numFmtId="0" fontId="6" fillId="0" borderId="12" xfId="0" applyFont="1" applyBorder="1"/>
    <xf numFmtId="164" fontId="6" fillId="0" borderId="21" xfId="0" applyNumberFormat="1" applyFont="1" applyBorder="1" applyAlignment="1">
      <alignment horizontal="right"/>
    </xf>
    <xf numFmtId="166" fontId="6" fillId="0" borderId="1" xfId="0" applyNumberFormat="1" applyFont="1" applyBorder="1" applyAlignment="1"/>
    <xf numFmtId="166" fontId="6" fillId="0" borderId="21" xfId="0" applyNumberFormat="1" applyFont="1" applyBorder="1" applyAlignment="1"/>
    <xf numFmtId="166" fontId="6" fillId="0" borderId="21" xfId="0" applyNumberFormat="1" applyFont="1" applyFill="1" applyBorder="1" applyAlignment="1"/>
    <xf numFmtId="0" fontId="6" fillId="0" borderId="2" xfId="0" applyFont="1" applyBorder="1"/>
    <xf numFmtId="0" fontId="9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6" fillId="0" borderId="32" xfId="0" applyFont="1" applyFill="1" applyBorder="1"/>
    <xf numFmtId="0" fontId="6" fillId="0" borderId="35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35" xfId="0" applyFont="1" applyBorder="1" applyAlignment="1"/>
    <xf numFmtId="0" fontId="6" fillId="0" borderId="7" xfId="0" applyFont="1" applyBorder="1" applyAlignment="1"/>
    <xf numFmtId="0" fontId="1" fillId="0" borderId="1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6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</cellXfs>
  <cellStyles count="1">
    <cellStyle name="Standard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1"/>
  <sheetViews>
    <sheetView tabSelected="1" zoomScaleNormal="100" workbookViewId="0">
      <pane ySplit="2" topLeftCell="A6" activePane="bottomLeft" state="frozen"/>
      <selection pane="bottomLeft" activeCell="F17" sqref="F17"/>
    </sheetView>
  </sheetViews>
  <sheetFormatPr baseColWidth="10" defaultRowHeight="14.5" x14ac:dyDescent="0.35"/>
  <cols>
    <col min="2" max="2" width="15.26953125" customWidth="1"/>
    <col min="3" max="3" width="5.81640625" style="20" customWidth="1"/>
    <col min="4" max="4" width="38.81640625" customWidth="1"/>
    <col min="5" max="5" width="5.26953125" style="6" customWidth="1"/>
    <col min="6" max="6" width="9.6328125" style="6" customWidth="1"/>
    <col min="7" max="7" width="6.26953125" customWidth="1"/>
    <col min="8" max="8" width="14.6328125" customWidth="1"/>
    <col min="10" max="33" width="4.7265625" customWidth="1"/>
  </cols>
  <sheetData>
    <row r="1" spans="1:9" ht="21" x14ac:dyDescent="0.5">
      <c r="A1" s="149" t="s">
        <v>119</v>
      </c>
    </row>
    <row r="2" spans="1:9" s="1" customFormat="1" ht="15" customHeight="1" thickBot="1" x14ac:dyDescent="0.4">
      <c r="A2" s="15" t="s">
        <v>3</v>
      </c>
      <c r="B2" s="13" t="s">
        <v>13</v>
      </c>
      <c r="C2" s="15" t="s">
        <v>51</v>
      </c>
      <c r="D2" s="21" t="s">
        <v>14</v>
      </c>
      <c r="E2" s="156" t="s">
        <v>117</v>
      </c>
      <c r="F2" s="157"/>
      <c r="G2" s="14" t="s">
        <v>15</v>
      </c>
      <c r="H2" s="14" t="s">
        <v>16</v>
      </c>
      <c r="I2" s="14" t="s">
        <v>2</v>
      </c>
    </row>
    <row r="3" spans="1:9" ht="15" customHeight="1" thickTop="1" x14ac:dyDescent="0.35">
      <c r="A3" s="158" t="s">
        <v>17</v>
      </c>
      <c r="B3" s="162" t="s">
        <v>20</v>
      </c>
      <c r="C3" s="22" t="s">
        <v>52</v>
      </c>
      <c r="D3" s="3" t="s">
        <v>27</v>
      </c>
      <c r="F3" s="40" t="s">
        <v>0</v>
      </c>
      <c r="G3" s="3"/>
      <c r="H3" s="3" t="s">
        <v>7</v>
      </c>
      <c r="I3" s="2"/>
    </row>
    <row r="4" spans="1:9" ht="15" customHeight="1" x14ac:dyDescent="0.35">
      <c r="A4" s="159"/>
      <c r="B4" s="162"/>
      <c r="C4" s="22" t="s">
        <v>53</v>
      </c>
      <c r="D4" s="3" t="s">
        <v>28</v>
      </c>
      <c r="F4" s="40">
        <v>1000000</v>
      </c>
      <c r="G4" s="3"/>
      <c r="H4" s="3"/>
      <c r="I4" s="2"/>
    </row>
    <row r="5" spans="1:9" ht="15" customHeight="1" x14ac:dyDescent="0.35">
      <c r="A5" s="159"/>
      <c r="B5" s="162"/>
      <c r="C5" s="22" t="s">
        <v>54</v>
      </c>
      <c r="D5" s="3" t="s">
        <v>29</v>
      </c>
      <c r="F5" s="40" t="s">
        <v>0</v>
      </c>
      <c r="G5" s="3"/>
      <c r="H5" s="3" t="s">
        <v>7</v>
      </c>
      <c r="I5" s="2"/>
    </row>
    <row r="6" spans="1:9" ht="15" customHeight="1" x14ac:dyDescent="0.35">
      <c r="A6" s="159"/>
      <c r="B6" s="162"/>
      <c r="C6" s="22" t="s">
        <v>55</v>
      </c>
      <c r="D6" s="3" t="s">
        <v>32</v>
      </c>
      <c r="F6" s="40" t="s">
        <v>0</v>
      </c>
      <c r="G6" s="4"/>
      <c r="H6" s="3" t="s">
        <v>7</v>
      </c>
      <c r="I6" s="2"/>
    </row>
    <row r="7" spans="1:9" ht="15" customHeight="1" x14ac:dyDescent="0.35">
      <c r="A7" s="159"/>
      <c r="B7" s="162"/>
      <c r="C7" s="22" t="s">
        <v>56</v>
      </c>
      <c r="D7" s="3" t="s">
        <v>30</v>
      </c>
      <c r="F7" s="40" t="s">
        <v>0</v>
      </c>
      <c r="G7" s="3"/>
      <c r="H7" s="3" t="s">
        <v>7</v>
      </c>
      <c r="I7" s="2"/>
    </row>
    <row r="8" spans="1:9" ht="15" customHeight="1" x14ac:dyDescent="0.35">
      <c r="A8" s="159"/>
      <c r="B8" s="162"/>
      <c r="C8" s="22" t="s">
        <v>57</v>
      </c>
      <c r="D8" s="17" t="s">
        <v>31</v>
      </c>
      <c r="F8" s="40" t="s">
        <v>0</v>
      </c>
      <c r="G8" s="16" t="s">
        <v>33</v>
      </c>
      <c r="H8" s="17" t="s">
        <v>7</v>
      </c>
      <c r="I8" s="18"/>
    </row>
    <row r="9" spans="1:9" ht="15" customHeight="1" x14ac:dyDescent="0.35">
      <c r="A9" s="159"/>
      <c r="B9" s="164" t="s">
        <v>21</v>
      </c>
      <c r="C9" s="28" t="s">
        <v>58</v>
      </c>
      <c r="D9" s="3" t="s">
        <v>34</v>
      </c>
      <c r="E9" s="35" t="s">
        <v>84</v>
      </c>
      <c r="F9" s="47">
        <v>8</v>
      </c>
      <c r="G9" s="3"/>
      <c r="H9" s="3" t="s">
        <v>122</v>
      </c>
      <c r="I9" s="2"/>
    </row>
    <row r="10" spans="1:9" ht="15" customHeight="1" thickBot="1" x14ac:dyDescent="0.4">
      <c r="A10" s="160"/>
      <c r="B10" s="163"/>
      <c r="C10" s="29" t="s">
        <v>59</v>
      </c>
      <c r="D10" s="32" t="s">
        <v>35</v>
      </c>
      <c r="E10" s="36" t="s">
        <v>85</v>
      </c>
      <c r="F10" s="42">
        <v>30</v>
      </c>
      <c r="G10" s="11" t="s">
        <v>36</v>
      </c>
      <c r="H10" s="11" t="s">
        <v>91</v>
      </c>
      <c r="I10" s="12"/>
    </row>
    <row r="11" spans="1:9" ht="15" customHeight="1" thickTop="1" x14ac:dyDescent="0.35">
      <c r="A11" s="159" t="s">
        <v>18</v>
      </c>
      <c r="B11" s="162" t="s">
        <v>22</v>
      </c>
      <c r="C11" s="22" t="s">
        <v>60</v>
      </c>
      <c r="D11" s="3" t="s">
        <v>37</v>
      </c>
      <c r="E11" s="34" t="s">
        <v>84</v>
      </c>
      <c r="F11" s="40">
        <v>0.9</v>
      </c>
      <c r="G11" s="10"/>
      <c r="H11" s="3" t="s">
        <v>5</v>
      </c>
      <c r="I11" s="2"/>
    </row>
    <row r="12" spans="1:9" ht="15" customHeight="1" x14ac:dyDescent="0.35">
      <c r="A12" s="159"/>
      <c r="B12" s="162"/>
      <c r="C12" s="22" t="s">
        <v>61</v>
      </c>
      <c r="D12" s="17" t="s">
        <v>38</v>
      </c>
      <c r="E12" s="38"/>
      <c r="F12" s="41">
        <v>1</v>
      </c>
      <c r="G12" s="16"/>
      <c r="H12" s="16" t="s">
        <v>5</v>
      </c>
      <c r="I12" s="18"/>
    </row>
    <row r="13" spans="1:9" ht="15" customHeight="1" x14ac:dyDescent="0.35">
      <c r="A13" s="159"/>
      <c r="B13" s="161" t="s">
        <v>23</v>
      </c>
      <c r="C13" s="27" t="s">
        <v>62</v>
      </c>
      <c r="D13" s="3" t="s">
        <v>76</v>
      </c>
      <c r="E13" s="34" t="s">
        <v>86</v>
      </c>
      <c r="F13" s="40">
        <v>25</v>
      </c>
      <c r="G13" s="3" t="s">
        <v>4</v>
      </c>
      <c r="H13" s="3" t="s">
        <v>40</v>
      </c>
      <c r="I13" s="2"/>
    </row>
    <row r="14" spans="1:9" ht="15" customHeight="1" x14ac:dyDescent="0.35">
      <c r="A14" s="159"/>
      <c r="B14" s="162"/>
      <c r="C14" s="22" t="s">
        <v>63</v>
      </c>
      <c r="D14" s="3" t="s">
        <v>39</v>
      </c>
      <c r="E14" s="40">
        <v>0</v>
      </c>
      <c r="F14" s="40">
        <v>255</v>
      </c>
      <c r="G14" s="3"/>
      <c r="H14" s="3" t="s">
        <v>6</v>
      </c>
      <c r="I14" s="2"/>
    </row>
    <row r="15" spans="1:9" ht="15" customHeight="1" x14ac:dyDescent="0.35">
      <c r="A15" s="159"/>
      <c r="B15" s="162"/>
      <c r="C15" s="22" t="s">
        <v>64</v>
      </c>
      <c r="D15" s="3" t="s">
        <v>108</v>
      </c>
      <c r="E15" s="40">
        <v>0</v>
      </c>
      <c r="F15" s="40">
        <v>255</v>
      </c>
      <c r="G15" s="3"/>
      <c r="H15" s="3" t="s">
        <v>6</v>
      </c>
      <c r="I15" s="2"/>
    </row>
    <row r="16" spans="1:9" ht="15" customHeight="1" x14ac:dyDescent="0.35">
      <c r="A16" s="159"/>
      <c r="B16" s="162"/>
      <c r="C16" s="30" t="s">
        <v>65</v>
      </c>
      <c r="D16" s="31" t="s">
        <v>77</v>
      </c>
      <c r="E16" s="37" t="s">
        <v>85</v>
      </c>
      <c r="F16" s="41">
        <v>0.5</v>
      </c>
      <c r="G16" s="17"/>
      <c r="H16" s="17" t="s">
        <v>5</v>
      </c>
      <c r="I16" s="18"/>
    </row>
    <row r="17" spans="1:9" ht="15" customHeight="1" x14ac:dyDescent="0.35">
      <c r="A17" s="159"/>
      <c r="B17" s="161" t="s">
        <v>24</v>
      </c>
      <c r="C17" s="22" t="s">
        <v>66</v>
      </c>
      <c r="D17" s="3" t="s">
        <v>41</v>
      </c>
      <c r="E17" s="51" t="s">
        <v>84</v>
      </c>
      <c r="F17" s="40">
        <v>0.7</v>
      </c>
      <c r="G17" s="10"/>
      <c r="H17" s="3" t="s">
        <v>5</v>
      </c>
      <c r="I17" s="2"/>
    </row>
    <row r="18" spans="1:9" ht="15" customHeight="1" x14ac:dyDescent="0.35">
      <c r="A18" s="159"/>
      <c r="B18" s="162"/>
      <c r="C18" s="22" t="s">
        <v>67</v>
      </c>
      <c r="D18" s="3" t="s">
        <v>42</v>
      </c>
      <c r="E18" s="51" t="s">
        <v>84</v>
      </c>
      <c r="F18" s="40">
        <v>0.7</v>
      </c>
      <c r="G18" s="3"/>
      <c r="H18" s="3" t="s">
        <v>5</v>
      </c>
      <c r="I18" s="2"/>
    </row>
    <row r="19" spans="1:9" ht="15" customHeight="1" x14ac:dyDescent="0.35">
      <c r="A19" s="159"/>
      <c r="B19" s="162"/>
      <c r="C19" s="22" t="s">
        <v>68</v>
      </c>
      <c r="D19" s="3" t="s">
        <v>109</v>
      </c>
      <c r="E19" s="51" t="s">
        <v>84</v>
      </c>
      <c r="F19" s="40">
        <v>0.7</v>
      </c>
      <c r="G19" s="3"/>
      <c r="H19" s="3" t="s">
        <v>5</v>
      </c>
      <c r="I19" s="2"/>
    </row>
    <row r="20" spans="1:9" ht="15" customHeight="1" x14ac:dyDescent="0.35">
      <c r="A20" s="159"/>
      <c r="B20" s="162"/>
      <c r="C20" s="22" t="s">
        <v>68</v>
      </c>
      <c r="D20" s="3" t="s">
        <v>110</v>
      </c>
      <c r="E20" s="51" t="s">
        <v>84</v>
      </c>
      <c r="F20" s="40">
        <v>0.7</v>
      </c>
      <c r="G20" s="3"/>
      <c r="H20" s="3" t="s">
        <v>5</v>
      </c>
      <c r="I20" s="2"/>
    </row>
    <row r="21" spans="1:9" ht="15" customHeight="1" x14ac:dyDescent="0.35">
      <c r="A21" s="159"/>
      <c r="B21" s="162"/>
      <c r="C21" s="22" t="s">
        <v>68</v>
      </c>
      <c r="D21" s="3" t="s">
        <v>111</v>
      </c>
      <c r="E21" s="51" t="s">
        <v>84</v>
      </c>
      <c r="F21" s="40">
        <v>0.7</v>
      </c>
      <c r="G21" s="3"/>
      <c r="H21" s="3" t="s">
        <v>5</v>
      </c>
      <c r="I21" s="2"/>
    </row>
    <row r="22" spans="1:9" ht="15" customHeight="1" x14ac:dyDescent="0.35">
      <c r="A22" s="159"/>
      <c r="B22" s="162"/>
      <c r="C22" s="22" t="s">
        <v>68</v>
      </c>
      <c r="D22" s="3" t="s">
        <v>112</v>
      </c>
      <c r="E22" s="51" t="s">
        <v>84</v>
      </c>
      <c r="F22" s="40">
        <v>0.5</v>
      </c>
      <c r="G22" s="3"/>
      <c r="H22" s="3" t="s">
        <v>5</v>
      </c>
      <c r="I22" s="2"/>
    </row>
    <row r="23" spans="1:9" ht="15" customHeight="1" x14ac:dyDescent="0.35">
      <c r="A23" s="159"/>
      <c r="B23" s="162"/>
      <c r="C23" s="22" t="s">
        <v>69</v>
      </c>
      <c r="D23" s="3" t="s">
        <v>113</v>
      </c>
      <c r="E23" s="51" t="s">
        <v>84</v>
      </c>
      <c r="F23" s="40">
        <v>0.7</v>
      </c>
      <c r="G23" s="3"/>
      <c r="H23" s="3" t="s">
        <v>5</v>
      </c>
      <c r="I23" s="2"/>
    </row>
    <row r="24" spans="1:9" ht="15" customHeight="1" x14ac:dyDescent="0.35">
      <c r="A24" s="159"/>
      <c r="B24" s="162"/>
      <c r="C24" s="22" t="s">
        <v>69</v>
      </c>
      <c r="D24" s="3" t="s">
        <v>114</v>
      </c>
      <c r="E24" s="51" t="s">
        <v>84</v>
      </c>
      <c r="F24" s="40">
        <v>0.7</v>
      </c>
      <c r="G24" s="3"/>
      <c r="H24" s="3" t="s">
        <v>5</v>
      </c>
      <c r="I24" s="2"/>
    </row>
    <row r="25" spans="1:9" ht="15" customHeight="1" x14ac:dyDescent="0.35">
      <c r="A25" s="159"/>
      <c r="B25" s="162"/>
      <c r="C25" s="22" t="s">
        <v>69</v>
      </c>
      <c r="D25" s="3" t="s">
        <v>115</v>
      </c>
      <c r="E25" s="51" t="s">
        <v>84</v>
      </c>
      <c r="F25" s="40">
        <v>0.7</v>
      </c>
      <c r="G25" s="3"/>
      <c r="H25" s="3" t="s">
        <v>5</v>
      </c>
      <c r="I25" s="2"/>
    </row>
    <row r="26" spans="1:9" ht="15" customHeight="1" thickBot="1" x14ac:dyDescent="0.4">
      <c r="A26" s="160"/>
      <c r="B26" s="163"/>
      <c r="C26" s="24" t="s">
        <v>69</v>
      </c>
      <c r="D26" s="11" t="s">
        <v>116</v>
      </c>
      <c r="E26" s="51" t="s">
        <v>84</v>
      </c>
      <c r="F26" s="42">
        <v>0.5</v>
      </c>
      <c r="G26" s="11"/>
      <c r="H26" s="11" t="s">
        <v>5</v>
      </c>
      <c r="I26" s="12"/>
    </row>
    <row r="27" spans="1:9" ht="15" customHeight="1" thickTop="1" x14ac:dyDescent="0.35">
      <c r="A27" s="158" t="s">
        <v>19</v>
      </c>
      <c r="B27" s="162" t="s">
        <v>25</v>
      </c>
      <c r="C27" s="25" t="s">
        <v>70</v>
      </c>
      <c r="D27" s="3" t="s">
        <v>43</v>
      </c>
      <c r="E27" s="39" t="s">
        <v>84</v>
      </c>
      <c r="F27" s="40">
        <v>50</v>
      </c>
      <c r="G27" s="2" t="s">
        <v>48</v>
      </c>
      <c r="H27" s="3" t="s">
        <v>47</v>
      </c>
      <c r="I27" s="2"/>
    </row>
    <row r="28" spans="1:9" ht="15" customHeight="1" x14ac:dyDescent="0.35">
      <c r="A28" s="159"/>
      <c r="B28" s="162"/>
      <c r="C28" s="22" t="s">
        <v>71</v>
      </c>
      <c r="D28" s="3" t="s">
        <v>44</v>
      </c>
      <c r="E28" s="34" t="s">
        <v>84</v>
      </c>
      <c r="F28" s="40">
        <v>50</v>
      </c>
      <c r="G28" s="2" t="s">
        <v>48</v>
      </c>
      <c r="H28" s="3" t="s">
        <v>47</v>
      </c>
      <c r="I28" s="2"/>
    </row>
    <row r="29" spans="1:9" ht="15" customHeight="1" x14ac:dyDescent="0.35">
      <c r="A29" s="159"/>
      <c r="B29" s="162"/>
      <c r="C29" s="22" t="s">
        <v>72</v>
      </c>
      <c r="D29" s="3" t="s">
        <v>99</v>
      </c>
      <c r="E29" s="34" t="s">
        <v>84</v>
      </c>
      <c r="F29" s="40">
        <v>50</v>
      </c>
      <c r="G29" s="2" t="s">
        <v>48</v>
      </c>
      <c r="H29" s="3" t="s">
        <v>47</v>
      </c>
      <c r="I29" s="2"/>
    </row>
    <row r="30" spans="1:9" ht="15" customHeight="1" x14ac:dyDescent="0.35">
      <c r="A30" s="159"/>
      <c r="B30" s="162"/>
      <c r="C30" s="22" t="s">
        <v>72</v>
      </c>
      <c r="D30" s="3" t="s">
        <v>100</v>
      </c>
      <c r="E30" s="34" t="s">
        <v>84</v>
      </c>
      <c r="F30" s="40">
        <v>50</v>
      </c>
      <c r="G30" s="2" t="s">
        <v>48</v>
      </c>
      <c r="H30" s="3" t="s">
        <v>47</v>
      </c>
      <c r="I30" s="2"/>
    </row>
    <row r="31" spans="1:9" ht="15" customHeight="1" x14ac:dyDescent="0.35">
      <c r="A31" s="159"/>
      <c r="B31" s="162"/>
      <c r="C31" s="26" t="s">
        <v>72</v>
      </c>
      <c r="D31" s="17" t="s">
        <v>101</v>
      </c>
      <c r="E31" s="37" t="s">
        <v>84</v>
      </c>
      <c r="F31" s="41">
        <v>50</v>
      </c>
      <c r="G31" s="18" t="s">
        <v>48</v>
      </c>
      <c r="H31" s="17" t="s">
        <v>47</v>
      </c>
      <c r="I31" s="18"/>
    </row>
    <row r="32" spans="1:9" ht="15" customHeight="1" x14ac:dyDescent="0.35">
      <c r="A32" s="159"/>
      <c r="B32" s="161" t="s">
        <v>26</v>
      </c>
      <c r="C32" s="22" t="s">
        <v>73</v>
      </c>
      <c r="D32" s="3" t="s">
        <v>45</v>
      </c>
      <c r="F32" s="40" t="s">
        <v>0</v>
      </c>
      <c r="G32" s="2"/>
      <c r="H32" s="3" t="s">
        <v>7</v>
      </c>
      <c r="I32" s="2"/>
    </row>
    <row r="33" spans="1:33" ht="15" customHeight="1" x14ac:dyDescent="0.35">
      <c r="A33" s="159"/>
      <c r="B33" s="162"/>
      <c r="C33" s="23" t="s">
        <v>74</v>
      </c>
      <c r="D33" s="33" t="s">
        <v>46</v>
      </c>
      <c r="F33" s="40" t="s">
        <v>0</v>
      </c>
      <c r="G33" s="2"/>
      <c r="H33" s="3" t="s">
        <v>7</v>
      </c>
      <c r="I33" s="2"/>
    </row>
    <row r="34" spans="1:33" s="20" customFormat="1" ht="15" customHeight="1" x14ac:dyDescent="0.35">
      <c r="A34" s="159"/>
      <c r="B34" s="162"/>
      <c r="C34" s="22" t="s">
        <v>75</v>
      </c>
      <c r="D34" s="78" t="s">
        <v>102</v>
      </c>
      <c r="E34" s="79"/>
      <c r="F34" s="40" t="s">
        <v>0</v>
      </c>
      <c r="G34" s="52"/>
      <c r="H34" s="3" t="s">
        <v>7</v>
      </c>
      <c r="I34" s="52"/>
    </row>
    <row r="35" spans="1:33" s="20" customFormat="1" ht="15" customHeight="1" x14ac:dyDescent="0.35">
      <c r="A35" s="159"/>
      <c r="B35" s="162"/>
      <c r="C35" s="22" t="s">
        <v>75</v>
      </c>
      <c r="D35" s="78" t="s">
        <v>103</v>
      </c>
      <c r="E35" s="79"/>
      <c r="F35" s="40" t="s">
        <v>0</v>
      </c>
      <c r="G35" s="52"/>
      <c r="H35" s="3" t="s">
        <v>7</v>
      </c>
      <c r="I35" s="52"/>
    </row>
    <row r="36" spans="1:33" s="20" customFormat="1" ht="15" customHeight="1" x14ac:dyDescent="0.35">
      <c r="A36" s="159"/>
      <c r="B36" s="162"/>
      <c r="C36" s="22" t="s">
        <v>75</v>
      </c>
      <c r="D36" s="78" t="s">
        <v>104</v>
      </c>
      <c r="E36" s="79"/>
      <c r="F36" s="40" t="s">
        <v>0</v>
      </c>
      <c r="G36" s="52"/>
      <c r="H36" s="3" t="s">
        <v>7</v>
      </c>
      <c r="I36" s="52"/>
    </row>
    <row r="37" spans="1:33" ht="15" customHeight="1" thickBot="1" x14ac:dyDescent="0.4">
      <c r="A37" s="160"/>
      <c r="B37" s="163"/>
      <c r="C37" s="24" t="s">
        <v>75</v>
      </c>
      <c r="D37" s="11" t="s">
        <v>105</v>
      </c>
      <c r="F37" s="42" t="s">
        <v>0</v>
      </c>
      <c r="G37" s="12"/>
      <c r="H37" s="11" t="s">
        <v>7</v>
      </c>
      <c r="I37" s="12"/>
    </row>
    <row r="38" spans="1:33" ht="15" thickTop="1" x14ac:dyDescent="0.35">
      <c r="E38" s="19"/>
      <c r="F38" s="7"/>
      <c r="G38" s="2"/>
      <c r="H38" s="2"/>
    </row>
    <row r="39" spans="1:33" ht="58" x14ac:dyDescent="0.35">
      <c r="B39" s="45"/>
      <c r="D39" s="8" t="s">
        <v>106</v>
      </c>
      <c r="E39" s="49"/>
      <c r="G39" s="2"/>
      <c r="H39" s="2"/>
      <c r="I39" s="44"/>
    </row>
    <row r="40" spans="1:33" x14ac:dyDescent="0.35">
      <c r="B40" s="48"/>
      <c r="I40" s="4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x14ac:dyDescent="0.35">
      <c r="C41" s="46"/>
      <c r="I41" s="43"/>
      <c r="J41" s="6"/>
    </row>
    <row r="42" spans="1:33" x14ac:dyDescent="0.35">
      <c r="I42" s="51"/>
      <c r="J42" s="6"/>
      <c r="K42" s="6"/>
      <c r="L42" s="2"/>
      <c r="M42" s="2"/>
    </row>
    <row r="43" spans="1:33" x14ac:dyDescent="0.35">
      <c r="I43" s="51"/>
      <c r="J43" s="6"/>
      <c r="K43" s="6"/>
      <c r="L43" s="2"/>
      <c r="M43" s="2"/>
    </row>
    <row r="44" spans="1:33" x14ac:dyDescent="0.35">
      <c r="I44" s="50"/>
      <c r="J44" s="6"/>
      <c r="K44" s="6"/>
      <c r="L44" s="2"/>
      <c r="M44" s="2"/>
    </row>
    <row r="45" spans="1:33" x14ac:dyDescent="0.35">
      <c r="I45" s="50"/>
      <c r="J45" s="6"/>
      <c r="K45" s="6"/>
      <c r="L45" s="2"/>
    </row>
    <row r="46" spans="1:33" x14ac:dyDescent="0.35">
      <c r="I46" s="43"/>
      <c r="J46" s="6"/>
      <c r="K46" s="6"/>
      <c r="L46" s="2"/>
      <c r="M46" s="2"/>
    </row>
    <row r="47" spans="1:33" x14ac:dyDescent="0.35">
      <c r="I47" s="43"/>
      <c r="J47" s="6"/>
      <c r="K47" s="6"/>
      <c r="L47" s="2"/>
      <c r="M47" s="2"/>
    </row>
    <row r="48" spans="1:33" x14ac:dyDescent="0.35">
      <c r="I48" s="43"/>
      <c r="J48" s="6"/>
      <c r="K48" s="6"/>
      <c r="L48" s="2"/>
      <c r="M48" s="2"/>
    </row>
    <row r="49" spans="6:13" x14ac:dyDescent="0.35">
      <c r="I49" s="43"/>
      <c r="J49" s="6"/>
      <c r="K49" s="6"/>
      <c r="L49" s="2"/>
      <c r="M49" s="2"/>
    </row>
    <row r="50" spans="6:13" x14ac:dyDescent="0.35">
      <c r="I50" s="43"/>
      <c r="J50" s="6"/>
      <c r="K50" s="6"/>
      <c r="L50" s="2"/>
      <c r="M50" s="2"/>
    </row>
    <row r="51" spans="6:13" x14ac:dyDescent="0.35">
      <c r="I51" s="43"/>
      <c r="J51" s="6"/>
      <c r="K51" s="6"/>
      <c r="L51" s="2"/>
      <c r="M51" s="2"/>
    </row>
    <row r="52" spans="6:13" x14ac:dyDescent="0.35">
      <c r="I52" s="43"/>
      <c r="J52" s="6"/>
      <c r="K52" s="6"/>
      <c r="L52" s="2"/>
      <c r="M52" s="2"/>
    </row>
    <row r="53" spans="6:13" x14ac:dyDescent="0.35">
      <c r="I53" s="43"/>
      <c r="J53" s="6"/>
      <c r="K53" s="6"/>
      <c r="L53" s="2"/>
      <c r="M53" s="2"/>
    </row>
    <row r="54" spans="6:13" x14ac:dyDescent="0.35">
      <c r="I54" s="43"/>
      <c r="J54" s="6"/>
      <c r="K54" s="6"/>
      <c r="L54" s="2"/>
      <c r="M54" s="2"/>
    </row>
    <row r="55" spans="6:13" x14ac:dyDescent="0.35">
      <c r="I55" s="43"/>
      <c r="J55" s="6"/>
      <c r="K55" s="6"/>
      <c r="L55" s="2"/>
      <c r="M55" s="2"/>
    </row>
    <row r="56" spans="6:13" x14ac:dyDescent="0.35">
      <c r="I56" s="43"/>
      <c r="J56" s="6"/>
      <c r="K56" s="6"/>
      <c r="L56" s="2"/>
      <c r="M56" s="2"/>
    </row>
    <row r="57" spans="6:13" x14ac:dyDescent="0.35">
      <c r="G57" s="2"/>
      <c r="H57" s="2"/>
    </row>
    <row r="58" spans="6:13" x14ac:dyDescent="0.35">
      <c r="G58" s="2"/>
      <c r="H58" s="2"/>
    </row>
    <row r="59" spans="6:13" x14ac:dyDescent="0.35">
      <c r="G59" s="2"/>
      <c r="H59" s="2"/>
    </row>
    <row r="60" spans="6:13" x14ac:dyDescent="0.35">
      <c r="G60" s="2"/>
      <c r="H60" s="2"/>
    </row>
    <row r="61" spans="6:13" x14ac:dyDescent="0.35">
      <c r="F61" s="2"/>
    </row>
    <row r="62" spans="6:13" x14ac:dyDescent="0.35">
      <c r="G62" s="2"/>
      <c r="H62" s="2"/>
    </row>
    <row r="63" spans="6:13" x14ac:dyDescent="0.35">
      <c r="G63" s="2"/>
      <c r="H63" s="2"/>
    </row>
    <row r="64" spans="6:13" x14ac:dyDescent="0.35">
      <c r="G64" s="2"/>
      <c r="H64" s="2"/>
    </row>
    <row r="65" spans="7:8" x14ac:dyDescent="0.35">
      <c r="G65" s="2"/>
      <c r="H65" s="2"/>
    </row>
    <row r="66" spans="7:8" x14ac:dyDescent="0.35">
      <c r="G66" s="2"/>
      <c r="H66" s="2"/>
    </row>
    <row r="67" spans="7:8" x14ac:dyDescent="0.35">
      <c r="G67" s="2"/>
      <c r="H67" s="2"/>
    </row>
    <row r="68" spans="7:8" x14ac:dyDescent="0.35">
      <c r="G68" s="2"/>
      <c r="H68" s="2"/>
    </row>
    <row r="69" spans="7:8" x14ac:dyDescent="0.35">
      <c r="G69" s="2"/>
      <c r="H69" s="2"/>
    </row>
    <row r="70" spans="7:8" x14ac:dyDescent="0.35">
      <c r="G70" s="2"/>
      <c r="H70" s="2"/>
    </row>
    <row r="71" spans="7:8" x14ac:dyDescent="0.35">
      <c r="G71" s="2"/>
      <c r="H71" s="2"/>
    </row>
    <row r="72" spans="7:8" x14ac:dyDescent="0.35">
      <c r="G72" s="2"/>
      <c r="H72" s="2"/>
    </row>
    <row r="73" spans="7:8" x14ac:dyDescent="0.35">
      <c r="G73" s="2"/>
      <c r="H73" s="2"/>
    </row>
    <row r="74" spans="7:8" x14ac:dyDescent="0.35">
      <c r="G74" s="2"/>
      <c r="H74" s="2"/>
    </row>
    <row r="75" spans="7:8" x14ac:dyDescent="0.35">
      <c r="G75" s="2"/>
      <c r="H75" s="2"/>
    </row>
    <row r="76" spans="7:8" x14ac:dyDescent="0.35">
      <c r="G76" s="2"/>
      <c r="H76" s="2"/>
    </row>
    <row r="77" spans="7:8" x14ac:dyDescent="0.35">
      <c r="G77" s="2"/>
      <c r="H77" s="2"/>
    </row>
    <row r="78" spans="7:8" x14ac:dyDescent="0.35">
      <c r="G78" s="2"/>
      <c r="H78" s="2"/>
    </row>
    <row r="79" spans="7:8" x14ac:dyDescent="0.35">
      <c r="G79" s="2"/>
      <c r="H79" s="2"/>
    </row>
    <row r="80" spans="7:8" x14ac:dyDescent="0.35">
      <c r="G80" s="2"/>
      <c r="H80" s="2"/>
    </row>
    <row r="81" spans="7:8" x14ac:dyDescent="0.35">
      <c r="G81" s="2"/>
      <c r="H81" s="2"/>
    </row>
    <row r="82" spans="7:8" x14ac:dyDescent="0.35">
      <c r="G82" s="2"/>
      <c r="H82" s="2"/>
    </row>
    <row r="83" spans="7:8" x14ac:dyDescent="0.35">
      <c r="G83" s="2"/>
      <c r="H83" s="2"/>
    </row>
    <row r="84" spans="7:8" x14ac:dyDescent="0.35">
      <c r="G84" s="2"/>
      <c r="H84" s="2"/>
    </row>
    <row r="85" spans="7:8" x14ac:dyDescent="0.35">
      <c r="G85" s="2"/>
      <c r="H85" s="2"/>
    </row>
    <row r="86" spans="7:8" x14ac:dyDescent="0.35">
      <c r="G86" s="2"/>
      <c r="H86" s="2"/>
    </row>
    <row r="87" spans="7:8" x14ac:dyDescent="0.35">
      <c r="G87" s="2"/>
      <c r="H87" s="2"/>
    </row>
    <row r="88" spans="7:8" x14ac:dyDescent="0.35">
      <c r="G88" s="2"/>
      <c r="H88" s="2"/>
    </row>
    <row r="89" spans="7:8" x14ac:dyDescent="0.35">
      <c r="G89" s="2"/>
      <c r="H89" s="2"/>
    </row>
    <row r="90" spans="7:8" x14ac:dyDescent="0.35">
      <c r="G90" s="2"/>
      <c r="H90" s="2"/>
    </row>
    <row r="91" spans="7:8" x14ac:dyDescent="0.35">
      <c r="G91" s="2"/>
      <c r="H91" s="2"/>
    </row>
    <row r="92" spans="7:8" x14ac:dyDescent="0.35">
      <c r="G92" s="2"/>
      <c r="H92" s="2"/>
    </row>
    <row r="93" spans="7:8" x14ac:dyDescent="0.35">
      <c r="G93" s="2"/>
      <c r="H93" s="2"/>
    </row>
    <row r="94" spans="7:8" x14ac:dyDescent="0.35">
      <c r="G94" s="2"/>
      <c r="H94" s="2"/>
    </row>
    <row r="95" spans="7:8" x14ac:dyDescent="0.35">
      <c r="G95" s="2"/>
      <c r="H95" s="2"/>
    </row>
    <row r="96" spans="7:8" x14ac:dyDescent="0.35">
      <c r="G96" s="2"/>
      <c r="H96" s="2"/>
    </row>
    <row r="97" spans="7:8" x14ac:dyDescent="0.35">
      <c r="G97" s="2"/>
      <c r="H97" s="2"/>
    </row>
    <row r="98" spans="7:8" x14ac:dyDescent="0.35">
      <c r="G98" s="2"/>
      <c r="H98" s="2"/>
    </row>
    <row r="99" spans="7:8" x14ac:dyDescent="0.35">
      <c r="G99" s="2"/>
      <c r="H99" s="2"/>
    </row>
    <row r="100" spans="7:8" x14ac:dyDescent="0.35">
      <c r="G100" s="2"/>
      <c r="H100" s="2"/>
    </row>
    <row r="101" spans="7:8" x14ac:dyDescent="0.35">
      <c r="G101" s="2"/>
      <c r="H101" s="2"/>
    </row>
    <row r="102" spans="7:8" x14ac:dyDescent="0.35">
      <c r="G102" s="2"/>
      <c r="H102" s="2"/>
    </row>
    <row r="103" spans="7:8" x14ac:dyDescent="0.35">
      <c r="G103" s="2"/>
    </row>
    <row r="104" spans="7:8" x14ac:dyDescent="0.35">
      <c r="G104" s="2"/>
    </row>
    <row r="105" spans="7:8" x14ac:dyDescent="0.35">
      <c r="G105" s="2"/>
    </row>
    <row r="106" spans="7:8" x14ac:dyDescent="0.35">
      <c r="G106" s="2"/>
    </row>
    <row r="107" spans="7:8" x14ac:dyDescent="0.35">
      <c r="G107" s="2"/>
    </row>
    <row r="108" spans="7:8" x14ac:dyDescent="0.35">
      <c r="G108" s="2"/>
    </row>
    <row r="109" spans="7:8" x14ac:dyDescent="0.35">
      <c r="G109" s="2"/>
    </row>
    <row r="110" spans="7:8" x14ac:dyDescent="0.35">
      <c r="G110" s="2"/>
    </row>
    <row r="111" spans="7:8" x14ac:dyDescent="0.35">
      <c r="G111" s="2"/>
    </row>
    <row r="112" spans="7:8" x14ac:dyDescent="0.35">
      <c r="G112" s="2"/>
    </row>
    <row r="113" spans="7:7" x14ac:dyDescent="0.35">
      <c r="G113" s="2"/>
    </row>
    <row r="114" spans="7:7" x14ac:dyDescent="0.35">
      <c r="G114" s="2"/>
    </row>
    <row r="115" spans="7:7" x14ac:dyDescent="0.35">
      <c r="G115" s="2"/>
    </row>
    <row r="116" spans="7:7" x14ac:dyDescent="0.35">
      <c r="G116" s="2"/>
    </row>
    <row r="117" spans="7:7" x14ac:dyDescent="0.35">
      <c r="G117" s="2"/>
    </row>
    <row r="118" spans="7:7" x14ac:dyDescent="0.35">
      <c r="G118" s="2"/>
    </row>
    <row r="119" spans="7:7" x14ac:dyDescent="0.35">
      <c r="G119" s="2"/>
    </row>
    <row r="120" spans="7:7" x14ac:dyDescent="0.35">
      <c r="G120" s="2"/>
    </row>
    <row r="121" spans="7:7" x14ac:dyDescent="0.35">
      <c r="G121" s="2"/>
    </row>
    <row r="122" spans="7:7" x14ac:dyDescent="0.35">
      <c r="G122" s="2"/>
    </row>
    <row r="123" spans="7:7" x14ac:dyDescent="0.35">
      <c r="G123" s="2"/>
    </row>
    <row r="124" spans="7:7" x14ac:dyDescent="0.35">
      <c r="G124" s="2"/>
    </row>
    <row r="125" spans="7:7" x14ac:dyDescent="0.35">
      <c r="G125" s="2"/>
    </row>
    <row r="126" spans="7:7" x14ac:dyDescent="0.35">
      <c r="G126" s="2"/>
    </row>
    <row r="127" spans="7:7" x14ac:dyDescent="0.35">
      <c r="G127" s="2"/>
    </row>
    <row r="128" spans="7:7" x14ac:dyDescent="0.35">
      <c r="G128" s="2"/>
    </row>
    <row r="129" spans="7:7" x14ac:dyDescent="0.35">
      <c r="G129" s="2"/>
    </row>
    <row r="130" spans="7:7" x14ac:dyDescent="0.35">
      <c r="G130" s="2"/>
    </row>
    <row r="131" spans="7:7" x14ac:dyDescent="0.35">
      <c r="G131" s="2"/>
    </row>
    <row r="132" spans="7:7" x14ac:dyDescent="0.35">
      <c r="G132" s="2"/>
    </row>
    <row r="133" spans="7:7" x14ac:dyDescent="0.35">
      <c r="G133" s="2"/>
    </row>
    <row r="134" spans="7:7" x14ac:dyDescent="0.35">
      <c r="G134" s="2"/>
    </row>
    <row r="135" spans="7:7" x14ac:dyDescent="0.35">
      <c r="G135" s="2"/>
    </row>
    <row r="136" spans="7:7" x14ac:dyDescent="0.35">
      <c r="G136" s="2"/>
    </row>
    <row r="137" spans="7:7" x14ac:dyDescent="0.35">
      <c r="G137" s="2"/>
    </row>
    <row r="138" spans="7:7" x14ac:dyDescent="0.35">
      <c r="G138" s="2"/>
    </row>
    <row r="139" spans="7:7" x14ac:dyDescent="0.35">
      <c r="G139" s="2"/>
    </row>
    <row r="140" spans="7:7" x14ac:dyDescent="0.35">
      <c r="G140" s="2"/>
    </row>
    <row r="141" spans="7:7" x14ac:dyDescent="0.35">
      <c r="G141" s="2"/>
    </row>
    <row r="142" spans="7:7" x14ac:dyDescent="0.35">
      <c r="G142" s="2"/>
    </row>
    <row r="143" spans="7:7" x14ac:dyDescent="0.35">
      <c r="G143" s="2"/>
    </row>
    <row r="144" spans="7:7" x14ac:dyDescent="0.35">
      <c r="G144" s="2"/>
    </row>
    <row r="145" spans="7:7" x14ac:dyDescent="0.35">
      <c r="G145" s="2"/>
    </row>
    <row r="146" spans="7:7" x14ac:dyDescent="0.35">
      <c r="G146" s="2"/>
    </row>
    <row r="147" spans="7:7" x14ac:dyDescent="0.35">
      <c r="G147" s="2"/>
    </row>
    <row r="148" spans="7:7" x14ac:dyDescent="0.35">
      <c r="G148" s="2"/>
    </row>
    <row r="149" spans="7:7" x14ac:dyDescent="0.35">
      <c r="G149" s="2"/>
    </row>
    <row r="150" spans="7:7" x14ac:dyDescent="0.35">
      <c r="G150" s="2"/>
    </row>
    <row r="151" spans="7:7" x14ac:dyDescent="0.35">
      <c r="G151" s="2"/>
    </row>
    <row r="152" spans="7:7" x14ac:dyDescent="0.35">
      <c r="G152" s="2"/>
    </row>
    <row r="153" spans="7:7" x14ac:dyDescent="0.35">
      <c r="G153" s="2"/>
    </row>
    <row r="154" spans="7:7" x14ac:dyDescent="0.35">
      <c r="G154" s="2"/>
    </row>
    <row r="155" spans="7:7" x14ac:dyDescent="0.35">
      <c r="G155" s="2"/>
    </row>
    <row r="156" spans="7:7" x14ac:dyDescent="0.35">
      <c r="G156" s="2"/>
    </row>
    <row r="157" spans="7:7" x14ac:dyDescent="0.35">
      <c r="G157" s="2"/>
    </row>
    <row r="158" spans="7:7" x14ac:dyDescent="0.35">
      <c r="G158" s="2"/>
    </row>
    <row r="159" spans="7:7" x14ac:dyDescent="0.35">
      <c r="G159" s="2"/>
    </row>
    <row r="160" spans="7:7" x14ac:dyDescent="0.35">
      <c r="G160" s="2"/>
    </row>
    <row r="161" spans="7:7" x14ac:dyDescent="0.35">
      <c r="G161" s="2"/>
    </row>
    <row r="162" spans="7:7" x14ac:dyDescent="0.35">
      <c r="G162" s="2"/>
    </row>
    <row r="163" spans="7:7" x14ac:dyDescent="0.35">
      <c r="G163" s="2"/>
    </row>
    <row r="164" spans="7:7" x14ac:dyDescent="0.35">
      <c r="G164" s="2"/>
    </row>
    <row r="165" spans="7:7" x14ac:dyDescent="0.35">
      <c r="G165" s="2"/>
    </row>
    <row r="166" spans="7:7" x14ac:dyDescent="0.35">
      <c r="G166" s="2"/>
    </row>
    <row r="167" spans="7:7" x14ac:dyDescent="0.35">
      <c r="G167" s="2"/>
    </row>
    <row r="168" spans="7:7" x14ac:dyDescent="0.35">
      <c r="G168" s="2"/>
    </row>
    <row r="169" spans="7:7" x14ac:dyDescent="0.35">
      <c r="G169" s="2"/>
    </row>
    <row r="170" spans="7:7" x14ac:dyDescent="0.35">
      <c r="G170" s="2"/>
    </row>
    <row r="171" spans="7:7" x14ac:dyDescent="0.35">
      <c r="G171" s="2"/>
    </row>
    <row r="172" spans="7:7" x14ac:dyDescent="0.35">
      <c r="G172" s="2"/>
    </row>
    <row r="173" spans="7:7" x14ac:dyDescent="0.35">
      <c r="G173" s="2"/>
    </row>
    <row r="174" spans="7:7" x14ac:dyDescent="0.35">
      <c r="G174" s="2"/>
    </row>
    <row r="175" spans="7:7" x14ac:dyDescent="0.35">
      <c r="G175" s="2"/>
    </row>
    <row r="176" spans="7:7" x14ac:dyDescent="0.35">
      <c r="G176" s="2"/>
    </row>
    <row r="177" spans="7:7" x14ac:dyDescent="0.35">
      <c r="G177" s="2"/>
    </row>
    <row r="178" spans="7:7" x14ac:dyDescent="0.35">
      <c r="G178" s="2"/>
    </row>
    <row r="179" spans="7:7" x14ac:dyDescent="0.35">
      <c r="G179" s="2"/>
    </row>
    <row r="180" spans="7:7" x14ac:dyDescent="0.35">
      <c r="G180" s="2"/>
    </row>
    <row r="181" spans="7:7" x14ac:dyDescent="0.35">
      <c r="G181" s="2"/>
    </row>
    <row r="182" spans="7:7" x14ac:dyDescent="0.35">
      <c r="G182" s="2"/>
    </row>
    <row r="183" spans="7:7" x14ac:dyDescent="0.35">
      <c r="G183" s="2"/>
    </row>
    <row r="184" spans="7:7" x14ac:dyDescent="0.35">
      <c r="G184" s="2"/>
    </row>
    <row r="185" spans="7:7" x14ac:dyDescent="0.35">
      <c r="G185" s="2"/>
    </row>
    <row r="186" spans="7:7" x14ac:dyDescent="0.35">
      <c r="G186" s="2"/>
    </row>
    <row r="187" spans="7:7" x14ac:dyDescent="0.35">
      <c r="G187" s="2"/>
    </row>
    <row r="188" spans="7:7" x14ac:dyDescent="0.35">
      <c r="G188" s="2"/>
    </row>
    <row r="189" spans="7:7" x14ac:dyDescent="0.35">
      <c r="G189" s="2"/>
    </row>
    <row r="190" spans="7:7" x14ac:dyDescent="0.35">
      <c r="G190" s="2"/>
    </row>
    <row r="191" spans="7:7" x14ac:dyDescent="0.35">
      <c r="G191" s="2"/>
    </row>
    <row r="192" spans="7:7" x14ac:dyDescent="0.35">
      <c r="G192" s="2"/>
    </row>
    <row r="193" spans="7:7" x14ac:dyDescent="0.35">
      <c r="G193" s="2"/>
    </row>
    <row r="194" spans="7:7" x14ac:dyDescent="0.35">
      <c r="G194" s="2"/>
    </row>
    <row r="195" spans="7:7" x14ac:dyDescent="0.35">
      <c r="G195" s="2"/>
    </row>
    <row r="196" spans="7:7" x14ac:dyDescent="0.35">
      <c r="G196" s="2"/>
    </row>
    <row r="197" spans="7:7" x14ac:dyDescent="0.35">
      <c r="G197" s="2"/>
    </row>
    <row r="198" spans="7:7" x14ac:dyDescent="0.35">
      <c r="G198" s="2"/>
    </row>
    <row r="199" spans="7:7" x14ac:dyDescent="0.35">
      <c r="G199" s="2"/>
    </row>
    <row r="200" spans="7:7" x14ac:dyDescent="0.35">
      <c r="G200" s="2"/>
    </row>
    <row r="201" spans="7:7" x14ac:dyDescent="0.35">
      <c r="G201" s="2"/>
    </row>
    <row r="202" spans="7:7" x14ac:dyDescent="0.35">
      <c r="G202" s="2"/>
    </row>
    <row r="203" spans="7:7" x14ac:dyDescent="0.35">
      <c r="G203" s="2"/>
    </row>
    <row r="204" spans="7:7" x14ac:dyDescent="0.35">
      <c r="G204" s="2"/>
    </row>
    <row r="205" spans="7:7" x14ac:dyDescent="0.35">
      <c r="G205" s="2"/>
    </row>
    <row r="206" spans="7:7" x14ac:dyDescent="0.35">
      <c r="G206" s="2"/>
    </row>
    <row r="207" spans="7:7" x14ac:dyDescent="0.35">
      <c r="G207" s="2"/>
    </row>
    <row r="208" spans="7:7" x14ac:dyDescent="0.35">
      <c r="G208" s="2"/>
    </row>
    <row r="209" spans="7:7" x14ac:dyDescent="0.35">
      <c r="G209" s="2"/>
    </row>
    <row r="210" spans="7:7" x14ac:dyDescent="0.35">
      <c r="G210" s="2"/>
    </row>
    <row r="211" spans="7:7" x14ac:dyDescent="0.35">
      <c r="G211" s="2"/>
    </row>
  </sheetData>
  <mergeCells count="11">
    <mergeCell ref="E2:F2"/>
    <mergeCell ref="A27:A37"/>
    <mergeCell ref="A11:A26"/>
    <mergeCell ref="A3:A10"/>
    <mergeCell ref="B17:B26"/>
    <mergeCell ref="B27:B31"/>
    <mergeCell ref="B32:B37"/>
    <mergeCell ref="B3:B8"/>
    <mergeCell ref="B9:B10"/>
    <mergeCell ref="B11:B12"/>
    <mergeCell ref="B13:B16"/>
  </mergeCells>
  <phoneticPr fontId="2" type="noConversion"/>
  <dataValidations count="1">
    <dataValidation operator="equal" allowBlank="1" showInputMessage="1" showErrorMessage="1" sqref="F9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Dropdown!$A$2:$A$3</xm:f>
          </x14:formula1>
          <xm:sqref>F5:F8 F3 F32:F37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zoomScale="115" zoomScaleNormal="115" workbookViewId="0">
      <selection activeCell="Q17" sqref="Q17"/>
    </sheetView>
  </sheetViews>
  <sheetFormatPr baseColWidth="10" defaultRowHeight="14.5" x14ac:dyDescent="0.35"/>
  <cols>
    <col min="1" max="1" width="5.6328125" customWidth="1"/>
    <col min="2" max="2" width="39.6328125" customWidth="1"/>
    <col min="3" max="3" width="4" customWidth="1"/>
    <col min="4" max="10" width="4.6328125" customWidth="1"/>
    <col min="11" max="11" width="4.6328125" style="63" customWidth="1"/>
    <col min="12" max="16" width="4.6328125" customWidth="1"/>
    <col min="17" max="17" width="4.6328125" style="63" customWidth="1"/>
    <col min="18" max="33" width="4.6328125" customWidth="1"/>
    <col min="34" max="34" width="4.6328125" style="63" customWidth="1"/>
    <col min="35" max="37" width="4.6328125" style="70" customWidth="1"/>
    <col min="38" max="38" width="4.6328125" customWidth="1"/>
    <col min="39" max="39" width="4.36328125" customWidth="1"/>
    <col min="40" max="41" width="4.6328125" hidden="1" customWidth="1"/>
    <col min="42" max="42" width="4.6328125" customWidth="1"/>
    <col min="45" max="45" width="4" customWidth="1"/>
  </cols>
  <sheetData>
    <row r="1" spans="1:41" ht="21" x14ac:dyDescent="0.5">
      <c r="A1" s="149" t="s">
        <v>120</v>
      </c>
    </row>
    <row r="2" spans="1:41" x14ac:dyDescent="0.35">
      <c r="D2" s="54" t="s">
        <v>92</v>
      </c>
    </row>
    <row r="3" spans="1:41" x14ac:dyDescent="0.35">
      <c r="B3" s="48"/>
      <c r="C3" s="85" t="s">
        <v>107</v>
      </c>
      <c r="D3" s="6" t="s">
        <v>52</v>
      </c>
      <c r="E3" s="6" t="s">
        <v>53</v>
      </c>
      <c r="F3" s="6" t="s">
        <v>54</v>
      </c>
      <c r="G3" s="6" t="s">
        <v>55</v>
      </c>
      <c r="H3" s="6" t="s">
        <v>56</v>
      </c>
      <c r="I3" s="6" t="s">
        <v>57</v>
      </c>
      <c r="J3" s="6" t="s">
        <v>58</v>
      </c>
      <c r="K3" s="64" t="s">
        <v>59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4" t="s">
        <v>65</v>
      </c>
      <c r="R3" s="6" t="s">
        <v>66</v>
      </c>
      <c r="S3" s="6" t="s">
        <v>67</v>
      </c>
      <c r="T3" s="6" t="s">
        <v>68</v>
      </c>
      <c r="U3" s="6" t="s">
        <v>68</v>
      </c>
      <c r="V3" s="6" t="s">
        <v>68</v>
      </c>
      <c r="W3" s="6" t="s">
        <v>68</v>
      </c>
      <c r="X3" s="6" t="s">
        <v>69</v>
      </c>
      <c r="Y3" s="6" t="s">
        <v>69</v>
      </c>
      <c r="Z3" s="6" t="s">
        <v>69</v>
      </c>
      <c r="AA3" s="6" t="s">
        <v>69</v>
      </c>
      <c r="AB3" s="6" t="s">
        <v>70</v>
      </c>
      <c r="AC3" s="6" t="s">
        <v>71</v>
      </c>
      <c r="AD3" s="6" t="s">
        <v>72</v>
      </c>
      <c r="AE3" s="6" t="s">
        <v>72</v>
      </c>
      <c r="AF3" s="6" t="s">
        <v>72</v>
      </c>
      <c r="AG3" s="6" t="s">
        <v>73</v>
      </c>
      <c r="AH3" s="64" t="s">
        <v>74</v>
      </c>
      <c r="AI3" s="6" t="s">
        <v>75</v>
      </c>
      <c r="AJ3" s="6" t="s">
        <v>75</v>
      </c>
      <c r="AK3" s="6" t="s">
        <v>75</v>
      </c>
      <c r="AL3" s="6" t="s">
        <v>75</v>
      </c>
      <c r="AM3" s="6"/>
    </row>
    <row r="4" spans="1:41" x14ac:dyDescent="0.35">
      <c r="B4" s="43" t="s">
        <v>90</v>
      </c>
      <c r="C4" s="70">
        <f t="shared" ref="C4:C14" si="0">IF(AND(AN4=1,AO4=1)=TRUE,2,IF(AND(AN4=1,AO4=0)=TRUE,1,0))</f>
        <v>1</v>
      </c>
      <c r="D4" s="55" t="str">
        <f>IF(Datasets!G3=1,"x","")</f>
        <v>x</v>
      </c>
      <c r="E4" s="55" t="str">
        <f>IF(Datasets!G4=1,"x","")</f>
        <v>x</v>
      </c>
      <c r="F4" s="55" t="str">
        <f>IF(Datasets!G5=1,"x","")</f>
        <v>x</v>
      </c>
      <c r="G4" s="55" t="str">
        <f>IF(Datasets!G6=1,"x","")</f>
        <v>x</v>
      </c>
      <c r="H4" s="55" t="str">
        <f>IF(Datasets!G7=1,"x","")</f>
        <v>x</v>
      </c>
      <c r="I4" s="55" t="str">
        <f>IF(Datasets!G8=1,"x","")</f>
        <v>x</v>
      </c>
      <c r="J4" s="55" t="str">
        <f>IF(Datasets!G9=1,"x","")</f>
        <v>x</v>
      </c>
      <c r="K4" s="65" t="str">
        <f>IF(Datasets!G10=1,"x","")</f>
        <v/>
      </c>
      <c r="L4" s="55" t="str">
        <f>IF(Datasets!G11=1,"x","")</f>
        <v>x</v>
      </c>
      <c r="M4" s="55" t="str">
        <f>IF(Datasets!G12=1,"x","")</f>
        <v>x</v>
      </c>
      <c r="N4" s="55" t="str">
        <f>IF(Datasets!G13=1,"x","")</f>
        <v>x</v>
      </c>
      <c r="O4" s="55" t="str">
        <f>IF(Datasets!G14=1,"x","")</f>
        <v>x</v>
      </c>
      <c r="P4" s="55" t="str">
        <f>IF(Datasets!G15=1,"x","")</f>
        <v>x</v>
      </c>
      <c r="Q4" s="65" t="str">
        <f>IF(Datasets!G16=1,"x","")</f>
        <v/>
      </c>
      <c r="R4" s="55" t="str">
        <f>IF(Datasets!G17=1,"x","")</f>
        <v>x</v>
      </c>
      <c r="S4" s="55" t="str">
        <f>IF(Datasets!G18=1,"x","")</f>
        <v>x</v>
      </c>
      <c r="T4" s="55" t="str">
        <f>IF(Datasets!G19=1,"x","")</f>
        <v>x</v>
      </c>
      <c r="U4" s="55" t="str">
        <f>IF(Datasets!G20=1,"x","")</f>
        <v>x</v>
      </c>
      <c r="V4" s="55" t="str">
        <f>IF(Datasets!G21=1,"x","")</f>
        <v>x</v>
      </c>
      <c r="W4" s="55" t="str">
        <f>IF(Datasets!G22=1,"x","")</f>
        <v>x</v>
      </c>
      <c r="X4" s="55" t="str">
        <f>IF(Datasets!G23=1,"x","")</f>
        <v>x</v>
      </c>
      <c r="Y4" s="55" t="str">
        <f>IF(Datasets!G24=1,"x","")</f>
        <v>x</v>
      </c>
      <c r="Z4" s="55" t="str">
        <f>IF(Datasets!G25=1,"x","")</f>
        <v>x</v>
      </c>
      <c r="AA4" s="55" t="str">
        <f>IF(Datasets!G26=1,"x","")</f>
        <v>x</v>
      </c>
      <c r="AB4" s="55" t="str">
        <f>IF(Datasets!G27=1,"x","")</f>
        <v>x</v>
      </c>
      <c r="AC4" s="55" t="str">
        <f>IF(Datasets!G28=1,"x","")</f>
        <v>x</v>
      </c>
      <c r="AD4" s="55" t="str">
        <f>IF(Datasets!G29=1,"x","")</f>
        <v>x</v>
      </c>
      <c r="AE4" s="55" t="str">
        <f>IF(Datasets!G30=1,"x","")</f>
        <v>x</v>
      </c>
      <c r="AF4" s="55" t="str">
        <f>IF(Datasets!G31=1,"x","")</f>
        <v>x</v>
      </c>
      <c r="AG4" s="55" t="str">
        <f>IF(Datasets!G32=1,"x","")</f>
        <v>x</v>
      </c>
      <c r="AH4" s="65" t="str">
        <f>IF(Datasets!G33=1,"x","")</f>
        <v/>
      </c>
      <c r="AI4" s="146" t="str">
        <f>IF(Datasets!G34=1,"x","")</f>
        <v>x</v>
      </c>
      <c r="AJ4" s="146" t="str">
        <f>IF(Datasets!G35=1,"x","")</f>
        <v>x</v>
      </c>
      <c r="AK4" s="146" t="str">
        <f>IF(Datasets!G36=1,"x","")</f>
        <v>x</v>
      </c>
      <c r="AL4" s="55" t="str">
        <f>IF(Datasets!G37=1,"x","")</f>
        <v>x</v>
      </c>
      <c r="AM4" s="55"/>
      <c r="AN4">
        <f>IF(AND(IF(COUNTIF(L4:P4,"x")=5,1)=1,IF(COUNTIF(R4:AG4,"x")=16,1)=1,IF(COUNTIF(D4:J4,"x")=7,1)=1,IF(COUNTIF(AI4:AL4,"x")=4,1)=1)=TRUE,1,0)</f>
        <v>1</v>
      </c>
      <c r="AO4">
        <f>IF(AND(IF(COUNTIF(Q4,"x")=1,1)=1,IF(COUNTIF(K4,"x")=1,1)=1,IF(COUNTIF(AH4,"x")=1,1)=1)=TRUE,1,0)</f>
        <v>0</v>
      </c>
    </row>
    <row r="5" spans="1:41" x14ac:dyDescent="0.35">
      <c r="B5" s="51" t="s">
        <v>88</v>
      </c>
      <c r="C5">
        <f t="shared" si="0"/>
        <v>0</v>
      </c>
      <c r="D5" s="56" t="str">
        <f>IF(Datasets!J3=1,"x","")</f>
        <v>x</v>
      </c>
      <c r="E5" s="56" t="str">
        <f>IF(Datasets!J4=1,"x","")</f>
        <v>x</v>
      </c>
      <c r="F5" s="56" t="str">
        <f>IF(Datasets!J5=1,"x","")</f>
        <v>x</v>
      </c>
      <c r="G5" s="56" t="str">
        <f>IF(Datasets!J6=1,"x","")</f>
        <v>x</v>
      </c>
      <c r="H5" s="56" t="str">
        <f>IF(Datasets!J7=1,"x","")</f>
        <v>x</v>
      </c>
      <c r="I5" s="56" t="str">
        <f>IF(Datasets!J8=1,"x","")</f>
        <v>x</v>
      </c>
      <c r="J5" s="56" t="str">
        <f>IF(Datasets!J9=1,"x","")</f>
        <v>x</v>
      </c>
      <c r="K5" s="66" t="str">
        <f>IF(Datasets!J10=1,"x","")</f>
        <v>x</v>
      </c>
      <c r="L5" s="56" t="str">
        <f>IF(Datasets!J11=1,"x","")</f>
        <v>x</v>
      </c>
      <c r="M5" s="56" t="str">
        <f>IF(Datasets!J12=1,"x","")</f>
        <v>x</v>
      </c>
      <c r="N5" s="56" t="str">
        <f>IF(Datasets!J13=1,"x","")</f>
        <v>x</v>
      </c>
      <c r="O5" s="56" t="str">
        <f>IF(Datasets!J14=1,"x","")</f>
        <v>x</v>
      </c>
      <c r="P5" s="56" t="str">
        <f>IF(Datasets!J15=1,"x","")</f>
        <v>x</v>
      </c>
      <c r="Q5" s="66" t="str">
        <f>IF(Datasets!J16=1,"x","")</f>
        <v/>
      </c>
      <c r="R5" s="56" t="str">
        <f>IF(Datasets!J17=1,"x","")</f>
        <v>x</v>
      </c>
      <c r="S5" s="56" t="str">
        <f>IF(Datasets!J18=1,"x","")</f>
        <v>x</v>
      </c>
      <c r="T5" s="56" t="str">
        <f>IF(Datasets!J19=1,"x","")</f>
        <v>x</v>
      </c>
      <c r="U5" s="56" t="str">
        <f>IF(Datasets!J20=1,"x","")</f>
        <v>x</v>
      </c>
      <c r="V5" s="56" t="str">
        <f>IF(Datasets!J21=1,"x","")</f>
        <v>x</v>
      </c>
      <c r="W5" s="56" t="str">
        <f>IF(Datasets!J22=1,"x","")</f>
        <v/>
      </c>
      <c r="X5" s="56" t="str">
        <f>IF(Datasets!J23=1,"x","")</f>
        <v>x</v>
      </c>
      <c r="Y5" s="56" t="str">
        <f>IF(Datasets!J24=1,"x","")</f>
        <v>x</v>
      </c>
      <c r="Z5" s="56" t="str">
        <f>IF(Datasets!J25=1,"x","")</f>
        <v>x</v>
      </c>
      <c r="AA5" s="56" t="str">
        <f>IF(Datasets!J26=1,"x","")</f>
        <v/>
      </c>
      <c r="AB5" s="56" t="str">
        <f>IF(Datasets!J27=1,"x","")</f>
        <v>x</v>
      </c>
      <c r="AC5" s="56" t="str">
        <f>IF(Datasets!J28=1,"x","")</f>
        <v/>
      </c>
      <c r="AD5" s="56" t="str">
        <f>IF(Datasets!J29=1,"x","")</f>
        <v/>
      </c>
      <c r="AE5" s="56" t="str">
        <f>IF(Datasets!J30=1,"x","")</f>
        <v/>
      </c>
      <c r="AF5" s="56" t="str">
        <f>IF(Datasets!J31=1,"x","")</f>
        <v/>
      </c>
      <c r="AG5" s="56" t="str">
        <f>IF(Datasets!J32=1,"x","")</f>
        <v>x</v>
      </c>
      <c r="AH5" s="66" t="str">
        <f>IF(Datasets!J33=1,"x","")</f>
        <v/>
      </c>
      <c r="AI5" s="147" t="str">
        <f>IF(Datasets!J34=1,"x","")</f>
        <v>x</v>
      </c>
      <c r="AJ5" s="147" t="str">
        <f>IF(Datasets!J35=1,"x","")</f>
        <v>x</v>
      </c>
      <c r="AK5" s="147" t="str">
        <f>IF(Datasets!J36=1,"x","")</f>
        <v>x</v>
      </c>
      <c r="AL5" s="56" t="str">
        <f>IF(Datasets!J37=1,"x","")</f>
        <v>x</v>
      </c>
      <c r="AM5" s="56"/>
      <c r="AN5">
        <f t="shared" ref="AN5:AN14" si="1">IF(AND(IF(COUNTIF(L5:P5,"x")=5,1)=1,IF(COUNTIF(R5:AG5,"x")=16,1)=1,IF(COUNTIF(D5:J5,"x")=7,1)=1,IF(COUNTIF(AI5:AL5,"x")=4,1)=1)=TRUE,1,0)</f>
        <v>0</v>
      </c>
      <c r="AO5">
        <f>IF(AND(IF(COUNTIF(Q5,"x")=1,1)=1,IF(COUNTIF(K5,"x")=1,1)=1,IF(COUNTIF(AH5,"x")=1,1)=1)=TRUE,1,0)</f>
        <v>0</v>
      </c>
    </row>
    <row r="6" spans="1:41" x14ac:dyDescent="0.35">
      <c r="B6" s="51" t="s">
        <v>89</v>
      </c>
      <c r="C6">
        <f t="shared" si="0"/>
        <v>0</v>
      </c>
      <c r="D6" s="56" t="str">
        <f>IF(Datasets!M3=1,"x","")</f>
        <v>x</v>
      </c>
      <c r="E6" s="56" t="str">
        <f>IF(Datasets!M4=1,"x","")</f>
        <v>x</v>
      </c>
      <c r="F6" s="56" t="str">
        <f>IF(Datasets!M5=1,"x","")</f>
        <v>x</v>
      </c>
      <c r="G6" s="56" t="str">
        <f>IF(Datasets!M6=1,"x","")</f>
        <v>x</v>
      </c>
      <c r="H6" s="56" t="str">
        <f>IF(Datasets!M7=1,"x","")</f>
        <v>x</v>
      </c>
      <c r="I6" s="56" t="str">
        <f>IF(Datasets!M8=1,"x","")</f>
        <v>x</v>
      </c>
      <c r="J6" s="56" t="str">
        <f>IF(Datasets!M9=1,"x","")</f>
        <v>x</v>
      </c>
      <c r="K6" s="66" t="str">
        <f>IF(Datasets!M10=1,"x","")</f>
        <v>x</v>
      </c>
      <c r="L6" s="56" t="str">
        <f>IF(Datasets!M11=1,"x","")</f>
        <v>x</v>
      </c>
      <c r="M6" s="56" t="str">
        <f>IF(Datasets!M12=1,"x","")</f>
        <v>x</v>
      </c>
      <c r="N6" s="56" t="str">
        <f>IF(Datasets!M13=1,"x","")</f>
        <v>x</v>
      </c>
      <c r="O6" s="56" t="str">
        <f>IF(Datasets!M14=1,"x","")</f>
        <v>x</v>
      </c>
      <c r="P6" s="56" t="str">
        <f>IF(Datasets!M15=1,"x","")</f>
        <v>x</v>
      </c>
      <c r="Q6" s="66" t="str">
        <f>IF(Datasets!M16=1,"x","")</f>
        <v/>
      </c>
      <c r="R6" s="56" t="str">
        <f>IF(Datasets!M17=1,"x","")</f>
        <v>x</v>
      </c>
      <c r="S6" s="56" t="str">
        <f>IF(Datasets!M18=1,"x","")</f>
        <v>x</v>
      </c>
      <c r="T6" s="56" t="str">
        <f>IF(Datasets!M19=1,"x","")</f>
        <v>x</v>
      </c>
      <c r="U6" s="56" t="str">
        <f>IF(Datasets!M20=1,"x","")</f>
        <v>x</v>
      </c>
      <c r="V6" s="56" t="str">
        <f>IF(Datasets!M21=1,"x","")</f>
        <v>x</v>
      </c>
      <c r="W6" s="56" t="str">
        <f>IF(Datasets!M22=1,"x","")</f>
        <v/>
      </c>
      <c r="X6" s="56" t="str">
        <f>IF(Datasets!M23=1,"x","")</f>
        <v>x</v>
      </c>
      <c r="Y6" s="56" t="str">
        <f>IF(Datasets!M24=1,"x","")</f>
        <v>x</v>
      </c>
      <c r="Z6" s="56" t="str">
        <f>IF(Datasets!M25=1,"x","")</f>
        <v>x</v>
      </c>
      <c r="AA6" s="56" t="str">
        <f>IF(Datasets!M26=1,"x","")</f>
        <v/>
      </c>
      <c r="AB6" s="56" t="str">
        <f>IF(Datasets!M27=1,"x","")</f>
        <v>x</v>
      </c>
      <c r="AC6" s="56" t="str">
        <f>IF(Datasets!M28=1,"x","")</f>
        <v/>
      </c>
      <c r="AD6" s="56" t="str">
        <f>IF(Datasets!M29=1,"x","")</f>
        <v/>
      </c>
      <c r="AE6" s="56" t="str">
        <f>IF(Datasets!M30=1,"x","")</f>
        <v/>
      </c>
      <c r="AF6" s="56" t="str">
        <f>IF(Datasets!M31=1,"x","")</f>
        <v/>
      </c>
      <c r="AG6" s="56" t="str">
        <f>IF(Datasets!M32=1,"x","")</f>
        <v>x</v>
      </c>
      <c r="AH6" s="66" t="str">
        <f>IF(Datasets!M33=1,"x","")</f>
        <v/>
      </c>
      <c r="AI6" s="147" t="str">
        <f>IF(Datasets!M34=1,"x","")</f>
        <v>x</v>
      </c>
      <c r="AJ6" s="147" t="str">
        <f>IF(Datasets!M35=1,"x","")</f>
        <v>x</v>
      </c>
      <c r="AK6" s="147" t="str">
        <f>IF(Datasets!M36=1,"x","")</f>
        <v>x</v>
      </c>
      <c r="AL6" s="56" t="str">
        <f>IF(Datasets!M37=1,"x","")</f>
        <v>x</v>
      </c>
      <c r="AM6" s="56"/>
      <c r="AN6">
        <f t="shared" si="1"/>
        <v>0</v>
      </c>
      <c r="AO6">
        <f>IF(AND(IF(COUNTIF(Q6,"x")=1,1)=1,IF(COUNTIF(K6,"x")=1,1)=1,IF(COUNTIF(AH6,"x")=1,1)=1)=TRUE,1,0)</f>
        <v>0</v>
      </c>
    </row>
    <row r="7" spans="1:41" x14ac:dyDescent="0.35">
      <c r="B7" s="50" t="s">
        <v>8</v>
      </c>
      <c r="C7">
        <f t="shared" si="0"/>
        <v>0</v>
      </c>
      <c r="D7" s="57" t="str">
        <f>IF(Datasets!P3=1,"x","")</f>
        <v>x</v>
      </c>
      <c r="E7" s="56" t="str">
        <f>IF(Datasets!P4=1,"x","")</f>
        <v>x</v>
      </c>
      <c r="F7" s="56" t="str">
        <f>IF(Datasets!P5=1,"x","")</f>
        <v/>
      </c>
      <c r="G7" s="56" t="str">
        <f>IF(Datasets!P6=1,"x","")</f>
        <v/>
      </c>
      <c r="H7" s="56" t="str">
        <f>IF(Datasets!P7=1,"x","")</f>
        <v/>
      </c>
      <c r="I7" s="56" t="str">
        <f>IF(Datasets!P8=1,"x","")</f>
        <v>x</v>
      </c>
      <c r="J7" s="56" t="str">
        <f>IF(Datasets!P9=1,"x","")</f>
        <v/>
      </c>
      <c r="K7" s="66" t="str">
        <f>IF(Datasets!P10=1,"x","")</f>
        <v/>
      </c>
      <c r="L7" s="56" t="str">
        <f>IF(Datasets!P11=1,"x","")</f>
        <v/>
      </c>
      <c r="M7" s="56" t="str">
        <f>IF(Datasets!P12=1,"x","")</f>
        <v/>
      </c>
      <c r="N7" s="56" t="str">
        <f>IF(Datasets!P13=1,"x","")</f>
        <v/>
      </c>
      <c r="O7" s="56" t="str">
        <f>IF(Datasets!P14=1,"x","")</f>
        <v>x</v>
      </c>
      <c r="P7" s="56" t="str">
        <f>IF(Datasets!P15=1,"x","")</f>
        <v>x</v>
      </c>
      <c r="Q7" s="66" t="str">
        <f>IF(Datasets!P16=1,"x","")</f>
        <v/>
      </c>
      <c r="R7" s="56" t="str">
        <f>IF(Datasets!P17=1,"x","")</f>
        <v/>
      </c>
      <c r="S7" s="56" t="str">
        <f>IF(Datasets!P18=1,"x","")</f>
        <v/>
      </c>
      <c r="T7" s="56" t="str">
        <f>IF(Datasets!P19=1,"x","")</f>
        <v/>
      </c>
      <c r="U7" s="56" t="str">
        <f>IF(Datasets!P20=1,"x","")</f>
        <v/>
      </c>
      <c r="V7" s="56" t="str">
        <f>IF(Datasets!P21=1,"x","")</f>
        <v/>
      </c>
      <c r="W7" s="56" t="str">
        <f>IF(Datasets!P22=1,"x","")</f>
        <v/>
      </c>
      <c r="X7" s="56" t="str">
        <f>IF(Datasets!P23=1,"x","")</f>
        <v/>
      </c>
      <c r="Y7" s="56" t="str">
        <f>IF(Datasets!P24=1,"x","")</f>
        <v/>
      </c>
      <c r="Z7" s="56" t="str">
        <f>IF(Datasets!P25=1,"x","")</f>
        <v/>
      </c>
      <c r="AA7" s="56" t="str">
        <f>IF(Datasets!P26=1,"x","")</f>
        <v/>
      </c>
      <c r="AB7" s="56" t="str">
        <f>IF(Datasets!P27=1,"x","")</f>
        <v/>
      </c>
      <c r="AC7" s="56" t="str">
        <f>IF(Datasets!P28=1,"x","")</f>
        <v/>
      </c>
      <c r="AD7" s="56" t="str">
        <f>IF(Datasets!P29=1,"x","")</f>
        <v/>
      </c>
      <c r="AE7" s="56" t="str">
        <f>IF(Datasets!P30=1,"x","")</f>
        <v/>
      </c>
      <c r="AF7" s="56" t="str">
        <f>IF(Datasets!P31=1,"x","")</f>
        <v/>
      </c>
      <c r="AG7" s="56" t="str">
        <f>IF(Datasets!P32=1,"x","")</f>
        <v/>
      </c>
      <c r="AH7" s="66" t="str">
        <f>IF(Datasets!P33=1,"x","")</f>
        <v/>
      </c>
      <c r="AI7" s="147" t="str">
        <f>IF(Datasets!P34=1,"x","")</f>
        <v/>
      </c>
      <c r="AJ7" s="147" t="str">
        <f>IF(Datasets!P35=1,"x","")</f>
        <v/>
      </c>
      <c r="AK7" s="147" t="str">
        <f>IF(Datasets!P36=1,"x","")</f>
        <v/>
      </c>
      <c r="AL7" s="56" t="str">
        <f>IF(Datasets!P37=1,"x","")</f>
        <v/>
      </c>
      <c r="AM7" s="56"/>
      <c r="AN7">
        <f t="shared" si="1"/>
        <v>0</v>
      </c>
      <c r="AO7">
        <f>IF(AND(IF(COUNTIF(Q7,"x")=1,1)=1,IF(COUNTIF(K7,"x")=1,1)=1,IF(COUNTIF(AH7,"x")=1,1)=1)=TRUE,1,0)</f>
        <v>0</v>
      </c>
    </row>
    <row r="8" spans="1:41" x14ac:dyDescent="0.35">
      <c r="B8" s="50" t="s">
        <v>87</v>
      </c>
      <c r="C8">
        <f t="shared" si="0"/>
        <v>0</v>
      </c>
      <c r="D8" s="57" t="str">
        <f>IF(Datasets!S3=1,"x","")</f>
        <v>x</v>
      </c>
      <c r="E8" s="56" t="str">
        <f>IF(Datasets!S4=1,"x","")</f>
        <v>x</v>
      </c>
      <c r="F8" s="56" t="str">
        <f>IF(Datasets!S5=1,"x","")</f>
        <v/>
      </c>
      <c r="G8" s="56" t="str">
        <f>IF(Datasets!S6=1,"x","")</f>
        <v/>
      </c>
      <c r="H8" s="56" t="str">
        <f>IF(Datasets!S7=1,"x","")</f>
        <v/>
      </c>
      <c r="I8" s="56" t="str">
        <f>IF(Datasets!S8=1,"x","")</f>
        <v/>
      </c>
      <c r="J8" s="56" t="str">
        <f>IF(Datasets!S9=1,"x","")</f>
        <v/>
      </c>
      <c r="K8" s="66" t="str">
        <f>IF(Datasets!S10=1,"x","")</f>
        <v/>
      </c>
      <c r="L8" s="56" t="str">
        <f>IF(Datasets!S11=1,"x","")</f>
        <v/>
      </c>
      <c r="M8" s="56" t="str">
        <f>IF(Datasets!S12=1,"x","")</f>
        <v/>
      </c>
      <c r="N8" s="56" t="str">
        <f>IF(Datasets!S13=1,"x","")</f>
        <v/>
      </c>
      <c r="O8" s="56" t="str">
        <f>IF(Datasets!S14=1,"x","")</f>
        <v>x</v>
      </c>
      <c r="P8" s="56" t="str">
        <f>IF(Datasets!S15=1,"x","")</f>
        <v/>
      </c>
      <c r="Q8" s="66" t="str">
        <f>IF(Datasets!S16=1,"x","")</f>
        <v/>
      </c>
      <c r="R8" s="56" t="str">
        <f>IF(Datasets!S17=1,"x","")</f>
        <v/>
      </c>
      <c r="S8" s="56" t="str">
        <f>IF(Datasets!S18=1,"x","")</f>
        <v/>
      </c>
      <c r="T8" s="56" t="str">
        <f>IF(Datasets!S19=1,"x","")</f>
        <v/>
      </c>
      <c r="U8" s="56" t="str">
        <f>IF(Datasets!S20=1,"x","")</f>
        <v/>
      </c>
      <c r="V8" s="56" t="str">
        <f>IF(Datasets!S21=1,"x","")</f>
        <v/>
      </c>
      <c r="W8" s="56" t="str">
        <f>IF(Datasets!S22=1,"x","")</f>
        <v/>
      </c>
      <c r="X8" s="56" t="str">
        <f>IF(Datasets!S23=1,"x","")</f>
        <v/>
      </c>
      <c r="Y8" s="56" t="str">
        <f>IF(Datasets!S24=1,"x","")</f>
        <v/>
      </c>
      <c r="Z8" s="56" t="str">
        <f>IF(Datasets!S25=1,"x","")</f>
        <v/>
      </c>
      <c r="AA8" s="56" t="str">
        <f>IF(Datasets!S26=1,"x","")</f>
        <v/>
      </c>
      <c r="AB8" s="56" t="str">
        <f>IF(Datasets!S27=1,"x","")</f>
        <v/>
      </c>
      <c r="AC8" s="56" t="str">
        <f>IF(Datasets!S28=1,"x","")</f>
        <v/>
      </c>
      <c r="AD8" s="56" t="str">
        <f>IF(Datasets!S29=1,"x","")</f>
        <v/>
      </c>
      <c r="AE8" s="56" t="str">
        <f>IF(Datasets!S30=1,"x","")</f>
        <v/>
      </c>
      <c r="AF8" s="56" t="str">
        <f>IF(Datasets!S31=1,"x","")</f>
        <v/>
      </c>
      <c r="AG8" s="56" t="str">
        <f>IF(Datasets!S32=1,"x","")</f>
        <v/>
      </c>
      <c r="AH8" s="66" t="str">
        <f>IF(Datasets!S33=1,"x","")</f>
        <v/>
      </c>
      <c r="AI8" s="147" t="str">
        <f>IF(Datasets!S34=1,"x","")</f>
        <v/>
      </c>
      <c r="AJ8" s="147" t="str">
        <f>IF(Datasets!S35=1,"x","")</f>
        <v/>
      </c>
      <c r="AK8" s="147" t="str">
        <f>IF(Datasets!S36=1,"x","")</f>
        <v/>
      </c>
      <c r="AL8" s="56" t="str">
        <f>IF(Datasets!S37=1,"x","")</f>
        <v/>
      </c>
      <c r="AM8" s="56"/>
      <c r="AN8">
        <f t="shared" si="1"/>
        <v>0</v>
      </c>
      <c r="AO8">
        <f>IF(AND(IF(COUNTIF(Q8,"x")=1,1)=1,IF(COUNTIF(K8,"x")=1,1)=1,IF(COUNTIF(AH8,"x")=1,1)=1)=TRUE,1,0)</f>
        <v>0</v>
      </c>
    </row>
    <row r="9" spans="1:41" x14ac:dyDescent="0.35">
      <c r="B9" s="43" t="s">
        <v>9</v>
      </c>
      <c r="C9">
        <f t="shared" si="0"/>
        <v>0</v>
      </c>
      <c r="D9" s="57" t="str">
        <f>IF(Datasets!V3=1,"x","")</f>
        <v>x</v>
      </c>
      <c r="E9" s="57" t="str">
        <f>IF(Datasets!V4=1,"x","")</f>
        <v>x</v>
      </c>
      <c r="F9" s="57" t="str">
        <f>IF(Datasets!V5=1,"x","")</f>
        <v/>
      </c>
      <c r="G9" s="57" t="str">
        <f>IF(Datasets!V6=1,"x","")</f>
        <v/>
      </c>
      <c r="H9" s="57" t="str">
        <f>IF(Datasets!V7=1,"x","")</f>
        <v>x</v>
      </c>
      <c r="I9" s="57" t="str">
        <f>IF(Datasets!V8=1,"x","")</f>
        <v>x</v>
      </c>
      <c r="J9" s="57" t="str">
        <f>IF(Datasets!V9=1,"x","")</f>
        <v/>
      </c>
      <c r="K9" s="57" t="str">
        <f>IF(Datasets!V10=1,"x","")</f>
        <v/>
      </c>
      <c r="L9" s="57" t="str">
        <f>IF(Datasets!V11=1,"x","")</f>
        <v/>
      </c>
      <c r="M9" s="57" t="str">
        <f>IF(Datasets!V12=1,"x","")</f>
        <v/>
      </c>
      <c r="N9" s="57" t="str">
        <f>IF(Datasets!V13=1,"x","")</f>
        <v/>
      </c>
      <c r="O9" s="57" t="str">
        <f>IF(Datasets!V14=1,"x","")</f>
        <v>x</v>
      </c>
      <c r="P9" s="57" t="str">
        <f>IF(Datasets!V15=1,"x","")</f>
        <v>x</v>
      </c>
      <c r="Q9" s="57" t="str">
        <f>IF(Datasets!V16=1,"x","")</f>
        <v/>
      </c>
      <c r="R9" s="57" t="str">
        <f>IF(Datasets!V17=1,"x","")</f>
        <v/>
      </c>
      <c r="S9" s="57" t="str">
        <f>IF(Datasets!V18=1,"x","")</f>
        <v/>
      </c>
      <c r="T9" s="57" t="str">
        <f>IF(Datasets!V19=1,"x","")</f>
        <v/>
      </c>
      <c r="U9" s="67" t="str">
        <f>IF(Datasets!V20=1,"x","")</f>
        <v/>
      </c>
      <c r="V9" s="67" t="str">
        <f>IF(Datasets!V21=1,"x","")</f>
        <v/>
      </c>
      <c r="W9" s="67" t="str">
        <f>IF(Datasets!V22=1,"x","")</f>
        <v/>
      </c>
      <c r="X9" s="57" t="str">
        <f>IF(Datasets!V23=1,"x","")</f>
        <v/>
      </c>
      <c r="Y9" s="67" t="str">
        <f>IF(Datasets!V24=1,"x","")</f>
        <v/>
      </c>
      <c r="Z9" s="67" t="str">
        <f>IF(Datasets!V25=1,"x","")</f>
        <v/>
      </c>
      <c r="AA9" s="67" t="str">
        <f>IF(Datasets!V26=1,"x","")</f>
        <v/>
      </c>
      <c r="AB9" s="57" t="str">
        <f>IF(Datasets!V27=1,"x","")</f>
        <v/>
      </c>
      <c r="AC9" s="57" t="str">
        <f>IF(Datasets!V28=1,"x","")</f>
        <v/>
      </c>
      <c r="AD9" s="57" t="str">
        <f>IF(Datasets!V29=1,"x","")</f>
        <v/>
      </c>
      <c r="AE9" s="67" t="str">
        <f>IF(Datasets!V30=1,"x","")</f>
        <v/>
      </c>
      <c r="AF9" s="67" t="str">
        <f>IF(Datasets!V31=1,"x","")</f>
        <v/>
      </c>
      <c r="AG9" s="57" t="str">
        <f>IF(Datasets!V32=1,"x","")</f>
        <v/>
      </c>
      <c r="AH9" s="57" t="str">
        <f>IF(Datasets!V33=1,"x","")</f>
        <v/>
      </c>
      <c r="AI9" s="76" t="str">
        <f>IF(Datasets!V34=1,"x","")</f>
        <v/>
      </c>
      <c r="AJ9" s="76" t="str">
        <f>IF(Datasets!V35=1,"x","")</f>
        <v/>
      </c>
      <c r="AK9" s="76" t="str">
        <f>IF(Datasets!V36=1,"x","")</f>
        <v/>
      </c>
      <c r="AL9" s="57" t="str">
        <f>IF(Datasets!V37=1,"x","")</f>
        <v/>
      </c>
      <c r="AM9" s="67"/>
      <c r="AN9">
        <f t="shared" si="1"/>
        <v>0</v>
      </c>
      <c r="AO9">
        <f t="shared" ref="AO9:AO14" si="2">IF(AND(AN9=1,OR(K9="x",Q9="x",AH9="x")),1,0)</f>
        <v>0</v>
      </c>
    </row>
    <row r="10" spans="1:41" x14ac:dyDescent="0.35">
      <c r="B10" s="43" t="s">
        <v>49</v>
      </c>
      <c r="C10">
        <f t="shared" si="0"/>
        <v>0</v>
      </c>
      <c r="D10" s="68" t="str">
        <f>IF(Datasets!Y3=1,"x","")</f>
        <v>x</v>
      </c>
      <c r="E10" s="57" t="str">
        <f>IF(Datasets!Y4=1,"x","")</f>
        <v>x</v>
      </c>
      <c r="F10" s="57" t="str">
        <f>IF(Datasets!Y5=1,"x","")</f>
        <v/>
      </c>
      <c r="G10" s="57" t="str">
        <f>IF(Datasets!Y6=1,"x","")</f>
        <v/>
      </c>
      <c r="H10" s="57" t="str">
        <f>IF(Datasets!Y7=1,"x","")</f>
        <v/>
      </c>
      <c r="I10" s="57" t="str">
        <f>IF(Datasets!Y8=1,"x","")</f>
        <v/>
      </c>
      <c r="J10" s="57" t="str">
        <f>IF(Datasets!Y9=1,"x","")</f>
        <v/>
      </c>
      <c r="K10" s="57" t="str">
        <f>IF(Datasets!Y10=1,"x","")</f>
        <v/>
      </c>
      <c r="L10" s="57" t="str">
        <f>IF(Datasets!Y11=1,"x","")</f>
        <v/>
      </c>
      <c r="M10" s="57" t="str">
        <f>IF(Datasets!Y12=1,"x","")</f>
        <v/>
      </c>
      <c r="N10" s="57" t="str">
        <f>IF(Datasets!Y13=1,"x","")</f>
        <v/>
      </c>
      <c r="O10" s="57" t="str">
        <f>IF(Datasets!Y14=1,"x","")</f>
        <v/>
      </c>
      <c r="P10" s="57" t="str">
        <f>IF(Datasets!Y15=1,"x","")</f>
        <v/>
      </c>
      <c r="Q10" s="57" t="str">
        <f>IF(Datasets!Y16=1,"x","")</f>
        <v/>
      </c>
      <c r="R10" s="57" t="str">
        <f>IF(Datasets!Y17=1,"x","")</f>
        <v/>
      </c>
      <c r="S10" s="57" t="str">
        <f>IF(Datasets!Y18=1,"x","")</f>
        <v/>
      </c>
      <c r="T10" s="57" t="str">
        <f>IF(Datasets!Y19=1,"x","")</f>
        <v/>
      </c>
      <c r="U10" s="67" t="str">
        <f>IF(Datasets!Y20=1,"x","")</f>
        <v/>
      </c>
      <c r="V10" s="67" t="str">
        <f>IF(Datasets!Y21=1,"x","")</f>
        <v/>
      </c>
      <c r="W10" s="67" t="str">
        <f>IF(Datasets!Y22=1,"x","")</f>
        <v/>
      </c>
      <c r="X10" s="57" t="str">
        <f>IF(Datasets!Y23=1,"x","")</f>
        <v/>
      </c>
      <c r="Y10" s="67" t="str">
        <f>IF(Datasets!Y24=1,"x","")</f>
        <v/>
      </c>
      <c r="Z10" s="67" t="str">
        <f>IF(Datasets!Y25=1,"x","")</f>
        <v/>
      </c>
      <c r="AA10" s="67" t="str">
        <f>IF(Datasets!Y26=1,"x","")</f>
        <v/>
      </c>
      <c r="AB10" s="57" t="str">
        <f>IF(Datasets!Y27=1,"x","")</f>
        <v/>
      </c>
      <c r="AC10" s="57" t="str">
        <f>IF(Datasets!Y28=1,"x","")</f>
        <v/>
      </c>
      <c r="AD10" s="57" t="str">
        <f>IF(Datasets!Y29=1,"x","")</f>
        <v/>
      </c>
      <c r="AE10" s="67" t="str">
        <f>IF(Datasets!Y30=1,"x","")</f>
        <v/>
      </c>
      <c r="AF10" s="67" t="str">
        <f>IF(Datasets!Y31=1,"x","")</f>
        <v/>
      </c>
      <c r="AG10" s="57" t="str">
        <f>IF(Datasets!Y32=1,"x","")</f>
        <v/>
      </c>
      <c r="AH10" s="57" t="str">
        <f>IF(Datasets!Y33=1,"x","")</f>
        <v/>
      </c>
      <c r="AI10" s="76" t="str">
        <f>IF(Datasets!Y34=1,"x","")</f>
        <v/>
      </c>
      <c r="AJ10" s="76" t="str">
        <f>IF(Datasets!Y35=1,"x","")</f>
        <v/>
      </c>
      <c r="AK10" s="76" t="str">
        <f>IF(Datasets!Y36=1,"x","")</f>
        <v/>
      </c>
      <c r="AL10" s="57" t="str">
        <f>IF(Datasets!Y37=1,"x","")</f>
        <v/>
      </c>
      <c r="AM10" s="67"/>
      <c r="AN10">
        <f t="shared" si="1"/>
        <v>0</v>
      </c>
      <c r="AO10">
        <f t="shared" si="2"/>
        <v>0</v>
      </c>
    </row>
    <row r="11" spans="1:41" x14ac:dyDescent="0.35">
      <c r="B11" s="43" t="s">
        <v>10</v>
      </c>
      <c r="C11">
        <f t="shared" si="0"/>
        <v>0</v>
      </c>
      <c r="D11" s="68" t="str">
        <f>IF(Datasets!AB3=1,"x","")</f>
        <v>x</v>
      </c>
      <c r="E11" s="68" t="str">
        <f>IF(Datasets!AB4=1,"x","")</f>
        <v>x</v>
      </c>
      <c r="F11" s="57" t="str">
        <f>IF(Datasets!AB5=1,"x","")</f>
        <v/>
      </c>
      <c r="G11" s="57" t="str">
        <f>IF(Datasets!AB6=1,"x","")</f>
        <v/>
      </c>
      <c r="H11" s="57" t="str">
        <f>IF(Datasets!AB7=1,"x","")</f>
        <v/>
      </c>
      <c r="I11" s="57" t="str">
        <f>IF(Datasets!AB8=1,"x","")</f>
        <v>x</v>
      </c>
      <c r="J11" s="57" t="str">
        <f>IF(Datasets!AB9=1,"x","")</f>
        <v/>
      </c>
      <c r="K11" s="57" t="str">
        <f>IF(Datasets!AB10=1,"x","")</f>
        <v/>
      </c>
      <c r="L11" s="57" t="str">
        <f>IF(Datasets!AB11=1,"x","")</f>
        <v/>
      </c>
      <c r="M11" s="57" t="str">
        <f>IF(Datasets!AB12=1,"x","")</f>
        <v/>
      </c>
      <c r="N11" s="57" t="str">
        <f>IF(Datasets!AB13=1,"x","")</f>
        <v/>
      </c>
      <c r="O11" s="57" t="str">
        <f>IF(Datasets!AB14=1,"x","")</f>
        <v>x</v>
      </c>
      <c r="P11" s="57" t="str">
        <f>IF(Datasets!AB15=1,"x","")</f>
        <v>x</v>
      </c>
      <c r="Q11" s="57" t="str">
        <f>IF(Datasets!AB16=1,"x","")</f>
        <v/>
      </c>
      <c r="R11" s="57" t="str">
        <f>IF(Datasets!AB17=1,"x","")</f>
        <v/>
      </c>
      <c r="S11" s="57" t="str">
        <f>IF(Datasets!AB18=1,"x","")</f>
        <v/>
      </c>
      <c r="T11" s="57" t="str">
        <f>IF(Datasets!AB19=1,"x","")</f>
        <v/>
      </c>
      <c r="U11" s="67" t="str">
        <f>IF(Datasets!AB20=1,"x","")</f>
        <v/>
      </c>
      <c r="V11" s="67" t="str">
        <f>IF(Datasets!AB21=1,"x","")</f>
        <v/>
      </c>
      <c r="W11" s="67" t="str">
        <f>IF(Datasets!AB22=1,"x","")</f>
        <v/>
      </c>
      <c r="X11" s="57" t="str">
        <f>IF(Datasets!AB23=1,"x","")</f>
        <v/>
      </c>
      <c r="Y11" s="67" t="str">
        <f>IF(Datasets!AB24=1,"x","")</f>
        <v/>
      </c>
      <c r="Z11" s="67" t="str">
        <f>IF(Datasets!AB25=1,"x","")</f>
        <v/>
      </c>
      <c r="AA11" s="67" t="str">
        <f>IF(Datasets!AB26=1,"x","")</f>
        <v/>
      </c>
      <c r="AB11" s="57" t="str">
        <f>IF(Datasets!AB27=1,"x","")</f>
        <v/>
      </c>
      <c r="AC11" s="57" t="str">
        <f>IF(Datasets!AB28=1,"x","")</f>
        <v/>
      </c>
      <c r="AD11" s="57" t="str">
        <f>IF(Datasets!AB29=1,"x","")</f>
        <v/>
      </c>
      <c r="AE11" s="67" t="str">
        <f>IF(Datasets!AB30=1,"x","")</f>
        <v/>
      </c>
      <c r="AF11" s="67" t="str">
        <f>IF(Datasets!AB31=1,"x","")</f>
        <v/>
      </c>
      <c r="AG11" s="57" t="str">
        <f>IF(Datasets!AB32=1,"x","")</f>
        <v/>
      </c>
      <c r="AH11" s="57" t="str">
        <f>IF(Datasets!AB33=1,"x","")</f>
        <v/>
      </c>
      <c r="AI11" s="76" t="str">
        <f>IF(Datasets!AB34=1,"x","")</f>
        <v/>
      </c>
      <c r="AJ11" s="76" t="str">
        <f>IF(Datasets!AB35=1,"x","")</f>
        <v/>
      </c>
      <c r="AK11" s="76" t="str">
        <f>IF(Datasets!AB36=1,"x","")</f>
        <v/>
      </c>
      <c r="AL11" s="57" t="str">
        <f>IF(Datasets!AB37=1,"x","")</f>
        <v/>
      </c>
      <c r="AM11" s="67"/>
      <c r="AN11">
        <f t="shared" si="1"/>
        <v>0</v>
      </c>
      <c r="AO11">
        <f t="shared" si="2"/>
        <v>0</v>
      </c>
    </row>
    <row r="12" spans="1:41" x14ac:dyDescent="0.35">
      <c r="B12" s="43" t="s">
        <v>50</v>
      </c>
      <c r="C12">
        <f t="shared" si="0"/>
        <v>0</v>
      </c>
      <c r="D12" s="68" t="str">
        <f>IF(Datasets!AE3=1,"x","")</f>
        <v>x</v>
      </c>
      <c r="E12" s="68" t="str">
        <f>IF(Datasets!AE4=1,"x","")</f>
        <v>x</v>
      </c>
      <c r="F12" s="68" t="str">
        <f>IF(Datasets!AE5=1,"x","")</f>
        <v/>
      </c>
      <c r="G12" s="68" t="str">
        <f>IF(Datasets!AE6=1,"x","")</f>
        <v/>
      </c>
      <c r="H12" s="68" t="str">
        <f>IF(Datasets!AE7=1,"x","")</f>
        <v/>
      </c>
      <c r="I12" s="68" t="str">
        <f>IF(Datasets!AE8=1,"x","")</f>
        <v/>
      </c>
      <c r="J12" s="57" t="str">
        <f>IF(Datasets!AE9=1,"x","")</f>
        <v/>
      </c>
      <c r="K12" s="57" t="str">
        <f>IF(Datasets!AE10=1,"x","")</f>
        <v/>
      </c>
      <c r="L12" s="57" t="str">
        <f>IF(Datasets!AE11=1,"x","")</f>
        <v/>
      </c>
      <c r="M12" s="57" t="str">
        <f>IF(Datasets!AE12=1,"x","")</f>
        <v/>
      </c>
      <c r="N12" s="57" t="str">
        <f>IF(Datasets!AE13=1,"x","")</f>
        <v/>
      </c>
      <c r="O12" s="57" t="str">
        <f>IF(Datasets!AE14=1,"x","")</f>
        <v/>
      </c>
      <c r="P12" s="57" t="str">
        <f>IF(Datasets!AE15=1,"x","")</f>
        <v/>
      </c>
      <c r="Q12" s="57" t="str">
        <f>IF(Datasets!AE16=1,"x","")</f>
        <v/>
      </c>
      <c r="R12" s="57" t="str">
        <f>IF(Datasets!AE17=1,"x","")</f>
        <v/>
      </c>
      <c r="S12" s="57" t="str">
        <f>IF(Datasets!AE18=1,"x","")</f>
        <v/>
      </c>
      <c r="T12" s="57" t="str">
        <f>IF(Datasets!AE19=1,"x","")</f>
        <v/>
      </c>
      <c r="U12" s="67" t="str">
        <f>IF(Datasets!AE20=1,"x","")</f>
        <v/>
      </c>
      <c r="V12" s="67" t="str">
        <f>IF(Datasets!AE21=1,"x","")</f>
        <v/>
      </c>
      <c r="W12" s="67" t="str">
        <f>IF(Datasets!AE22=1,"x","")</f>
        <v/>
      </c>
      <c r="X12" s="57" t="str">
        <f>IF(Datasets!AE23=1,"x","")</f>
        <v/>
      </c>
      <c r="Y12" s="67" t="str">
        <f>IF(Datasets!AE24=1,"x","")</f>
        <v/>
      </c>
      <c r="Z12" s="67" t="str">
        <f>IF(Datasets!AE25=1,"x","")</f>
        <v/>
      </c>
      <c r="AA12" s="67" t="str">
        <f>IF(Datasets!AE26=1,"x","")</f>
        <v/>
      </c>
      <c r="AB12" s="57" t="str">
        <f>IF(Datasets!AE27=1,"x","")</f>
        <v/>
      </c>
      <c r="AC12" s="57" t="str">
        <f>IF(Datasets!AE28=1,"x","")</f>
        <v/>
      </c>
      <c r="AD12" s="57" t="str">
        <f>IF(Datasets!AE29=1,"x","")</f>
        <v/>
      </c>
      <c r="AE12" s="67" t="str">
        <f>IF(Datasets!AE30=1,"x","")</f>
        <v/>
      </c>
      <c r="AF12" s="67" t="str">
        <f>IF(Datasets!AE31=1,"x","")</f>
        <v/>
      </c>
      <c r="AG12" s="57" t="str">
        <f>IF(Datasets!AE32=1,"x","")</f>
        <v/>
      </c>
      <c r="AH12" s="57" t="str">
        <f>IF(Datasets!AE33=1,"x","")</f>
        <v/>
      </c>
      <c r="AI12" s="76" t="str">
        <f>IF(Datasets!AE34=1,"x","")</f>
        <v/>
      </c>
      <c r="AJ12" s="76" t="str">
        <f>IF(Datasets!AE35=1,"x","")</f>
        <v/>
      </c>
      <c r="AK12" s="76" t="str">
        <f>IF(Datasets!AE36=1,"x","")</f>
        <v/>
      </c>
      <c r="AL12" s="57" t="str">
        <f>IF(Datasets!AE37=1,"x","")</f>
        <v/>
      </c>
      <c r="AM12" s="67"/>
      <c r="AN12">
        <f t="shared" si="1"/>
        <v>0</v>
      </c>
      <c r="AO12">
        <f t="shared" si="2"/>
        <v>0</v>
      </c>
    </row>
    <row r="13" spans="1:41" x14ac:dyDescent="0.35">
      <c r="B13" s="43" t="s">
        <v>11</v>
      </c>
      <c r="C13">
        <f t="shared" si="0"/>
        <v>0</v>
      </c>
      <c r="D13" s="68" t="str">
        <f>IF(Datasets!AH3=1,"x","")</f>
        <v/>
      </c>
      <c r="E13" s="68" t="str">
        <f>IF(Datasets!AH4=1,"x","")</f>
        <v>x</v>
      </c>
      <c r="F13" s="68" t="str">
        <f>IF(Datasets!AH5=1,"x","")</f>
        <v/>
      </c>
      <c r="G13" s="68" t="str">
        <f>IF(Datasets!AH6=1,"x","")</f>
        <v/>
      </c>
      <c r="H13" s="68" t="str">
        <f>IF(Datasets!AH7=1,"x","")</f>
        <v/>
      </c>
      <c r="I13" s="68" t="str">
        <f>IF(Datasets!AH8=1,"x","")</f>
        <v>x</v>
      </c>
      <c r="J13" s="68" t="str">
        <f>IF(Datasets!AH9=1,"x","")</f>
        <v/>
      </c>
      <c r="K13" s="57" t="str">
        <f>IF(Datasets!AH10=1,"x","")</f>
        <v/>
      </c>
      <c r="L13" s="57" t="str">
        <f>IF(Datasets!AH11=1,"x","")</f>
        <v/>
      </c>
      <c r="M13" s="57" t="str">
        <f>IF(Datasets!AH12=1,"x","")</f>
        <v/>
      </c>
      <c r="N13" s="57" t="str">
        <f>IF(Datasets!AH13=1,"x","")</f>
        <v/>
      </c>
      <c r="O13" s="57" t="str">
        <f>IF(Datasets!AH14=1,"x","")</f>
        <v/>
      </c>
      <c r="P13" s="57" t="str">
        <f>IF(Datasets!AH15=1,"x","")</f>
        <v>x</v>
      </c>
      <c r="Q13" s="57" t="str">
        <f>IF(Datasets!AH16=1,"x","")</f>
        <v/>
      </c>
      <c r="R13" s="57" t="str">
        <f>IF(Datasets!AH17=1,"x","")</f>
        <v/>
      </c>
      <c r="S13" s="57" t="str">
        <f>IF(Datasets!AH18=1,"x","")</f>
        <v/>
      </c>
      <c r="T13" s="67" t="str">
        <f>IF(Datasets!AH19=1,"x","")</f>
        <v/>
      </c>
      <c r="U13" s="67" t="str">
        <f>IF(Datasets!AH20=1,"x","")</f>
        <v/>
      </c>
      <c r="V13" s="67" t="str">
        <f>IF(Datasets!AH21=1,"x","")</f>
        <v/>
      </c>
      <c r="W13" s="67" t="str">
        <f>IF(Datasets!AH22=1,"x","")</f>
        <v/>
      </c>
      <c r="X13" s="57" t="str">
        <f>IF(Datasets!AH23=1,"x","")</f>
        <v/>
      </c>
      <c r="Y13" s="67" t="str">
        <f>IF(Datasets!AH24=1,"x","")</f>
        <v/>
      </c>
      <c r="Z13" s="67" t="str">
        <f>IF(Datasets!AH25=1,"x","")</f>
        <v/>
      </c>
      <c r="AA13" s="67" t="str">
        <f>IF(Datasets!AH26=1,"x","")</f>
        <v/>
      </c>
      <c r="AB13" s="57" t="str">
        <f>IF(Datasets!AH27=1,"x","")</f>
        <v/>
      </c>
      <c r="AC13" s="57" t="str">
        <f>IF(Datasets!AH28=1,"x","")</f>
        <v/>
      </c>
      <c r="AD13" s="57" t="str">
        <f>IF(Datasets!AH29=1,"x","")</f>
        <v/>
      </c>
      <c r="AE13" s="67" t="str">
        <f>IF(Datasets!AH30=1,"x","")</f>
        <v/>
      </c>
      <c r="AF13" s="67" t="str">
        <f>IF(Datasets!AH31=1,"x","")</f>
        <v/>
      </c>
      <c r="AG13" s="57" t="str">
        <f>IF(Datasets!AH32=1,"x","")</f>
        <v/>
      </c>
      <c r="AH13" s="57" t="str">
        <f>IF(Datasets!AH33=1,"x","")</f>
        <v/>
      </c>
      <c r="AI13" s="76" t="str">
        <f>IF(Datasets!AH34=1,"x","")</f>
        <v/>
      </c>
      <c r="AJ13" s="76" t="str">
        <f>IF(Datasets!AH35=1,"x","")</f>
        <v/>
      </c>
      <c r="AK13" s="76" t="str">
        <f>IF(Datasets!AH36=1,"x","")</f>
        <v/>
      </c>
      <c r="AL13" s="57" t="str">
        <f>IF(Datasets!AH37=1,"x","")</f>
        <v/>
      </c>
      <c r="AM13" s="67"/>
      <c r="AN13">
        <f t="shared" si="1"/>
        <v>0</v>
      </c>
      <c r="AO13">
        <f t="shared" si="2"/>
        <v>0</v>
      </c>
    </row>
    <row r="14" spans="1:41" x14ac:dyDescent="0.35">
      <c r="B14" s="43" t="s">
        <v>12</v>
      </c>
      <c r="C14">
        <f t="shared" si="0"/>
        <v>0</v>
      </c>
      <c r="D14" s="68" t="str">
        <f>IF(Datasets!AK3=1,"x","")</f>
        <v>x</v>
      </c>
      <c r="E14" s="68" t="str">
        <f>IF(Datasets!AK4=1,"x","")</f>
        <v>x</v>
      </c>
      <c r="F14" s="68" t="str">
        <f>IF(Datasets!AK5=1,"x","")</f>
        <v/>
      </c>
      <c r="G14" s="68" t="str">
        <f>IF(Datasets!AK6=1,"x","")</f>
        <v/>
      </c>
      <c r="H14" s="68" t="str">
        <f>IF(Datasets!AK7=1,"x","")</f>
        <v>x</v>
      </c>
      <c r="I14" s="68" t="str">
        <f>IF(Datasets!AK8=1,"x","")</f>
        <v>x</v>
      </c>
      <c r="J14" s="68" t="str">
        <f>IF(Datasets!AK9=1,"x","")</f>
        <v/>
      </c>
      <c r="K14" s="68" t="str">
        <f>IF(Datasets!AK10=1,"x","")</f>
        <v/>
      </c>
      <c r="L14" s="57" t="str">
        <f>IF(Datasets!AK11=1,"x","")</f>
        <v/>
      </c>
      <c r="M14" s="57" t="str">
        <f>IF(Datasets!AK12=1,"x","")</f>
        <v/>
      </c>
      <c r="N14" s="57" t="str">
        <f>IF(Datasets!AK13=1,"x","")</f>
        <v/>
      </c>
      <c r="O14" s="57" t="str">
        <f>IF(Datasets!AK14=1,"x","")</f>
        <v/>
      </c>
      <c r="P14" s="57" t="str">
        <f>IF(Datasets!AK15=1,"x","")</f>
        <v/>
      </c>
      <c r="Q14" s="57" t="str">
        <f>IF(Datasets!AK16=1,"x","")</f>
        <v/>
      </c>
      <c r="R14" s="57" t="str">
        <f>IF(Datasets!AK17=1,"x","")</f>
        <v/>
      </c>
      <c r="S14" s="57" t="str">
        <f>IF(Datasets!AK18=1,"x","")</f>
        <v/>
      </c>
      <c r="T14" s="67" t="str">
        <f>IF(Datasets!AK19=1,"x","")</f>
        <v/>
      </c>
      <c r="U14" s="67" t="str">
        <f>IF(Datasets!AK20=1,"x","")</f>
        <v/>
      </c>
      <c r="V14" s="67" t="str">
        <f>IF(Datasets!AK21=1,"x","")</f>
        <v/>
      </c>
      <c r="W14" s="67" t="str">
        <f>IF(Datasets!AK22=1,"x","")</f>
        <v/>
      </c>
      <c r="X14" s="67" t="str">
        <f>IF(Datasets!AK23=1,"x","")</f>
        <v/>
      </c>
      <c r="Y14" s="67" t="str">
        <f>IF(Datasets!AK24=1,"x","")</f>
        <v/>
      </c>
      <c r="Z14" s="67" t="str">
        <f>IF(Datasets!AK25=1,"x","")</f>
        <v/>
      </c>
      <c r="AA14" s="67" t="str">
        <f>IF(Datasets!AK26=1,"x","")</f>
        <v/>
      </c>
      <c r="AB14" s="57" t="str">
        <f>IF(Datasets!AK27=1,"x","")</f>
        <v/>
      </c>
      <c r="AC14" s="57" t="str">
        <f>IF(Datasets!AK28=1,"x","")</f>
        <v/>
      </c>
      <c r="AD14" s="57" t="str">
        <f>IF(Datasets!AK29=1,"x","")</f>
        <v/>
      </c>
      <c r="AE14" s="67" t="str">
        <f>IF(Datasets!AK30=1,"x","")</f>
        <v/>
      </c>
      <c r="AF14" s="67" t="str">
        <f>IF(Datasets!AK31=1,"x","")</f>
        <v/>
      </c>
      <c r="AG14" s="67" t="str">
        <f>IF(Datasets!AK32=1,"x","")</f>
        <v/>
      </c>
      <c r="AH14" s="57" t="str">
        <f>IF(Datasets!AK33=1,"x","")</f>
        <v/>
      </c>
      <c r="AI14" s="76" t="str">
        <f>IF(Datasets!AK34=1,"x","")</f>
        <v/>
      </c>
      <c r="AJ14" s="76" t="str">
        <f>IF(Datasets!AK35=1,"x","")</f>
        <v/>
      </c>
      <c r="AK14" s="76" t="str">
        <f>IF(Datasets!AK36=1,"x","")</f>
        <v/>
      </c>
      <c r="AL14" s="57" t="str">
        <f>IF(Datasets!AK37=1,"x","")</f>
        <v/>
      </c>
      <c r="AM14" s="67"/>
      <c r="AN14">
        <f t="shared" si="1"/>
        <v>0</v>
      </c>
      <c r="AO14">
        <f t="shared" si="2"/>
        <v>0</v>
      </c>
    </row>
    <row r="16" spans="1:41" x14ac:dyDescent="0.35">
      <c r="A16" s="2"/>
      <c r="B16" s="2"/>
      <c r="C16" t="s">
        <v>97</v>
      </c>
    </row>
    <row r="17" spans="1:4" ht="15" customHeight="1" x14ac:dyDescent="0.35">
      <c r="A17" s="53" t="str">
        <f>Limits!C3</f>
        <v>P1.1</v>
      </c>
      <c r="B17" s="53" t="str">
        <f>Limits!D3</f>
        <v>Class definition</v>
      </c>
      <c r="C17" s="62">
        <v>0</v>
      </c>
      <c r="D17" t="s">
        <v>93</v>
      </c>
    </row>
    <row r="18" spans="1:4" ht="15" customHeight="1" x14ac:dyDescent="0.35">
      <c r="A18" s="53" t="str">
        <f>Limits!C4</f>
        <v>P1.2</v>
      </c>
      <c r="B18" s="53" t="str">
        <f>Limits!D4</f>
        <v>Number of points</v>
      </c>
      <c r="C18" s="61">
        <v>1</v>
      </c>
      <c r="D18" t="s">
        <v>94</v>
      </c>
    </row>
    <row r="19" spans="1:4" ht="15" customHeight="1" x14ac:dyDescent="0.35">
      <c r="A19" s="53" t="str">
        <f>Limits!C5</f>
        <v>P1.3</v>
      </c>
      <c r="B19" s="53" t="str">
        <f>Limits!D5</f>
        <v>Object characteristics process</v>
      </c>
      <c r="C19" s="60">
        <v>2</v>
      </c>
      <c r="D19" t="s">
        <v>95</v>
      </c>
    </row>
    <row r="20" spans="1:4" ht="15" customHeight="1" x14ac:dyDescent="0.35">
      <c r="A20" s="53" t="str">
        <f>Limits!C6</f>
        <v>P1.4</v>
      </c>
      <c r="B20" s="53" t="str">
        <f>Limits!D6</f>
        <v>Object characteristics output</v>
      </c>
    </row>
    <row r="21" spans="1:4" ht="15" customHeight="1" x14ac:dyDescent="0.35">
      <c r="A21" s="53" t="str">
        <f>Limits!C7</f>
        <v>P1.5</v>
      </c>
      <c r="B21" s="53" t="str">
        <f>Limits!D7</f>
        <v>Use for research only</v>
      </c>
      <c r="C21" s="58"/>
    </row>
    <row r="22" spans="1:4" ht="15" customHeight="1" x14ac:dyDescent="0.35">
      <c r="A22" s="53" t="str">
        <f>Limits!C8</f>
        <v>P1.6</v>
      </c>
      <c r="B22" s="53" t="str">
        <f>Limits!D8</f>
        <v>Data format outputs</v>
      </c>
      <c r="C22" s="58"/>
    </row>
    <row r="23" spans="1:4" ht="15" customHeight="1" x14ac:dyDescent="0.35">
      <c r="A23" s="53" t="str">
        <f>Limits!C9</f>
        <v>P2.1</v>
      </c>
      <c r="B23" s="53" t="str">
        <f>Limits!D9</f>
        <v>Number of classification</v>
      </c>
      <c r="C23" s="58"/>
    </row>
    <row r="24" spans="1:4" ht="15" customHeight="1" x14ac:dyDescent="0.35">
      <c r="A24" s="53" t="str">
        <f>Limits!C10</f>
        <v>P2.2</v>
      </c>
      <c r="B24" s="53" t="str">
        <f>Limits!D10</f>
        <v>Duration of classification</v>
      </c>
      <c r="C24" s="59"/>
    </row>
    <row r="25" spans="1:4" ht="15" customHeight="1" x14ac:dyDescent="0.35">
      <c r="A25" s="53" t="str">
        <f>Limits!C11</f>
        <v>P3.1</v>
      </c>
      <c r="B25" s="53" t="str">
        <f>Limits!D11</f>
        <v>Classification rate</v>
      </c>
      <c r="C25" s="58"/>
      <c r="D25" s="56"/>
    </row>
    <row r="26" spans="1:4" ht="15" customHeight="1" x14ac:dyDescent="0.35">
      <c r="A26" s="53" t="str">
        <f>Limits!C12</f>
        <v>P3.2</v>
      </c>
      <c r="B26" s="53" t="str">
        <f>Limits!D12</f>
        <v>Semantic completeness</v>
      </c>
      <c r="C26" s="58"/>
      <c r="D26" s="56"/>
    </row>
    <row r="27" spans="1:4" ht="15" customHeight="1" x14ac:dyDescent="0.35">
      <c r="A27" s="53" t="str">
        <f>Limits!C13</f>
        <v>P4.1</v>
      </c>
      <c r="B27" s="53" t="str">
        <f>Limits!D13</f>
        <v>Consistency of geometry</v>
      </c>
      <c r="C27" s="58"/>
      <c r="D27" s="56"/>
    </row>
    <row r="28" spans="1:4" ht="15" customHeight="1" x14ac:dyDescent="0.35">
      <c r="A28" s="53" t="str">
        <f>Limits!C14</f>
        <v>P4.2</v>
      </c>
      <c r="B28" s="53" t="str">
        <f>Limits!D14</f>
        <v>Consistency of spectral RGB</v>
      </c>
      <c r="C28" s="58"/>
      <c r="D28" s="56"/>
    </row>
    <row r="29" spans="1:4" ht="15" customHeight="1" x14ac:dyDescent="0.35">
      <c r="A29" s="53" t="str">
        <f>Limits!C15</f>
        <v>P4.3</v>
      </c>
      <c r="B29" s="53" t="str">
        <f>Limits!D15</f>
        <v>Consistency of spectral I</v>
      </c>
      <c r="C29" s="58"/>
      <c r="D29" s="56"/>
    </row>
    <row r="30" spans="1:4" ht="15" customHeight="1" x14ac:dyDescent="0.35">
      <c r="A30" s="53" t="str">
        <f>Limits!C16</f>
        <v>P4.4</v>
      </c>
      <c r="B30" s="53" t="str">
        <f>Limits!D16</f>
        <v>Class equality</v>
      </c>
      <c r="C30" s="59"/>
      <c r="D30" s="56"/>
    </row>
    <row r="31" spans="1:4" ht="15" customHeight="1" x14ac:dyDescent="0.35">
      <c r="A31" s="53" t="str">
        <f>Limits!C17</f>
        <v>P5.1</v>
      </c>
      <c r="B31" s="53" t="str">
        <f>Limits!D17</f>
        <v>Mean recall</v>
      </c>
      <c r="C31" s="58"/>
      <c r="D31" s="56"/>
    </row>
    <row r="32" spans="1:4" ht="15" customHeight="1" x14ac:dyDescent="0.35">
      <c r="A32" s="53" t="str">
        <f>Limits!C18</f>
        <v>P5.2</v>
      </c>
      <c r="B32" s="53" t="str">
        <f>Limits!D18</f>
        <v>Mean precision</v>
      </c>
      <c r="C32" s="58"/>
      <c r="D32" s="56"/>
    </row>
    <row r="33" spans="1:4" ht="15" customHeight="1" x14ac:dyDescent="0.35">
      <c r="A33" s="53" t="str">
        <f>Limits!C19</f>
        <v>P5.3</v>
      </c>
      <c r="B33" s="53" t="str">
        <f>Limits!D19</f>
        <v>Class A recall (floor)*</v>
      </c>
      <c r="C33" s="58"/>
      <c r="D33" s="56"/>
    </row>
    <row r="34" spans="1:4" ht="15" customHeight="1" x14ac:dyDescent="0.35">
      <c r="A34" s="53" t="str">
        <f>Limits!C20</f>
        <v>P5.3</v>
      </c>
      <c r="B34" s="53" t="str">
        <f>Limits!D20</f>
        <v>Class B recall (chair)*</v>
      </c>
      <c r="C34" s="58"/>
    </row>
    <row r="35" spans="1:4" ht="15" customHeight="1" x14ac:dyDescent="0.35">
      <c r="A35" s="53" t="str">
        <f>Limits!C21</f>
        <v>P5.3</v>
      </c>
      <c r="B35" s="53" t="str">
        <f>Limits!D21</f>
        <v>Class C recall (table)*</v>
      </c>
      <c r="C35" s="58"/>
    </row>
    <row r="36" spans="1:4" ht="15" customHeight="1" x14ac:dyDescent="0.35">
      <c r="A36" s="53" t="str">
        <f>Limits!C22</f>
        <v>P5.3</v>
      </c>
      <c r="B36" s="53" t="str">
        <f>Limits!D22</f>
        <v>Class D recall (errors)*</v>
      </c>
      <c r="C36" s="58"/>
    </row>
    <row r="37" spans="1:4" ht="15" customHeight="1" x14ac:dyDescent="0.35">
      <c r="A37" s="53" t="str">
        <f>Limits!C23</f>
        <v>P5.4</v>
      </c>
      <c r="B37" s="53" t="str">
        <f>Limits!D23</f>
        <v>Class A precision (floor)*</v>
      </c>
      <c r="C37" s="58"/>
    </row>
    <row r="38" spans="1:4" ht="15" customHeight="1" x14ac:dyDescent="0.35">
      <c r="A38" s="53" t="str">
        <f>Limits!C24</f>
        <v>P5.4</v>
      </c>
      <c r="B38" s="53" t="str">
        <f>Limits!D24</f>
        <v>Class B precision (chair)*</v>
      </c>
      <c r="C38" s="58"/>
    </row>
    <row r="39" spans="1:4" ht="15" customHeight="1" x14ac:dyDescent="0.35">
      <c r="A39" s="53" t="str">
        <f>Limits!C25</f>
        <v>P5.4</v>
      </c>
      <c r="B39" s="53" t="str">
        <f>Limits!D25</f>
        <v>Class C precision (table)*</v>
      </c>
      <c r="C39" s="59"/>
    </row>
    <row r="40" spans="1:4" ht="15" customHeight="1" x14ac:dyDescent="0.35">
      <c r="A40" s="53" t="str">
        <f>Limits!C26</f>
        <v>P5.4</v>
      </c>
      <c r="B40" s="53" t="str">
        <f>Limits!D26</f>
        <v>Class D precision (errors)*</v>
      </c>
      <c r="C40" s="58"/>
    </row>
    <row r="41" spans="1:4" x14ac:dyDescent="0.35">
      <c r="A41" s="53" t="str">
        <f>Limits!C27</f>
        <v>P6.1</v>
      </c>
      <c r="B41" s="53" t="str">
        <f>Limits!D27</f>
        <v>Instrument accuracy according to DIN 18710</v>
      </c>
    </row>
    <row r="42" spans="1:4" x14ac:dyDescent="0.35">
      <c r="A42" s="53" t="str">
        <f>Limits!C28</f>
        <v>P6.2</v>
      </c>
      <c r="B42" s="53" t="str">
        <f>Limits!D28</f>
        <v>Standard deviation all classes</v>
      </c>
    </row>
    <row r="43" spans="1:4" x14ac:dyDescent="0.35">
      <c r="A43" s="53" t="str">
        <f>Limits!C29</f>
        <v>P6.3</v>
      </c>
      <c r="B43" s="53" t="str">
        <f>Limits!D29</f>
        <v>Standard deviation class A (floor)*</v>
      </c>
    </row>
    <row r="44" spans="1:4" x14ac:dyDescent="0.35">
      <c r="A44" s="53" t="str">
        <f>Limits!C30</f>
        <v>P6.3</v>
      </c>
      <c r="B44" s="53" t="str">
        <f>Limits!D30</f>
        <v>Standard deviation class B (chair)*</v>
      </c>
    </row>
    <row r="45" spans="1:4" x14ac:dyDescent="0.35">
      <c r="A45" s="53" t="str">
        <f>Limits!C31</f>
        <v>P6.3</v>
      </c>
      <c r="B45" s="53" t="str">
        <f>Limits!D31</f>
        <v>Standard deviation class C (table)*</v>
      </c>
    </row>
    <row r="46" spans="1:4" x14ac:dyDescent="0.35">
      <c r="A46" s="53" t="str">
        <f>Limits!C32</f>
        <v>P7.1</v>
      </c>
      <c r="B46" s="53" t="str">
        <f>Limits!D32</f>
        <v>Class definition applied</v>
      </c>
    </row>
    <row r="47" spans="1:4" x14ac:dyDescent="0.35">
      <c r="A47" s="53" t="str">
        <f>Limits!C33</f>
        <v>P7.2</v>
      </c>
      <c r="B47" s="53" t="str">
        <f>Limits!D33</f>
        <v>Hierarchical class definition</v>
      </c>
    </row>
    <row r="48" spans="1:4" x14ac:dyDescent="0.35">
      <c r="A48" s="53" t="str">
        <f>Limits!C34</f>
        <v>P7.3</v>
      </c>
      <c r="B48" s="53" t="str">
        <f>Limits!D34</f>
        <v>Class A used (floor)*</v>
      </c>
    </row>
    <row r="49" spans="1:2" x14ac:dyDescent="0.35">
      <c r="A49" s="53" t="str">
        <f>Limits!C35</f>
        <v>P7.3</v>
      </c>
      <c r="B49" s="53" t="str">
        <f>Limits!D35</f>
        <v>Class B used (chair)*</v>
      </c>
    </row>
    <row r="50" spans="1:2" x14ac:dyDescent="0.35">
      <c r="A50" s="53" t="str">
        <f>Limits!C36</f>
        <v>P7.3</v>
      </c>
      <c r="B50" s="53" t="str">
        <f>Limits!D36</f>
        <v>Class C used (table)*</v>
      </c>
    </row>
    <row r="51" spans="1:2" x14ac:dyDescent="0.35">
      <c r="A51" s="53" t="str">
        <f>Limits!C37</f>
        <v>P7.3</v>
      </c>
      <c r="B51" s="53" t="str">
        <f>Limits!D37</f>
        <v>Class D used (errors)*</v>
      </c>
    </row>
    <row r="52" spans="1:2" x14ac:dyDescent="0.35">
      <c r="A52" s="53"/>
    </row>
    <row r="53" spans="1:2" x14ac:dyDescent="0.35">
      <c r="A53" s="53"/>
      <c r="B53" t="s">
        <v>106</v>
      </c>
    </row>
  </sheetData>
  <phoneticPr fontId="2" type="noConversion"/>
  <conditionalFormatting sqref="C4:C14">
    <cfRule type="cellIs" dxfId="3" priority="31" operator="equal">
      <formula>$C$17</formula>
    </cfRule>
    <cfRule type="cellIs" dxfId="2" priority="32" operator="equal">
      <formula>$C$19</formula>
    </cfRule>
    <cfRule type="cellIs" dxfId="1" priority="33" operator="equal">
      <formula>$C$18</formula>
    </cfRule>
  </conditionalFormatting>
  <conditionalFormatting sqref="B4:B14">
    <cfRule type="cellIs" dxfId="0" priority="37" operator="equal">
      <formula>$C$17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"/>
  <sheetViews>
    <sheetView zoomScaleNormal="100" workbookViewId="0">
      <selection activeCell="J22" sqref="J22"/>
    </sheetView>
  </sheetViews>
  <sheetFormatPr baseColWidth="10" defaultRowHeight="14.5" x14ac:dyDescent="0.35"/>
  <cols>
    <col min="1" max="1" width="3.6328125" style="70" customWidth="1"/>
    <col min="2" max="2" width="12.7265625" style="70" customWidth="1"/>
    <col min="3" max="3" width="5.81640625" style="70" customWidth="1"/>
    <col min="4" max="4" width="39.26953125" style="70" customWidth="1"/>
    <col min="5" max="5" width="4.08984375" style="85" customWidth="1"/>
    <col min="6" max="6" width="11.6328125" style="70" customWidth="1"/>
    <col min="7" max="7" width="3.6328125" style="70" customWidth="1"/>
    <col min="8" max="9" width="7.6328125" style="70" customWidth="1"/>
    <col min="10" max="10" width="3.6328125" style="70" customWidth="1"/>
    <col min="11" max="12" width="7.6328125" style="70" customWidth="1"/>
    <col min="13" max="13" width="3.6328125" style="70" customWidth="1"/>
    <col min="14" max="15" width="7.6328125" style="70" customWidth="1"/>
    <col min="16" max="16" width="3.6328125" style="70" customWidth="1"/>
    <col min="17" max="18" width="7.6328125" style="70" customWidth="1"/>
    <col min="19" max="19" width="3.6328125" style="70" customWidth="1"/>
    <col min="20" max="21" width="7.6328125" style="70" customWidth="1"/>
    <col min="22" max="22" width="3.6328125" style="70" customWidth="1"/>
    <col min="23" max="24" width="7.6328125" style="70" customWidth="1"/>
    <col min="25" max="25" width="3.6328125" style="70" customWidth="1"/>
    <col min="26" max="27" width="7.6328125" style="70" customWidth="1"/>
    <col min="28" max="28" width="3.6328125" style="70" customWidth="1"/>
    <col min="29" max="30" width="7.6328125" style="70" customWidth="1"/>
    <col min="31" max="31" width="3.6328125" style="70" customWidth="1"/>
    <col min="32" max="33" width="7.6328125" style="70" customWidth="1"/>
    <col min="34" max="34" width="3.6328125" style="70" customWidth="1"/>
    <col min="35" max="36" width="7.6328125" style="70" customWidth="1"/>
    <col min="37" max="37" width="3.6328125" style="70" customWidth="1"/>
    <col min="38" max="39" width="7.6328125" style="70" customWidth="1"/>
    <col min="40" max="40" width="3.6328125" style="70" customWidth="1"/>
    <col min="41" max="42" width="7.6328125" style="70" customWidth="1"/>
  </cols>
  <sheetData>
    <row r="1" spans="1:42" ht="21" x14ac:dyDescent="0.5">
      <c r="A1" s="150" t="s">
        <v>121</v>
      </c>
      <c r="H1" s="175"/>
      <c r="I1" s="175"/>
      <c r="K1" s="175"/>
      <c r="L1" s="175"/>
      <c r="N1" s="175"/>
      <c r="O1" s="175"/>
      <c r="Q1" s="175"/>
      <c r="R1" s="175"/>
      <c r="S1" s="76"/>
      <c r="T1" s="175"/>
      <c r="U1" s="175"/>
      <c r="V1" s="76"/>
      <c r="W1" s="175"/>
      <c r="X1" s="175"/>
      <c r="Y1" s="76"/>
      <c r="Z1" s="175"/>
      <c r="AA1" s="175"/>
      <c r="AB1" s="76"/>
      <c r="AC1" s="175"/>
      <c r="AD1" s="175"/>
      <c r="AE1" s="76"/>
      <c r="AF1" s="175"/>
      <c r="AG1" s="175"/>
      <c r="AH1" s="76"/>
      <c r="AI1" s="175"/>
      <c r="AJ1" s="175"/>
      <c r="AK1" s="76"/>
      <c r="AL1" s="175"/>
      <c r="AM1" s="175"/>
      <c r="AN1" s="76"/>
      <c r="AO1" s="175"/>
      <c r="AP1" s="175"/>
    </row>
    <row r="2" spans="1:42" s="1" customFormat="1" ht="45" customHeight="1" thickBot="1" x14ac:dyDescent="0.4">
      <c r="A2" s="93"/>
      <c r="B2" s="100" t="s">
        <v>13</v>
      </c>
      <c r="C2" s="100" t="s">
        <v>51</v>
      </c>
      <c r="D2" s="101" t="s">
        <v>14</v>
      </c>
      <c r="E2" s="102"/>
      <c r="F2" s="94" t="s">
        <v>117</v>
      </c>
      <c r="G2" s="168" t="s">
        <v>90</v>
      </c>
      <c r="H2" s="169"/>
      <c r="I2" s="173"/>
      <c r="J2" s="168" t="s">
        <v>88</v>
      </c>
      <c r="K2" s="169"/>
      <c r="L2" s="173"/>
      <c r="M2" s="168" t="s">
        <v>89</v>
      </c>
      <c r="N2" s="169"/>
      <c r="O2" s="173"/>
      <c r="P2" s="168" t="s">
        <v>8</v>
      </c>
      <c r="Q2" s="169"/>
      <c r="R2" s="173"/>
      <c r="S2" s="174" t="s">
        <v>87</v>
      </c>
      <c r="T2" s="169"/>
      <c r="U2" s="173"/>
      <c r="V2" s="168" t="s">
        <v>9</v>
      </c>
      <c r="W2" s="169"/>
      <c r="X2" s="173"/>
      <c r="Y2" s="168" t="s">
        <v>49</v>
      </c>
      <c r="Z2" s="169"/>
      <c r="AA2" s="173"/>
      <c r="AB2" s="168" t="s">
        <v>10</v>
      </c>
      <c r="AC2" s="169"/>
      <c r="AD2" s="173"/>
      <c r="AE2" s="168" t="s">
        <v>50</v>
      </c>
      <c r="AF2" s="169"/>
      <c r="AG2" s="173"/>
      <c r="AH2" s="168" t="s">
        <v>11</v>
      </c>
      <c r="AI2" s="169"/>
      <c r="AJ2" s="173"/>
      <c r="AK2" s="168" t="s">
        <v>12</v>
      </c>
      <c r="AL2" s="169"/>
      <c r="AM2" s="173"/>
      <c r="AN2" s="168"/>
      <c r="AO2" s="169"/>
      <c r="AP2" s="169"/>
    </row>
    <row r="3" spans="1:42" ht="15" customHeight="1" thickTop="1" x14ac:dyDescent="0.35">
      <c r="A3" s="179" t="s">
        <v>81</v>
      </c>
      <c r="B3" s="180" t="s">
        <v>20</v>
      </c>
      <c r="C3" s="77" t="str">
        <f>Limits!C3</f>
        <v>P1.1</v>
      </c>
      <c r="D3" s="77" t="str">
        <f>Limits!D3</f>
        <v>Class definition</v>
      </c>
      <c r="E3" s="103"/>
      <c r="F3" s="73" t="str">
        <f>Limits!F3</f>
        <v>True</v>
      </c>
      <c r="G3" s="74">
        <f>IF($F3=I3,1,0)</f>
        <v>1</v>
      </c>
      <c r="I3" s="95" t="s">
        <v>0</v>
      </c>
      <c r="J3" s="74">
        <f>IF($F$3=L3,1,0)</f>
        <v>1</v>
      </c>
      <c r="L3" s="95" t="s">
        <v>0</v>
      </c>
      <c r="M3" s="74">
        <f>IF($F$3=O3,1,0)</f>
        <v>1</v>
      </c>
      <c r="O3" s="95" t="s">
        <v>0</v>
      </c>
      <c r="P3" s="74">
        <f>IF($F$3=R3,1,0)</f>
        <v>1</v>
      </c>
      <c r="R3" s="95" t="s">
        <v>0</v>
      </c>
      <c r="S3" s="74">
        <f>IF($F$3=U3,1,0)</f>
        <v>1</v>
      </c>
      <c r="U3" s="95" t="s">
        <v>0</v>
      </c>
      <c r="V3" s="74">
        <f>IF($F$3=X3,1,0)</f>
        <v>1</v>
      </c>
      <c r="X3" s="95" t="s">
        <v>0</v>
      </c>
      <c r="Y3" s="74">
        <f>IF($F$3=AA3,1,0)</f>
        <v>1</v>
      </c>
      <c r="AA3" s="95" t="s">
        <v>0</v>
      </c>
      <c r="AB3" s="74">
        <f>IF($F$3=AD3,1,0)</f>
        <v>1</v>
      </c>
      <c r="AD3" s="95" t="s">
        <v>0</v>
      </c>
      <c r="AE3" s="74">
        <f>IF($F$3=AG3,1,0)</f>
        <v>1</v>
      </c>
      <c r="AG3" s="95" t="s">
        <v>0</v>
      </c>
      <c r="AH3" s="74">
        <f>IF($F$3=AJ3,1,0)</f>
        <v>0</v>
      </c>
      <c r="AJ3" s="95" t="s">
        <v>1</v>
      </c>
      <c r="AK3" s="74">
        <f>IF($F$3=AM3,1,0)</f>
        <v>1</v>
      </c>
      <c r="AM3" s="95" t="s">
        <v>0</v>
      </c>
      <c r="AN3" s="74">
        <f>IF($F$3=AP3,1,0)</f>
        <v>0</v>
      </c>
      <c r="AO3" s="110"/>
      <c r="AP3" s="95"/>
    </row>
    <row r="4" spans="1:42" ht="15" customHeight="1" x14ac:dyDescent="0.35">
      <c r="A4" s="179"/>
      <c r="B4" s="171"/>
      <c r="C4" s="77" t="str">
        <f>Limits!C4</f>
        <v>P1.2</v>
      </c>
      <c r="D4" s="77" t="str">
        <f>Limits!D4</f>
        <v>Number of points</v>
      </c>
      <c r="E4" s="71"/>
      <c r="F4" s="104">
        <f>Limits!F4</f>
        <v>1000000</v>
      </c>
      <c r="G4" s="105">
        <f>IF(AND($F4&lt;=H4,NOT(H4="")),1,0)</f>
        <v>1</v>
      </c>
      <c r="H4" s="176">
        <v>3000000</v>
      </c>
      <c r="I4" s="177"/>
      <c r="J4" s="105">
        <f>IF($F$4&lt;=K4,1,0)</f>
        <v>1</v>
      </c>
      <c r="K4" s="176">
        <v>3000000</v>
      </c>
      <c r="L4" s="177"/>
      <c r="M4" s="105">
        <f>IF($F$4&lt;=N4,1,0)</f>
        <v>1</v>
      </c>
      <c r="N4" s="176">
        <v>3000000</v>
      </c>
      <c r="O4" s="177"/>
      <c r="P4" s="105">
        <f>IF($F$4&lt;=Q4,1,0)</f>
        <v>1</v>
      </c>
      <c r="Q4" s="176">
        <v>4000000000</v>
      </c>
      <c r="R4" s="177"/>
      <c r="S4" s="105">
        <f>IF($F$4&lt;=T4,1,0)</f>
        <v>1</v>
      </c>
      <c r="T4" s="176">
        <v>215000000</v>
      </c>
      <c r="U4" s="177"/>
      <c r="V4" s="105">
        <f>IF($F$4&lt;=W4,1,0)</f>
        <v>1</v>
      </c>
      <c r="W4" s="176">
        <v>143100000</v>
      </c>
      <c r="X4" s="177"/>
      <c r="Y4" s="105">
        <f>IF($F$4&lt;=Z4,1,0)</f>
        <v>1</v>
      </c>
      <c r="Z4" s="176">
        <v>1600000</v>
      </c>
      <c r="AA4" s="177"/>
      <c r="AB4" s="105">
        <f>IF($F$4&lt;=AC4,1,0)</f>
        <v>1</v>
      </c>
      <c r="AC4" s="176">
        <v>20000000</v>
      </c>
      <c r="AD4" s="177"/>
      <c r="AE4" s="105">
        <f>IF($F$4&lt;=AF4,1,0)</f>
        <v>1</v>
      </c>
      <c r="AF4" s="176">
        <v>20000000</v>
      </c>
      <c r="AG4" s="177"/>
      <c r="AH4" s="105">
        <f>IF($F$4&lt;=AI4,1,0)</f>
        <v>1</v>
      </c>
      <c r="AI4" s="176">
        <v>60000000</v>
      </c>
      <c r="AJ4" s="177"/>
      <c r="AK4" s="105">
        <f>IF($F$4&lt;=AL4,1,0)</f>
        <v>1</v>
      </c>
      <c r="AL4" s="176">
        <v>4546000000</v>
      </c>
      <c r="AM4" s="177"/>
      <c r="AN4" s="105">
        <f>IF($F$4&lt;=AO4,1,0)</f>
        <v>0</v>
      </c>
      <c r="AO4" s="110"/>
      <c r="AP4" s="110"/>
    </row>
    <row r="5" spans="1:42" ht="15" customHeight="1" x14ac:dyDescent="0.35">
      <c r="A5" s="179"/>
      <c r="B5" s="171"/>
      <c r="C5" s="77" t="str">
        <f>Limits!C5</f>
        <v>P1.3</v>
      </c>
      <c r="D5" s="77" t="str">
        <f>Limits!D5</f>
        <v>Object characteristics process</v>
      </c>
      <c r="E5" s="71"/>
      <c r="F5" s="126" t="str">
        <f>Limits!F5</f>
        <v>True</v>
      </c>
      <c r="G5" s="74">
        <f>IF($F5=I5,1,0)</f>
        <v>1</v>
      </c>
      <c r="I5" s="95" t="s">
        <v>0</v>
      </c>
      <c r="J5" s="74">
        <f>IF($F$5=L5,1,0)</f>
        <v>1</v>
      </c>
      <c r="L5" s="95" t="s">
        <v>0</v>
      </c>
      <c r="M5" s="74">
        <f>IF($F$5=O5,1,0)</f>
        <v>1</v>
      </c>
      <c r="O5" s="95" t="s">
        <v>0</v>
      </c>
      <c r="P5" s="74">
        <f>IF($F$5=R5,1,0)</f>
        <v>0</v>
      </c>
      <c r="Q5" s="109"/>
      <c r="R5" s="95"/>
      <c r="S5" s="74">
        <f>IF($F$5=U5,1,0)</f>
        <v>0</v>
      </c>
      <c r="T5" s="109"/>
      <c r="U5" s="95"/>
      <c r="V5" s="74">
        <f>IF($F$5=X5,1,0)</f>
        <v>0</v>
      </c>
      <c r="W5" s="95"/>
      <c r="X5" s="95"/>
      <c r="Y5" s="74">
        <f>IF($F$5=AA5,1,0)</f>
        <v>0</v>
      </c>
      <c r="Z5" s="95"/>
      <c r="AA5" s="95"/>
      <c r="AB5" s="74">
        <f>IF($F$5=AD5,1,0)</f>
        <v>0</v>
      </c>
      <c r="AC5" s="95"/>
      <c r="AD5" s="95"/>
      <c r="AE5" s="74">
        <f>IF($F$5=AG5,1,0)</f>
        <v>0</v>
      </c>
      <c r="AF5" s="95"/>
      <c r="AG5" s="95"/>
      <c r="AH5" s="74">
        <f>IF($F$5=AJ5,1,0)</f>
        <v>0</v>
      </c>
      <c r="AI5" s="83"/>
      <c r="AJ5" s="95"/>
      <c r="AK5" s="74">
        <f>IF($F$5=AM5,1,0)</f>
        <v>0</v>
      </c>
      <c r="AL5" s="95"/>
      <c r="AM5" s="95"/>
      <c r="AN5" s="74">
        <f>IF($F$5=AP5,1,0)</f>
        <v>0</v>
      </c>
      <c r="AO5" s="110"/>
      <c r="AP5" s="95"/>
    </row>
    <row r="6" spans="1:42" ht="15" customHeight="1" x14ac:dyDescent="0.35">
      <c r="A6" s="179"/>
      <c r="B6" s="171"/>
      <c r="C6" s="77" t="str">
        <f>Limits!C6</f>
        <v>P1.4</v>
      </c>
      <c r="D6" s="77" t="str">
        <f>Limits!D6</f>
        <v>Object characteristics output</v>
      </c>
      <c r="E6" s="71"/>
      <c r="F6" s="125" t="str">
        <f>Limits!F6</f>
        <v>True</v>
      </c>
      <c r="G6" s="74">
        <f t="shared" ref="G6:G7" si="0">IF($F6=I6,1,0)</f>
        <v>1</v>
      </c>
      <c r="I6" s="95" t="s">
        <v>0</v>
      </c>
      <c r="J6" s="74">
        <f>IF($F$6=L6,1,0)</f>
        <v>1</v>
      </c>
      <c r="L6" s="95" t="s">
        <v>0</v>
      </c>
      <c r="M6" s="74">
        <f>IF($F$6=O6,1,0)</f>
        <v>1</v>
      </c>
      <c r="O6" s="95" t="s">
        <v>0</v>
      </c>
      <c r="P6" s="74">
        <f>IF($F$6=R6,1,0)</f>
        <v>0</v>
      </c>
      <c r="Q6" s="109"/>
      <c r="R6" s="95"/>
      <c r="S6" s="74">
        <f>IF($F$6=U6,1,0)</f>
        <v>0</v>
      </c>
      <c r="T6" s="109"/>
      <c r="U6" s="95"/>
      <c r="V6" s="74">
        <f>IF($F$6=X6,1,0)</f>
        <v>0</v>
      </c>
      <c r="W6" s="95"/>
      <c r="X6" s="95"/>
      <c r="Y6" s="74">
        <f>IF($F$6=AA6,1,0)</f>
        <v>0</v>
      </c>
      <c r="Z6" s="95"/>
      <c r="AA6" s="95"/>
      <c r="AB6" s="74">
        <f>IF($F$6=AD6,1,0)</f>
        <v>0</v>
      </c>
      <c r="AC6" s="95"/>
      <c r="AD6" s="95"/>
      <c r="AE6" s="74">
        <f>IF($F$6=AG6,1,0)</f>
        <v>0</v>
      </c>
      <c r="AF6" s="95"/>
      <c r="AG6" s="95"/>
      <c r="AH6" s="74">
        <f>IF($F$6=AJ6,1,0)</f>
        <v>0</v>
      </c>
      <c r="AI6" s="95"/>
      <c r="AJ6" s="95"/>
      <c r="AK6" s="74">
        <f>IF($F$6=AM6,1,0)</f>
        <v>0</v>
      </c>
      <c r="AL6" s="95"/>
      <c r="AM6" s="95"/>
      <c r="AN6" s="74">
        <f>IF($F$6=AP6,1,0)</f>
        <v>0</v>
      </c>
      <c r="AO6" s="110"/>
      <c r="AP6" s="95"/>
    </row>
    <row r="7" spans="1:42" ht="15" customHeight="1" x14ac:dyDescent="0.35">
      <c r="A7" s="179"/>
      <c r="B7" s="171"/>
      <c r="C7" s="77" t="str">
        <f>Limits!C7</f>
        <v>P1.5</v>
      </c>
      <c r="D7" s="77" t="str">
        <f>Limits!D7</f>
        <v>Use for research only</v>
      </c>
      <c r="E7" s="71"/>
      <c r="F7" s="126" t="str">
        <f>Limits!F7</f>
        <v>True</v>
      </c>
      <c r="G7" s="74">
        <f t="shared" si="0"/>
        <v>1</v>
      </c>
      <c r="I7" s="95" t="s">
        <v>0</v>
      </c>
      <c r="J7" s="74">
        <f>IF($F$7=L7,1,0)</f>
        <v>1</v>
      </c>
      <c r="L7" s="95" t="s">
        <v>0</v>
      </c>
      <c r="M7" s="74">
        <f>IF($F$7=O7,1,0)</f>
        <v>1</v>
      </c>
      <c r="O7" s="95" t="s">
        <v>0</v>
      </c>
      <c r="P7" s="74">
        <f>IF($F$7=R7,1,0)</f>
        <v>0</v>
      </c>
      <c r="Q7" s="109"/>
      <c r="R7" s="95"/>
      <c r="S7" s="74">
        <f>IF($F$7=U7,1,0)</f>
        <v>0</v>
      </c>
      <c r="T7" s="109"/>
      <c r="U7" s="95"/>
      <c r="V7" s="74">
        <f>IF($F$7=X7,1,0)</f>
        <v>1</v>
      </c>
      <c r="X7" s="95" t="s">
        <v>0</v>
      </c>
      <c r="Y7" s="74">
        <f>IF($F$7=AA7,1,0)</f>
        <v>0</v>
      </c>
      <c r="AA7" s="95"/>
      <c r="AB7" s="74">
        <f>IF($F$7=AD7,1,0)</f>
        <v>0</v>
      </c>
      <c r="AD7" s="95"/>
      <c r="AE7" s="74">
        <f>IF($F$7=AG7,1,0)</f>
        <v>0</v>
      </c>
      <c r="AF7" s="95"/>
      <c r="AG7" s="95"/>
      <c r="AH7" s="74">
        <f>IF($F$7=AJ7,1,0)</f>
        <v>0</v>
      </c>
      <c r="AJ7" s="95"/>
      <c r="AK7" s="74">
        <f>IF($F$7=AM7,1,0)</f>
        <v>1</v>
      </c>
      <c r="AL7" s="95"/>
      <c r="AM7" s="95" t="s">
        <v>0</v>
      </c>
      <c r="AN7" s="74">
        <f>IF($F$7=AP7,1,0)</f>
        <v>0</v>
      </c>
      <c r="AO7" s="110"/>
      <c r="AP7" s="95"/>
    </row>
    <row r="8" spans="1:42" ht="15" customHeight="1" x14ac:dyDescent="0.35">
      <c r="A8" s="179"/>
      <c r="B8" s="181"/>
      <c r="C8" s="129" t="str">
        <f>Limits!C8</f>
        <v>P1.6</v>
      </c>
      <c r="D8" s="129" t="str">
        <f>Limits!D8</f>
        <v>Data format outputs</v>
      </c>
      <c r="E8" s="86"/>
      <c r="F8" s="131" t="str">
        <f>Limits!F8</f>
        <v>True</v>
      </c>
      <c r="G8" s="72">
        <f>IF($F8=I8,1,0)</f>
        <v>1</v>
      </c>
      <c r="I8" s="92" t="s">
        <v>0</v>
      </c>
      <c r="J8" s="72">
        <f>IF($F$8=L8,1,0)</f>
        <v>1</v>
      </c>
      <c r="K8" s="137"/>
      <c r="L8" s="92" t="s">
        <v>0</v>
      </c>
      <c r="M8" s="72">
        <f>IF($F$8=O8,1,0)</f>
        <v>1</v>
      </c>
      <c r="N8" s="106"/>
      <c r="O8" s="92" t="s">
        <v>0</v>
      </c>
      <c r="P8" s="72">
        <f>IF($F$8=R8,1,0)</f>
        <v>1</v>
      </c>
      <c r="Q8" s="106"/>
      <c r="R8" s="92" t="s">
        <v>0</v>
      </c>
      <c r="S8" s="72">
        <f>IF($F$8=U8,1,0)</f>
        <v>0</v>
      </c>
      <c r="T8" s="91"/>
      <c r="U8" s="92"/>
      <c r="V8" s="72">
        <f>IF($F$8=X8,1,0)</f>
        <v>1</v>
      </c>
      <c r="W8" s="137"/>
      <c r="X8" s="92" t="s">
        <v>0</v>
      </c>
      <c r="Y8" s="72">
        <f>IF($F$8=AA8,1,0)</f>
        <v>0</v>
      </c>
      <c r="Z8" s="137"/>
      <c r="AA8" s="92" t="s">
        <v>1</v>
      </c>
      <c r="AB8" s="72">
        <f>IF($F$8=AD8,1,0)</f>
        <v>1</v>
      </c>
      <c r="AC8" s="137"/>
      <c r="AD8" s="92" t="s">
        <v>0</v>
      </c>
      <c r="AE8" s="72">
        <f>IF($F$8=AG8,1,0)</f>
        <v>0</v>
      </c>
      <c r="AF8" s="91"/>
      <c r="AG8" s="92"/>
      <c r="AH8" s="72">
        <f>IF($F$8=AJ8,1,0)</f>
        <v>1</v>
      </c>
      <c r="AI8" s="137"/>
      <c r="AJ8" s="92" t="s">
        <v>0</v>
      </c>
      <c r="AK8" s="72">
        <f>IF($F$8=AM8,1,0)</f>
        <v>1</v>
      </c>
      <c r="AL8" s="92"/>
      <c r="AM8" s="92" t="s">
        <v>0</v>
      </c>
      <c r="AN8" s="72">
        <f>IF($F$8=AP8,1,0)</f>
        <v>0</v>
      </c>
      <c r="AO8" s="92"/>
      <c r="AP8" s="92"/>
    </row>
    <row r="9" spans="1:42" ht="15" customHeight="1" x14ac:dyDescent="0.35">
      <c r="A9" s="179"/>
      <c r="B9" s="182" t="s">
        <v>78</v>
      </c>
      <c r="C9" s="77" t="str">
        <f>Limits!C9</f>
        <v>P2.1</v>
      </c>
      <c r="D9" s="77" t="str">
        <f>Limits!D9</f>
        <v>Number of classification</v>
      </c>
      <c r="E9" s="71" t="str">
        <f>Limits!E9</f>
        <v>&gt;</v>
      </c>
      <c r="F9" s="73">
        <f>Limits!F9</f>
        <v>8</v>
      </c>
      <c r="G9" s="151">
        <f>IF(AND($F9&lt;=I9,NOT(I9="")),1,0)</f>
        <v>1</v>
      </c>
      <c r="H9" s="107" t="s">
        <v>84</v>
      </c>
      <c r="I9" s="152">
        <v>9</v>
      </c>
      <c r="J9" s="151">
        <f>IF(AND($F9&lt;=L9,NOT(L9="")),1,0)</f>
        <v>1</v>
      </c>
      <c r="K9" s="107" t="s">
        <v>84</v>
      </c>
      <c r="L9" s="152">
        <v>9</v>
      </c>
      <c r="M9" s="151">
        <f>IF(AND($F9&lt;=O9,NOT(O9="")),1,0)</f>
        <v>1</v>
      </c>
      <c r="N9" s="153" t="s">
        <v>84</v>
      </c>
      <c r="O9" s="152">
        <v>9</v>
      </c>
      <c r="P9" s="151">
        <f>IF(AND($F9&lt;=R9,NOT(R9="")),1,0)</f>
        <v>0</v>
      </c>
      <c r="Q9" s="107" t="s">
        <v>84</v>
      </c>
      <c r="R9" s="152">
        <v>1</v>
      </c>
      <c r="S9" s="151">
        <f>IF(AND($F9&lt;=U9,NOT(U9="")),1,0)</f>
        <v>0</v>
      </c>
      <c r="T9" s="107" t="s">
        <v>84</v>
      </c>
      <c r="U9" s="154">
        <v>1</v>
      </c>
      <c r="V9" s="151">
        <f>IF(AND($F9&lt;=X9,NOT(X9="")),1,0)</f>
        <v>0</v>
      </c>
      <c r="W9" s="107" t="s">
        <v>84</v>
      </c>
      <c r="X9" s="154">
        <v>1</v>
      </c>
      <c r="Y9" s="151">
        <f>IF(AND($F9&lt;=AA9,NOT(AA9="")),1,0)</f>
        <v>0</v>
      </c>
      <c r="Z9" s="107" t="s">
        <v>84</v>
      </c>
      <c r="AA9" s="154">
        <v>1</v>
      </c>
      <c r="AB9" s="151">
        <f>IF(AND($F9&lt;=AD9,NOT(AD9="")),1,0)</f>
        <v>0</v>
      </c>
      <c r="AC9" s="107" t="s">
        <v>84</v>
      </c>
      <c r="AD9" s="154">
        <v>1</v>
      </c>
      <c r="AE9" s="151">
        <f>IF(AND($F9&lt;=AG9,NOT(AG9="")),1,0)</f>
        <v>0</v>
      </c>
      <c r="AF9" s="107" t="s">
        <v>84</v>
      </c>
      <c r="AG9" s="154">
        <v>1</v>
      </c>
      <c r="AH9" s="151">
        <f>IF(AND($F9&lt;=AJ9,NOT(AJ9="")),1,0)</f>
        <v>0</v>
      </c>
      <c r="AI9" s="107" t="s">
        <v>84</v>
      </c>
      <c r="AJ9" s="154">
        <v>1</v>
      </c>
      <c r="AK9" s="151">
        <f>IF(AND($F9&lt;=AM9,NOT(AM9="")),1,0)</f>
        <v>0</v>
      </c>
      <c r="AL9" s="107" t="s">
        <v>84</v>
      </c>
      <c r="AM9" s="154">
        <v>2</v>
      </c>
      <c r="AN9" s="151">
        <f>IF(AND($F9&lt;=AP9,NOT(AP9="")),1,0)</f>
        <v>0</v>
      </c>
      <c r="AO9" s="107" t="s">
        <v>84</v>
      </c>
      <c r="AP9" s="155"/>
    </row>
    <row r="10" spans="1:42" ht="15" customHeight="1" thickBot="1" x14ac:dyDescent="0.4">
      <c r="A10" s="167"/>
      <c r="B10" s="172"/>
      <c r="C10" s="145" t="str">
        <f>Limits!C10</f>
        <v>P2.2</v>
      </c>
      <c r="D10" s="145" t="str">
        <f>Limits!D10</f>
        <v>Duration of classification</v>
      </c>
      <c r="E10" s="81" t="str">
        <f>Limits!E10</f>
        <v>&lt;</v>
      </c>
      <c r="F10" s="127">
        <f>Limits!F10</f>
        <v>30</v>
      </c>
      <c r="G10" s="111">
        <f>IF(AND($F10&gt;=I10,NOT(I10="")),1,0)</f>
        <v>0</v>
      </c>
      <c r="H10" s="112" t="s">
        <v>84</v>
      </c>
      <c r="I10" s="97">
        <v>50</v>
      </c>
      <c r="J10" s="111">
        <f>IF(AND($F$10&gt;=L10,NOT(L10="")),1,0)</f>
        <v>1</v>
      </c>
      <c r="K10" s="112" t="s">
        <v>84</v>
      </c>
      <c r="L10" s="113">
        <v>15</v>
      </c>
      <c r="M10" s="111">
        <f>IF(AND($F$10&gt;=O10,NOT(O10="")),1,0)</f>
        <v>1</v>
      </c>
      <c r="N10" s="112" t="s">
        <v>84</v>
      </c>
      <c r="O10" s="113">
        <v>15</v>
      </c>
      <c r="P10" s="111">
        <f>IF(AND($F$10&gt;=R10,NOT(R10="")),1,0)</f>
        <v>0</v>
      </c>
      <c r="Q10" s="112" t="s">
        <v>84</v>
      </c>
      <c r="R10" s="97"/>
      <c r="S10" s="111">
        <f>IF(AND($F$10&gt;=U10,NOT(U10="")),1,0)</f>
        <v>0</v>
      </c>
      <c r="T10" s="112" t="s">
        <v>84</v>
      </c>
      <c r="U10" s="97"/>
      <c r="V10" s="111">
        <f>IF(AND($F$10&gt;=X10,NOT(X10="")),1,0)</f>
        <v>0</v>
      </c>
      <c r="W10" s="112" t="s">
        <v>84</v>
      </c>
      <c r="X10" s="97"/>
      <c r="Y10" s="111">
        <f>IF(AND($F$10&gt;=AA10,NOT(AA10="")),1,0)</f>
        <v>0</v>
      </c>
      <c r="Z10" s="112" t="s">
        <v>84</v>
      </c>
      <c r="AA10" s="97"/>
      <c r="AB10" s="111">
        <f>IF(AND($F$10&gt;=AD10,NOT(AD10="")),1,0)</f>
        <v>0</v>
      </c>
      <c r="AC10" s="112" t="s">
        <v>84</v>
      </c>
      <c r="AD10" s="97"/>
      <c r="AE10" s="111">
        <f>IF(AND($F$10&gt;=AG10,NOT(AG10="")),1,0)</f>
        <v>0</v>
      </c>
      <c r="AF10" s="112" t="s">
        <v>84</v>
      </c>
      <c r="AG10" s="97"/>
      <c r="AH10" s="111">
        <f>IF(AND($F$10&gt;=AJ10,NOT(AJ10="")),1,0)</f>
        <v>0</v>
      </c>
      <c r="AI10" s="112" t="s">
        <v>84</v>
      </c>
      <c r="AJ10" s="97"/>
      <c r="AK10" s="111">
        <f>IF(AND($F$10&gt;=AM10,NOT(AM10="")),1,0)</f>
        <v>0</v>
      </c>
      <c r="AL10" s="112" t="s">
        <v>84</v>
      </c>
      <c r="AM10" s="97"/>
      <c r="AN10" s="111">
        <f>IF(AND($F$10&gt;=AP10,NOT(AP10="")),1,0)</f>
        <v>0</v>
      </c>
      <c r="AO10" s="112" t="s">
        <v>84</v>
      </c>
      <c r="AP10" s="96"/>
    </row>
    <row r="11" spans="1:42" ht="15" customHeight="1" thickTop="1" x14ac:dyDescent="0.35">
      <c r="A11" s="165" t="s">
        <v>82</v>
      </c>
      <c r="B11" s="180" t="s">
        <v>22</v>
      </c>
      <c r="C11" s="77" t="str">
        <f>Limits!C11</f>
        <v>P3.1</v>
      </c>
      <c r="D11" s="77" t="str">
        <f>Limits!D11</f>
        <v>Classification rate</v>
      </c>
      <c r="E11" s="71" t="str">
        <f>Limits!E11</f>
        <v>&gt;</v>
      </c>
      <c r="F11" s="73">
        <f>Limits!F11</f>
        <v>0.9</v>
      </c>
      <c r="G11" s="69">
        <f>IF($F11&lt;=I11,1,0)</f>
        <v>1</v>
      </c>
      <c r="H11" s="114" t="s">
        <v>98</v>
      </c>
      <c r="I11" s="139">
        <v>1</v>
      </c>
      <c r="J11" s="69">
        <f>IF($F$11&lt;=L11,1,0)</f>
        <v>1</v>
      </c>
      <c r="K11" s="114" t="s">
        <v>98</v>
      </c>
      <c r="L11" s="84">
        <v>0.9</v>
      </c>
      <c r="M11" s="115">
        <f>IF($F$11&lt;=O11,1,0)</f>
        <v>1</v>
      </c>
      <c r="N11" s="114" t="s">
        <v>98</v>
      </c>
      <c r="O11" s="84">
        <v>0.9</v>
      </c>
      <c r="P11" s="115">
        <f>IF($F$11&lt;=R11,1,0)</f>
        <v>0</v>
      </c>
      <c r="Q11" s="114" t="s">
        <v>98</v>
      </c>
      <c r="R11" s="108"/>
      <c r="S11" s="115">
        <f>IF($F$11&lt;=U11,1,0)</f>
        <v>0</v>
      </c>
      <c r="T11" s="114" t="s">
        <v>98</v>
      </c>
      <c r="U11" s="84"/>
      <c r="V11" s="115">
        <f>IF($F$11&lt;=X11,1,0)</f>
        <v>0</v>
      </c>
      <c r="W11" s="114" t="s">
        <v>98</v>
      </c>
      <c r="X11" s="84"/>
      <c r="Y11" s="115">
        <f>IF($F$11&lt;=AA11,1,0)</f>
        <v>0</v>
      </c>
      <c r="Z11" s="114" t="s">
        <v>98</v>
      </c>
      <c r="AA11" s="84"/>
      <c r="AB11" s="115">
        <f>IF($F$11&lt;=AD11,1,0)</f>
        <v>0</v>
      </c>
      <c r="AC11" s="114" t="s">
        <v>98</v>
      </c>
      <c r="AD11" s="84"/>
      <c r="AE11" s="115">
        <f>IF($F$11&lt;=AG11,1,0)</f>
        <v>0</v>
      </c>
      <c r="AF11" s="114" t="s">
        <v>98</v>
      </c>
      <c r="AG11" s="84"/>
      <c r="AH11" s="115">
        <f>IF($F$11&lt;=AJ11,1,0)</f>
        <v>0</v>
      </c>
      <c r="AI11" s="114" t="s">
        <v>98</v>
      </c>
      <c r="AJ11" s="84"/>
      <c r="AK11" s="115">
        <f>IF($F$11&lt;=AM11,1,0)</f>
        <v>0</v>
      </c>
      <c r="AL11" s="114" t="s">
        <v>98</v>
      </c>
      <c r="AM11" s="84"/>
      <c r="AN11" s="115">
        <f>IF($F$11&lt;=AP11,1,0)</f>
        <v>0</v>
      </c>
      <c r="AO11" s="114" t="s">
        <v>98</v>
      </c>
      <c r="AP11" s="110"/>
    </row>
    <row r="12" spans="1:42" ht="15" customHeight="1" x14ac:dyDescent="0.35">
      <c r="A12" s="166"/>
      <c r="B12" s="181"/>
      <c r="C12" s="129" t="str">
        <f>Limits!C12</f>
        <v>P3.2</v>
      </c>
      <c r="D12" s="129" t="str">
        <f>Limits!D12</f>
        <v>Semantic completeness</v>
      </c>
      <c r="E12" s="86"/>
      <c r="F12" s="138">
        <f>Limits!F12</f>
        <v>1</v>
      </c>
      <c r="G12" s="72">
        <f>IF($F12&lt;=I12,1,0)</f>
        <v>1</v>
      </c>
      <c r="H12" s="92"/>
      <c r="I12" s="140">
        <v>1</v>
      </c>
      <c r="J12" s="72">
        <f>IF($F$12&lt;=L12,1,0)</f>
        <v>1</v>
      </c>
      <c r="K12" s="91"/>
      <c r="L12" s="141">
        <v>1</v>
      </c>
      <c r="M12" s="72">
        <f>IF($F$12&lt;=O12,1,0)</f>
        <v>1</v>
      </c>
      <c r="N12" s="91"/>
      <c r="O12" s="141">
        <v>1</v>
      </c>
      <c r="P12" s="72">
        <f>IF($F$12&lt;=R12,1,0)</f>
        <v>0</v>
      </c>
      <c r="Q12" s="91"/>
      <c r="R12" s="90"/>
      <c r="S12" s="72">
        <f>IF($F$12&lt;=U12,1,0)</f>
        <v>0</v>
      </c>
      <c r="T12" s="91"/>
      <c r="U12" s="90"/>
      <c r="V12" s="72">
        <f>IF($F$12&lt;=X12,1,0)</f>
        <v>0</v>
      </c>
      <c r="W12" s="91"/>
      <c r="X12" s="90"/>
      <c r="Y12" s="72">
        <f>IF($F$12&lt;=AA12,1,0)</f>
        <v>0</v>
      </c>
      <c r="Z12" s="91"/>
      <c r="AA12" s="90"/>
      <c r="AB12" s="72">
        <f>IF($F$12&lt;=AD12,1,0)</f>
        <v>0</v>
      </c>
      <c r="AC12" s="91"/>
      <c r="AD12" s="90"/>
      <c r="AE12" s="72">
        <f>IF($F$12&lt;=AG12,1,0)</f>
        <v>0</v>
      </c>
      <c r="AF12" s="91"/>
      <c r="AG12" s="90"/>
      <c r="AH12" s="72">
        <f>IF($F$12&lt;=AJ12,1,0)</f>
        <v>0</v>
      </c>
      <c r="AI12" s="91"/>
      <c r="AJ12" s="90"/>
      <c r="AK12" s="72">
        <f>IF($F$12&lt;=AM12,1,0)</f>
        <v>0</v>
      </c>
      <c r="AL12" s="91"/>
      <c r="AM12" s="90"/>
      <c r="AN12" s="72">
        <f>IF($F$12&lt;=AP12,1,0)</f>
        <v>0</v>
      </c>
      <c r="AO12" s="91"/>
      <c r="AP12" s="92"/>
    </row>
    <row r="13" spans="1:42" ht="15" customHeight="1" x14ac:dyDescent="0.35">
      <c r="A13" s="166"/>
      <c r="B13" s="171" t="s">
        <v>23</v>
      </c>
      <c r="C13" s="77" t="str">
        <f>Limits!C13</f>
        <v>P4.1</v>
      </c>
      <c r="D13" s="77" t="str">
        <f>Limits!D13</f>
        <v>Consistency of geometry</v>
      </c>
      <c r="E13" s="71" t="str">
        <f>Limits!E13</f>
        <v xml:space="preserve"> +/-</v>
      </c>
      <c r="F13" s="73">
        <f>Limits!F13</f>
        <v>25</v>
      </c>
      <c r="G13" s="69">
        <f>IF($F13&lt;=I13,1,0)</f>
        <v>1</v>
      </c>
      <c r="H13" s="114" t="s">
        <v>86</v>
      </c>
      <c r="I13" s="108">
        <v>50</v>
      </c>
      <c r="J13" s="69">
        <f>IF($F$13&lt;=L13,1,0)</f>
        <v>1</v>
      </c>
      <c r="K13" s="114" t="s">
        <v>86</v>
      </c>
      <c r="L13" s="108">
        <v>50</v>
      </c>
      <c r="M13" s="69">
        <f>IF($F$13&lt;=O13,1,0)</f>
        <v>1</v>
      </c>
      <c r="N13" s="114" t="s">
        <v>86</v>
      </c>
      <c r="O13" s="108">
        <v>50</v>
      </c>
      <c r="P13" s="69">
        <f>IF($F$13&lt;=R13,1,0)</f>
        <v>0</v>
      </c>
      <c r="Q13" s="114" t="s">
        <v>86</v>
      </c>
      <c r="R13" s="108"/>
      <c r="S13" s="69">
        <f>IF($F$13&lt;=U13,1,0)</f>
        <v>0</v>
      </c>
      <c r="T13" s="114" t="s">
        <v>86</v>
      </c>
      <c r="U13" s="108"/>
      <c r="V13" s="69">
        <f>IF($F$13&lt;=X13,1,0)</f>
        <v>0</v>
      </c>
      <c r="W13" s="114" t="s">
        <v>86</v>
      </c>
      <c r="X13" s="108"/>
      <c r="Y13" s="69">
        <f>IF($F$13&lt;=AA13,1,0)</f>
        <v>0</v>
      </c>
      <c r="Z13" s="114" t="s">
        <v>86</v>
      </c>
      <c r="AA13" s="108"/>
      <c r="AB13" s="69">
        <f>IF($F$13&lt;=AD13,1,0)</f>
        <v>0</v>
      </c>
      <c r="AC13" s="114" t="s">
        <v>86</v>
      </c>
      <c r="AD13" s="108"/>
      <c r="AE13" s="69">
        <f>IF($F$13&lt;=AG13,1,0)</f>
        <v>0</v>
      </c>
      <c r="AF13" s="114" t="s">
        <v>86</v>
      </c>
      <c r="AG13" s="108"/>
      <c r="AH13" s="69">
        <f>IF($F$13&lt;=AJ13,1,0)</f>
        <v>0</v>
      </c>
      <c r="AI13" s="114" t="s">
        <v>86</v>
      </c>
      <c r="AJ13" s="108"/>
      <c r="AK13" s="69">
        <f>IF($F$13&lt;=AM13,1,0)</f>
        <v>0</v>
      </c>
      <c r="AL13" s="114" t="s">
        <v>86</v>
      </c>
      <c r="AM13" s="108"/>
      <c r="AN13" s="69">
        <f>IF($F$13&lt;=AP13,1,0)</f>
        <v>0</v>
      </c>
      <c r="AO13" s="114" t="s">
        <v>86</v>
      </c>
      <c r="AP13" s="110"/>
    </row>
    <row r="14" spans="1:42" ht="15" customHeight="1" x14ac:dyDescent="0.35">
      <c r="A14" s="166"/>
      <c r="B14" s="171"/>
      <c r="C14" s="77" t="str">
        <f>Limits!C14</f>
        <v>P4.2</v>
      </c>
      <c r="D14" s="77" t="str">
        <f>Limits!D14</f>
        <v>Consistency of spectral RGB</v>
      </c>
      <c r="E14" s="71">
        <f>Limits!E14</f>
        <v>0</v>
      </c>
      <c r="F14" s="104">
        <f>Limits!F14</f>
        <v>255</v>
      </c>
      <c r="G14" s="74">
        <f>IF(AND($F14&lt;=I14,$E14&gt;=H14),1,0)</f>
        <v>1</v>
      </c>
      <c r="H14" s="110">
        <v>0</v>
      </c>
      <c r="I14" s="84">
        <v>255</v>
      </c>
      <c r="J14" s="69">
        <f>IF(AND($F$14&lt;=L14,$E$14&gt;=K14),1,0)</f>
        <v>1</v>
      </c>
      <c r="K14" s="116">
        <v>0</v>
      </c>
      <c r="L14" s="108">
        <v>255</v>
      </c>
      <c r="M14" s="69">
        <f>IF(AND($F$14&lt;=O14,$E$14&gt;=N14),1,0)</f>
        <v>1</v>
      </c>
      <c r="N14" s="109">
        <v>0</v>
      </c>
      <c r="O14" s="108">
        <v>255</v>
      </c>
      <c r="P14" s="69">
        <f>IF(AND($F$14&lt;=R14,$E$14&gt;=Q14),1,0)</f>
        <v>1</v>
      </c>
      <c r="Q14" s="116">
        <v>0</v>
      </c>
      <c r="R14" s="108">
        <v>255</v>
      </c>
      <c r="S14" s="69">
        <f>IF(AND($F$14&lt;=U14,$E$14&gt;=T14),1,0)</f>
        <v>1</v>
      </c>
      <c r="T14" s="109">
        <v>0</v>
      </c>
      <c r="U14" s="108">
        <v>255</v>
      </c>
      <c r="V14" s="69">
        <f>IF(AND($F$14&lt;=X14,$E$14&gt;=W14),1,0)</f>
        <v>1</v>
      </c>
      <c r="W14" s="116">
        <v>0</v>
      </c>
      <c r="X14" s="108">
        <v>255</v>
      </c>
      <c r="Y14" s="69">
        <f>IF(AND($F$14&lt;=AA14,$E$14&gt;=Z14),1,0)</f>
        <v>0</v>
      </c>
      <c r="Z14" s="116"/>
      <c r="AA14" s="108"/>
      <c r="AB14" s="69">
        <f>IF(AND($F$14&lt;=AD14,$E$14&gt;=AC14),1,0)</f>
        <v>1</v>
      </c>
      <c r="AC14" s="116">
        <v>0</v>
      </c>
      <c r="AD14" s="108">
        <v>255</v>
      </c>
      <c r="AE14" s="69">
        <f>IF(AND($F$14&lt;=AG14,$E$14&gt;=AF14),1,0)</f>
        <v>0</v>
      </c>
      <c r="AF14" s="116"/>
      <c r="AG14" s="108"/>
      <c r="AH14" s="69">
        <f>IF(AND($F$14&lt;=AJ14,$E$14&gt;=AI14),1,0)</f>
        <v>0</v>
      </c>
      <c r="AI14" s="116"/>
      <c r="AJ14" s="108"/>
      <c r="AK14" s="69">
        <f>IF(AND($F$14&lt;=AM14,$E$14&gt;=AL14),1,0)</f>
        <v>0</v>
      </c>
      <c r="AL14" s="116"/>
      <c r="AM14" s="108"/>
      <c r="AN14" s="69">
        <f>IF(AND($F$14&lt;=AP14,$E$14&gt;=AO14),1,0)</f>
        <v>0</v>
      </c>
      <c r="AO14" s="110"/>
      <c r="AP14" s="110"/>
    </row>
    <row r="15" spans="1:42" ht="15" customHeight="1" x14ac:dyDescent="0.35">
      <c r="A15" s="166"/>
      <c r="B15" s="171"/>
      <c r="C15" s="77" t="str">
        <f>Limits!C15</f>
        <v>P4.3</v>
      </c>
      <c r="D15" s="77" t="str">
        <f>Limits!D15</f>
        <v>Consistency of spectral I</v>
      </c>
      <c r="E15" s="71">
        <f>Limits!E15</f>
        <v>0</v>
      </c>
      <c r="F15" s="73">
        <f>Limits!F15</f>
        <v>255</v>
      </c>
      <c r="G15" s="74">
        <f>IF(AND($F15&lt;=I15,$E15&gt;=H15),1,0)</f>
        <v>1</v>
      </c>
      <c r="H15" s="110">
        <v>0</v>
      </c>
      <c r="I15" s="84">
        <v>255</v>
      </c>
      <c r="J15" s="69">
        <f>IF(AND($F$15&lt;=L15,$E$15&gt;=K15),1,0)</f>
        <v>1</v>
      </c>
      <c r="K15" s="116">
        <v>0</v>
      </c>
      <c r="L15" s="108">
        <v>255</v>
      </c>
      <c r="M15" s="69">
        <f>IF(AND($F$15&lt;=O15,$E$15&gt;=N15),1,0)</f>
        <v>1</v>
      </c>
      <c r="N15" s="109">
        <v>0</v>
      </c>
      <c r="O15" s="108">
        <v>255</v>
      </c>
      <c r="P15" s="69">
        <f>IF(AND($F$15&lt;=R15,$E$15&gt;=Q15),1,0)</f>
        <v>1</v>
      </c>
      <c r="Q15" s="116">
        <v>0</v>
      </c>
      <c r="R15" s="108">
        <v>255</v>
      </c>
      <c r="S15" s="69">
        <f>IF(AND($F$15&lt;=U15,$E$15&gt;=T15),1,0)</f>
        <v>0</v>
      </c>
      <c r="T15" s="109"/>
      <c r="U15" s="108"/>
      <c r="V15" s="69">
        <f>IF(AND($F$15&lt;=X15,$E$15&gt;=W15),1,0)</f>
        <v>1</v>
      </c>
      <c r="W15" s="116">
        <v>0</v>
      </c>
      <c r="X15" s="108">
        <v>255</v>
      </c>
      <c r="Y15" s="69">
        <f>IF(AND($F$15&lt;=AA15,$E$15&gt;=Z15),1,0)</f>
        <v>0</v>
      </c>
      <c r="Z15" s="116"/>
      <c r="AA15" s="108"/>
      <c r="AB15" s="69">
        <f>IF(AND($F$15&lt;=AD15,$E$15&gt;=AC15),1,0)</f>
        <v>1</v>
      </c>
      <c r="AC15" s="116">
        <v>0</v>
      </c>
      <c r="AD15" s="108">
        <v>255</v>
      </c>
      <c r="AE15" s="69">
        <f>IF(AND($F$15&lt;=AG15,$E$15&gt;=AF15),1,0)</f>
        <v>0</v>
      </c>
      <c r="AF15" s="116"/>
      <c r="AG15" s="108"/>
      <c r="AH15" s="69">
        <f>IF(AND($F$15&lt;=AJ15,$E$15&gt;=AI15),1,0)</f>
        <v>1</v>
      </c>
      <c r="AI15" s="116">
        <v>0</v>
      </c>
      <c r="AJ15" s="108">
        <v>255</v>
      </c>
      <c r="AK15" s="69">
        <f>IF(AND($F$15&lt;=AM15,$E$15&gt;=AL15),1,0)</f>
        <v>0</v>
      </c>
      <c r="AL15" s="116"/>
      <c r="AM15" s="108"/>
      <c r="AN15" s="69">
        <f>IF(AND($F$15&lt;=AP15,$E$15&gt;=AO15),1,0)</f>
        <v>0</v>
      </c>
      <c r="AO15" s="110"/>
      <c r="AP15" s="110"/>
    </row>
    <row r="16" spans="1:42" ht="15" customHeight="1" x14ac:dyDescent="0.35">
      <c r="A16" s="166"/>
      <c r="B16" s="171"/>
      <c r="C16" s="144" t="str">
        <f>Limits!C16</f>
        <v>P4.4</v>
      </c>
      <c r="D16" s="144" t="str">
        <f>Limits!D16</f>
        <v>Class equality</v>
      </c>
      <c r="E16" s="86" t="str">
        <f>Limits!E16</f>
        <v>&lt;</v>
      </c>
      <c r="F16" s="138">
        <f>Limits!F16</f>
        <v>0.5</v>
      </c>
      <c r="G16" s="72">
        <f>IF(AND($F16&gt;=I16,NOT(I16="")),1,0)</f>
        <v>0</v>
      </c>
      <c r="H16" s="88" t="s">
        <v>84</v>
      </c>
      <c r="I16" s="89">
        <v>0.65</v>
      </c>
      <c r="J16" s="72">
        <f>IF(AND($F$16&gt;=L16,NOT(L16="")),1,0)</f>
        <v>0</v>
      </c>
      <c r="K16" s="88" t="s">
        <v>84</v>
      </c>
      <c r="L16" s="90">
        <v>0.65</v>
      </c>
      <c r="M16" s="72">
        <f>IF(AND($F$16&gt;=O16,NOT(O16="")),1,0)</f>
        <v>0</v>
      </c>
      <c r="N16" s="88" t="s">
        <v>84</v>
      </c>
      <c r="O16" s="90">
        <v>0.65</v>
      </c>
      <c r="P16" s="72">
        <f>IF(AND($F$16&gt;=R16,NOT(R16="")),1,0)</f>
        <v>0</v>
      </c>
      <c r="Q16" s="88" t="s">
        <v>84</v>
      </c>
      <c r="R16" s="90"/>
      <c r="S16" s="72">
        <f>IF(AND($F$16&gt;=U16,NOT(U16="")),1,0)</f>
        <v>0</v>
      </c>
      <c r="T16" s="88" t="s">
        <v>84</v>
      </c>
      <c r="U16" s="90"/>
      <c r="V16" s="72">
        <f>IF(AND($F$16&gt;=X16,NOT(X16="")),1,0)</f>
        <v>0</v>
      </c>
      <c r="W16" s="88" t="s">
        <v>84</v>
      </c>
      <c r="X16" s="90"/>
      <c r="Y16" s="72">
        <f>IF(AND($F$16&gt;=AA16,NOT(AA16="")),1,0)</f>
        <v>0</v>
      </c>
      <c r="Z16" s="88" t="s">
        <v>84</v>
      </c>
      <c r="AA16" s="90"/>
      <c r="AB16" s="72">
        <f>IF(AND($F$16&gt;=AD16,NOT(AD16="")),1,0)</f>
        <v>0</v>
      </c>
      <c r="AC16" s="88" t="s">
        <v>84</v>
      </c>
      <c r="AD16" s="90"/>
      <c r="AE16" s="72">
        <f>IF(AND($F$16&gt;=AG16,NOT(AG16="")),1,0)</f>
        <v>0</v>
      </c>
      <c r="AF16" s="88" t="s">
        <v>84</v>
      </c>
      <c r="AG16" s="90"/>
      <c r="AH16" s="72">
        <f>IF(AND($F$16&gt;=AJ16,NOT(AJ16="")),1,0)</f>
        <v>0</v>
      </c>
      <c r="AI16" s="88" t="s">
        <v>84</v>
      </c>
      <c r="AJ16" s="90"/>
      <c r="AK16" s="72">
        <f>IF(AND($F$16&gt;=AM16,NOT(AM16="")),1,0)</f>
        <v>0</v>
      </c>
      <c r="AL16" s="88" t="s">
        <v>84</v>
      </c>
      <c r="AM16" s="90"/>
      <c r="AN16" s="72">
        <f>IF(AND($F$16&gt;=AP16,NOT(AP16="")),1,0)</f>
        <v>0</v>
      </c>
      <c r="AO16" s="88" t="s">
        <v>84</v>
      </c>
      <c r="AP16" s="92"/>
    </row>
    <row r="17" spans="1:42" ht="15" customHeight="1" x14ac:dyDescent="0.35">
      <c r="A17" s="166"/>
      <c r="B17" s="170" t="s">
        <v>24</v>
      </c>
      <c r="C17" s="77" t="str">
        <f>Limits!C17</f>
        <v>P5.1</v>
      </c>
      <c r="D17" s="77" t="str">
        <f>Limits!D17</f>
        <v>Mean recall</v>
      </c>
      <c r="E17" s="71" t="str">
        <f>Limits!E17</f>
        <v>&gt;</v>
      </c>
      <c r="F17" s="134">
        <f>Limits!F17</f>
        <v>0.7</v>
      </c>
      <c r="G17" s="69">
        <f>IF(AND($F17&lt;=I17,NOT(I17="")),1,0)</f>
        <v>1</v>
      </c>
      <c r="H17" s="114" t="s">
        <v>84</v>
      </c>
      <c r="I17" s="132">
        <v>0.91200000000000003</v>
      </c>
      <c r="J17" s="69">
        <f>IF(AND($F17&lt;=L17,NOT(L17="")),1,0)</f>
        <v>1</v>
      </c>
      <c r="K17" s="114" t="s">
        <v>84</v>
      </c>
      <c r="L17" s="132">
        <v>0.77800000000000002</v>
      </c>
      <c r="M17" s="69">
        <f>IF(AND($F17&lt;=O17,NOT(O17="")),1,0)</f>
        <v>1</v>
      </c>
      <c r="N17" s="114" t="s">
        <v>84</v>
      </c>
      <c r="O17" s="132">
        <v>0.77200000000000002</v>
      </c>
      <c r="P17" s="69">
        <f>IF(AND($F17&lt;=R17,NOT(R17="")),1,0)</f>
        <v>0</v>
      </c>
      <c r="Q17" s="114" t="s">
        <v>84</v>
      </c>
      <c r="R17" s="108"/>
      <c r="S17" s="69">
        <f>IF(AND($F17&lt;=U17,NOT(U17="")),1,0)</f>
        <v>0</v>
      </c>
      <c r="T17" s="114" t="s">
        <v>84</v>
      </c>
      <c r="U17" s="108"/>
      <c r="V17" s="69">
        <f>IF(AND($F17&lt;=X17,NOT(X17="")),1,0)</f>
        <v>0</v>
      </c>
      <c r="W17" s="114" t="s">
        <v>84</v>
      </c>
      <c r="X17" s="108"/>
      <c r="Y17" s="69">
        <f>IF(AND($F17&lt;=AA17,NOT(AA17="")),1,0)</f>
        <v>0</v>
      </c>
      <c r="Z17" s="114" t="s">
        <v>84</v>
      </c>
      <c r="AA17" s="108"/>
      <c r="AB17" s="69">
        <f>IF(AND($F17&lt;=AD17,NOT(AD17="")),1,0)</f>
        <v>0</v>
      </c>
      <c r="AC17" s="114" t="s">
        <v>84</v>
      </c>
      <c r="AD17" s="108"/>
      <c r="AE17" s="69">
        <f>IF(AND($F17&lt;=AG17,NOT(AG17="")),1,0)</f>
        <v>0</v>
      </c>
      <c r="AF17" s="114" t="s">
        <v>84</v>
      </c>
      <c r="AG17" s="108"/>
      <c r="AH17" s="69">
        <f>IF(AND($F17&lt;=AJ17,NOT(AJ17="")),1,0)</f>
        <v>0</v>
      </c>
      <c r="AI17" s="114" t="s">
        <v>84</v>
      </c>
      <c r="AJ17" s="108"/>
      <c r="AK17" s="69">
        <f>IF(AND($F17&lt;=AM17,NOT(AM17="")),1,0)</f>
        <v>0</v>
      </c>
      <c r="AL17" s="114" t="s">
        <v>84</v>
      </c>
      <c r="AM17" s="108"/>
      <c r="AN17" s="69">
        <f>IF(AND($F17&lt;=AP17,NOT(AP17="")),1,0)</f>
        <v>0</v>
      </c>
      <c r="AO17" s="114" t="s">
        <v>84</v>
      </c>
      <c r="AP17" s="110"/>
    </row>
    <row r="18" spans="1:42" ht="15" customHeight="1" x14ac:dyDescent="0.35">
      <c r="A18" s="166"/>
      <c r="B18" s="171"/>
      <c r="C18" s="77" t="str">
        <f>Limits!C18</f>
        <v>P5.2</v>
      </c>
      <c r="D18" s="77" t="str">
        <f>Limits!D18</f>
        <v>Mean precision</v>
      </c>
      <c r="E18" s="71" t="str">
        <f>Limits!E18</f>
        <v>&gt;</v>
      </c>
      <c r="F18" s="135">
        <f>Limits!F18</f>
        <v>0.7</v>
      </c>
      <c r="G18" s="69">
        <f t="shared" ref="G18:G26" si="1">IF(AND($F18&lt;=I18,NOT(I18="")),1,0)</f>
        <v>1</v>
      </c>
      <c r="H18" s="114" t="s">
        <v>84</v>
      </c>
      <c r="I18" s="132">
        <v>0.90200000000000002</v>
      </c>
      <c r="J18" s="69">
        <f t="shared" ref="J18:J26" si="2">IF(AND($F18&lt;=L18,NOT(L18="")),1,0)</f>
        <v>1</v>
      </c>
      <c r="K18" s="114" t="s">
        <v>84</v>
      </c>
      <c r="L18" s="132">
        <v>0.752</v>
      </c>
      <c r="M18" s="69">
        <f t="shared" ref="M18:M26" si="3">IF(AND($F18&lt;=O18,NOT(O18="")),1,0)</f>
        <v>1</v>
      </c>
      <c r="N18" s="114" t="s">
        <v>84</v>
      </c>
      <c r="O18" s="132">
        <v>0.754</v>
      </c>
      <c r="P18" s="69">
        <f t="shared" ref="P18:P26" si="4">IF(AND($F18&lt;=R18,NOT(R18="")),1,0)</f>
        <v>0</v>
      </c>
      <c r="Q18" s="114" t="s">
        <v>84</v>
      </c>
      <c r="R18" s="108"/>
      <c r="S18" s="69">
        <f t="shared" ref="S18:S26" si="5">IF(AND($F18&lt;=U18,NOT(U18="")),1,0)</f>
        <v>0</v>
      </c>
      <c r="T18" s="114" t="s">
        <v>84</v>
      </c>
      <c r="U18" s="108"/>
      <c r="V18" s="69">
        <f t="shared" ref="V18:V26" si="6">IF(AND($F18&lt;=X18,NOT(X18="")),1,0)</f>
        <v>0</v>
      </c>
      <c r="W18" s="114" t="s">
        <v>84</v>
      </c>
      <c r="X18" s="108"/>
      <c r="Y18" s="69">
        <f t="shared" ref="Y18:Y26" si="7">IF(AND($F18&lt;=AA18,NOT(AA18="")),1,0)</f>
        <v>0</v>
      </c>
      <c r="Z18" s="114" t="s">
        <v>84</v>
      </c>
      <c r="AA18" s="108"/>
      <c r="AB18" s="69">
        <f t="shared" ref="AB18:AB26" si="8">IF(AND($F18&lt;=AD18,NOT(AD18="")),1,0)</f>
        <v>0</v>
      </c>
      <c r="AC18" s="114" t="s">
        <v>84</v>
      </c>
      <c r="AD18" s="108"/>
      <c r="AE18" s="69">
        <f t="shared" ref="AE18:AE26" si="9">IF(AND($F18&lt;=AG18,NOT(AG18="")),1,0)</f>
        <v>0</v>
      </c>
      <c r="AF18" s="114" t="s">
        <v>84</v>
      </c>
      <c r="AG18" s="108"/>
      <c r="AH18" s="69">
        <f t="shared" ref="AH18:AH26" si="10">IF(AND($F18&lt;=AJ18,NOT(AJ18="")),1,0)</f>
        <v>0</v>
      </c>
      <c r="AI18" s="114" t="s">
        <v>84</v>
      </c>
      <c r="AJ18" s="108"/>
      <c r="AK18" s="69">
        <f t="shared" ref="AK18:AK26" si="11">IF(AND($F18&lt;=AM18,NOT(AM18="")),1,0)</f>
        <v>0</v>
      </c>
      <c r="AL18" s="114" t="s">
        <v>84</v>
      </c>
      <c r="AM18" s="108"/>
      <c r="AN18" s="69">
        <f t="shared" ref="AN18:AN26" si="12">IF(AND($F18&lt;=AP18,NOT(AP18="")),1,0)</f>
        <v>0</v>
      </c>
      <c r="AO18" s="114" t="s">
        <v>84</v>
      </c>
      <c r="AP18" s="110"/>
    </row>
    <row r="19" spans="1:42" ht="15" customHeight="1" x14ac:dyDescent="0.35">
      <c r="A19" s="166"/>
      <c r="B19" s="171"/>
      <c r="C19" s="77" t="str">
        <f>Limits!C19</f>
        <v>P5.3</v>
      </c>
      <c r="D19" s="77" t="str">
        <f>Limits!D19</f>
        <v>Class A recall (floor)*</v>
      </c>
      <c r="E19" s="71" t="str">
        <f>Limits!E19</f>
        <v>&gt;</v>
      </c>
      <c r="F19" s="134">
        <f>Limits!F19</f>
        <v>0.7</v>
      </c>
      <c r="G19" s="69">
        <f t="shared" si="1"/>
        <v>1</v>
      </c>
      <c r="H19" s="114" t="s">
        <v>84</v>
      </c>
      <c r="I19" s="132">
        <v>0.998</v>
      </c>
      <c r="J19" s="69">
        <f t="shared" si="2"/>
        <v>1</v>
      </c>
      <c r="K19" s="114" t="s">
        <v>84</v>
      </c>
      <c r="L19" s="132">
        <v>0.99709999999999999</v>
      </c>
      <c r="M19" s="69">
        <f t="shared" si="3"/>
        <v>1</v>
      </c>
      <c r="N19" s="114" t="s">
        <v>84</v>
      </c>
      <c r="O19" s="132">
        <v>0.99729999999999996</v>
      </c>
      <c r="P19" s="69">
        <f t="shared" si="4"/>
        <v>0</v>
      </c>
      <c r="Q19" s="114" t="s">
        <v>84</v>
      </c>
      <c r="R19" s="108"/>
      <c r="S19" s="69">
        <f t="shared" si="5"/>
        <v>0</v>
      </c>
      <c r="T19" s="114" t="s">
        <v>84</v>
      </c>
      <c r="U19" s="108"/>
      <c r="V19" s="69">
        <f t="shared" si="6"/>
        <v>0</v>
      </c>
      <c r="W19" s="114" t="s">
        <v>84</v>
      </c>
      <c r="X19" s="108"/>
      <c r="Y19" s="69">
        <f t="shared" si="7"/>
        <v>0</v>
      </c>
      <c r="Z19" s="114" t="s">
        <v>84</v>
      </c>
      <c r="AA19" s="108"/>
      <c r="AB19" s="69">
        <f t="shared" si="8"/>
        <v>0</v>
      </c>
      <c r="AC19" s="114" t="s">
        <v>84</v>
      </c>
      <c r="AD19" s="108"/>
      <c r="AE19" s="69">
        <f t="shared" si="9"/>
        <v>0</v>
      </c>
      <c r="AF19" s="114" t="s">
        <v>84</v>
      </c>
      <c r="AG19" s="108"/>
      <c r="AH19" s="69">
        <f t="shared" si="10"/>
        <v>0</v>
      </c>
      <c r="AI19" s="114" t="s">
        <v>84</v>
      </c>
      <c r="AJ19" s="108"/>
      <c r="AK19" s="69">
        <f t="shared" si="11"/>
        <v>0</v>
      </c>
      <c r="AL19" s="114" t="s">
        <v>84</v>
      </c>
      <c r="AM19" s="108"/>
      <c r="AN19" s="69">
        <f t="shared" si="12"/>
        <v>0</v>
      </c>
      <c r="AO19" s="114" t="s">
        <v>84</v>
      </c>
      <c r="AP19" s="110"/>
    </row>
    <row r="20" spans="1:42" ht="15" customHeight="1" x14ac:dyDescent="0.35">
      <c r="A20" s="166"/>
      <c r="B20" s="171"/>
      <c r="C20" s="77" t="str">
        <f>Limits!C20</f>
        <v>P5.3</v>
      </c>
      <c r="D20" s="77" t="str">
        <f>Limits!D20</f>
        <v>Class B recall (chair)*</v>
      </c>
      <c r="E20" s="71" t="str">
        <f>Limits!E20</f>
        <v>&gt;</v>
      </c>
      <c r="F20" s="135">
        <f>Limits!F20</f>
        <v>0.7</v>
      </c>
      <c r="G20" s="69">
        <f t="shared" si="1"/>
        <v>1</v>
      </c>
      <c r="H20" s="114" t="s">
        <v>84</v>
      </c>
      <c r="I20" s="132">
        <v>0.94069999999999998</v>
      </c>
      <c r="J20" s="69">
        <f t="shared" si="2"/>
        <v>1</v>
      </c>
      <c r="K20" s="114" t="s">
        <v>84</v>
      </c>
      <c r="L20" s="132">
        <v>0.90010000000000001</v>
      </c>
      <c r="M20" s="69">
        <f t="shared" si="3"/>
        <v>1</v>
      </c>
      <c r="N20" s="114" t="s">
        <v>84</v>
      </c>
      <c r="O20" s="132">
        <v>0.88249999999999995</v>
      </c>
      <c r="P20" s="69">
        <f t="shared" si="4"/>
        <v>0</v>
      </c>
      <c r="Q20" s="114" t="s">
        <v>84</v>
      </c>
      <c r="R20" s="108"/>
      <c r="S20" s="69">
        <f t="shared" si="5"/>
        <v>0</v>
      </c>
      <c r="T20" s="114" t="s">
        <v>84</v>
      </c>
      <c r="U20" s="108"/>
      <c r="V20" s="69">
        <f t="shared" si="6"/>
        <v>0</v>
      </c>
      <c r="W20" s="114" t="s">
        <v>84</v>
      </c>
      <c r="X20" s="108"/>
      <c r="Y20" s="69">
        <f t="shared" si="7"/>
        <v>0</v>
      </c>
      <c r="Z20" s="114" t="s">
        <v>84</v>
      </c>
      <c r="AA20" s="108"/>
      <c r="AB20" s="69">
        <f t="shared" si="8"/>
        <v>0</v>
      </c>
      <c r="AC20" s="114" t="s">
        <v>84</v>
      </c>
      <c r="AD20" s="108"/>
      <c r="AE20" s="69">
        <f t="shared" si="9"/>
        <v>0</v>
      </c>
      <c r="AF20" s="114" t="s">
        <v>84</v>
      </c>
      <c r="AG20" s="108"/>
      <c r="AH20" s="69">
        <f t="shared" si="10"/>
        <v>0</v>
      </c>
      <c r="AI20" s="114" t="s">
        <v>84</v>
      </c>
      <c r="AJ20" s="108"/>
      <c r="AK20" s="69">
        <f t="shared" si="11"/>
        <v>0</v>
      </c>
      <c r="AL20" s="114" t="s">
        <v>84</v>
      </c>
      <c r="AM20" s="108"/>
      <c r="AN20" s="69">
        <f t="shared" si="12"/>
        <v>0</v>
      </c>
      <c r="AO20" s="114" t="s">
        <v>84</v>
      </c>
      <c r="AP20" s="110"/>
    </row>
    <row r="21" spans="1:42" ht="15" customHeight="1" x14ac:dyDescent="0.35">
      <c r="A21" s="166"/>
      <c r="B21" s="171"/>
      <c r="C21" s="77" t="str">
        <f>Limits!C21</f>
        <v>P5.3</v>
      </c>
      <c r="D21" s="77" t="str">
        <f>Limits!D21</f>
        <v>Class C recall (table)*</v>
      </c>
      <c r="E21" s="71" t="str">
        <f>Limits!E21</f>
        <v>&gt;</v>
      </c>
      <c r="F21" s="134">
        <f>Limits!F21</f>
        <v>0.7</v>
      </c>
      <c r="G21" s="69">
        <f t="shared" si="1"/>
        <v>1</v>
      </c>
      <c r="H21" s="114" t="s">
        <v>84</v>
      </c>
      <c r="I21" s="132">
        <v>0.98909999999999998</v>
      </c>
      <c r="J21" s="69">
        <f t="shared" si="2"/>
        <v>1</v>
      </c>
      <c r="K21" s="114" t="s">
        <v>84</v>
      </c>
      <c r="L21" s="132">
        <v>0.85150000000000003</v>
      </c>
      <c r="M21" s="69">
        <f t="shared" si="3"/>
        <v>1</v>
      </c>
      <c r="N21" s="114" t="s">
        <v>84</v>
      </c>
      <c r="O21" s="132">
        <v>0.85360000000000003</v>
      </c>
      <c r="P21" s="69">
        <f t="shared" si="4"/>
        <v>0</v>
      </c>
      <c r="Q21" s="114" t="s">
        <v>84</v>
      </c>
      <c r="R21" s="108"/>
      <c r="S21" s="69">
        <f t="shared" si="5"/>
        <v>0</v>
      </c>
      <c r="T21" s="114" t="s">
        <v>84</v>
      </c>
      <c r="U21" s="108"/>
      <c r="V21" s="69">
        <f t="shared" si="6"/>
        <v>0</v>
      </c>
      <c r="W21" s="114" t="s">
        <v>84</v>
      </c>
      <c r="X21" s="108"/>
      <c r="Y21" s="69">
        <f t="shared" si="7"/>
        <v>0</v>
      </c>
      <c r="Z21" s="114" t="s">
        <v>84</v>
      </c>
      <c r="AA21" s="108"/>
      <c r="AB21" s="69">
        <f t="shared" si="8"/>
        <v>0</v>
      </c>
      <c r="AC21" s="114" t="s">
        <v>84</v>
      </c>
      <c r="AD21" s="108"/>
      <c r="AE21" s="69">
        <f t="shared" si="9"/>
        <v>0</v>
      </c>
      <c r="AF21" s="114" t="s">
        <v>84</v>
      </c>
      <c r="AG21" s="108"/>
      <c r="AH21" s="69">
        <f t="shared" si="10"/>
        <v>0</v>
      </c>
      <c r="AI21" s="114" t="s">
        <v>84</v>
      </c>
      <c r="AJ21" s="108"/>
      <c r="AK21" s="69">
        <f t="shared" si="11"/>
        <v>0</v>
      </c>
      <c r="AL21" s="114" t="s">
        <v>84</v>
      </c>
      <c r="AM21" s="108"/>
      <c r="AN21" s="69">
        <f t="shared" si="12"/>
        <v>0</v>
      </c>
      <c r="AO21" s="114" t="s">
        <v>84</v>
      </c>
      <c r="AP21" s="110"/>
    </row>
    <row r="22" spans="1:42" ht="15" customHeight="1" x14ac:dyDescent="0.35">
      <c r="A22" s="166"/>
      <c r="B22" s="171"/>
      <c r="C22" s="77" t="str">
        <f>Limits!C22</f>
        <v>P5.3</v>
      </c>
      <c r="D22" s="77" t="str">
        <f>Limits!D22</f>
        <v>Class D recall (errors)*</v>
      </c>
      <c r="E22" s="71" t="str">
        <f>Limits!E22</f>
        <v>&gt;</v>
      </c>
      <c r="F22" s="135">
        <f>Limits!F22</f>
        <v>0.5</v>
      </c>
      <c r="G22" s="69">
        <f t="shared" si="1"/>
        <v>1</v>
      </c>
      <c r="H22" s="114" t="s">
        <v>84</v>
      </c>
      <c r="I22" s="132">
        <v>0.68220000000000003</v>
      </c>
      <c r="J22" s="69">
        <f t="shared" si="2"/>
        <v>0</v>
      </c>
      <c r="K22" s="114" t="s">
        <v>84</v>
      </c>
      <c r="L22" s="132">
        <v>0.3644</v>
      </c>
      <c r="M22" s="69">
        <f t="shared" si="3"/>
        <v>0</v>
      </c>
      <c r="N22" s="114" t="s">
        <v>84</v>
      </c>
      <c r="O22" s="132">
        <v>0.35570000000000002</v>
      </c>
      <c r="P22" s="69">
        <f t="shared" si="4"/>
        <v>0</v>
      </c>
      <c r="Q22" s="114" t="s">
        <v>84</v>
      </c>
      <c r="R22" s="108"/>
      <c r="S22" s="69">
        <f t="shared" si="5"/>
        <v>0</v>
      </c>
      <c r="T22" s="114" t="s">
        <v>84</v>
      </c>
      <c r="U22" s="108"/>
      <c r="V22" s="69">
        <f t="shared" si="6"/>
        <v>0</v>
      </c>
      <c r="W22" s="114" t="s">
        <v>84</v>
      </c>
      <c r="X22" s="108"/>
      <c r="Y22" s="69">
        <f t="shared" si="7"/>
        <v>0</v>
      </c>
      <c r="Z22" s="114" t="s">
        <v>84</v>
      </c>
      <c r="AA22" s="108"/>
      <c r="AB22" s="69">
        <f t="shared" si="8"/>
        <v>0</v>
      </c>
      <c r="AC22" s="114" t="s">
        <v>84</v>
      </c>
      <c r="AD22" s="108"/>
      <c r="AE22" s="69">
        <f t="shared" si="9"/>
        <v>0</v>
      </c>
      <c r="AF22" s="114" t="s">
        <v>84</v>
      </c>
      <c r="AG22" s="108"/>
      <c r="AH22" s="69">
        <f t="shared" si="10"/>
        <v>0</v>
      </c>
      <c r="AI22" s="114" t="s">
        <v>84</v>
      </c>
      <c r="AJ22" s="108"/>
      <c r="AK22" s="69">
        <f t="shared" si="11"/>
        <v>0</v>
      </c>
      <c r="AL22" s="114" t="s">
        <v>84</v>
      </c>
      <c r="AM22" s="108"/>
      <c r="AN22" s="69">
        <f t="shared" si="12"/>
        <v>0</v>
      </c>
      <c r="AO22" s="114" t="s">
        <v>84</v>
      </c>
      <c r="AP22" s="110"/>
    </row>
    <row r="23" spans="1:42" ht="15" customHeight="1" x14ac:dyDescent="0.35">
      <c r="A23" s="166"/>
      <c r="B23" s="171"/>
      <c r="C23" s="77" t="str">
        <f>Limits!C23</f>
        <v>P5.4</v>
      </c>
      <c r="D23" s="77" t="str">
        <f>Limits!D23</f>
        <v>Class A precision (floor)*</v>
      </c>
      <c r="E23" s="71" t="str">
        <f>Limits!E23</f>
        <v>&gt;</v>
      </c>
      <c r="F23" s="134">
        <f>Limits!F23</f>
        <v>0.7</v>
      </c>
      <c r="G23" s="69">
        <f t="shared" si="1"/>
        <v>1</v>
      </c>
      <c r="H23" s="114" t="s">
        <v>84</v>
      </c>
      <c r="I23" s="132">
        <v>0.99829999999999997</v>
      </c>
      <c r="J23" s="69">
        <f t="shared" si="2"/>
        <v>1</v>
      </c>
      <c r="K23" s="114" t="s">
        <v>84</v>
      </c>
      <c r="L23" s="132">
        <v>0.99709999999999999</v>
      </c>
      <c r="M23" s="69">
        <f t="shared" si="3"/>
        <v>1</v>
      </c>
      <c r="N23" s="114" t="s">
        <v>84</v>
      </c>
      <c r="O23" s="132">
        <v>0.99609999999999999</v>
      </c>
      <c r="P23" s="69">
        <f t="shared" si="4"/>
        <v>0</v>
      </c>
      <c r="Q23" s="114" t="s">
        <v>84</v>
      </c>
      <c r="R23" s="108"/>
      <c r="S23" s="69">
        <f t="shared" si="5"/>
        <v>0</v>
      </c>
      <c r="T23" s="114" t="s">
        <v>84</v>
      </c>
      <c r="U23" s="108"/>
      <c r="V23" s="69">
        <f t="shared" si="6"/>
        <v>0</v>
      </c>
      <c r="W23" s="114" t="s">
        <v>84</v>
      </c>
      <c r="X23" s="108"/>
      <c r="Y23" s="69">
        <f t="shared" si="7"/>
        <v>0</v>
      </c>
      <c r="Z23" s="114" t="s">
        <v>84</v>
      </c>
      <c r="AA23" s="108"/>
      <c r="AB23" s="69">
        <f t="shared" si="8"/>
        <v>0</v>
      </c>
      <c r="AC23" s="114" t="s">
        <v>84</v>
      </c>
      <c r="AD23" s="108"/>
      <c r="AE23" s="69">
        <f t="shared" si="9"/>
        <v>0</v>
      </c>
      <c r="AF23" s="114" t="s">
        <v>84</v>
      </c>
      <c r="AG23" s="108"/>
      <c r="AH23" s="69">
        <f t="shared" si="10"/>
        <v>0</v>
      </c>
      <c r="AI23" s="114" t="s">
        <v>84</v>
      </c>
      <c r="AJ23" s="108"/>
      <c r="AK23" s="69">
        <f t="shared" si="11"/>
        <v>0</v>
      </c>
      <c r="AL23" s="114" t="s">
        <v>84</v>
      </c>
      <c r="AM23" s="108"/>
      <c r="AN23" s="69">
        <f t="shared" si="12"/>
        <v>0</v>
      </c>
      <c r="AO23" s="114" t="s">
        <v>84</v>
      </c>
      <c r="AP23" s="95"/>
    </row>
    <row r="24" spans="1:42" ht="15" customHeight="1" x14ac:dyDescent="0.35">
      <c r="A24" s="166"/>
      <c r="B24" s="171"/>
      <c r="C24" s="77" t="str">
        <f>Limits!C24</f>
        <v>P5.4</v>
      </c>
      <c r="D24" s="77" t="str">
        <f>Limits!D24</f>
        <v>Class B precision (chair)*</v>
      </c>
      <c r="E24" s="71" t="str">
        <f>Limits!E24</f>
        <v>&gt;</v>
      </c>
      <c r="F24" s="135">
        <f>Limits!F24</f>
        <v>0.7</v>
      </c>
      <c r="G24" s="69">
        <f t="shared" si="1"/>
        <v>1</v>
      </c>
      <c r="H24" s="114" t="s">
        <v>84</v>
      </c>
      <c r="I24" s="132">
        <v>0.95250000000000001</v>
      </c>
      <c r="J24" s="69">
        <f t="shared" si="2"/>
        <v>1</v>
      </c>
      <c r="K24" s="114" t="s">
        <v>84</v>
      </c>
      <c r="L24" s="132">
        <v>0.85209999999999997</v>
      </c>
      <c r="M24" s="69">
        <f t="shared" si="3"/>
        <v>1</v>
      </c>
      <c r="N24" s="114" t="s">
        <v>84</v>
      </c>
      <c r="O24" s="132">
        <v>0.84550000000000003</v>
      </c>
      <c r="P24" s="69">
        <f t="shared" si="4"/>
        <v>0</v>
      </c>
      <c r="Q24" s="114" t="s">
        <v>84</v>
      </c>
      <c r="R24" s="108"/>
      <c r="S24" s="69">
        <f t="shared" si="5"/>
        <v>0</v>
      </c>
      <c r="T24" s="114" t="s">
        <v>84</v>
      </c>
      <c r="U24" s="108"/>
      <c r="V24" s="69">
        <f t="shared" si="6"/>
        <v>0</v>
      </c>
      <c r="W24" s="114" t="s">
        <v>84</v>
      </c>
      <c r="X24" s="108"/>
      <c r="Y24" s="69">
        <f t="shared" si="7"/>
        <v>0</v>
      </c>
      <c r="Z24" s="114" t="s">
        <v>84</v>
      </c>
      <c r="AA24" s="108"/>
      <c r="AB24" s="69">
        <f t="shared" si="8"/>
        <v>0</v>
      </c>
      <c r="AC24" s="114" t="s">
        <v>84</v>
      </c>
      <c r="AD24" s="108"/>
      <c r="AE24" s="69">
        <f t="shared" si="9"/>
        <v>0</v>
      </c>
      <c r="AF24" s="114" t="s">
        <v>84</v>
      </c>
      <c r="AG24" s="108"/>
      <c r="AH24" s="69">
        <f t="shared" si="10"/>
        <v>0</v>
      </c>
      <c r="AI24" s="114" t="s">
        <v>84</v>
      </c>
      <c r="AJ24" s="108"/>
      <c r="AK24" s="69">
        <f t="shared" si="11"/>
        <v>0</v>
      </c>
      <c r="AL24" s="114" t="s">
        <v>84</v>
      </c>
      <c r="AM24" s="108"/>
      <c r="AN24" s="69">
        <f t="shared" si="12"/>
        <v>0</v>
      </c>
      <c r="AO24" s="114" t="s">
        <v>84</v>
      </c>
      <c r="AP24" s="95"/>
    </row>
    <row r="25" spans="1:42" ht="15" customHeight="1" x14ac:dyDescent="0.35">
      <c r="A25" s="166"/>
      <c r="B25" s="171"/>
      <c r="C25" s="77" t="str">
        <f>Limits!C25</f>
        <v>P5.4</v>
      </c>
      <c r="D25" s="77" t="str">
        <f>Limits!D25</f>
        <v>Class C precision (table)*</v>
      </c>
      <c r="E25" s="71" t="str">
        <f>Limits!E25</f>
        <v>&gt;</v>
      </c>
      <c r="F25" s="134">
        <f>Limits!F25</f>
        <v>0.7</v>
      </c>
      <c r="G25" s="69">
        <f t="shared" si="1"/>
        <v>1</v>
      </c>
      <c r="H25" s="114" t="s">
        <v>84</v>
      </c>
      <c r="I25" s="132">
        <v>0.97270000000000001</v>
      </c>
      <c r="J25" s="69">
        <f t="shared" si="2"/>
        <v>1</v>
      </c>
      <c r="K25" s="114" t="s">
        <v>84</v>
      </c>
      <c r="L25" s="132">
        <v>0.93789999999999996</v>
      </c>
      <c r="M25" s="69">
        <f t="shared" si="3"/>
        <v>1</v>
      </c>
      <c r="N25" s="114" t="s">
        <v>84</v>
      </c>
      <c r="O25" s="132">
        <v>0.95099999999999996</v>
      </c>
      <c r="P25" s="69">
        <f t="shared" si="4"/>
        <v>0</v>
      </c>
      <c r="Q25" s="114" t="s">
        <v>84</v>
      </c>
      <c r="R25" s="108"/>
      <c r="S25" s="69">
        <f t="shared" si="5"/>
        <v>0</v>
      </c>
      <c r="T25" s="114" t="s">
        <v>84</v>
      </c>
      <c r="U25" s="108"/>
      <c r="V25" s="69">
        <f t="shared" si="6"/>
        <v>0</v>
      </c>
      <c r="W25" s="114" t="s">
        <v>84</v>
      </c>
      <c r="X25" s="108"/>
      <c r="Y25" s="69">
        <f t="shared" si="7"/>
        <v>0</v>
      </c>
      <c r="Z25" s="114" t="s">
        <v>84</v>
      </c>
      <c r="AA25" s="108"/>
      <c r="AB25" s="69">
        <f t="shared" si="8"/>
        <v>0</v>
      </c>
      <c r="AC25" s="114" t="s">
        <v>84</v>
      </c>
      <c r="AD25" s="108"/>
      <c r="AE25" s="69">
        <f t="shared" si="9"/>
        <v>0</v>
      </c>
      <c r="AF25" s="114" t="s">
        <v>84</v>
      </c>
      <c r="AG25" s="108"/>
      <c r="AH25" s="69">
        <f t="shared" si="10"/>
        <v>0</v>
      </c>
      <c r="AI25" s="114" t="s">
        <v>84</v>
      </c>
      <c r="AJ25" s="108"/>
      <c r="AK25" s="69">
        <f t="shared" si="11"/>
        <v>0</v>
      </c>
      <c r="AL25" s="114" t="s">
        <v>84</v>
      </c>
      <c r="AM25" s="108"/>
      <c r="AN25" s="69">
        <f t="shared" si="12"/>
        <v>0</v>
      </c>
      <c r="AO25" s="114" t="s">
        <v>84</v>
      </c>
      <c r="AP25" s="95"/>
    </row>
    <row r="26" spans="1:42" ht="15" customHeight="1" thickBot="1" x14ac:dyDescent="0.4">
      <c r="A26" s="167"/>
      <c r="B26" s="172"/>
      <c r="C26" s="80" t="str">
        <f>Limits!C26</f>
        <v>P5.4</v>
      </c>
      <c r="D26" s="80" t="str">
        <f>Limits!D26</f>
        <v>Class D precision (errors)*</v>
      </c>
      <c r="E26" s="71" t="str">
        <f>Limits!E26</f>
        <v>&gt;</v>
      </c>
      <c r="F26" s="136">
        <f>Limits!F26</f>
        <v>0.5</v>
      </c>
      <c r="G26" s="111">
        <f t="shared" si="1"/>
        <v>1</v>
      </c>
      <c r="H26" s="112" t="s">
        <v>84</v>
      </c>
      <c r="I26" s="133">
        <v>0.72470000000000001</v>
      </c>
      <c r="J26" s="111">
        <f t="shared" si="2"/>
        <v>0</v>
      </c>
      <c r="K26" s="112" t="s">
        <v>84</v>
      </c>
      <c r="L26" s="133">
        <v>0.2291</v>
      </c>
      <c r="M26" s="111">
        <f t="shared" si="3"/>
        <v>0</v>
      </c>
      <c r="N26" s="112" t="s">
        <v>84</v>
      </c>
      <c r="O26" s="133">
        <v>0.22309999999999999</v>
      </c>
      <c r="P26" s="111">
        <f t="shared" si="4"/>
        <v>0</v>
      </c>
      <c r="Q26" s="112" t="s">
        <v>84</v>
      </c>
      <c r="R26" s="113"/>
      <c r="S26" s="111">
        <f t="shared" si="5"/>
        <v>0</v>
      </c>
      <c r="T26" s="112" t="s">
        <v>84</v>
      </c>
      <c r="U26" s="113"/>
      <c r="V26" s="111">
        <f t="shared" si="6"/>
        <v>0</v>
      </c>
      <c r="W26" s="112" t="s">
        <v>84</v>
      </c>
      <c r="X26" s="113"/>
      <c r="Y26" s="111">
        <f t="shared" si="7"/>
        <v>0</v>
      </c>
      <c r="Z26" s="112" t="s">
        <v>84</v>
      </c>
      <c r="AA26" s="113"/>
      <c r="AB26" s="111">
        <f t="shared" si="8"/>
        <v>0</v>
      </c>
      <c r="AC26" s="112" t="s">
        <v>84</v>
      </c>
      <c r="AD26" s="113"/>
      <c r="AE26" s="111">
        <f t="shared" si="9"/>
        <v>0</v>
      </c>
      <c r="AF26" s="112" t="s">
        <v>84</v>
      </c>
      <c r="AG26" s="113"/>
      <c r="AH26" s="111">
        <f t="shared" si="10"/>
        <v>0</v>
      </c>
      <c r="AI26" s="112" t="s">
        <v>84</v>
      </c>
      <c r="AJ26" s="113"/>
      <c r="AK26" s="111">
        <f t="shared" si="11"/>
        <v>0</v>
      </c>
      <c r="AL26" s="112" t="s">
        <v>84</v>
      </c>
      <c r="AM26" s="113"/>
      <c r="AN26" s="111">
        <f t="shared" si="12"/>
        <v>0</v>
      </c>
      <c r="AO26" s="112" t="s">
        <v>84</v>
      </c>
      <c r="AP26" s="96"/>
    </row>
    <row r="27" spans="1:42" ht="15" customHeight="1" thickTop="1" x14ac:dyDescent="0.35">
      <c r="A27" s="165" t="s">
        <v>83</v>
      </c>
      <c r="B27" s="183" t="s">
        <v>80</v>
      </c>
      <c r="C27" s="77" t="str">
        <f>Limits!C27</f>
        <v>P6.1</v>
      </c>
      <c r="D27" s="77" t="str">
        <f>Limits!D27</f>
        <v>Instrument accuracy according to DIN 18710</v>
      </c>
      <c r="E27" s="103" t="str">
        <f>Limits!E27</f>
        <v>&gt;</v>
      </c>
      <c r="F27" s="73">
        <f>Limits!F27</f>
        <v>50</v>
      </c>
      <c r="G27" s="74">
        <f>IF(AND($F27&lt;=I27,NOT(I27="")),1,0)</f>
        <v>1</v>
      </c>
      <c r="H27" s="114" t="s">
        <v>84</v>
      </c>
      <c r="I27" s="84">
        <v>50</v>
      </c>
      <c r="J27" s="74">
        <f>IF($F$27&lt;=L27,1,0)</f>
        <v>1</v>
      </c>
      <c r="K27" s="114" t="s">
        <v>84</v>
      </c>
      <c r="L27" s="84">
        <v>50</v>
      </c>
      <c r="M27" s="74">
        <f>IF($F$27&lt;=O27,1,0)</f>
        <v>1</v>
      </c>
      <c r="N27" s="114" t="s">
        <v>84</v>
      </c>
      <c r="O27" s="84">
        <v>50</v>
      </c>
      <c r="P27" s="74">
        <f>IF($F$27&lt;=R27,1,0)</f>
        <v>0</v>
      </c>
      <c r="Q27" s="114" t="s">
        <v>84</v>
      </c>
      <c r="R27" s="84"/>
      <c r="S27" s="74">
        <f>IF($F$27&lt;=U27,1,0)</f>
        <v>0</v>
      </c>
      <c r="T27" s="114" t="s">
        <v>84</v>
      </c>
      <c r="U27" s="84"/>
      <c r="V27" s="74">
        <f>IF($F$27&lt;=X27,1,0)</f>
        <v>0</v>
      </c>
      <c r="W27" s="114" t="s">
        <v>84</v>
      </c>
      <c r="X27" s="84"/>
      <c r="Y27" s="74">
        <f>IF($F$27&lt;=AA27,1,0)</f>
        <v>0</v>
      </c>
      <c r="Z27" s="114" t="s">
        <v>84</v>
      </c>
      <c r="AA27" s="84"/>
      <c r="AB27" s="74">
        <f>IF($F$27&lt;=AD27,1,0)</f>
        <v>0</v>
      </c>
      <c r="AC27" s="114" t="s">
        <v>84</v>
      </c>
      <c r="AD27" s="84"/>
      <c r="AE27" s="74">
        <f>IF($F$27&lt;=AG27,1,0)</f>
        <v>0</v>
      </c>
      <c r="AF27" s="114" t="s">
        <v>84</v>
      </c>
      <c r="AG27" s="84"/>
      <c r="AH27" s="74">
        <f>IF($F$27&lt;=AJ27,1,0)</f>
        <v>0</v>
      </c>
      <c r="AI27" s="114" t="s">
        <v>84</v>
      </c>
      <c r="AJ27" s="84"/>
      <c r="AK27" s="74">
        <f>IF($F$27&lt;=AM27,1,0)</f>
        <v>0</v>
      </c>
      <c r="AL27" s="114" t="s">
        <v>84</v>
      </c>
      <c r="AM27" s="84"/>
      <c r="AN27" s="74">
        <f>IF($F$27&lt;=AP27,1,0)</f>
        <v>0</v>
      </c>
      <c r="AO27" s="114" t="s">
        <v>84</v>
      </c>
      <c r="AP27" s="110"/>
    </row>
    <row r="28" spans="1:42" ht="15" customHeight="1" x14ac:dyDescent="0.35">
      <c r="A28" s="179"/>
      <c r="B28" s="171"/>
      <c r="C28" s="77" t="str">
        <f>Limits!C28</f>
        <v>P6.2</v>
      </c>
      <c r="D28" s="77" t="str">
        <f>Limits!D28</f>
        <v>Standard deviation all classes</v>
      </c>
      <c r="E28" s="71" t="str">
        <f>Limits!E28</f>
        <v>&gt;</v>
      </c>
      <c r="F28" s="104">
        <f>Limits!F28</f>
        <v>50</v>
      </c>
      <c r="G28" s="74">
        <f>IF(AND($F28&gt;=I28,NOT(I28="")),1,0)</f>
        <v>1</v>
      </c>
      <c r="H28" s="114" t="s">
        <v>84</v>
      </c>
      <c r="I28" s="84">
        <v>36</v>
      </c>
      <c r="J28" s="74">
        <f t="shared" ref="J28" si="13">IF(AND($F$28&gt;=L28,NOT(L28="")),1,0)</f>
        <v>0</v>
      </c>
      <c r="K28" s="114" t="s">
        <v>84</v>
      </c>
      <c r="L28" s="84">
        <v>181</v>
      </c>
      <c r="M28" s="74">
        <f t="shared" ref="M28" si="14">IF(AND($F$28&gt;=O28,NOT(O28="")),1,0)</f>
        <v>0</v>
      </c>
      <c r="N28" s="114" t="s">
        <v>84</v>
      </c>
      <c r="O28" s="84">
        <v>173</v>
      </c>
      <c r="P28" s="74">
        <f t="shared" ref="P28" si="15">IF(AND($F$28&gt;=R28,NOT(R28="")),1,0)</f>
        <v>0</v>
      </c>
      <c r="Q28" s="114" t="s">
        <v>84</v>
      </c>
      <c r="R28" s="84"/>
      <c r="S28" s="74">
        <f t="shared" ref="S28" si="16">IF(AND($F$28&gt;=U28,NOT(U28="")),1,0)</f>
        <v>0</v>
      </c>
      <c r="T28" s="114" t="s">
        <v>84</v>
      </c>
      <c r="U28" s="84"/>
      <c r="V28" s="74">
        <f t="shared" ref="V28" si="17">IF(AND($F$28&gt;=X28,NOT(X28="")),1,0)</f>
        <v>0</v>
      </c>
      <c r="W28" s="114" t="s">
        <v>84</v>
      </c>
      <c r="X28" s="84"/>
      <c r="Y28" s="74">
        <f t="shared" ref="Y28" si="18">IF(AND($F$28&gt;=AA28,NOT(AA28="")),1,0)</f>
        <v>0</v>
      </c>
      <c r="Z28" s="114" t="s">
        <v>84</v>
      </c>
      <c r="AA28" s="84"/>
      <c r="AB28" s="74">
        <f t="shared" ref="AB28" si="19">IF(AND($F$28&gt;=AD28,NOT(AD28="")),1,0)</f>
        <v>0</v>
      </c>
      <c r="AC28" s="114" t="s">
        <v>84</v>
      </c>
      <c r="AD28" s="84"/>
      <c r="AE28" s="74">
        <f t="shared" ref="AE28" si="20">IF(AND($F$28&gt;=AG28,NOT(AG28="")),1,0)</f>
        <v>0</v>
      </c>
      <c r="AF28" s="114" t="s">
        <v>84</v>
      </c>
      <c r="AG28" s="84"/>
      <c r="AH28" s="74">
        <f t="shared" ref="AH28" si="21">IF(AND($F$28&gt;=AJ28,NOT(AJ28="")),1,0)</f>
        <v>0</v>
      </c>
      <c r="AI28" s="114" t="s">
        <v>84</v>
      </c>
      <c r="AJ28" s="84"/>
      <c r="AK28" s="74">
        <f t="shared" ref="AK28" si="22">IF(AND($F$28&gt;=AM28,NOT(AM28="")),1,0)</f>
        <v>0</v>
      </c>
      <c r="AL28" s="114" t="s">
        <v>84</v>
      </c>
      <c r="AM28" s="84"/>
      <c r="AN28" s="74">
        <f t="shared" ref="AN28" si="23">IF(AND($F$28&gt;=AP28,NOT(AP28="")),1,0)</f>
        <v>0</v>
      </c>
      <c r="AO28" s="114" t="s">
        <v>84</v>
      </c>
      <c r="AP28" s="110"/>
    </row>
    <row r="29" spans="1:42" ht="15" customHeight="1" x14ac:dyDescent="0.35">
      <c r="A29" s="179"/>
      <c r="B29" s="171"/>
      <c r="C29" s="77" t="str">
        <f>Limits!C29</f>
        <v>P6.3</v>
      </c>
      <c r="D29" s="77" t="str">
        <f>Limits!D29</f>
        <v>Standard deviation class A (floor)*</v>
      </c>
      <c r="E29" s="71" t="str">
        <f>Limits!E29</f>
        <v>&gt;</v>
      </c>
      <c r="F29" s="73">
        <f>Limits!F29</f>
        <v>50</v>
      </c>
      <c r="G29" s="74">
        <f t="shared" ref="G29:G31" si="24">IF(AND($F29&gt;=I29,NOT(I29="")),1,0)</f>
        <v>1</v>
      </c>
      <c r="H29" s="114" t="s">
        <v>84</v>
      </c>
      <c r="I29" s="108">
        <v>22</v>
      </c>
      <c r="J29" s="74">
        <f t="shared" ref="J29:J31" si="25">IF(AND($F29&gt;=L29,NOT(L29="")),1,0)</f>
        <v>0</v>
      </c>
      <c r="K29" s="114" t="s">
        <v>84</v>
      </c>
      <c r="L29" s="84">
        <v>185</v>
      </c>
      <c r="M29" s="74">
        <f t="shared" ref="M29:M31" si="26">IF(AND($F29&gt;=O29,NOT(O29="")),1,0)</f>
        <v>0</v>
      </c>
      <c r="N29" s="114" t="s">
        <v>84</v>
      </c>
      <c r="O29" s="84">
        <v>144</v>
      </c>
      <c r="P29" s="74">
        <f t="shared" ref="P29:P31" si="27">IF(AND($F29&gt;=R29,NOT(R29="")),1,0)</f>
        <v>0</v>
      </c>
      <c r="Q29" s="114" t="s">
        <v>84</v>
      </c>
      <c r="R29" s="84"/>
      <c r="S29" s="74">
        <f t="shared" ref="S29:S31" si="28">IF(AND($F29&gt;=U29,NOT(U29="")),1,0)</f>
        <v>0</v>
      </c>
      <c r="T29" s="114" t="s">
        <v>84</v>
      </c>
      <c r="U29" s="84"/>
      <c r="V29" s="74">
        <f t="shared" ref="V29:V31" si="29">IF(AND($F29&gt;=X29,NOT(X29="")),1,0)</f>
        <v>0</v>
      </c>
      <c r="W29" s="114" t="s">
        <v>84</v>
      </c>
      <c r="X29" s="84"/>
      <c r="Y29" s="74">
        <f t="shared" ref="Y29:Y31" si="30">IF(AND($F29&gt;=AA29,NOT(AA29="")),1,0)</f>
        <v>0</v>
      </c>
      <c r="Z29" s="114" t="s">
        <v>84</v>
      </c>
      <c r="AA29" s="84"/>
      <c r="AB29" s="74">
        <f t="shared" ref="AB29:AB31" si="31">IF(AND($F29&gt;=AD29,NOT(AD29="")),1,0)</f>
        <v>0</v>
      </c>
      <c r="AC29" s="114" t="s">
        <v>84</v>
      </c>
      <c r="AD29" s="84"/>
      <c r="AE29" s="74">
        <f t="shared" ref="AE29:AE31" si="32">IF(AND($F29&gt;=AG29,NOT(AG29="")),1,0)</f>
        <v>0</v>
      </c>
      <c r="AF29" s="114" t="s">
        <v>84</v>
      </c>
      <c r="AG29" s="84"/>
      <c r="AH29" s="74">
        <f t="shared" ref="AH29:AH31" si="33">IF(AND($F29&gt;=AJ29,NOT(AJ29="")),1,0)</f>
        <v>0</v>
      </c>
      <c r="AI29" s="114" t="s">
        <v>84</v>
      </c>
      <c r="AJ29" s="84"/>
      <c r="AK29" s="74">
        <f t="shared" ref="AK29:AK31" si="34">IF(AND($F29&gt;=AM29,NOT(AM29="")),1,0)</f>
        <v>0</v>
      </c>
      <c r="AL29" s="114" t="s">
        <v>84</v>
      </c>
      <c r="AM29" s="84"/>
      <c r="AN29" s="74">
        <f t="shared" ref="AN29:AN31" si="35">IF(AND($F29&gt;=AP29,NOT(AP29="")),1,0)</f>
        <v>0</v>
      </c>
      <c r="AO29" s="114" t="s">
        <v>84</v>
      </c>
      <c r="AP29" s="110"/>
    </row>
    <row r="30" spans="1:42" ht="15" customHeight="1" x14ac:dyDescent="0.35">
      <c r="A30" s="179"/>
      <c r="B30" s="171"/>
      <c r="C30" s="77" t="str">
        <f>Limits!C30</f>
        <v>P6.3</v>
      </c>
      <c r="D30" s="77" t="str">
        <f>Limits!D30</f>
        <v>Standard deviation class B (chair)*</v>
      </c>
      <c r="E30" s="71" t="str">
        <f>Limits!E30</f>
        <v>&gt;</v>
      </c>
      <c r="F30" s="104">
        <f>Limits!F30</f>
        <v>50</v>
      </c>
      <c r="G30" s="74">
        <f t="shared" si="24"/>
        <v>1</v>
      </c>
      <c r="H30" s="114" t="s">
        <v>84</v>
      </c>
      <c r="I30" s="108">
        <v>37</v>
      </c>
      <c r="J30" s="74">
        <f t="shared" si="25"/>
        <v>0</v>
      </c>
      <c r="K30" s="114" t="s">
        <v>84</v>
      </c>
      <c r="L30" s="84">
        <v>205</v>
      </c>
      <c r="M30" s="74">
        <f t="shared" si="26"/>
        <v>0</v>
      </c>
      <c r="N30" s="114" t="s">
        <v>84</v>
      </c>
      <c r="O30" s="84">
        <v>165</v>
      </c>
      <c r="P30" s="74">
        <f t="shared" si="27"/>
        <v>0</v>
      </c>
      <c r="Q30" s="114" t="s">
        <v>84</v>
      </c>
      <c r="R30" s="84"/>
      <c r="S30" s="74">
        <f t="shared" si="28"/>
        <v>0</v>
      </c>
      <c r="T30" s="114" t="s">
        <v>84</v>
      </c>
      <c r="U30" s="84"/>
      <c r="V30" s="74">
        <f t="shared" si="29"/>
        <v>0</v>
      </c>
      <c r="W30" s="114" t="s">
        <v>84</v>
      </c>
      <c r="X30" s="84"/>
      <c r="Y30" s="74">
        <f t="shared" si="30"/>
        <v>0</v>
      </c>
      <c r="Z30" s="114" t="s">
        <v>84</v>
      </c>
      <c r="AA30" s="84"/>
      <c r="AB30" s="74">
        <f t="shared" si="31"/>
        <v>0</v>
      </c>
      <c r="AC30" s="114" t="s">
        <v>84</v>
      </c>
      <c r="AD30" s="84"/>
      <c r="AE30" s="74">
        <f t="shared" si="32"/>
        <v>0</v>
      </c>
      <c r="AF30" s="114" t="s">
        <v>84</v>
      </c>
      <c r="AG30" s="84"/>
      <c r="AH30" s="74">
        <f t="shared" si="33"/>
        <v>0</v>
      </c>
      <c r="AI30" s="114" t="s">
        <v>84</v>
      </c>
      <c r="AJ30" s="84"/>
      <c r="AK30" s="74">
        <f t="shared" si="34"/>
        <v>0</v>
      </c>
      <c r="AL30" s="114" t="s">
        <v>84</v>
      </c>
      <c r="AM30" s="84"/>
      <c r="AN30" s="74">
        <f t="shared" si="35"/>
        <v>0</v>
      </c>
      <c r="AO30" s="114" t="s">
        <v>84</v>
      </c>
      <c r="AP30" s="110"/>
    </row>
    <row r="31" spans="1:42" ht="15" customHeight="1" x14ac:dyDescent="0.35">
      <c r="A31" s="179"/>
      <c r="B31" s="171"/>
      <c r="C31" s="129" t="str">
        <f>Limits!C31</f>
        <v>P6.3</v>
      </c>
      <c r="D31" s="129" t="str">
        <f>Limits!D31</f>
        <v>Standard deviation class C (table)*</v>
      </c>
      <c r="E31" s="86" t="str">
        <f>Limits!E31</f>
        <v>&gt;</v>
      </c>
      <c r="F31" s="87">
        <f>Limits!F31</f>
        <v>50</v>
      </c>
      <c r="G31" s="130">
        <f t="shared" si="24"/>
        <v>1</v>
      </c>
      <c r="H31" s="88" t="s">
        <v>84</v>
      </c>
      <c r="I31" s="90">
        <v>50</v>
      </c>
      <c r="J31" s="130">
        <f t="shared" si="25"/>
        <v>0</v>
      </c>
      <c r="K31" s="88" t="s">
        <v>84</v>
      </c>
      <c r="L31" s="89">
        <v>154</v>
      </c>
      <c r="M31" s="130">
        <f t="shared" si="26"/>
        <v>0</v>
      </c>
      <c r="N31" s="88" t="s">
        <v>84</v>
      </c>
      <c r="O31" s="89">
        <v>211</v>
      </c>
      <c r="P31" s="130">
        <f t="shared" si="27"/>
        <v>0</v>
      </c>
      <c r="Q31" s="88" t="s">
        <v>84</v>
      </c>
      <c r="R31" s="89"/>
      <c r="S31" s="130">
        <f t="shared" si="28"/>
        <v>0</v>
      </c>
      <c r="T31" s="88" t="s">
        <v>84</v>
      </c>
      <c r="U31" s="89"/>
      <c r="V31" s="130">
        <f t="shared" si="29"/>
        <v>0</v>
      </c>
      <c r="W31" s="88" t="s">
        <v>84</v>
      </c>
      <c r="X31" s="89"/>
      <c r="Y31" s="130">
        <f t="shared" si="30"/>
        <v>0</v>
      </c>
      <c r="Z31" s="88" t="s">
        <v>84</v>
      </c>
      <c r="AA31" s="89"/>
      <c r="AB31" s="130">
        <f t="shared" si="31"/>
        <v>0</v>
      </c>
      <c r="AC31" s="88" t="s">
        <v>84</v>
      </c>
      <c r="AD31" s="89"/>
      <c r="AE31" s="130">
        <f t="shared" si="32"/>
        <v>0</v>
      </c>
      <c r="AF31" s="88" t="s">
        <v>84</v>
      </c>
      <c r="AG31" s="89"/>
      <c r="AH31" s="130">
        <f t="shared" si="33"/>
        <v>0</v>
      </c>
      <c r="AI31" s="88" t="s">
        <v>84</v>
      </c>
      <c r="AJ31" s="89"/>
      <c r="AK31" s="130">
        <f t="shared" si="34"/>
        <v>0</v>
      </c>
      <c r="AL31" s="88" t="s">
        <v>84</v>
      </c>
      <c r="AM31" s="89"/>
      <c r="AN31" s="130">
        <f t="shared" si="35"/>
        <v>0</v>
      </c>
      <c r="AO31" s="88" t="s">
        <v>84</v>
      </c>
      <c r="AP31" s="92"/>
    </row>
    <row r="32" spans="1:42" ht="15" customHeight="1" x14ac:dyDescent="0.35">
      <c r="A32" s="179"/>
      <c r="B32" s="178" t="s">
        <v>79</v>
      </c>
      <c r="C32" s="77" t="str">
        <f>Limits!C32</f>
        <v>P7.1</v>
      </c>
      <c r="D32" s="77" t="str">
        <f>Limits!D32</f>
        <v>Class definition applied</v>
      </c>
      <c r="E32" s="71"/>
      <c r="F32" s="125" t="str">
        <f>Limits!F32</f>
        <v>True</v>
      </c>
      <c r="G32" s="74">
        <f t="shared" ref="G32:G37" si="36">IF($F32=I32,1,0)</f>
        <v>1</v>
      </c>
      <c r="I32" s="95" t="s">
        <v>0</v>
      </c>
      <c r="J32" s="74">
        <f>IF($F$32=L32,1,0)</f>
        <v>1</v>
      </c>
      <c r="L32" s="95" t="s">
        <v>0</v>
      </c>
      <c r="M32" s="74">
        <f>IF($F$32=O32,1,0)</f>
        <v>1</v>
      </c>
      <c r="O32" s="95" t="s">
        <v>0</v>
      </c>
      <c r="P32" s="74">
        <f>IF($F$32=R32,1,0)</f>
        <v>0</v>
      </c>
      <c r="Q32" s="95"/>
      <c r="R32" s="95"/>
      <c r="S32" s="74">
        <f>IF($F$32=U32,1,0)</f>
        <v>0</v>
      </c>
      <c r="T32" s="95"/>
      <c r="U32" s="95"/>
      <c r="V32" s="74">
        <f>IF($F$32=X32,1,0)</f>
        <v>0</v>
      </c>
      <c r="W32" s="95"/>
      <c r="X32" s="95"/>
      <c r="Y32" s="74">
        <f>IF($F$32=AA32,1,0)</f>
        <v>0</v>
      </c>
      <c r="Z32" s="95"/>
      <c r="AA32" s="95"/>
      <c r="AB32" s="74">
        <f>IF($F$32=AD32,1,0)</f>
        <v>0</v>
      </c>
      <c r="AC32" s="95"/>
      <c r="AD32" s="95"/>
      <c r="AE32" s="74">
        <f>IF($F$32=AG32,1,0)</f>
        <v>0</v>
      </c>
      <c r="AF32" s="95"/>
      <c r="AG32" s="95"/>
      <c r="AH32" s="74">
        <f>IF($F$32=AJ32,1,0)</f>
        <v>0</v>
      </c>
      <c r="AI32" s="95"/>
      <c r="AJ32" s="95"/>
      <c r="AK32" s="74">
        <f>IF($F$32=AM32,1,0)</f>
        <v>0</v>
      </c>
      <c r="AL32" s="95"/>
      <c r="AM32" s="95"/>
      <c r="AN32" s="74">
        <f>IF($F$32=AP32,1,0)</f>
        <v>0</v>
      </c>
      <c r="AO32" s="110"/>
      <c r="AP32" s="95"/>
    </row>
    <row r="33" spans="1:42" ht="15" customHeight="1" x14ac:dyDescent="0.35">
      <c r="A33" s="179"/>
      <c r="B33" s="171"/>
      <c r="C33" s="143" t="str">
        <f>Limits!C33</f>
        <v>P7.2</v>
      </c>
      <c r="D33" s="143" t="str">
        <f>Limits!D33</f>
        <v>Hierarchical class definition</v>
      </c>
      <c r="E33" s="71"/>
      <c r="F33" s="126" t="str">
        <f>Limits!F33</f>
        <v>True</v>
      </c>
      <c r="G33" s="74">
        <f t="shared" si="36"/>
        <v>0</v>
      </c>
      <c r="I33" s="95" t="s">
        <v>1</v>
      </c>
      <c r="J33" s="74">
        <f>IF($F$33=L33,1,0)</f>
        <v>0</v>
      </c>
      <c r="L33" s="95" t="s">
        <v>1</v>
      </c>
      <c r="M33" s="74">
        <f>IF($F$33=O33,1,0)</f>
        <v>0</v>
      </c>
      <c r="O33" s="95" t="s">
        <v>1</v>
      </c>
      <c r="P33" s="74">
        <f>IF($F$33=R33,1,0)</f>
        <v>0</v>
      </c>
      <c r="Q33" s="95"/>
      <c r="R33" s="95"/>
      <c r="S33" s="74">
        <f>IF($F$33=U33,1,0)</f>
        <v>0</v>
      </c>
      <c r="T33" s="95"/>
      <c r="U33" s="95"/>
      <c r="V33" s="74">
        <f>IF($F$33=X33,1,0)</f>
        <v>0</v>
      </c>
      <c r="W33" s="95"/>
      <c r="X33" s="95"/>
      <c r="Y33" s="74">
        <f>IF($F$33=AA33,1,0)</f>
        <v>0</v>
      </c>
      <c r="Z33" s="95"/>
      <c r="AA33" s="95"/>
      <c r="AB33" s="74">
        <f>IF($F$33=AD33,1,0)</f>
        <v>0</v>
      </c>
      <c r="AC33" s="95"/>
      <c r="AD33" s="95"/>
      <c r="AE33" s="74">
        <f>IF($F$33=AG33,1,0)</f>
        <v>0</v>
      </c>
      <c r="AF33" s="95"/>
      <c r="AG33" s="95"/>
      <c r="AH33" s="74">
        <f>IF($F$33=AJ33,1,0)</f>
        <v>0</v>
      </c>
      <c r="AI33" s="95"/>
      <c r="AJ33" s="95"/>
      <c r="AK33" s="74">
        <f>IF($F$33=AM33,1,0)</f>
        <v>0</v>
      </c>
      <c r="AL33" s="95"/>
      <c r="AM33" s="95"/>
      <c r="AN33" s="74">
        <f>IF($F$33=AP33,1,0)</f>
        <v>0</v>
      </c>
      <c r="AO33" s="110"/>
      <c r="AP33" s="95"/>
    </row>
    <row r="34" spans="1:42" s="70" customFormat="1" ht="15" customHeight="1" x14ac:dyDescent="0.35">
      <c r="A34" s="179"/>
      <c r="B34" s="171"/>
      <c r="C34" s="77" t="str">
        <f>Limits!C34</f>
        <v>P7.3</v>
      </c>
      <c r="D34" s="77" t="str">
        <f>Limits!D34</f>
        <v>Class A used (floor)*</v>
      </c>
      <c r="E34" s="71"/>
      <c r="F34" s="125" t="str">
        <f>Limits!F34</f>
        <v>True</v>
      </c>
      <c r="G34" s="74">
        <f t="shared" si="36"/>
        <v>1</v>
      </c>
      <c r="H34" s="99"/>
      <c r="I34" s="95" t="s">
        <v>0</v>
      </c>
      <c r="J34" s="74">
        <f>IF($F$33=L34,1,0)</f>
        <v>1</v>
      </c>
      <c r="K34" s="99"/>
      <c r="L34" s="95" t="s">
        <v>0</v>
      </c>
      <c r="M34" s="74">
        <f>IF($F$33=O34,1,0)</f>
        <v>1</v>
      </c>
      <c r="N34" s="99"/>
      <c r="O34" s="95" t="s">
        <v>0</v>
      </c>
      <c r="P34" s="74">
        <f>IF($F$33=R34,1,0)</f>
        <v>0</v>
      </c>
      <c r="Q34" s="83"/>
      <c r="R34" s="95"/>
      <c r="S34" s="74">
        <f>IF($F$33=U34,1,0)</f>
        <v>0</v>
      </c>
      <c r="T34" s="83"/>
      <c r="U34" s="95"/>
      <c r="V34" s="74">
        <f>IF($F$33=X34,1,0)</f>
        <v>0</v>
      </c>
      <c r="W34" s="75"/>
      <c r="X34" s="95"/>
      <c r="Y34" s="74">
        <f>IF($F$33=AA34,1,0)</f>
        <v>0</v>
      </c>
      <c r="Z34" s="75"/>
      <c r="AA34" s="95"/>
      <c r="AB34" s="74">
        <f>IF($F$33=AD34,1,0)</f>
        <v>0</v>
      </c>
      <c r="AC34" s="75"/>
      <c r="AD34" s="95"/>
      <c r="AE34" s="74">
        <f>IF($F$33=AG34,1,0)</f>
        <v>0</v>
      </c>
      <c r="AF34" s="75"/>
      <c r="AG34" s="95"/>
      <c r="AH34" s="74">
        <f>IF($F$33=AJ34,1,0)</f>
        <v>0</v>
      </c>
      <c r="AI34" s="75"/>
      <c r="AJ34" s="95"/>
      <c r="AK34" s="74">
        <f>IF($F$33=AM34,1,0)</f>
        <v>0</v>
      </c>
      <c r="AL34" s="75"/>
      <c r="AM34" s="95"/>
      <c r="AN34" s="74">
        <f>IF($F$33=AP34,1,0)</f>
        <v>0</v>
      </c>
      <c r="AO34" s="76"/>
      <c r="AP34" s="95"/>
    </row>
    <row r="35" spans="1:42" s="70" customFormat="1" ht="15" customHeight="1" x14ac:dyDescent="0.35">
      <c r="A35" s="179"/>
      <c r="B35" s="171"/>
      <c r="C35" s="77" t="str">
        <f>Limits!C35</f>
        <v>P7.3</v>
      </c>
      <c r="D35" s="77" t="str">
        <f>Limits!D35</f>
        <v>Class B used (chair)*</v>
      </c>
      <c r="E35" s="71"/>
      <c r="F35" s="126" t="str">
        <f>Limits!F35</f>
        <v>True</v>
      </c>
      <c r="G35" s="69">
        <f t="shared" si="36"/>
        <v>1</v>
      </c>
      <c r="H35" s="99"/>
      <c r="I35" s="95" t="s">
        <v>0</v>
      </c>
      <c r="J35" s="74">
        <f>IF($F$33=L35,1,0)</f>
        <v>1</v>
      </c>
      <c r="K35" s="99"/>
      <c r="L35" s="95" t="s">
        <v>0</v>
      </c>
      <c r="M35" s="74">
        <f>IF($F$33=O35,1,0)</f>
        <v>1</v>
      </c>
      <c r="N35" s="99"/>
      <c r="O35" s="95" t="s">
        <v>0</v>
      </c>
      <c r="P35" s="74">
        <f>IF($F$33=R35,1,0)</f>
        <v>0</v>
      </c>
      <c r="Q35" s="83"/>
      <c r="R35" s="95"/>
      <c r="S35" s="74">
        <f>IF($F$33=U35,1,0)</f>
        <v>0</v>
      </c>
      <c r="T35" s="83"/>
      <c r="U35" s="95"/>
      <c r="V35" s="74">
        <f>IF($F$33=X35,1,0)</f>
        <v>0</v>
      </c>
      <c r="W35" s="75"/>
      <c r="X35" s="95"/>
      <c r="Y35" s="74">
        <f>IF($F$33=AA35,1,0)</f>
        <v>0</v>
      </c>
      <c r="Z35" s="75"/>
      <c r="AA35" s="95"/>
      <c r="AB35" s="74">
        <f>IF($F$33=AD35,1,0)</f>
        <v>0</v>
      </c>
      <c r="AC35" s="75"/>
      <c r="AD35" s="95"/>
      <c r="AE35" s="74">
        <f>IF($F$33=AG35,1,0)</f>
        <v>0</v>
      </c>
      <c r="AF35" s="75"/>
      <c r="AG35" s="95"/>
      <c r="AH35" s="74">
        <f>IF($F$33=AJ35,1,0)</f>
        <v>0</v>
      </c>
      <c r="AI35" s="75"/>
      <c r="AJ35" s="95"/>
      <c r="AK35" s="74">
        <f>IF($F$33=AM35,1,0)</f>
        <v>0</v>
      </c>
      <c r="AL35" s="75"/>
      <c r="AM35" s="95"/>
      <c r="AN35" s="74">
        <f>IF($F$33=AP35,1,0)</f>
        <v>0</v>
      </c>
      <c r="AO35" s="76"/>
      <c r="AP35" s="95"/>
    </row>
    <row r="36" spans="1:42" s="70" customFormat="1" ht="15" customHeight="1" x14ac:dyDescent="0.35">
      <c r="A36" s="179"/>
      <c r="B36" s="171"/>
      <c r="C36" s="77" t="str">
        <f>Limits!C36</f>
        <v>P7.3</v>
      </c>
      <c r="D36" s="77" t="str">
        <f>Limits!D36</f>
        <v>Class C used (table)*</v>
      </c>
      <c r="E36" s="71"/>
      <c r="F36" s="125" t="str">
        <f>Limits!F36</f>
        <v>True</v>
      </c>
      <c r="G36" s="74">
        <f t="shared" si="36"/>
        <v>1</v>
      </c>
      <c r="H36" s="99"/>
      <c r="I36" s="95" t="s">
        <v>0</v>
      </c>
      <c r="J36" s="74">
        <f>IF($F$33=L36,1,0)</f>
        <v>1</v>
      </c>
      <c r="K36" s="99"/>
      <c r="L36" s="95" t="s">
        <v>0</v>
      </c>
      <c r="M36" s="74">
        <f>IF($F$33=O36,1,0)</f>
        <v>1</v>
      </c>
      <c r="N36" s="99"/>
      <c r="O36" s="95" t="s">
        <v>0</v>
      </c>
      <c r="P36" s="74">
        <f>IF($F$33=R36,1,0)</f>
        <v>0</v>
      </c>
      <c r="Q36" s="83"/>
      <c r="R36" s="95"/>
      <c r="S36" s="74">
        <f>IF($F$33=U36,1,0)</f>
        <v>0</v>
      </c>
      <c r="T36" s="83"/>
      <c r="U36" s="95"/>
      <c r="V36" s="74">
        <f>IF($F$33=X36,1,0)</f>
        <v>0</v>
      </c>
      <c r="W36" s="75"/>
      <c r="X36" s="95"/>
      <c r="Y36" s="74">
        <f>IF($F$33=AA36,1,0)</f>
        <v>0</v>
      </c>
      <c r="Z36" s="75"/>
      <c r="AA36" s="95"/>
      <c r="AB36" s="74">
        <f>IF($F$33=AD36,1,0)</f>
        <v>0</v>
      </c>
      <c r="AC36" s="75"/>
      <c r="AD36" s="95"/>
      <c r="AE36" s="74">
        <f>IF($F$33=AG36,1,0)</f>
        <v>0</v>
      </c>
      <c r="AF36" s="75"/>
      <c r="AG36" s="95"/>
      <c r="AH36" s="74">
        <f>IF($F$33=AJ36,1,0)</f>
        <v>0</v>
      </c>
      <c r="AI36" s="75"/>
      <c r="AJ36" s="95"/>
      <c r="AK36" s="74">
        <f>IF($F$33=AM36,1,0)</f>
        <v>0</v>
      </c>
      <c r="AL36" s="75"/>
      <c r="AM36" s="95"/>
      <c r="AN36" s="74">
        <f>IF($F$33=AP36,1,0)</f>
        <v>0</v>
      </c>
      <c r="AO36" s="76"/>
      <c r="AP36" s="95"/>
    </row>
    <row r="37" spans="1:42" s="70" customFormat="1" ht="15" customHeight="1" thickBot="1" x14ac:dyDescent="0.4">
      <c r="A37" s="167"/>
      <c r="B37" s="172"/>
      <c r="C37" s="80" t="str">
        <f>Limits!C37</f>
        <v>P7.3</v>
      </c>
      <c r="D37" s="80" t="str">
        <f>Limits!D37</f>
        <v>Class D used (errors)*</v>
      </c>
      <c r="E37" s="81"/>
      <c r="F37" s="128" t="str">
        <f>Limits!F37</f>
        <v>True</v>
      </c>
      <c r="G37" s="82">
        <f t="shared" si="36"/>
        <v>1</v>
      </c>
      <c r="H37" s="98"/>
      <c r="I37" s="96" t="s">
        <v>0</v>
      </c>
      <c r="J37" s="82">
        <f>IF($F$37=L37,1,0)</f>
        <v>1</v>
      </c>
      <c r="K37" s="142"/>
      <c r="L37" s="96" t="s">
        <v>0</v>
      </c>
      <c r="M37" s="82">
        <f>IF($F$37=O37,1,0)</f>
        <v>1</v>
      </c>
      <c r="N37" s="98"/>
      <c r="O37" s="96" t="s">
        <v>0</v>
      </c>
      <c r="P37" s="82">
        <f>IF($F$37=R37,1,0)</f>
        <v>0</v>
      </c>
      <c r="Q37" s="96"/>
      <c r="R37" s="96"/>
      <c r="S37" s="82">
        <f>IF($F$37=U37,1,0)</f>
        <v>0</v>
      </c>
      <c r="T37" s="96"/>
      <c r="U37" s="96"/>
      <c r="V37" s="82">
        <f>IF($F$37=X37,1,0)</f>
        <v>0</v>
      </c>
      <c r="W37" s="96"/>
      <c r="X37" s="96"/>
      <c r="Y37" s="82">
        <f>IF($F$37=AA37,1,0)</f>
        <v>0</v>
      </c>
      <c r="Z37" s="96"/>
      <c r="AA37" s="96"/>
      <c r="AB37" s="82">
        <f>IF($F$37=AD37,1,0)</f>
        <v>0</v>
      </c>
      <c r="AC37" s="96"/>
      <c r="AD37" s="96"/>
      <c r="AE37" s="82">
        <f>IF($F$37=AG37,1,0)</f>
        <v>0</v>
      </c>
      <c r="AF37" s="96"/>
      <c r="AG37" s="96"/>
      <c r="AH37" s="82">
        <f>IF($F$37=AJ37,1,0)</f>
        <v>0</v>
      </c>
      <c r="AI37" s="96"/>
      <c r="AJ37" s="96"/>
      <c r="AK37" s="82">
        <f>IF($F$37=AM37,1,0)</f>
        <v>0</v>
      </c>
      <c r="AL37" s="96"/>
      <c r="AM37" s="96"/>
      <c r="AN37" s="82">
        <f>IF($F$37=AP37,1,0)</f>
        <v>0</v>
      </c>
      <c r="AO37" s="96"/>
      <c r="AP37" s="96"/>
    </row>
    <row r="38" spans="1:42" ht="15" thickTop="1" x14ac:dyDescent="0.35">
      <c r="A38" s="117"/>
      <c r="K38" s="123"/>
    </row>
    <row r="39" spans="1:42" ht="43.5" x14ac:dyDescent="0.35">
      <c r="D39" s="118" t="s">
        <v>106</v>
      </c>
      <c r="F39" s="119"/>
      <c r="Q39" s="148" t="s">
        <v>118</v>
      </c>
    </row>
    <row r="42" spans="1:42" x14ac:dyDescent="0.35">
      <c r="D42" s="120"/>
      <c r="G42" s="121"/>
      <c r="H42" s="122"/>
      <c r="K42" s="122"/>
      <c r="L42" s="122"/>
      <c r="N42" s="122"/>
      <c r="O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</row>
    <row r="43" spans="1:42" x14ac:dyDescent="0.35">
      <c r="C43" s="123"/>
      <c r="D43" s="120"/>
    </row>
    <row r="44" spans="1:42" x14ac:dyDescent="0.35">
      <c r="C44" s="123"/>
      <c r="D44" s="120"/>
    </row>
    <row r="45" spans="1:42" x14ac:dyDescent="0.35">
      <c r="C45" s="123"/>
      <c r="D45" s="120"/>
    </row>
    <row r="46" spans="1:42" x14ac:dyDescent="0.35">
      <c r="C46" s="123"/>
      <c r="D46" s="120"/>
    </row>
    <row r="47" spans="1:42" x14ac:dyDescent="0.35">
      <c r="C47" s="123"/>
      <c r="D47" s="120"/>
    </row>
    <row r="48" spans="1:42" x14ac:dyDescent="0.35">
      <c r="C48" s="123"/>
      <c r="D48" s="124"/>
    </row>
    <row r="49" spans="3:4" x14ac:dyDescent="0.35">
      <c r="C49" s="123"/>
      <c r="D49" s="120"/>
    </row>
    <row r="50" spans="3:4" x14ac:dyDescent="0.35">
      <c r="C50" s="123"/>
      <c r="D50" s="120"/>
    </row>
    <row r="51" spans="3:4" x14ac:dyDescent="0.35">
      <c r="C51" s="123"/>
      <c r="D51" s="120"/>
    </row>
    <row r="52" spans="3:4" x14ac:dyDescent="0.35">
      <c r="C52" s="123"/>
      <c r="D52" s="120"/>
    </row>
    <row r="53" spans="3:4" x14ac:dyDescent="0.35">
      <c r="C53" s="123"/>
      <c r="D53" s="120"/>
    </row>
    <row r="54" spans="3:4" x14ac:dyDescent="0.35">
      <c r="C54" s="123"/>
      <c r="D54" s="124"/>
    </row>
    <row r="55" spans="3:4" x14ac:dyDescent="0.35">
      <c r="C55" s="123"/>
      <c r="D55" s="120"/>
    </row>
    <row r="56" spans="3:4" x14ac:dyDescent="0.35">
      <c r="C56" s="123"/>
      <c r="D56" s="120"/>
    </row>
    <row r="57" spans="3:4" x14ac:dyDescent="0.35">
      <c r="C57" s="123"/>
      <c r="D57" s="120"/>
    </row>
    <row r="58" spans="3:4" x14ac:dyDescent="0.35">
      <c r="C58" s="123"/>
      <c r="D58" s="120"/>
    </row>
    <row r="59" spans="3:4" x14ac:dyDescent="0.35">
      <c r="C59" s="123"/>
      <c r="D59" s="120"/>
    </row>
    <row r="60" spans="3:4" x14ac:dyDescent="0.35">
      <c r="C60" s="123"/>
      <c r="D60" s="120"/>
    </row>
    <row r="61" spans="3:4" x14ac:dyDescent="0.35">
      <c r="C61" s="123"/>
      <c r="D61" s="120"/>
    </row>
    <row r="62" spans="3:4" x14ac:dyDescent="0.35">
      <c r="C62" s="123"/>
      <c r="D62" s="120"/>
    </row>
    <row r="63" spans="3:4" x14ac:dyDescent="0.35">
      <c r="C63" s="123"/>
      <c r="D63" s="124"/>
    </row>
    <row r="64" spans="3:4" x14ac:dyDescent="0.35">
      <c r="C64" s="123"/>
      <c r="D64" s="120"/>
    </row>
    <row r="65" spans="3:4" x14ac:dyDescent="0.35">
      <c r="C65" s="123"/>
    </row>
    <row r="66" spans="3:4" x14ac:dyDescent="0.35">
      <c r="C66" s="123"/>
    </row>
    <row r="73" spans="3:4" x14ac:dyDescent="0.35">
      <c r="D73" s="70" t="str">
        <f t="shared" ref="D73:D75" si="37">IF(NOT(I55=""),I55,"")</f>
        <v/>
      </c>
    </row>
    <row r="74" spans="3:4" x14ac:dyDescent="0.35">
      <c r="D74" s="70" t="str">
        <f t="shared" si="37"/>
        <v/>
      </c>
    </row>
    <row r="75" spans="3:4" x14ac:dyDescent="0.35">
      <c r="D75" s="70" t="str">
        <f t="shared" si="37"/>
        <v/>
      </c>
    </row>
  </sheetData>
  <mergeCells count="45">
    <mergeCell ref="H1:I1"/>
    <mergeCell ref="G2:I2"/>
    <mergeCell ref="H4:I4"/>
    <mergeCell ref="B32:B37"/>
    <mergeCell ref="A3:A10"/>
    <mergeCell ref="A27:A37"/>
    <mergeCell ref="Q1:R1"/>
    <mergeCell ref="Q4:R4"/>
    <mergeCell ref="B3:B8"/>
    <mergeCell ref="B9:B10"/>
    <mergeCell ref="B11:B12"/>
    <mergeCell ref="B13:B16"/>
    <mergeCell ref="B27:B31"/>
    <mergeCell ref="K1:L1"/>
    <mergeCell ref="J2:L2"/>
    <mergeCell ref="K4:L4"/>
    <mergeCell ref="N1:O1"/>
    <mergeCell ref="M2:O2"/>
    <mergeCell ref="N4:O4"/>
    <mergeCell ref="AF1:AG1"/>
    <mergeCell ref="T1:U1"/>
    <mergeCell ref="W1:X1"/>
    <mergeCell ref="Z1:AA1"/>
    <mergeCell ref="AC1:AD1"/>
    <mergeCell ref="AI1:AJ1"/>
    <mergeCell ref="AL1:AM1"/>
    <mergeCell ref="AO1:AP1"/>
    <mergeCell ref="AI4:AJ4"/>
    <mergeCell ref="AL4:AM4"/>
    <mergeCell ref="A11:A26"/>
    <mergeCell ref="AN2:AP2"/>
    <mergeCell ref="B17:B26"/>
    <mergeCell ref="V2:X2"/>
    <mergeCell ref="S2:U2"/>
    <mergeCell ref="P2:R2"/>
    <mergeCell ref="AK2:AM2"/>
    <mergeCell ref="AH2:AJ2"/>
    <mergeCell ref="AE2:AG2"/>
    <mergeCell ref="AB2:AD2"/>
    <mergeCell ref="Y2:AA2"/>
    <mergeCell ref="T4:U4"/>
    <mergeCell ref="W4:X4"/>
    <mergeCell ref="Z4:AA4"/>
    <mergeCell ref="AC4:AD4"/>
    <mergeCell ref="AF4:AG4"/>
  </mergeCells>
  <phoneticPr fontId="2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Dropdown!$B$2:$B$3</xm:f>
          </x14:formula1>
          <xm:sqref>H9 K9 N9 Q9 T9 W9 Z9 AC9 AF9 AI9 AL9 AO9</xm:sqref>
        </x14:dataValidation>
        <x14:dataValidation type="list" allowBlank="1" showInputMessage="1" showErrorMessage="1">
          <x14:formula1>
            <xm:f>Dropdown!$A$1:$A$3</xm:f>
          </x14:formula1>
          <xm:sqref>I3 I5:I8 I32:I37 L3 O3 R3 U3 X3 AA3 AD3 AG3 AJ3 AM3 L5:L8 O5:O8 L32:L37 O32:O37 R32:R37 U32:U37 X32:X37 AA32:AA37 AD32:AD37 AG32:AG37 AJ32:AJ37 AM32:AM37 R5:R8 U5:U8 X5:X8 AA5:AA8 AD5:AD8 AG5:AG8 AJ5:AJ8 AM5:AM8 AP3 AP5:AP8 AP32:AP37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/>
  </sheetViews>
  <sheetFormatPr baseColWidth="10" defaultColWidth="10.7265625" defaultRowHeight="14.5" x14ac:dyDescent="0.35"/>
  <cols>
    <col min="1" max="1" width="10.7265625" style="6" customWidth="1"/>
    <col min="2" max="2" width="30" style="6" customWidth="1"/>
    <col min="3" max="16384" width="10.7265625" style="6"/>
  </cols>
  <sheetData>
    <row r="1" spans="1:4" x14ac:dyDescent="0.35">
      <c r="A1" s="5"/>
      <c r="B1" s="5"/>
      <c r="C1" s="5"/>
      <c r="D1" s="5"/>
    </row>
    <row r="2" spans="1:4" x14ac:dyDescent="0.35">
      <c r="A2" s="8" t="s">
        <v>0</v>
      </c>
      <c r="B2" s="6" t="s">
        <v>96</v>
      </c>
    </row>
    <row r="3" spans="1:4" x14ac:dyDescent="0.35">
      <c r="A3" s="8" t="s">
        <v>1</v>
      </c>
      <c r="B3" s="6" t="s">
        <v>84</v>
      </c>
    </row>
    <row r="5" spans="1:4" x14ac:dyDescent="0.35">
      <c r="A5" s="7"/>
      <c r="B5" s="8"/>
    </row>
    <row r="6" spans="1:4" x14ac:dyDescent="0.35">
      <c r="A6" s="7"/>
      <c r="B6" s="8"/>
    </row>
    <row r="7" spans="1:4" x14ac:dyDescent="0.35">
      <c r="A7" s="7"/>
      <c r="B7" s="8"/>
    </row>
    <row r="8" spans="1:4" x14ac:dyDescent="0.35">
      <c r="A8" s="7"/>
      <c r="B8" s="8"/>
    </row>
    <row r="9" spans="1:4" x14ac:dyDescent="0.35">
      <c r="A9" s="7"/>
      <c r="B9" s="8"/>
    </row>
    <row r="10" spans="1:4" x14ac:dyDescent="0.35">
      <c r="A10" s="7"/>
      <c r="B10" s="8"/>
    </row>
    <row r="11" spans="1:4" x14ac:dyDescent="0.35">
      <c r="A11" s="7"/>
      <c r="B11" s="8"/>
    </row>
    <row r="12" spans="1:4" x14ac:dyDescent="0.35">
      <c r="A12" s="7"/>
      <c r="B12" s="8"/>
    </row>
    <row r="13" spans="1:4" x14ac:dyDescent="0.35">
      <c r="A13" s="9"/>
      <c r="B13" s="7"/>
    </row>
    <row r="14" spans="1:4" x14ac:dyDescent="0.35">
      <c r="A14" s="7"/>
      <c r="B14" s="8"/>
    </row>
    <row r="15" spans="1:4" x14ac:dyDescent="0.35">
      <c r="A15" s="7"/>
      <c r="B15" s="8"/>
    </row>
    <row r="16" spans="1:4" x14ac:dyDescent="0.35">
      <c r="A16" s="9"/>
      <c r="B16" s="7"/>
    </row>
    <row r="17" spans="1:2" x14ac:dyDescent="0.35">
      <c r="A17" s="7"/>
      <c r="B17" s="8"/>
    </row>
    <row r="18" spans="1:2" x14ac:dyDescent="0.35">
      <c r="A18" s="7"/>
      <c r="B18" s="8"/>
    </row>
    <row r="19" spans="1:2" x14ac:dyDescent="0.35">
      <c r="A19" s="7"/>
      <c r="B19" s="8"/>
    </row>
    <row r="20" spans="1:2" x14ac:dyDescent="0.35">
      <c r="A20" s="9"/>
      <c r="B20" s="7"/>
    </row>
    <row r="21" spans="1:2" x14ac:dyDescent="0.35">
      <c r="A21" s="7"/>
      <c r="B21" s="8"/>
    </row>
    <row r="22" spans="1:2" x14ac:dyDescent="0.35">
      <c r="A22" s="7"/>
      <c r="B22" s="8"/>
    </row>
    <row r="23" spans="1:2" x14ac:dyDescent="0.35">
      <c r="A23" s="7"/>
      <c r="B23" s="8"/>
    </row>
    <row r="24" spans="1:2" x14ac:dyDescent="0.35">
      <c r="A24" s="7"/>
      <c r="B24" s="8"/>
    </row>
    <row r="25" spans="1:2" x14ac:dyDescent="0.35">
      <c r="A25" s="7"/>
      <c r="B25" s="8"/>
    </row>
    <row r="26" spans="1:2" x14ac:dyDescent="0.35">
      <c r="A26" s="9"/>
      <c r="B26" s="7"/>
    </row>
    <row r="27" spans="1:2" x14ac:dyDescent="0.35">
      <c r="A27" s="7"/>
      <c r="B27" s="8"/>
    </row>
    <row r="28" spans="1:2" x14ac:dyDescent="0.35">
      <c r="A28" s="7"/>
      <c r="B28" s="8"/>
    </row>
    <row r="29" spans="1:2" x14ac:dyDescent="0.35">
      <c r="A29" s="7"/>
      <c r="B29" s="8"/>
    </row>
    <row r="30" spans="1:2" x14ac:dyDescent="0.35">
      <c r="A30" s="7"/>
      <c r="B30" s="8"/>
    </row>
    <row r="31" spans="1:2" x14ac:dyDescent="0.35">
      <c r="A31" s="7"/>
      <c r="B31" s="8"/>
    </row>
    <row r="32" spans="1:2" x14ac:dyDescent="0.35">
      <c r="A32" s="7"/>
      <c r="B32" s="8"/>
    </row>
    <row r="33" spans="1:2" x14ac:dyDescent="0.35">
      <c r="A33" s="9"/>
      <c r="B33" s="7"/>
    </row>
    <row r="34" spans="1:2" x14ac:dyDescent="0.35">
      <c r="A34" s="7"/>
      <c r="B34" s="8"/>
    </row>
    <row r="35" spans="1:2" x14ac:dyDescent="0.35">
      <c r="A35" s="7"/>
      <c r="B35" s="8"/>
    </row>
    <row r="36" spans="1:2" x14ac:dyDescent="0.35">
      <c r="A36" s="7"/>
      <c r="B36" s="8"/>
    </row>
    <row r="37" spans="1:2" x14ac:dyDescent="0.35">
      <c r="A37" s="7"/>
      <c r="B37" s="8"/>
    </row>
    <row r="38" spans="1:2" x14ac:dyDescent="0.35">
      <c r="A38" s="9"/>
      <c r="B38" s="7"/>
    </row>
    <row r="39" spans="1:2" x14ac:dyDescent="0.35">
      <c r="A39" s="7"/>
      <c r="B39" s="8"/>
    </row>
    <row r="40" spans="1:2" x14ac:dyDescent="0.35">
      <c r="A40" s="7"/>
      <c r="B40" s="8"/>
    </row>
    <row r="41" spans="1:2" x14ac:dyDescent="0.35">
      <c r="A41" s="7"/>
      <c r="B41" s="8"/>
    </row>
    <row r="42" spans="1:2" x14ac:dyDescent="0.35">
      <c r="A42" s="7"/>
      <c r="B42" s="8"/>
    </row>
    <row r="43" spans="1:2" x14ac:dyDescent="0.35">
      <c r="A43" s="7"/>
      <c r="B43" s="8"/>
    </row>
    <row r="44" spans="1:2" x14ac:dyDescent="0.35">
      <c r="A44" s="7"/>
      <c r="B44" s="8"/>
    </row>
    <row r="45" spans="1:2" x14ac:dyDescent="0.35">
      <c r="A45" s="7"/>
      <c r="B45" s="7"/>
    </row>
    <row r="46" spans="1:2" x14ac:dyDescent="0.35">
      <c r="A46" s="7"/>
      <c r="B46" s="7"/>
    </row>
    <row r="47" spans="1:2" x14ac:dyDescent="0.35">
      <c r="A47" s="7"/>
      <c r="B47" s="7"/>
    </row>
    <row r="48" spans="1:2" x14ac:dyDescent="0.35">
      <c r="A48" s="7"/>
      <c r="B48" s="7"/>
    </row>
    <row r="49" spans="1:2" x14ac:dyDescent="0.35">
      <c r="A49" s="7"/>
      <c r="B49" s="7"/>
    </row>
    <row r="50" spans="1:2" x14ac:dyDescent="0.35">
      <c r="A50" s="7"/>
      <c r="B50" s="7"/>
    </row>
    <row r="51" spans="1:2" x14ac:dyDescent="0.35">
      <c r="A51" s="7"/>
      <c r="B51" s="7"/>
    </row>
    <row r="52" spans="1:2" x14ac:dyDescent="0.35">
      <c r="A52" s="7"/>
      <c r="B52" s="7"/>
    </row>
    <row r="53" spans="1:2" x14ac:dyDescent="0.35">
      <c r="A53" s="7"/>
      <c r="B53" s="7"/>
    </row>
    <row r="54" spans="1:2" x14ac:dyDescent="0.35">
      <c r="A54" s="7"/>
      <c r="B54" s="7"/>
    </row>
    <row r="55" spans="1:2" x14ac:dyDescent="0.35">
      <c r="A55" s="7"/>
      <c r="B55" s="7"/>
    </row>
    <row r="56" spans="1:2" x14ac:dyDescent="0.35">
      <c r="A56" s="7"/>
      <c r="B56" s="7"/>
    </row>
    <row r="57" spans="1:2" x14ac:dyDescent="0.35">
      <c r="A57" s="7"/>
      <c r="B57" s="7"/>
    </row>
    <row r="58" spans="1:2" x14ac:dyDescent="0.35">
      <c r="A58" s="7"/>
      <c r="B58" s="7"/>
    </row>
    <row r="59" spans="1:2" x14ac:dyDescent="0.35">
      <c r="A59" s="7"/>
      <c r="B59" s="7"/>
    </row>
    <row r="60" spans="1:2" x14ac:dyDescent="0.35">
      <c r="A60" s="7"/>
      <c r="B60" s="7"/>
    </row>
    <row r="61" spans="1:2" x14ac:dyDescent="0.35">
      <c r="A61" s="7"/>
      <c r="B61" s="7"/>
    </row>
    <row r="62" spans="1:2" x14ac:dyDescent="0.35">
      <c r="A62" s="7"/>
      <c r="B62" s="7"/>
    </row>
    <row r="63" spans="1:2" x14ac:dyDescent="0.35">
      <c r="A63" s="7"/>
      <c r="B63" s="7"/>
    </row>
    <row r="64" spans="1:2" x14ac:dyDescent="0.35">
      <c r="A64" s="7"/>
      <c r="B64" s="7"/>
    </row>
    <row r="65" spans="1:2" x14ac:dyDescent="0.35">
      <c r="A65" s="7"/>
      <c r="B65" s="7"/>
    </row>
    <row r="66" spans="1:2" x14ac:dyDescent="0.35">
      <c r="A66" s="7"/>
      <c r="B66" s="7"/>
    </row>
    <row r="67" spans="1:2" x14ac:dyDescent="0.35">
      <c r="A67" s="7"/>
      <c r="B67" s="7"/>
    </row>
    <row r="68" spans="1:2" x14ac:dyDescent="0.35">
      <c r="A68" s="7"/>
      <c r="B68" s="7"/>
    </row>
    <row r="69" spans="1:2" x14ac:dyDescent="0.35">
      <c r="A69" s="7"/>
      <c r="B69" s="7"/>
    </row>
    <row r="70" spans="1:2" x14ac:dyDescent="0.35">
      <c r="A70" s="7"/>
      <c r="B70" s="7"/>
    </row>
    <row r="71" spans="1:2" x14ac:dyDescent="0.35">
      <c r="A71" s="7"/>
      <c r="B71" s="7"/>
    </row>
    <row r="72" spans="1:2" x14ac:dyDescent="0.35">
      <c r="A72" s="7"/>
      <c r="B72" s="7"/>
    </row>
    <row r="73" spans="1:2" x14ac:dyDescent="0.35">
      <c r="A73" s="7"/>
      <c r="B73" s="7"/>
    </row>
    <row r="74" spans="1:2" x14ac:dyDescent="0.35">
      <c r="A74" s="7"/>
      <c r="B74" s="7"/>
    </row>
    <row r="75" spans="1:2" x14ac:dyDescent="0.35">
      <c r="A75" s="7"/>
      <c r="B75" s="7"/>
    </row>
    <row r="76" spans="1:2" x14ac:dyDescent="0.35">
      <c r="A76" s="7"/>
      <c r="B76" s="7"/>
    </row>
    <row r="77" spans="1:2" x14ac:dyDescent="0.35">
      <c r="A77" s="7"/>
      <c r="B77" s="7"/>
    </row>
    <row r="78" spans="1:2" x14ac:dyDescent="0.35">
      <c r="A78" s="7"/>
      <c r="B78" s="7"/>
    </row>
    <row r="79" spans="1:2" x14ac:dyDescent="0.35">
      <c r="A79" s="7"/>
      <c r="B79" s="7"/>
    </row>
    <row r="80" spans="1:2" x14ac:dyDescent="0.35">
      <c r="A80" s="7"/>
      <c r="B80" s="7"/>
    </row>
    <row r="81" spans="1:2" x14ac:dyDescent="0.35">
      <c r="A81" s="7"/>
      <c r="B81" s="7"/>
    </row>
    <row r="82" spans="1:2" x14ac:dyDescent="0.35">
      <c r="A82" s="7"/>
      <c r="B82" s="7"/>
    </row>
    <row r="83" spans="1:2" x14ac:dyDescent="0.35">
      <c r="A83" s="7"/>
      <c r="B83" s="7"/>
    </row>
    <row r="84" spans="1:2" x14ac:dyDescent="0.35">
      <c r="A84" s="7"/>
      <c r="B84" s="7"/>
    </row>
    <row r="85" spans="1:2" x14ac:dyDescent="0.35">
      <c r="A85" s="7"/>
      <c r="B85" s="7"/>
    </row>
    <row r="86" spans="1:2" x14ac:dyDescent="0.35">
      <c r="A86" s="7"/>
      <c r="B86" s="7"/>
    </row>
    <row r="87" spans="1:2" x14ac:dyDescent="0.35">
      <c r="A87" s="7"/>
      <c r="B87" s="7"/>
    </row>
    <row r="88" spans="1:2" x14ac:dyDescent="0.35">
      <c r="A88" s="7"/>
      <c r="B88" s="7"/>
    </row>
    <row r="89" spans="1:2" x14ac:dyDescent="0.35">
      <c r="A89" s="7"/>
      <c r="B89" s="7"/>
    </row>
    <row r="90" spans="1:2" x14ac:dyDescent="0.35">
      <c r="A90" s="7"/>
      <c r="B90" s="7"/>
    </row>
    <row r="91" spans="1:2" x14ac:dyDescent="0.35">
      <c r="A91" s="7"/>
      <c r="B91" s="7"/>
    </row>
    <row r="92" spans="1:2" x14ac:dyDescent="0.35">
      <c r="A92" s="7"/>
      <c r="B92" s="7"/>
    </row>
    <row r="93" spans="1:2" x14ac:dyDescent="0.35">
      <c r="A93" s="7"/>
      <c r="B93" s="7"/>
    </row>
    <row r="94" spans="1:2" x14ac:dyDescent="0.35">
      <c r="A94" s="7"/>
      <c r="B94" s="7"/>
    </row>
    <row r="95" spans="1:2" x14ac:dyDescent="0.35">
      <c r="A95" s="7"/>
      <c r="B95" s="7"/>
    </row>
    <row r="96" spans="1:2" x14ac:dyDescent="0.35">
      <c r="A96" s="7"/>
      <c r="B96" s="7"/>
    </row>
    <row r="97" spans="1:2" x14ac:dyDescent="0.35">
      <c r="A97" s="7"/>
      <c r="B97" s="7"/>
    </row>
    <row r="98" spans="1:2" x14ac:dyDescent="0.35">
      <c r="A98" s="7"/>
      <c r="B98" s="7"/>
    </row>
    <row r="99" spans="1:2" x14ac:dyDescent="0.35">
      <c r="A99" s="7"/>
      <c r="B99" s="7"/>
    </row>
    <row r="100" spans="1:2" x14ac:dyDescent="0.35">
      <c r="A100" s="7"/>
      <c r="B100" s="7"/>
    </row>
    <row r="101" spans="1:2" x14ac:dyDescent="0.35">
      <c r="A101" s="7"/>
      <c r="B101" s="7"/>
    </row>
    <row r="102" spans="1:2" x14ac:dyDescent="0.35">
      <c r="A102" s="7"/>
      <c r="B102" s="7"/>
    </row>
    <row r="103" spans="1:2" x14ac:dyDescent="0.35">
      <c r="A103" s="7"/>
      <c r="B103" s="7"/>
    </row>
    <row r="104" spans="1:2" x14ac:dyDescent="0.35">
      <c r="A104" s="7"/>
      <c r="B104" s="7"/>
    </row>
    <row r="105" spans="1:2" x14ac:dyDescent="0.35">
      <c r="A105" s="7"/>
      <c r="B105" s="7"/>
    </row>
    <row r="106" spans="1:2" x14ac:dyDescent="0.35">
      <c r="A106" s="7"/>
      <c r="B106" s="7"/>
    </row>
    <row r="107" spans="1:2" x14ac:dyDescent="0.35">
      <c r="A107" s="7"/>
      <c r="B107" s="7"/>
    </row>
    <row r="108" spans="1:2" x14ac:dyDescent="0.35">
      <c r="A108" s="7"/>
      <c r="B108" s="7"/>
    </row>
    <row r="109" spans="1:2" x14ac:dyDescent="0.35">
      <c r="A109" s="7"/>
      <c r="B109" s="7"/>
    </row>
    <row r="110" spans="1:2" x14ac:dyDescent="0.35">
      <c r="A110" s="7"/>
      <c r="B110" s="7"/>
    </row>
    <row r="111" spans="1:2" x14ac:dyDescent="0.35">
      <c r="A111" s="7"/>
      <c r="B111" s="7"/>
    </row>
    <row r="112" spans="1:2" x14ac:dyDescent="0.35">
      <c r="A112" s="7"/>
      <c r="B112" s="7"/>
    </row>
    <row r="113" spans="1:2" x14ac:dyDescent="0.35">
      <c r="A113" s="7"/>
      <c r="B113" s="7"/>
    </row>
    <row r="114" spans="1:2" x14ac:dyDescent="0.35">
      <c r="A114" s="7"/>
      <c r="B114" s="7"/>
    </row>
    <row r="115" spans="1:2" x14ac:dyDescent="0.35">
      <c r="A115" s="7"/>
      <c r="B115" s="7"/>
    </row>
    <row r="116" spans="1:2" x14ac:dyDescent="0.35">
      <c r="A116" s="7"/>
      <c r="B116" s="7"/>
    </row>
    <row r="117" spans="1:2" x14ac:dyDescent="0.35">
      <c r="A117" s="7"/>
      <c r="B117" s="7"/>
    </row>
    <row r="118" spans="1:2" x14ac:dyDescent="0.35">
      <c r="A118" s="7"/>
      <c r="B118" s="7"/>
    </row>
    <row r="119" spans="1:2" x14ac:dyDescent="0.35">
      <c r="A119" s="7"/>
      <c r="B119" s="7"/>
    </row>
    <row r="120" spans="1:2" x14ac:dyDescent="0.35">
      <c r="A120" s="7"/>
      <c r="B120" s="7"/>
    </row>
    <row r="121" spans="1:2" x14ac:dyDescent="0.35">
      <c r="A121" s="7"/>
      <c r="B121" s="7"/>
    </row>
    <row r="122" spans="1:2" x14ac:dyDescent="0.35">
      <c r="A122" s="7"/>
      <c r="B122" s="7"/>
    </row>
    <row r="123" spans="1:2" x14ac:dyDescent="0.35">
      <c r="A123" s="7"/>
      <c r="B123" s="7"/>
    </row>
    <row r="124" spans="1:2" x14ac:dyDescent="0.35">
      <c r="A124" s="7"/>
      <c r="B124" s="7"/>
    </row>
    <row r="125" spans="1:2" x14ac:dyDescent="0.35">
      <c r="A125" s="7"/>
      <c r="B125" s="7"/>
    </row>
    <row r="126" spans="1:2" x14ac:dyDescent="0.35">
      <c r="A126" s="7"/>
      <c r="B126" s="7"/>
    </row>
    <row r="127" spans="1:2" x14ac:dyDescent="0.35">
      <c r="A127" s="7"/>
      <c r="B127" s="7"/>
    </row>
    <row r="128" spans="1:2" x14ac:dyDescent="0.35">
      <c r="A128" s="7"/>
      <c r="B128" s="7"/>
    </row>
    <row r="129" spans="1:2" x14ac:dyDescent="0.35">
      <c r="A129" s="7"/>
      <c r="B129" s="7"/>
    </row>
    <row r="130" spans="1:2" x14ac:dyDescent="0.35">
      <c r="A130" s="7"/>
      <c r="B130" s="7"/>
    </row>
    <row r="131" spans="1:2" x14ac:dyDescent="0.35">
      <c r="A131" s="7"/>
      <c r="B131" s="7"/>
    </row>
    <row r="132" spans="1:2" x14ac:dyDescent="0.35">
      <c r="A132" s="7"/>
      <c r="B132" s="7"/>
    </row>
    <row r="133" spans="1:2" x14ac:dyDescent="0.35">
      <c r="A133" s="7"/>
      <c r="B133" s="7"/>
    </row>
    <row r="134" spans="1:2" x14ac:dyDescent="0.35">
      <c r="A134" s="7"/>
      <c r="B134" s="7"/>
    </row>
    <row r="135" spans="1:2" x14ac:dyDescent="0.35">
      <c r="A135" s="7"/>
      <c r="B135" s="7"/>
    </row>
    <row r="136" spans="1:2" x14ac:dyDescent="0.35">
      <c r="A136" s="7"/>
      <c r="B136" s="7"/>
    </row>
    <row r="137" spans="1:2" x14ac:dyDescent="0.35">
      <c r="A137" s="7"/>
      <c r="B137" s="7"/>
    </row>
    <row r="138" spans="1:2" x14ac:dyDescent="0.35">
      <c r="A138" s="7"/>
      <c r="B138" s="7"/>
    </row>
    <row r="139" spans="1:2" x14ac:dyDescent="0.35">
      <c r="A139" s="7"/>
      <c r="B139" s="7"/>
    </row>
    <row r="140" spans="1:2" x14ac:dyDescent="0.35">
      <c r="A140" s="7"/>
      <c r="B140" s="7"/>
    </row>
    <row r="141" spans="1:2" x14ac:dyDescent="0.35">
      <c r="A141" s="7"/>
      <c r="B141" s="7"/>
    </row>
    <row r="142" spans="1:2" x14ac:dyDescent="0.35">
      <c r="A142" s="7"/>
      <c r="B142" s="7"/>
    </row>
    <row r="143" spans="1:2" x14ac:dyDescent="0.35">
      <c r="A143" s="7"/>
      <c r="B143" s="7"/>
    </row>
    <row r="144" spans="1:2" x14ac:dyDescent="0.35">
      <c r="A144" s="7"/>
      <c r="B144" s="7"/>
    </row>
    <row r="145" spans="1:2" x14ac:dyDescent="0.35">
      <c r="A145" s="7"/>
      <c r="B145" s="7"/>
    </row>
    <row r="146" spans="1:2" x14ac:dyDescent="0.35">
      <c r="A146" s="7"/>
      <c r="B146" s="7"/>
    </row>
    <row r="147" spans="1:2" x14ac:dyDescent="0.35">
      <c r="A147" s="7"/>
      <c r="B147" s="7"/>
    </row>
    <row r="148" spans="1:2" x14ac:dyDescent="0.35">
      <c r="A148" s="7"/>
      <c r="B148" s="7"/>
    </row>
    <row r="149" spans="1:2" x14ac:dyDescent="0.35">
      <c r="A149" s="7"/>
      <c r="B149" s="7"/>
    </row>
    <row r="150" spans="1:2" x14ac:dyDescent="0.35">
      <c r="A150" s="7"/>
      <c r="B150" s="7"/>
    </row>
    <row r="151" spans="1:2" x14ac:dyDescent="0.35">
      <c r="A151" s="7"/>
      <c r="B151" s="7"/>
    </row>
    <row r="152" spans="1:2" x14ac:dyDescent="0.35">
      <c r="A152" s="7"/>
      <c r="B152" s="7"/>
    </row>
    <row r="153" spans="1:2" x14ac:dyDescent="0.35">
      <c r="A153" s="7"/>
      <c r="B153" s="7"/>
    </row>
    <row r="154" spans="1:2" x14ac:dyDescent="0.35">
      <c r="A154" s="7"/>
      <c r="B154" s="7"/>
    </row>
    <row r="155" spans="1:2" x14ac:dyDescent="0.35">
      <c r="A155" s="7"/>
      <c r="B155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Limits</vt:lpstr>
      <vt:lpstr>Result</vt:lpstr>
      <vt:lpstr>Datasets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Semmelroth</dc:creator>
  <cp:lastModifiedBy>Barnefske</cp:lastModifiedBy>
  <dcterms:created xsi:type="dcterms:W3CDTF">2021-06-12T13:01:24Z</dcterms:created>
  <dcterms:modified xsi:type="dcterms:W3CDTF">2021-07-30T13:49:24Z</dcterms:modified>
</cp:coreProperties>
</file>