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315" windowWidth="19875" windowHeight="7200" firstSheet="4" activeTab="5"/>
  </bookViews>
  <sheets>
    <sheet name="Sheet1" sheetId="1" state="hidden" r:id="rId1"/>
    <sheet name="Velocity" sheetId="2" state="hidden" r:id="rId2"/>
    <sheet name="ResUtilization(Mar20 -Mar 24)" sheetId="3" state="hidden" r:id="rId3"/>
    <sheet name="Velocity 3-22-17" sheetId="4" state="hidden" r:id="rId4"/>
    <sheet name="User Stories" sheetId="5" r:id="rId5"/>
    <sheet name="Release plan" sheetId="6" r:id="rId6"/>
  </sheets>
  <externalReferences>
    <externalReference r:id="rId7"/>
  </externalReferences>
  <definedNames>
    <definedName name="_xlnm._FilterDatabase" localSheetId="4" hidden="1">'User Stories'!$A$1:$E$44</definedName>
  </definedNames>
  <calcPr calcId="145621"/>
  <pivotCaches>
    <pivotCache cacheId="1" r:id="rId8"/>
    <pivotCache cacheId="2" r:id="rId9"/>
    <pivotCache cacheId="11" r:id="rId10"/>
  </pivotCaches>
</workbook>
</file>

<file path=xl/calcChain.xml><?xml version="1.0" encoding="utf-8"?>
<calcChain xmlns="http://schemas.openxmlformats.org/spreadsheetml/2006/main">
  <c r="H28" i="3" l="1"/>
  <c r="K28" i="3" s="1"/>
  <c r="K35" i="3"/>
  <c r="K34" i="3"/>
  <c r="G35" i="3"/>
  <c r="F35" i="3"/>
  <c r="E35" i="3"/>
  <c r="G34" i="3"/>
  <c r="I34" i="3" s="1"/>
  <c r="F34" i="3"/>
  <c r="E34" i="3"/>
  <c r="G29" i="3"/>
  <c r="K29" i="3" s="1"/>
  <c r="K30" i="3"/>
  <c r="G30" i="3"/>
  <c r="H24" i="3"/>
  <c r="K24" i="3" s="1"/>
  <c r="H26" i="3"/>
  <c r="K23" i="3"/>
  <c r="K22" i="3"/>
  <c r="K21" i="3"/>
  <c r="K33" i="3"/>
  <c r="K32" i="3"/>
  <c r="K31" i="3"/>
  <c r="K27" i="3"/>
  <c r="K26" i="3"/>
  <c r="K25" i="3"/>
  <c r="G33" i="3"/>
  <c r="F33" i="3"/>
  <c r="E33" i="3"/>
  <c r="G32" i="3"/>
  <c r="F32" i="3"/>
  <c r="E32" i="3"/>
  <c r="I32" i="3" s="1"/>
  <c r="G31" i="3"/>
  <c r="F31" i="3"/>
  <c r="E31" i="3"/>
  <c r="F30" i="3"/>
  <c r="E30" i="3"/>
  <c r="F29" i="3"/>
  <c r="E29" i="3"/>
  <c r="G28" i="3"/>
  <c r="F28" i="3"/>
  <c r="E28" i="3"/>
  <c r="G27" i="3"/>
  <c r="F27" i="3"/>
  <c r="E27" i="3"/>
  <c r="G26" i="3"/>
  <c r="F26" i="3"/>
  <c r="E26" i="3"/>
  <c r="G25" i="3"/>
  <c r="F25" i="3"/>
  <c r="E25" i="3"/>
  <c r="G24" i="3"/>
  <c r="F24" i="3"/>
  <c r="E24" i="3"/>
  <c r="G23" i="3"/>
  <c r="F23" i="3"/>
  <c r="I23" i="3" s="1"/>
  <c r="E23" i="3"/>
  <c r="G22" i="3"/>
  <c r="F22" i="3"/>
  <c r="E22" i="3"/>
  <c r="G21" i="3"/>
  <c r="F21" i="3"/>
  <c r="E21" i="3"/>
  <c r="I21" i="3" s="1"/>
  <c r="H15" i="3"/>
  <c r="H14" i="3"/>
  <c r="H11" i="3"/>
  <c r="H9" i="3"/>
  <c r="H7" i="3"/>
  <c r="G18" i="3"/>
  <c r="G17" i="3"/>
  <c r="G15" i="3"/>
  <c r="G14" i="3"/>
  <c r="G13" i="3"/>
  <c r="G12" i="3"/>
  <c r="G11" i="3"/>
  <c r="G10" i="3"/>
  <c r="G9" i="3"/>
  <c r="G8" i="3"/>
  <c r="G7" i="3"/>
  <c r="F18" i="3"/>
  <c r="E18" i="3"/>
  <c r="I18" i="3" s="1"/>
  <c r="J18" i="3" s="1"/>
  <c r="I35" i="3" l="1"/>
  <c r="I22" i="3"/>
  <c r="I30" i="3"/>
  <c r="I24" i="3"/>
  <c r="I25" i="3"/>
  <c r="I27" i="3"/>
  <c r="I28" i="3"/>
  <c r="I29" i="3"/>
  <c r="I33" i="3"/>
  <c r="I26" i="3"/>
  <c r="K18" i="3"/>
  <c r="G6" i="3" l="1"/>
  <c r="G5" i="3"/>
  <c r="G4" i="3"/>
  <c r="F17" i="3"/>
  <c r="E17" i="3"/>
  <c r="G16" i="3"/>
  <c r="F16" i="3"/>
  <c r="E16" i="3"/>
  <c r="J16" i="3" s="1"/>
  <c r="F15" i="3"/>
  <c r="I15" i="3" s="1"/>
  <c r="J15" i="3" s="1"/>
  <c r="E15" i="3"/>
  <c r="F14" i="3"/>
  <c r="E14" i="3"/>
  <c r="F13" i="3"/>
  <c r="E13" i="3"/>
  <c r="F12" i="3"/>
  <c r="E12" i="3"/>
  <c r="I12" i="3" s="1"/>
  <c r="J12" i="3" s="1"/>
  <c r="I11" i="3"/>
  <c r="J11" i="3" s="1"/>
  <c r="F11" i="3"/>
  <c r="E11" i="3"/>
  <c r="F10" i="3"/>
  <c r="E10" i="3"/>
  <c r="F9" i="3"/>
  <c r="E9" i="3"/>
  <c r="F8" i="3"/>
  <c r="E8" i="3"/>
  <c r="I8" i="3" s="1"/>
  <c r="J8" i="3" s="1"/>
  <c r="F7" i="3"/>
  <c r="E7" i="3"/>
  <c r="I7" i="3" s="1"/>
  <c r="J7" i="3" s="1"/>
  <c r="F6" i="3"/>
  <c r="E6" i="3"/>
  <c r="F5" i="3"/>
  <c r="E5" i="3"/>
  <c r="F4" i="3"/>
  <c r="E4" i="3"/>
  <c r="I6" i="3" l="1"/>
  <c r="J6" i="3" s="1"/>
  <c r="I5" i="3"/>
  <c r="J5" i="3" s="1"/>
  <c r="K5" i="3" s="1"/>
  <c r="I9" i="3"/>
  <c r="J9" i="3" s="1"/>
  <c r="K9" i="3" s="1"/>
  <c r="I13" i="3"/>
  <c r="J13" i="3" s="1"/>
  <c r="K13" i="3" s="1"/>
  <c r="I17" i="3"/>
  <c r="J17" i="3" s="1"/>
  <c r="K17" i="3" s="1"/>
  <c r="I4" i="3"/>
  <c r="J4" i="3" s="1"/>
  <c r="K4" i="3" s="1"/>
  <c r="I10" i="3"/>
  <c r="J10" i="3" s="1"/>
  <c r="K10" i="3" s="1"/>
  <c r="I14" i="3"/>
  <c r="J14" i="3" s="1"/>
  <c r="K14" i="3" s="1"/>
  <c r="K7" i="3"/>
  <c r="K11" i="3"/>
  <c r="K15" i="3"/>
  <c r="K16" i="3"/>
  <c r="K6" i="3"/>
  <c r="K8" i="3"/>
  <c r="K12" i="3"/>
  <c r="M21" i="1"/>
  <c r="N21" i="1" s="1"/>
  <c r="K21" i="1"/>
  <c r="J21" i="1"/>
  <c r="I21" i="1"/>
  <c r="K20" i="1"/>
  <c r="J20" i="1"/>
  <c r="M20" i="1" s="1"/>
  <c r="N20" i="1" s="1"/>
  <c r="I20" i="1"/>
  <c r="M19" i="1"/>
  <c r="N19" i="1" s="1"/>
  <c r="K19" i="1"/>
  <c r="J19" i="1"/>
  <c r="I19" i="1"/>
  <c r="O19" i="1" s="1"/>
  <c r="K18" i="1"/>
  <c r="J18" i="1"/>
  <c r="M18" i="1" s="1"/>
  <c r="N18" i="1" s="1"/>
  <c r="I18" i="1"/>
  <c r="M17" i="1"/>
  <c r="N17" i="1" s="1"/>
  <c r="K17" i="1"/>
  <c r="J17" i="1"/>
  <c r="I17" i="1"/>
  <c r="K16" i="1"/>
  <c r="J16" i="1"/>
  <c r="M16" i="1" s="1"/>
  <c r="N16" i="1" s="1"/>
  <c r="I16" i="1"/>
  <c r="M15" i="1"/>
  <c r="N15" i="1" s="1"/>
  <c r="K15" i="1"/>
  <c r="J15" i="1"/>
  <c r="I15" i="1"/>
  <c r="K14" i="1"/>
  <c r="J14" i="1"/>
  <c r="M14" i="1" s="1"/>
  <c r="N14" i="1" s="1"/>
  <c r="I14" i="1"/>
  <c r="M13" i="1"/>
  <c r="N13" i="1" s="1"/>
  <c r="K13" i="1"/>
  <c r="J13" i="1"/>
  <c r="I13" i="1"/>
  <c r="K12" i="1"/>
  <c r="J12" i="1"/>
  <c r="M12" i="1" s="1"/>
  <c r="N12" i="1" s="1"/>
  <c r="I12" i="1"/>
  <c r="M11" i="1"/>
  <c r="N11" i="1" s="1"/>
  <c r="K11" i="1"/>
  <c r="J11" i="1"/>
  <c r="I11" i="1"/>
  <c r="O11" i="1" s="1"/>
  <c r="K10" i="1"/>
  <c r="J10" i="1"/>
  <c r="M10" i="1" s="1"/>
  <c r="N10" i="1" s="1"/>
  <c r="I10" i="1"/>
  <c r="M9" i="1"/>
  <c r="N9" i="1" s="1"/>
  <c r="K9" i="1"/>
  <c r="J9" i="1"/>
  <c r="I9" i="1"/>
  <c r="K8" i="1"/>
  <c r="J8" i="1"/>
  <c r="M8" i="1" s="1"/>
  <c r="N8" i="1" s="1"/>
  <c r="I8" i="1"/>
  <c r="O9" i="1" l="1"/>
  <c r="O17" i="1"/>
  <c r="O15" i="1"/>
  <c r="O13" i="1"/>
  <c r="O21" i="1"/>
  <c r="O8" i="1"/>
  <c r="O10" i="1"/>
  <c r="O12" i="1"/>
  <c r="O14" i="1"/>
  <c r="O16" i="1"/>
  <c r="O18" i="1"/>
  <c r="O20" i="1"/>
</calcChain>
</file>

<file path=xl/sharedStrings.xml><?xml version="1.0" encoding="utf-8"?>
<sst xmlns="http://schemas.openxmlformats.org/spreadsheetml/2006/main" count="355" uniqueCount="178">
  <si>
    <t xml:space="preserve">Name(s) </t>
  </si>
  <si>
    <t xml:space="preserve">Available Days during Sprint </t>
  </si>
  <si>
    <t>Leaves(Sick,OOO,Vacation,Training)</t>
  </si>
  <si>
    <t>Available Hrs per Day</t>
  </si>
  <si>
    <t>Total Available Hrs per Sprint</t>
  </si>
  <si>
    <t>Hours Spent on Sprint Ceromonies</t>
  </si>
  <si>
    <t>Ge meetings/Emails</t>
  </si>
  <si>
    <t>Support</t>
  </si>
  <si>
    <t>Total Available Hours</t>
  </si>
  <si>
    <t>Hours spent on tasks</t>
  </si>
  <si>
    <t>Resource Utilization (in %)</t>
  </si>
  <si>
    <t>Notes</t>
  </si>
  <si>
    <t>Hita Soni</t>
  </si>
  <si>
    <t>Farhan Hussain</t>
  </si>
  <si>
    <t>Tejashree Bhagat</t>
  </si>
  <si>
    <t>10th March 2017 -Leave plan</t>
  </si>
  <si>
    <t>Jayesh Soni</t>
  </si>
  <si>
    <t>Leave Plan- 3/14/2017-3/17/2017</t>
  </si>
  <si>
    <t>Ebaad Chowdhry</t>
  </si>
  <si>
    <t>Deepak Vishwakarma</t>
  </si>
  <si>
    <t>Prajna Monappa</t>
  </si>
  <si>
    <t>Sathyaraj Rajasekar</t>
  </si>
  <si>
    <t>Binu Mohan</t>
  </si>
  <si>
    <t>Ramesh, Dhivyabharathi</t>
  </si>
  <si>
    <t>Gopi Mottai</t>
  </si>
  <si>
    <t>He will be working on Support &amp; Mobile Sync issues.</t>
  </si>
  <si>
    <t>PreetiSagar Godi</t>
  </si>
  <si>
    <t>Saraswathi Nagaraj</t>
  </si>
  <si>
    <t>Project Management related activities</t>
  </si>
  <si>
    <t>Suvarna Dmello</t>
  </si>
  <si>
    <t>10th March 2017 -Leave plan, Working on Scrum Ceremonies,Impedements for the team</t>
  </si>
  <si>
    <t>Row Labels</t>
  </si>
  <si>
    <t>Sum of Total Available Hrs per Sprint</t>
  </si>
  <si>
    <t>Sum of Hours Spent on Sprint Ceromonies</t>
  </si>
  <si>
    <t>Sum of Ge meetings/Emails</t>
  </si>
  <si>
    <t>Sum of Total Available Hours</t>
  </si>
  <si>
    <t>Sum of Hours spent on tasks</t>
  </si>
  <si>
    <t>Count of Support</t>
  </si>
  <si>
    <t>Sum of Resource Utilization (in %)</t>
  </si>
  <si>
    <t>Grand Total</t>
  </si>
  <si>
    <t>Sprint</t>
  </si>
  <si>
    <t>Velocity</t>
  </si>
  <si>
    <t>No of days</t>
  </si>
  <si>
    <t>Support Iteration 1(02/01/2017 - 02/10/2017)</t>
  </si>
  <si>
    <t>Support Iteration 2( 2/13/2017 - 2/28/2017)</t>
  </si>
  <si>
    <t>Support Iteration 3(03/01/2017 - 03/15/2017)</t>
  </si>
  <si>
    <t>SDT Iteration 1(02/14/2017 - 02/27/2017)</t>
  </si>
  <si>
    <t>Sum of Velocity</t>
  </si>
  <si>
    <t>Sum of No of days</t>
  </si>
  <si>
    <t>SDT Iteration 2(03/06/2017 - 03/10/2017)</t>
  </si>
  <si>
    <t>Urmila Gumata</t>
  </si>
  <si>
    <t>Hours Scheduled (spent on tasks)</t>
  </si>
  <si>
    <t>Accepted By PO</t>
  </si>
  <si>
    <t>Support Iteration 4</t>
  </si>
  <si>
    <t>Velocity(Story Points)</t>
  </si>
  <si>
    <t>Accepted By PO(SPs)</t>
  </si>
  <si>
    <t>logging tool analysis</t>
  </si>
  <si>
    <t>google call(8hrs),Incident analysis(1),doc(4),IP address(3),SB3 analysis(5)</t>
  </si>
  <si>
    <t>Understanding the requirement on SDT Instance realignment for configuring SB1 and Sb3 code.
SDT CAST Results discussion.
Followup on SDT known defects in team.
Analysis document review for Index creation.
Code integration for TimeZone conversion calls changes. (Today or tomorrow)
Andrey's performance assessment call</t>
  </si>
  <si>
    <t>US155 ,</t>
  </si>
  <si>
    <t xml:space="preserve"> Working on Scrum Ceremonies,Impedements for the team,User Stories,Andrey performance calls</t>
  </si>
  <si>
    <t>US174,indexing follwup,Andrey performance call,Winscp S/W,ANZ requirement discussion</t>
  </si>
  <si>
    <t>code review,Implementation of click calls,POC on Logging</t>
  </si>
  <si>
    <t xml:space="preserve">1.      Manually check performance of all business scenarios in STG and CRP. 
To test the performance using JMeter </t>
  </si>
  <si>
    <t>(blank)</t>
  </si>
  <si>
    <t>Sum of Available Hrs per Day</t>
  </si>
  <si>
    <t>Incident calls and alignment(5)</t>
  </si>
  <si>
    <t>Non -Functional Requirements</t>
  </si>
  <si>
    <t>Sr No</t>
  </si>
  <si>
    <t>US#</t>
  </si>
  <si>
    <t>US Title</t>
  </si>
  <si>
    <t>TECH - Code Optimization -Phase1</t>
  </si>
  <si>
    <t>US87</t>
  </si>
  <si>
    <t>TECH - Minimizing Time Zone conversion calls</t>
  </si>
  <si>
    <t>US154</t>
  </si>
  <si>
    <t>US134</t>
  </si>
  <si>
    <t>TECH - SR Data retrieval - Implementation</t>
  </si>
  <si>
    <t>US155</t>
  </si>
  <si>
    <t>TECH - Indexing Mechanisum in Click-Implementation</t>
  </si>
  <si>
    <t>US156</t>
  </si>
  <si>
    <t>TECH SPIKE - Architecture assessment -Analysis</t>
  </si>
  <si>
    <t>US108</t>
  </si>
  <si>
    <t>SPIKE  - Landing page optimization - Analysis</t>
  </si>
  <si>
    <t>SPIKE - Session Optimization-Analysis</t>
  </si>
  <si>
    <t>SPIKE - Use local database  for optimizing click calls - POC</t>
  </si>
  <si>
    <t>SPIKE - Indexing Mechanisum in Click-Analysis</t>
  </si>
  <si>
    <t>TECH -SPIKE - SR Data retrieval - Analysis</t>
  </si>
  <si>
    <t>TECH - SPIKE  - Click Calls - Analysis</t>
  </si>
  <si>
    <t>US149</t>
  </si>
  <si>
    <t>FMI Logic modification -Middleware</t>
  </si>
  <si>
    <t>Release 2 (Q2'17)</t>
  </si>
  <si>
    <t>SDT Iteration 3 -(03/21/2017 -03/31/2017)</t>
  </si>
  <si>
    <t>US81</t>
  </si>
  <si>
    <t>Activity Types filter</t>
  </si>
  <si>
    <t>US85</t>
  </si>
  <si>
    <t>ES &amp; LS Same</t>
  </si>
  <si>
    <t>Release 1.3.1</t>
  </si>
  <si>
    <t>SDT Iteration 1 - (02/14/2017 - 02/27/2017)</t>
  </si>
  <si>
    <t>US28</t>
  </si>
  <si>
    <t>Multi Man Task - SDT Booking</t>
  </si>
  <si>
    <t>Release 3 (Q3'17)</t>
  </si>
  <si>
    <t>US70</t>
  </si>
  <si>
    <t>Replace Google Maps API to Google Places to Capture address.</t>
  </si>
  <si>
    <t>Release 1.3</t>
  </si>
  <si>
    <t>SDT Iteration 1a -Release 1.3</t>
  </si>
  <si>
    <t>US82</t>
  </si>
  <si>
    <t>SR Description</t>
  </si>
  <si>
    <t>US25</t>
  </si>
  <si>
    <t>SPIKE -Part pick up - Check Address enhancement - Google map</t>
  </si>
  <si>
    <t>US177</t>
  </si>
  <si>
    <t>US178</t>
  </si>
  <si>
    <t>US179</t>
  </si>
  <si>
    <t>US180</t>
  </si>
  <si>
    <t>US186</t>
  </si>
  <si>
    <t>Release</t>
  </si>
  <si>
    <t>Iteration</t>
  </si>
  <si>
    <t>TECH - Minimize internal calls in ClickCallByOperation method</t>
  </si>
  <si>
    <t>US98</t>
  </si>
  <si>
    <t>US100</t>
  </si>
  <si>
    <t>US119</t>
  </si>
  <si>
    <t>SDT Iteration 2 - (03/06/2017 - 03/10/2017)</t>
  </si>
  <si>
    <t>US131</t>
  </si>
  <si>
    <t>US133</t>
  </si>
  <si>
    <t>US174</t>
  </si>
  <si>
    <t>TECH- SPIKE- Filter the no. of tasks obtained in the method GetTasksRequestByPropertyName</t>
  </si>
  <si>
    <t>US184</t>
  </si>
  <si>
    <t>TECH - Logging Mechanisum</t>
  </si>
  <si>
    <t>TECH - Improving Logging Mechanism - Phase 1</t>
  </si>
  <si>
    <t>TECH - Improving Logging Mechanism - Phase 2</t>
  </si>
  <si>
    <t>US97</t>
  </si>
  <si>
    <t>US185</t>
  </si>
  <si>
    <t>US125</t>
  </si>
  <si>
    <t>List the frequently used tables and Create Schema.</t>
  </si>
  <si>
    <t>US130</t>
  </si>
  <si>
    <t>Creation Of  Scripts</t>
  </si>
  <si>
    <t>US126</t>
  </si>
  <si>
    <t>Dot Net code to retrieve data from Click DB and insert into SQL DB</t>
  </si>
  <si>
    <t>US127</t>
  </si>
  <si>
    <t>Create Task Scheduler</t>
  </si>
  <si>
    <t>US128</t>
  </si>
  <si>
    <t>Analyse SDT Application to make changes to fetch data from the local DB.</t>
  </si>
  <si>
    <t>US129</t>
  </si>
  <si>
    <t>Implementation</t>
  </si>
  <si>
    <t>Functional Requirements</t>
  </si>
  <si>
    <t>US115</t>
  </si>
  <si>
    <t>ANZ requirements</t>
  </si>
  <si>
    <t>US175</t>
  </si>
  <si>
    <t>SPIKE   SDT &amp; WebClient -Accurate error messages</t>
  </si>
  <si>
    <t>US138</t>
  </si>
  <si>
    <t>ANZ- SDT - System response time</t>
  </si>
  <si>
    <t>US139</t>
  </si>
  <si>
    <t>ANZ - SDT &amp; WebClient -Accurate error messages</t>
  </si>
  <si>
    <t>US140</t>
  </si>
  <si>
    <t>ANZ - SDT -Part tracking # integration</t>
  </si>
  <si>
    <t>ANZ -SDT</t>
  </si>
  <si>
    <t>US165</t>
  </si>
  <si>
    <t>Activity Details</t>
  </si>
  <si>
    <t>Start Date</t>
  </si>
  <si>
    <t>End Date</t>
  </si>
  <si>
    <t>SDT Iteration 4 -(04/01/2017 -04/14/2017)</t>
  </si>
  <si>
    <t>Deployment  &amp; testing In CRP (SDT Iteration 3)</t>
  </si>
  <si>
    <t>NA</t>
  </si>
  <si>
    <t>waiting for Urmila</t>
  </si>
  <si>
    <t>SDT Iteration 4</t>
  </si>
  <si>
    <t xml:space="preserve">SDT Iteration 4 </t>
  </si>
  <si>
    <t>Comments</t>
  </si>
  <si>
    <t>Dependancy on click</t>
  </si>
  <si>
    <t>Dependancy on click &amp; Siebel</t>
  </si>
  <si>
    <t>If SiteID is NULL, please display as Task cannot be created because SiteID is NULL</t>
  </si>
  <si>
    <t>US187</t>
  </si>
  <si>
    <t>Known Defect - Issue 2: When a contract does not exist in CLICK, we still display “From Contract”. Do evaluate the option to remove the text, give a pop-up message and follow the workflow for no contracts.</t>
  </si>
  <si>
    <t xml:space="preserve"> remove this US from Rally</t>
  </si>
  <si>
    <t>Known Defect -Some of the Extended slots doesn't have SLA details.</t>
  </si>
  <si>
    <t>Known Defect - When clicking on the Request Appointment button, Getting the Error message as expected â€œContracts are not loaded in click .</t>
  </si>
  <si>
    <t>Format of Early Start and Late Startâ€ are not in sink when it displays on the bottom of the request appointment grid. (ES is in DD/MM/YYYY and LS is in MM/DD/YYYY)</t>
  </si>
  <si>
    <t>Known Defect -  Appointment slots are before Early Startâ€ (Selected ES as 15-03-2017 but getting slots for 14-03-2017).</t>
  </si>
  <si>
    <t>Deployment In Staging &amp; Testing</t>
  </si>
  <si>
    <t>UAT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</si>
</sst>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8"/>
      <name val="Verdana"/>
      <family val="2"/>
    </font>
    <font>
      <sz val="10"/>
      <name val="Arial"/>
      <family val="2"/>
    </font>
    <font>
      <b/>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7">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36">
    <border>
      <left/>
      <right/>
      <top/>
      <bottom/>
      <diagonal/>
    </border>
    <border>
      <left style="medium">
        <color indexed="44"/>
      </left>
      <right style="thin">
        <color indexed="15"/>
      </right>
      <top style="medium">
        <color indexed="44"/>
      </top>
      <bottom style="medium">
        <color indexed="44"/>
      </bottom>
      <diagonal/>
    </border>
    <border>
      <left style="thin">
        <color indexed="15"/>
      </left>
      <right style="thin">
        <color indexed="15"/>
      </right>
      <top style="medium">
        <color indexed="44"/>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medium">
        <color indexed="44"/>
      </top>
      <bottom style="medium">
        <color indexed="44"/>
      </bottom>
      <diagonal/>
    </border>
    <border>
      <left style="thin">
        <color indexed="15"/>
      </left>
      <right/>
      <top style="medium">
        <color indexed="44"/>
      </top>
      <bottom/>
      <diagonal/>
    </border>
    <border>
      <left style="thin">
        <color indexed="15"/>
      </left>
      <right/>
      <top style="medium">
        <color indexed="44"/>
      </top>
      <bottom style="medium">
        <color indexed="44"/>
      </bottom>
      <diagonal/>
    </border>
    <border>
      <left/>
      <right style="medium">
        <color indexed="44"/>
      </right>
      <top style="medium">
        <color indexed="44"/>
      </top>
      <bottom style="medium">
        <color indexed="44"/>
      </bottom>
      <diagonal/>
    </border>
    <border>
      <left style="thin">
        <color indexed="44"/>
      </left>
      <right/>
      <top style="medium">
        <color indexed="44"/>
      </top>
      <bottom style="thin">
        <color indexed="44"/>
      </bottom>
      <diagonal/>
    </border>
    <border>
      <left/>
      <right/>
      <top style="medium">
        <color indexed="44"/>
      </top>
      <bottom/>
      <diagonal/>
    </border>
    <border>
      <left/>
      <right/>
      <top style="medium">
        <color indexed="44"/>
      </top>
      <bottom style="thin">
        <color indexed="15"/>
      </bottom>
      <diagonal/>
    </border>
    <border>
      <left/>
      <right style="medium">
        <color indexed="44"/>
      </right>
      <top style="medium">
        <color indexed="44"/>
      </top>
      <bottom style="thin">
        <color indexed="15"/>
      </bottom>
      <diagonal/>
    </border>
    <border>
      <left/>
      <right/>
      <top style="thin">
        <color indexed="15"/>
      </top>
      <bottom style="thin">
        <color indexed="15"/>
      </bottom>
      <diagonal/>
    </border>
    <border>
      <left/>
      <right style="medium">
        <color indexed="44"/>
      </right>
      <top style="thin">
        <color indexed="15"/>
      </top>
      <bottom style="thin">
        <color indexed="15"/>
      </bottom>
      <diagonal/>
    </border>
    <border>
      <left style="thin">
        <color indexed="15"/>
      </left>
      <right style="thin">
        <color indexed="15"/>
      </right>
      <top style="thin">
        <color indexed="15"/>
      </top>
      <bottom/>
      <diagonal/>
    </border>
    <border>
      <left style="thin">
        <color indexed="15"/>
      </left>
      <right style="thin">
        <color indexed="15"/>
      </right>
      <top style="thin">
        <color indexed="15"/>
      </top>
      <bottom style="medium">
        <color indexed="44"/>
      </bottom>
      <diagonal/>
    </border>
    <border>
      <left/>
      <right/>
      <top style="thin">
        <color indexed="15"/>
      </top>
      <bottom style="medium">
        <color indexed="44"/>
      </bottom>
      <diagonal/>
    </border>
    <border>
      <left/>
      <right style="medium">
        <color indexed="44"/>
      </right>
      <top style="thin">
        <color indexed="15"/>
      </top>
      <bottom style="medium">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44"/>
      </left>
      <right/>
      <top/>
      <bottom/>
      <diagonal/>
    </border>
    <border>
      <left style="thin">
        <color indexed="44"/>
      </left>
      <right style="thin">
        <color indexed="64"/>
      </right>
      <top style="medium">
        <color indexed="44"/>
      </top>
      <bottom style="thin">
        <color indexed="44"/>
      </bottom>
      <diagonal/>
    </border>
    <border>
      <left style="thin">
        <color indexed="64"/>
      </left>
      <right style="thin">
        <color indexed="64"/>
      </right>
      <top style="medium">
        <color indexed="44"/>
      </top>
      <bottom/>
      <diagonal/>
    </border>
    <border>
      <left/>
      <right/>
      <top style="thin">
        <color indexed="15"/>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3" fillId="0" borderId="0"/>
    <xf numFmtId="0" fontId="6" fillId="0" borderId="0" applyNumberFormat="0" applyFill="0" applyBorder="0" applyAlignment="0" applyProtection="0"/>
    <xf numFmtId="0" fontId="7" fillId="0" borderId="18" applyNumberFormat="0" applyFill="0" applyAlignment="0" applyProtection="0"/>
    <xf numFmtId="0" fontId="8" fillId="0" borderId="19" applyNumberFormat="0" applyFill="0" applyAlignment="0" applyProtection="0"/>
    <xf numFmtId="0" fontId="9" fillId="0" borderId="20"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21" applyNumberFormat="0" applyAlignment="0" applyProtection="0"/>
    <xf numFmtId="0" fontId="14" fillId="8" borderId="22" applyNumberFormat="0" applyAlignment="0" applyProtection="0"/>
    <xf numFmtId="0" fontId="15" fillId="8" borderId="21" applyNumberFormat="0" applyAlignment="0" applyProtection="0"/>
    <xf numFmtId="0" fontId="16" fillId="0" borderId="23" applyNumberFormat="0" applyFill="0" applyAlignment="0" applyProtection="0"/>
    <xf numFmtId="0" fontId="17" fillId="9" borderId="24" applyNumberFormat="0" applyAlignment="0" applyProtection="0"/>
    <xf numFmtId="0" fontId="18" fillId="0" borderId="0" applyNumberFormat="0" applyFill="0" applyBorder="0" applyAlignment="0" applyProtection="0"/>
    <xf numFmtId="0" fontId="5" fillId="10" borderId="25" applyNumberFormat="0" applyFont="0" applyAlignment="0" applyProtection="0"/>
    <xf numFmtId="0" fontId="19" fillId="0" borderId="0" applyNumberFormat="0" applyFill="0" applyBorder="0" applyAlignment="0" applyProtection="0"/>
    <xf numFmtId="0" fontId="1" fillId="0" borderId="26" applyNumberFormat="0" applyFill="0" applyAlignment="0" applyProtection="0"/>
    <xf numFmtId="0" fontId="20"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0" fillId="34" borderId="0" applyNumberFormat="0" applyBorder="0" applyAlignment="0" applyProtection="0"/>
  </cellStyleXfs>
  <cellXfs count="82">
    <xf numFmtId="0" fontId="0" fillId="0" borderId="0" xfId="0"/>
    <xf numFmtId="0" fontId="2" fillId="2" borderId="1" xfId="0" applyFont="1" applyFill="1" applyBorder="1" applyAlignment="1" applyProtection="1">
      <alignment horizontal="center" vertical="center" wrapText="1"/>
    </xf>
    <xf numFmtId="1" fontId="3" fillId="0" borderId="2" xfId="0" applyNumberFormat="1" applyFont="1" applyBorder="1" applyAlignment="1" applyProtection="1">
      <alignment horizontal="left" vertical="top"/>
      <protection locked="0"/>
    </xf>
    <xf numFmtId="1" fontId="3" fillId="0" borderId="3" xfId="0" applyNumberFormat="1" applyFont="1" applyBorder="1" applyAlignment="1" applyProtection="1">
      <alignment horizontal="left" vertical="top"/>
      <protection locked="0"/>
    </xf>
    <xf numFmtId="0" fontId="2" fillId="2" borderId="4"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1" fontId="3" fillId="0" borderId="3" xfId="0" applyNumberFormat="1" applyFont="1" applyBorder="1" applyAlignment="1" applyProtection="1">
      <alignment horizontal="center" vertical="center"/>
      <protection locked="0"/>
    </xf>
    <xf numFmtId="1" fontId="3" fillId="0" borderId="3" xfId="0" applyNumberFormat="1" applyFont="1" applyBorder="1" applyAlignment="1" applyProtection="1">
      <alignment horizontal="center" vertical="top"/>
      <protection locked="0"/>
    </xf>
    <xf numFmtId="2" fontId="4" fillId="3" borderId="8" xfId="1" applyNumberFormat="1" applyFont="1" applyFill="1" applyBorder="1" applyAlignment="1" applyProtection="1">
      <alignment horizontal="center" vertical="center"/>
      <protection hidden="1"/>
    </xf>
    <xf numFmtId="2" fontId="4" fillId="3" borderId="9" xfId="1" applyNumberFormat="1" applyFont="1" applyFill="1" applyBorder="1" applyAlignment="1" applyProtection="1">
      <alignment horizontal="center" vertical="center"/>
      <protection hidden="1"/>
    </xf>
    <xf numFmtId="1" fontId="3" fillId="0" borderId="14" xfId="0" applyNumberFormat="1" applyFont="1" applyBorder="1" applyAlignment="1" applyProtection="1">
      <alignment horizontal="left" vertical="top"/>
      <protection locked="0"/>
    </xf>
    <xf numFmtId="1" fontId="3" fillId="0" borderId="15" xfId="0" applyNumberFormat="1" applyFont="1" applyBorder="1" applyAlignment="1" applyProtection="1">
      <alignment horizontal="left"/>
      <protection locked="0"/>
    </xf>
    <xf numFmtId="1" fontId="3" fillId="0" borderId="14" xfId="0" applyNumberFormat="1" applyFont="1" applyBorder="1" applyAlignment="1" applyProtection="1">
      <alignment horizontal="center" vertical="center"/>
      <protection locked="0"/>
    </xf>
    <xf numFmtId="1" fontId="3" fillId="0" borderId="14" xfId="0" applyNumberFormat="1" applyFont="1" applyBorder="1" applyAlignment="1" applyProtection="1">
      <alignment horizontal="center" vertical="top"/>
      <protection locked="0"/>
    </xf>
    <xf numFmtId="0" fontId="0" fillId="0" borderId="0" xfId="0" applyAlignment="1">
      <alignment horizontal="left"/>
    </xf>
    <xf numFmtId="0" fontId="0" fillId="0" borderId="0" xfId="0" applyNumberFormat="1"/>
    <xf numFmtId="0" fontId="0" fillId="0" borderId="0" xfId="0" pivotButton="1"/>
    <xf numFmtId="0" fontId="1" fillId="0" borderId="0" xfId="0" applyFont="1"/>
    <xf numFmtId="0" fontId="0" fillId="0" borderId="0" xfId="0" applyFont="1" applyAlignment="1">
      <alignment wrapText="1"/>
    </xf>
    <xf numFmtId="0" fontId="0" fillId="0" borderId="0" xfId="0" applyAlignment="1">
      <alignment wrapText="1"/>
    </xf>
    <xf numFmtId="0" fontId="3" fillId="0" borderId="12" xfId="0" applyFont="1" applyBorder="1" applyAlignment="1" applyProtection="1">
      <alignment horizontal="center" wrapText="1"/>
      <protection locked="0"/>
    </xf>
    <xf numFmtId="0" fontId="3" fillId="0" borderId="13" xfId="0" applyFont="1" applyBorder="1" applyAlignment="1" applyProtection="1">
      <alignment horizontal="center" wrapText="1"/>
      <protection locked="0"/>
    </xf>
    <xf numFmtId="0" fontId="3" fillId="0" borderId="16" xfId="0" applyFont="1" applyBorder="1" applyAlignment="1" applyProtection="1">
      <alignment horizontal="center" wrapText="1"/>
      <protection locked="0"/>
    </xf>
    <xf numFmtId="0" fontId="3" fillId="0" borderId="17" xfId="0" applyFont="1" applyBorder="1" applyAlignment="1" applyProtection="1">
      <alignment horizontal="center" wrapText="1"/>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2" fillId="2" borderId="6" xfId="0" applyFont="1" applyFill="1" applyBorder="1" applyAlignment="1" applyProtection="1">
      <alignment horizontal="center" vertical="center" wrapText="1"/>
    </xf>
    <xf numFmtId="0" fontId="2" fillId="2" borderId="7" xfId="0" applyFont="1" applyFill="1" applyBorder="1" applyAlignment="1" applyProtection="1">
      <alignment horizontal="center" vertical="center" wrapText="1"/>
    </xf>
    <xf numFmtId="0" fontId="3" fillId="0" borderId="10" xfId="0" applyFont="1" applyBorder="1" applyAlignment="1" applyProtection="1">
      <alignment horizontal="center"/>
      <protection locked="0"/>
    </xf>
    <xf numFmtId="0" fontId="3" fillId="0" borderId="11" xfId="0" applyFont="1" applyBorder="1" applyAlignment="1" applyProtection="1">
      <alignment horizontal="center"/>
      <protection locked="0"/>
    </xf>
    <xf numFmtId="2" fontId="4" fillId="3" borderId="27" xfId="1" applyNumberFormat="1" applyFont="1" applyFill="1" applyBorder="1" applyAlignment="1" applyProtection="1">
      <alignment horizontal="center" vertical="center"/>
      <protection hidden="1"/>
    </xf>
    <xf numFmtId="2" fontId="4" fillId="3" borderId="28" xfId="1" applyNumberFormat="1" applyFont="1" applyFill="1" applyBorder="1" applyAlignment="1" applyProtection="1">
      <alignment horizontal="center" vertical="center"/>
      <protection hidden="1"/>
    </xf>
    <xf numFmtId="2" fontId="4" fillId="3" borderId="29" xfId="1" applyNumberFormat="1" applyFont="1" applyFill="1" applyBorder="1" applyAlignment="1" applyProtection="1">
      <alignment horizontal="center" vertical="center"/>
      <protection hidden="1"/>
    </xf>
    <xf numFmtId="0" fontId="3" fillId="0" borderId="10" xfId="0" applyFont="1" applyBorder="1" applyAlignment="1" applyProtection="1">
      <alignment horizontal="center" wrapText="1"/>
      <protection locked="0"/>
    </xf>
    <xf numFmtId="0" fontId="0" fillId="0" borderId="30" xfId="0" applyBorder="1" applyAlignment="1">
      <alignment horizontal="center"/>
    </xf>
    <xf numFmtId="1" fontId="4" fillId="3" borderId="9" xfId="1" applyNumberFormat="1" applyFont="1" applyFill="1" applyBorder="1" applyAlignment="1" applyProtection="1">
      <alignment horizontal="center" vertical="center"/>
      <protection hidden="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31" xfId="0" applyBorder="1"/>
    <xf numFmtId="0" fontId="0" fillId="0" borderId="31" xfId="0" applyBorder="1" applyAlignment="1">
      <alignment wrapText="1"/>
    </xf>
    <xf numFmtId="0" fontId="1" fillId="0" borderId="31" xfId="0" applyFont="1" applyBorder="1"/>
    <xf numFmtId="0" fontId="0" fillId="0" borderId="0" xfId="0" applyFill="1" applyBorder="1"/>
    <xf numFmtId="0" fontId="0" fillId="0" borderId="31" xfId="0" applyBorder="1" applyAlignment="1">
      <alignment horizontal="left" vertical="top" wrapText="1"/>
    </xf>
    <xf numFmtId="0" fontId="0" fillId="0" borderId="31" xfId="0" applyFill="1" applyBorder="1"/>
    <xf numFmtId="0" fontId="0" fillId="36" borderId="32" xfId="0" applyFill="1" applyBorder="1" applyAlignment="1">
      <alignment horizontal="center" vertical="top"/>
    </xf>
    <xf numFmtId="0" fontId="1" fillId="0" borderId="31" xfId="0" applyFont="1" applyFill="1" applyBorder="1"/>
    <xf numFmtId="0" fontId="0" fillId="36" borderId="32" xfId="0" applyFill="1" applyBorder="1" applyAlignment="1">
      <alignment vertical="top"/>
    </xf>
    <xf numFmtId="0" fontId="0" fillId="0" borderId="0" xfId="0" applyAlignment="1">
      <alignment horizontal="left" vertical="top"/>
    </xf>
    <xf numFmtId="0" fontId="0" fillId="36" borderId="34" xfId="0" applyFill="1" applyBorder="1" applyAlignment="1">
      <alignment horizontal="center" vertical="top"/>
    </xf>
    <xf numFmtId="0" fontId="0" fillId="0" borderId="0" xfId="0" applyFill="1" applyBorder="1" applyAlignment="1">
      <alignment vertical="top"/>
    </xf>
    <xf numFmtId="0" fontId="0" fillId="0" borderId="31" xfId="0" applyBorder="1"/>
    <xf numFmtId="0" fontId="0" fillId="0" borderId="31" xfId="0" applyBorder="1"/>
    <xf numFmtId="0" fontId="0" fillId="0" borderId="31" xfId="0" applyBorder="1"/>
    <xf numFmtId="0" fontId="0" fillId="0" borderId="31" xfId="0" applyBorder="1"/>
    <xf numFmtId="0" fontId="0" fillId="36" borderId="33" xfId="0" applyFill="1" applyBorder="1" applyAlignment="1">
      <alignment vertical="top"/>
    </xf>
    <xf numFmtId="0" fontId="1" fillId="36" borderId="31" xfId="0" applyFont="1" applyFill="1" applyBorder="1"/>
    <xf numFmtId="0" fontId="0" fillId="0" borderId="0" xfId="0"/>
    <xf numFmtId="0" fontId="0" fillId="0" borderId="31" xfId="0" applyBorder="1"/>
    <xf numFmtId="0" fontId="0" fillId="0" borderId="31" xfId="0" applyBorder="1"/>
    <xf numFmtId="0" fontId="0" fillId="0" borderId="0" xfId="0"/>
    <xf numFmtId="0" fontId="0" fillId="0" borderId="0" xfId="0"/>
    <xf numFmtId="0" fontId="0" fillId="0" borderId="31" xfId="0" applyBorder="1"/>
    <xf numFmtId="0" fontId="0" fillId="0" borderId="31" xfId="0" applyBorder="1"/>
    <xf numFmtId="0" fontId="0" fillId="0" borderId="31" xfId="0" applyBorder="1"/>
    <xf numFmtId="0" fontId="0" fillId="0" borderId="31" xfId="0" applyBorder="1"/>
    <xf numFmtId="0" fontId="0" fillId="0" borderId="0" xfId="0"/>
    <xf numFmtId="0" fontId="0" fillId="0" borderId="31" xfId="0" applyBorder="1"/>
    <xf numFmtId="0" fontId="0" fillId="0" borderId="31" xfId="0" applyBorder="1"/>
    <xf numFmtId="0" fontId="0" fillId="36" borderId="32" xfId="0" applyFill="1" applyBorder="1" applyAlignment="1"/>
    <xf numFmtId="0" fontId="0" fillId="0" borderId="0" xfId="0" applyFill="1" applyBorder="1" applyAlignment="1">
      <alignment horizontal="center"/>
    </xf>
    <xf numFmtId="0" fontId="0" fillId="0" borderId="0" xfId="0" applyFill="1" applyBorder="1" applyAlignment="1"/>
    <xf numFmtId="0" fontId="0" fillId="36" borderId="33" xfId="0" applyFill="1" applyBorder="1" applyAlignment="1"/>
    <xf numFmtId="0" fontId="0" fillId="0" borderId="0" xfId="0"/>
    <xf numFmtId="14" fontId="0" fillId="0" borderId="31" xfId="0" applyNumberFormat="1" applyBorder="1"/>
    <xf numFmtId="0" fontId="0" fillId="0" borderId="35" xfId="0" applyFill="1" applyBorder="1"/>
    <xf numFmtId="0" fontId="0" fillId="35" borderId="31" xfId="0" applyFill="1" applyBorder="1"/>
    <xf numFmtId="0" fontId="0" fillId="35" borderId="31" xfId="0" applyFill="1" applyBorder="1" applyAlignment="1">
      <alignment wrapText="1"/>
    </xf>
    <xf numFmtId="0" fontId="0" fillId="0" borderId="31" xfId="0" applyFill="1" applyBorder="1" applyAlignment="1">
      <alignment wrapText="1"/>
    </xf>
    <xf numFmtId="0" fontId="0" fillId="36" borderId="34" xfId="0" applyFill="1" applyBorder="1" applyAlignment="1">
      <alignment horizontal="center" wrapText="1"/>
    </xf>
    <xf numFmtId="0" fontId="0" fillId="36" borderId="32" xfId="0" applyFill="1" applyBorder="1" applyAlignment="1">
      <alignment horizontal="center" wrapText="1"/>
    </xf>
    <xf numFmtId="0" fontId="0" fillId="0" borderId="35" xfId="0" applyFill="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#REF!</c:f>
              <c:strCache>
                <c:ptCount val="1"/>
                <c:pt idx="0">
                  <c:v>Available Days during Sprint </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numCache>
            </c:numRef>
          </c:val>
        </c:ser>
        <c:ser>
          <c:idx val="1"/>
          <c:order val="1"/>
          <c:tx>
            <c:strRef>
              <c:f>#REF!</c:f>
              <c:strCache>
                <c:ptCount val="1"/>
                <c:pt idx="0">
                  <c:v>Leaves(Sick,OOO,Vacation,Training)</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1</c:v>
                </c:pt>
                <c:pt idx="1">
                  <c:v>1</c:v>
                </c:pt>
                <c:pt idx="2">
                  <c:v>2</c:v>
                </c:pt>
                <c:pt idx="3">
                  <c:v>5</c:v>
                </c:pt>
                <c:pt idx="4">
                  <c:v>1</c:v>
                </c:pt>
                <c:pt idx="5">
                  <c:v>5</c:v>
                </c:pt>
                <c:pt idx="12">
                  <c:v>1</c:v>
                </c:pt>
                <c:pt idx="13">
                  <c:v>2</c:v>
                </c:pt>
              </c:numCache>
            </c:numRef>
          </c:val>
        </c:ser>
        <c:ser>
          <c:idx val="2"/>
          <c:order val="2"/>
          <c:tx>
            <c:strRef>
              <c:f>#REF!</c:f>
              <c:strCache>
                <c:ptCount val="1"/>
                <c:pt idx="0">
                  <c:v>Available Hrs per Day</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8</c:v>
                </c:pt>
                <c:pt idx="1">
                  <c:v>8</c:v>
                </c:pt>
                <c:pt idx="2">
                  <c:v>8</c:v>
                </c:pt>
                <c:pt idx="3">
                  <c:v>8</c:v>
                </c:pt>
                <c:pt idx="4">
                  <c:v>8</c:v>
                </c:pt>
                <c:pt idx="5">
                  <c:v>8</c:v>
                </c:pt>
                <c:pt idx="6">
                  <c:v>8</c:v>
                </c:pt>
                <c:pt idx="7">
                  <c:v>8</c:v>
                </c:pt>
                <c:pt idx="8">
                  <c:v>8</c:v>
                </c:pt>
                <c:pt idx="9">
                  <c:v>8</c:v>
                </c:pt>
                <c:pt idx="10">
                  <c:v>8</c:v>
                </c:pt>
                <c:pt idx="11">
                  <c:v>8</c:v>
                </c:pt>
                <c:pt idx="12">
                  <c:v>8</c:v>
                </c:pt>
                <c:pt idx="13">
                  <c:v>8</c:v>
                </c:pt>
              </c:numCache>
            </c:numRef>
          </c:val>
        </c:ser>
        <c:ser>
          <c:idx val="3"/>
          <c:order val="3"/>
          <c:tx>
            <c:strRef>
              <c:f>#REF!</c:f>
              <c:strCache>
                <c:ptCount val="1"/>
                <c:pt idx="0">
                  <c:v>Total Available Hrs per Sprint</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72</c:v>
                </c:pt>
                <c:pt idx="1">
                  <c:v>72</c:v>
                </c:pt>
                <c:pt idx="2">
                  <c:v>64</c:v>
                </c:pt>
                <c:pt idx="3">
                  <c:v>40</c:v>
                </c:pt>
                <c:pt idx="4">
                  <c:v>72</c:v>
                </c:pt>
                <c:pt idx="5">
                  <c:v>40</c:v>
                </c:pt>
                <c:pt idx="6">
                  <c:v>80</c:v>
                </c:pt>
                <c:pt idx="7">
                  <c:v>80</c:v>
                </c:pt>
                <c:pt idx="8">
                  <c:v>80</c:v>
                </c:pt>
                <c:pt idx="9">
                  <c:v>80</c:v>
                </c:pt>
                <c:pt idx="10">
                  <c:v>80</c:v>
                </c:pt>
                <c:pt idx="11">
                  <c:v>80</c:v>
                </c:pt>
                <c:pt idx="12">
                  <c:v>72</c:v>
                </c:pt>
                <c:pt idx="13">
                  <c:v>64</c:v>
                </c:pt>
              </c:numCache>
            </c:numRef>
          </c:val>
        </c:ser>
        <c:ser>
          <c:idx val="4"/>
          <c:order val="4"/>
          <c:tx>
            <c:strRef>
              <c:f>#REF!</c:f>
              <c:strCache>
                <c:ptCount val="1"/>
                <c:pt idx="0">
                  <c:v>Hours Spent on Sprint Ceromonies</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13.049999999999999</c:v>
                </c:pt>
                <c:pt idx="1">
                  <c:v>13.049999999999999</c:v>
                </c:pt>
                <c:pt idx="2">
                  <c:v>11.6</c:v>
                </c:pt>
                <c:pt idx="3">
                  <c:v>7.25</c:v>
                </c:pt>
                <c:pt idx="4">
                  <c:v>13.049999999999999</c:v>
                </c:pt>
                <c:pt idx="5">
                  <c:v>7.25</c:v>
                </c:pt>
                <c:pt idx="6">
                  <c:v>14.5</c:v>
                </c:pt>
                <c:pt idx="7">
                  <c:v>14.5</c:v>
                </c:pt>
                <c:pt idx="8">
                  <c:v>14.5</c:v>
                </c:pt>
                <c:pt idx="9">
                  <c:v>14.5</c:v>
                </c:pt>
                <c:pt idx="10">
                  <c:v>14.5</c:v>
                </c:pt>
                <c:pt idx="11">
                  <c:v>14.5</c:v>
                </c:pt>
                <c:pt idx="12">
                  <c:v>13.049999999999999</c:v>
                </c:pt>
                <c:pt idx="13">
                  <c:v>11.6</c:v>
                </c:pt>
              </c:numCache>
            </c:numRef>
          </c:val>
        </c:ser>
        <c:ser>
          <c:idx val="5"/>
          <c:order val="5"/>
          <c:tx>
            <c:strRef>
              <c:f>#REF!</c:f>
              <c:strCache>
                <c:ptCount val="1"/>
                <c:pt idx="0">
                  <c:v>Ge meetings/Emails</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13.5</c:v>
                </c:pt>
                <c:pt idx="1">
                  <c:v>13.5</c:v>
                </c:pt>
                <c:pt idx="2">
                  <c:v>12</c:v>
                </c:pt>
                <c:pt idx="3">
                  <c:v>7.5</c:v>
                </c:pt>
                <c:pt idx="4">
                  <c:v>13.5</c:v>
                </c:pt>
                <c:pt idx="5">
                  <c:v>7.5</c:v>
                </c:pt>
                <c:pt idx="6">
                  <c:v>15</c:v>
                </c:pt>
                <c:pt idx="7">
                  <c:v>15</c:v>
                </c:pt>
                <c:pt idx="8">
                  <c:v>15</c:v>
                </c:pt>
                <c:pt idx="9">
                  <c:v>15</c:v>
                </c:pt>
                <c:pt idx="10">
                  <c:v>15</c:v>
                </c:pt>
                <c:pt idx="11">
                  <c:v>15</c:v>
                </c:pt>
                <c:pt idx="12">
                  <c:v>13.5</c:v>
                </c:pt>
                <c:pt idx="13">
                  <c:v>12</c:v>
                </c:pt>
              </c:numCache>
            </c:numRef>
          </c:val>
        </c:ser>
        <c:ser>
          <c:idx val="6"/>
          <c:order val="6"/>
          <c:tx>
            <c:strRef>
              <c:f>#REF!</c:f>
              <c:strCache>
                <c:ptCount val="1"/>
                <c:pt idx="0">
                  <c:v>Support</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3">
                  <c:v>12</c:v>
                </c:pt>
                <c:pt idx="5">
                  <c:v>12</c:v>
                </c:pt>
                <c:pt idx="7">
                  <c:v>20</c:v>
                </c:pt>
                <c:pt idx="10">
                  <c:v>50</c:v>
                </c:pt>
                <c:pt idx="11">
                  <c:v>40</c:v>
                </c:pt>
              </c:numCache>
            </c:numRef>
          </c:val>
        </c:ser>
        <c:ser>
          <c:idx val="7"/>
          <c:order val="7"/>
          <c:tx>
            <c:strRef>
              <c:f>#REF!</c:f>
              <c:strCache>
                <c:ptCount val="1"/>
                <c:pt idx="0">
                  <c:v>Total Available Hours</c:v>
                </c:pt>
              </c:strCache>
            </c:strRef>
          </c:tx>
          <c:invertIfNegative val="0"/>
          <c:cat>
            <c:strRef>
              <c:f>#REF!</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Binu Mohan</c:v>
                </c:pt>
                <c:pt idx="9">
                  <c:v>Ramesh, Dhivyabharathi</c:v>
                </c:pt>
                <c:pt idx="10">
                  <c:v>Gopi Mottai</c:v>
                </c:pt>
                <c:pt idx="11">
                  <c:v>PreetiSagar Godi</c:v>
                </c:pt>
                <c:pt idx="12">
                  <c:v>Saraswathi Nagaraj</c:v>
                </c:pt>
                <c:pt idx="13">
                  <c:v>Suvarna Dmello</c:v>
                </c:pt>
              </c:strCache>
            </c:strRef>
          </c:cat>
          <c:val>
            <c:numRef>
              <c:f>#REF!</c:f>
              <c:numCache>
                <c:formatCode>General</c:formatCode>
                <c:ptCount val="14"/>
                <c:pt idx="0">
                  <c:v>45.45</c:v>
                </c:pt>
                <c:pt idx="1">
                  <c:v>45.45</c:v>
                </c:pt>
                <c:pt idx="2">
                  <c:v>40.4</c:v>
                </c:pt>
                <c:pt idx="3">
                  <c:v>13.25</c:v>
                </c:pt>
                <c:pt idx="4">
                  <c:v>45.45</c:v>
                </c:pt>
                <c:pt idx="5">
                  <c:v>13.25</c:v>
                </c:pt>
                <c:pt idx="6">
                  <c:v>50.5</c:v>
                </c:pt>
                <c:pt idx="7">
                  <c:v>30.5</c:v>
                </c:pt>
                <c:pt idx="8">
                  <c:v>50.5</c:v>
                </c:pt>
                <c:pt idx="9">
                  <c:v>50.5</c:v>
                </c:pt>
                <c:pt idx="10">
                  <c:v>0.5</c:v>
                </c:pt>
                <c:pt idx="11">
                  <c:v>10.5</c:v>
                </c:pt>
                <c:pt idx="12">
                  <c:v>45.45</c:v>
                </c:pt>
                <c:pt idx="13">
                  <c:v>40.4</c:v>
                </c:pt>
              </c:numCache>
            </c:numRef>
          </c:val>
        </c:ser>
        <c:dLbls>
          <c:showLegendKey val="0"/>
          <c:showVal val="0"/>
          <c:showCatName val="0"/>
          <c:showSerName val="0"/>
          <c:showPercent val="0"/>
          <c:showBubbleSize val="0"/>
        </c:dLbls>
        <c:gapWidth val="150"/>
        <c:axId val="115460736"/>
        <c:axId val="116654464"/>
      </c:barChart>
      <c:catAx>
        <c:axId val="115460736"/>
        <c:scaling>
          <c:orientation val="minMax"/>
        </c:scaling>
        <c:delete val="0"/>
        <c:axPos val="b"/>
        <c:majorTickMark val="out"/>
        <c:minorTickMark val="none"/>
        <c:tickLblPos val="nextTo"/>
        <c:crossAx val="116654464"/>
        <c:crosses val="autoZero"/>
        <c:auto val="1"/>
        <c:lblAlgn val="ctr"/>
        <c:lblOffset val="100"/>
        <c:noMultiLvlLbl val="0"/>
      </c:catAx>
      <c:valAx>
        <c:axId val="116654464"/>
        <c:scaling>
          <c:orientation val="minMax"/>
        </c:scaling>
        <c:delete val="0"/>
        <c:axPos val="l"/>
        <c:majorGridlines/>
        <c:numFmt formatCode="General" sourceLinked="1"/>
        <c:majorTickMark val="out"/>
        <c:minorTickMark val="none"/>
        <c:tickLblPos val="nextTo"/>
        <c:crossAx val="11546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pivotFmt>
      <c:pivotFmt>
        <c:idx val="3"/>
        <c:marker>
          <c:symbol val="none"/>
        </c:marker>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s>
    <c:plotArea>
      <c:layout/>
      <c:barChart>
        <c:barDir val="col"/>
        <c:grouping val="clustered"/>
        <c:varyColors val="0"/>
        <c:ser>
          <c:idx val="0"/>
          <c:order val="0"/>
          <c:tx>
            <c:v>Sum of Total Available Hrs per Sprint</c:v>
          </c:tx>
          <c:invertIfNegative val="0"/>
          <c:dLbls>
            <c:txPr>
              <a:bodyPr/>
              <a:lstStyle/>
              <a:p>
                <a:pPr>
                  <a:defRPr/>
                </a:pPr>
                <a:endParaRPr lang="en-US"/>
              </a:p>
            </c:txPr>
            <c:showLegendKey val="0"/>
            <c:showVal val="1"/>
            <c:showCatName val="0"/>
            <c:showSerName val="0"/>
            <c:showPercent val="0"/>
            <c:showBubbleSize val="0"/>
            <c:showLeaderLines val="0"/>
          </c:dLbls>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80</c:v>
              </c:pt>
              <c:pt idx="1">
                <c:v>40</c:v>
              </c:pt>
              <c:pt idx="2">
                <c:v>72</c:v>
              </c:pt>
              <c:pt idx="3">
                <c:v>72</c:v>
              </c:pt>
              <c:pt idx="4">
                <c:v>80</c:v>
              </c:pt>
              <c:pt idx="5">
                <c:v>72</c:v>
              </c:pt>
              <c:pt idx="6">
                <c:v>40</c:v>
              </c:pt>
              <c:pt idx="7">
                <c:v>80</c:v>
              </c:pt>
              <c:pt idx="8">
                <c:v>80</c:v>
              </c:pt>
              <c:pt idx="9">
                <c:v>80</c:v>
              </c:pt>
              <c:pt idx="10">
                <c:v>72</c:v>
              </c:pt>
              <c:pt idx="11">
                <c:v>80</c:v>
              </c:pt>
              <c:pt idx="12">
                <c:v>64</c:v>
              </c:pt>
              <c:pt idx="13">
                <c:v>64</c:v>
              </c:pt>
            </c:numLit>
          </c:val>
        </c:ser>
        <c:ser>
          <c:idx val="1"/>
          <c:order val="1"/>
          <c:tx>
            <c:v>Sum of Hours Spent on Sprint Ceromonies</c:v>
          </c:tx>
          <c:invertIfNegative val="0"/>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14.5</c:v>
              </c:pt>
              <c:pt idx="1">
                <c:v>7.25</c:v>
              </c:pt>
              <c:pt idx="2">
                <c:v>13.049999999999999</c:v>
              </c:pt>
              <c:pt idx="3">
                <c:v>13.049999999999999</c:v>
              </c:pt>
              <c:pt idx="4">
                <c:v>14.5</c:v>
              </c:pt>
              <c:pt idx="5">
                <c:v>13.049999999999999</c:v>
              </c:pt>
              <c:pt idx="6">
                <c:v>7.25</c:v>
              </c:pt>
              <c:pt idx="7">
                <c:v>14.5</c:v>
              </c:pt>
              <c:pt idx="8">
                <c:v>14.5</c:v>
              </c:pt>
              <c:pt idx="9">
                <c:v>14.5</c:v>
              </c:pt>
              <c:pt idx="10">
                <c:v>13.049999999999999</c:v>
              </c:pt>
              <c:pt idx="11">
                <c:v>14.5</c:v>
              </c:pt>
              <c:pt idx="12">
                <c:v>11.6</c:v>
              </c:pt>
              <c:pt idx="13">
                <c:v>11.6</c:v>
              </c:pt>
            </c:numLit>
          </c:val>
        </c:ser>
        <c:ser>
          <c:idx val="2"/>
          <c:order val="2"/>
          <c:tx>
            <c:v>Sum of Ge meetings/Emails</c:v>
          </c:tx>
          <c:invertIfNegative val="0"/>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15</c:v>
              </c:pt>
              <c:pt idx="1">
                <c:v>7.5</c:v>
              </c:pt>
              <c:pt idx="2">
                <c:v>13.5</c:v>
              </c:pt>
              <c:pt idx="3">
                <c:v>13.5</c:v>
              </c:pt>
              <c:pt idx="4">
                <c:v>15</c:v>
              </c:pt>
              <c:pt idx="5">
                <c:v>13.5</c:v>
              </c:pt>
              <c:pt idx="6">
                <c:v>7.5</c:v>
              </c:pt>
              <c:pt idx="7">
                <c:v>15</c:v>
              </c:pt>
              <c:pt idx="8">
                <c:v>15</c:v>
              </c:pt>
              <c:pt idx="9">
                <c:v>15</c:v>
              </c:pt>
              <c:pt idx="10">
                <c:v>13.5</c:v>
              </c:pt>
              <c:pt idx="11">
                <c:v>15</c:v>
              </c:pt>
              <c:pt idx="12">
                <c:v>12</c:v>
              </c:pt>
              <c:pt idx="13">
                <c:v>12</c:v>
              </c:pt>
            </c:numLit>
          </c:val>
        </c:ser>
        <c:ser>
          <c:idx val="3"/>
          <c:order val="3"/>
          <c:tx>
            <c:v>Sum of Total Available Hours</c:v>
          </c:tx>
          <c:invertIfNegative val="0"/>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50.5</c:v>
              </c:pt>
              <c:pt idx="1">
                <c:v>13.25</c:v>
              </c:pt>
              <c:pt idx="2">
                <c:v>45.45</c:v>
              </c:pt>
              <c:pt idx="3">
                <c:v>45.45</c:v>
              </c:pt>
              <c:pt idx="4">
                <c:v>0.5</c:v>
              </c:pt>
              <c:pt idx="5">
                <c:v>45.45</c:v>
              </c:pt>
              <c:pt idx="6">
                <c:v>13.25</c:v>
              </c:pt>
              <c:pt idx="7">
                <c:v>50.5</c:v>
              </c:pt>
              <c:pt idx="8">
                <c:v>10.5</c:v>
              </c:pt>
              <c:pt idx="9">
                <c:v>50.5</c:v>
              </c:pt>
              <c:pt idx="10">
                <c:v>45.45</c:v>
              </c:pt>
              <c:pt idx="11">
                <c:v>30.5</c:v>
              </c:pt>
              <c:pt idx="12">
                <c:v>40.4</c:v>
              </c:pt>
              <c:pt idx="13">
                <c:v>40.4</c:v>
              </c:pt>
            </c:numLit>
          </c:val>
        </c:ser>
        <c:ser>
          <c:idx val="4"/>
          <c:order val="4"/>
          <c:tx>
            <c:v>Sum of Hours spent on tasks</c:v>
          </c:tx>
          <c:invertIfNegative val="0"/>
          <c:dLbls>
            <c:txPr>
              <a:bodyPr/>
              <a:lstStyle/>
              <a:p>
                <a:pPr>
                  <a:defRPr/>
                </a:pPr>
                <a:endParaRPr lang="en-US"/>
              </a:p>
            </c:txPr>
            <c:showLegendKey val="0"/>
            <c:showVal val="1"/>
            <c:showCatName val="0"/>
            <c:showSerName val="0"/>
            <c:showPercent val="0"/>
            <c:showBubbleSize val="0"/>
            <c:showLeaderLines val="0"/>
          </c:dLbls>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50.5</c:v>
              </c:pt>
              <c:pt idx="1">
                <c:v>13.25</c:v>
              </c:pt>
              <c:pt idx="2">
                <c:v>45.45</c:v>
              </c:pt>
              <c:pt idx="3">
                <c:v>45.45</c:v>
              </c:pt>
              <c:pt idx="4">
                <c:v>0.5</c:v>
              </c:pt>
              <c:pt idx="5">
                <c:v>45.45</c:v>
              </c:pt>
              <c:pt idx="6">
                <c:v>13.25</c:v>
              </c:pt>
              <c:pt idx="7">
                <c:v>50.5</c:v>
              </c:pt>
              <c:pt idx="8">
                <c:v>10.5</c:v>
              </c:pt>
              <c:pt idx="9">
                <c:v>50.5</c:v>
              </c:pt>
              <c:pt idx="10">
                <c:v>45.45</c:v>
              </c:pt>
              <c:pt idx="11">
                <c:v>30.5</c:v>
              </c:pt>
              <c:pt idx="12">
                <c:v>40.4</c:v>
              </c:pt>
              <c:pt idx="13">
                <c:v>40.4</c:v>
              </c:pt>
            </c:numLit>
          </c:val>
        </c:ser>
        <c:ser>
          <c:idx val="5"/>
          <c:order val="5"/>
          <c:tx>
            <c:v>Count of Support</c:v>
          </c:tx>
          <c:invertIfNegative val="0"/>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0</c:v>
              </c:pt>
              <c:pt idx="1">
                <c:v>1</c:v>
              </c:pt>
              <c:pt idx="2">
                <c:v>0</c:v>
              </c:pt>
              <c:pt idx="3">
                <c:v>0</c:v>
              </c:pt>
              <c:pt idx="4">
                <c:v>1</c:v>
              </c:pt>
              <c:pt idx="5">
                <c:v>0</c:v>
              </c:pt>
              <c:pt idx="6">
                <c:v>1</c:v>
              </c:pt>
              <c:pt idx="7">
                <c:v>0</c:v>
              </c:pt>
              <c:pt idx="8">
                <c:v>1</c:v>
              </c:pt>
              <c:pt idx="9">
                <c:v>0</c:v>
              </c:pt>
              <c:pt idx="10">
                <c:v>0</c:v>
              </c:pt>
              <c:pt idx="11">
                <c:v>1</c:v>
              </c:pt>
              <c:pt idx="12">
                <c:v>0</c:v>
              </c:pt>
              <c:pt idx="13">
                <c:v>0</c:v>
              </c:pt>
            </c:numLit>
          </c:val>
        </c:ser>
        <c:ser>
          <c:idx val="6"/>
          <c:order val="6"/>
          <c:tx>
            <c:v>Sum of Resource Utilization (in %)</c:v>
          </c:tx>
          <c:invertIfNegative val="0"/>
          <c:dLbls>
            <c:txPr>
              <a:bodyPr/>
              <a:lstStyle/>
              <a:p>
                <a:pPr>
                  <a:defRPr/>
                </a:pPr>
                <a:endParaRPr lang="en-US"/>
              </a:p>
            </c:txPr>
            <c:showLegendKey val="0"/>
            <c:showVal val="1"/>
            <c:showCatName val="0"/>
            <c:showSerName val="0"/>
            <c:showPercent val="0"/>
            <c:showBubbleSize val="0"/>
            <c:showLeaderLines val="0"/>
          </c:dLbls>
          <c:cat>
            <c:strLit>
              <c:ptCount val="14"/>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strLit>
          </c:cat>
          <c:val>
            <c:numLit>
              <c:formatCode>General</c:formatCode>
              <c:ptCount val="1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numLit>
          </c:val>
        </c:ser>
        <c:dLbls>
          <c:showLegendKey val="0"/>
          <c:showVal val="0"/>
          <c:showCatName val="0"/>
          <c:showSerName val="0"/>
          <c:showPercent val="0"/>
          <c:showBubbleSize val="0"/>
        </c:dLbls>
        <c:gapWidth val="150"/>
        <c:axId val="116698112"/>
        <c:axId val="116716288"/>
      </c:barChart>
      <c:catAx>
        <c:axId val="116698112"/>
        <c:scaling>
          <c:orientation val="minMax"/>
        </c:scaling>
        <c:delete val="0"/>
        <c:axPos val="b"/>
        <c:majorTickMark val="out"/>
        <c:minorTickMark val="none"/>
        <c:tickLblPos val="nextTo"/>
        <c:crossAx val="116716288"/>
        <c:crosses val="autoZero"/>
        <c:auto val="1"/>
        <c:lblAlgn val="ctr"/>
        <c:lblOffset val="100"/>
        <c:noMultiLvlLbl val="0"/>
      </c:catAx>
      <c:valAx>
        <c:axId val="116716288"/>
        <c:scaling>
          <c:orientation val="minMax"/>
        </c:scaling>
        <c:delete val="0"/>
        <c:axPos val="l"/>
        <c:majorGridlines/>
        <c:numFmt formatCode="General" sourceLinked="1"/>
        <c:majorTickMark val="out"/>
        <c:minorTickMark val="none"/>
        <c:tickLblPos val="nextTo"/>
        <c:crossAx val="116698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#REF!</c:f>
              <c:strCache>
                <c:ptCount val="1"/>
                <c:pt idx="0">
                  <c:v>Velocity</c:v>
                </c:pt>
              </c:strCache>
            </c:strRef>
          </c:tx>
          <c:invertIfNegative val="0"/>
          <c:cat>
            <c:strRef>
              <c:f>#REF!</c:f>
              <c:strCache>
                <c:ptCount val="3"/>
                <c:pt idx="0">
                  <c:v>Support Iteration 1(02/01/2017 - 02/10/2017)</c:v>
                </c:pt>
                <c:pt idx="1">
                  <c:v>Support Iteration 2( 2/13/2017 - 2/28/2017)</c:v>
                </c:pt>
                <c:pt idx="2">
                  <c:v>Support Iteration 3(03/01/2017 - 03/15/2017)</c:v>
                </c:pt>
              </c:strCache>
            </c:strRef>
          </c:cat>
          <c:val>
            <c:numRef>
              <c:f>#REF!</c:f>
              <c:numCache>
                <c:formatCode>General</c:formatCode>
                <c:ptCount val="3"/>
                <c:pt idx="0">
                  <c:v>5</c:v>
                </c:pt>
                <c:pt idx="1">
                  <c:v>20</c:v>
                </c:pt>
                <c:pt idx="2">
                  <c:v>20</c:v>
                </c:pt>
              </c:numCache>
            </c:numRef>
          </c:val>
        </c:ser>
        <c:ser>
          <c:idx val="1"/>
          <c:order val="1"/>
          <c:tx>
            <c:strRef>
              <c:f>#REF!</c:f>
              <c:strCache>
                <c:ptCount val="1"/>
                <c:pt idx="0">
                  <c:v>No of days</c:v>
                </c:pt>
              </c:strCache>
            </c:strRef>
          </c:tx>
          <c:invertIfNegative val="0"/>
          <c:cat>
            <c:strRef>
              <c:f>#REF!</c:f>
              <c:strCache>
                <c:ptCount val="3"/>
                <c:pt idx="0">
                  <c:v>Support Iteration 1(02/01/2017 - 02/10/2017)</c:v>
                </c:pt>
                <c:pt idx="1">
                  <c:v>Support Iteration 2( 2/13/2017 - 2/28/2017)</c:v>
                </c:pt>
                <c:pt idx="2">
                  <c:v>Support Iteration 3(03/01/2017 - 03/15/2017)</c:v>
                </c:pt>
              </c:strCache>
            </c:strRef>
          </c:cat>
          <c:val>
            <c:numRef>
              <c:f>#REF!</c:f>
              <c:numCache>
                <c:formatCode>General</c:formatCode>
                <c:ptCount val="3"/>
                <c:pt idx="0">
                  <c:v>8</c:v>
                </c:pt>
                <c:pt idx="1">
                  <c:v>12</c:v>
                </c:pt>
                <c:pt idx="2">
                  <c:v>11</c:v>
                </c:pt>
              </c:numCache>
            </c:numRef>
          </c:val>
        </c:ser>
        <c:dLbls>
          <c:showLegendKey val="0"/>
          <c:showVal val="0"/>
          <c:showCatName val="0"/>
          <c:showSerName val="0"/>
          <c:showPercent val="0"/>
          <c:showBubbleSize val="0"/>
        </c:dLbls>
        <c:gapWidth val="150"/>
        <c:axId val="116770304"/>
        <c:axId val="116771840"/>
      </c:barChart>
      <c:catAx>
        <c:axId val="116770304"/>
        <c:scaling>
          <c:orientation val="minMax"/>
        </c:scaling>
        <c:delete val="0"/>
        <c:axPos val="b"/>
        <c:majorTickMark val="out"/>
        <c:minorTickMark val="none"/>
        <c:tickLblPos val="nextTo"/>
        <c:crossAx val="116771840"/>
        <c:crosses val="autoZero"/>
        <c:auto val="1"/>
        <c:lblAlgn val="ctr"/>
        <c:lblOffset val="100"/>
        <c:noMultiLvlLbl val="0"/>
      </c:catAx>
      <c:valAx>
        <c:axId val="116771840"/>
        <c:scaling>
          <c:orientation val="minMax"/>
        </c:scaling>
        <c:delete val="0"/>
        <c:axPos val="l"/>
        <c:majorGridlines/>
        <c:numFmt formatCode="General" sourceLinked="1"/>
        <c:majorTickMark val="out"/>
        <c:minorTickMark val="none"/>
        <c:tickLblPos val="nextTo"/>
        <c:crossAx val="116770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v>Sum of Velocity</c:v>
          </c:tx>
          <c:invertIfNegative val="0"/>
          <c:cat>
            <c:strLit>
              <c:ptCount val="2"/>
              <c:pt idx="0">
                <c:v>SDT Iteration 1(02/14/2017 - 02/27/2017)</c:v>
              </c:pt>
              <c:pt idx="1">
                <c:v>SDT Iteration 2(03/06/2017 - 03/10/2017)</c:v>
              </c:pt>
            </c:strLit>
          </c:cat>
          <c:val>
            <c:numLit>
              <c:formatCode>General</c:formatCode>
              <c:ptCount val="2"/>
              <c:pt idx="0">
                <c:v>50</c:v>
              </c:pt>
              <c:pt idx="1">
                <c:v>9</c:v>
              </c:pt>
            </c:numLit>
          </c:val>
        </c:ser>
        <c:ser>
          <c:idx val="1"/>
          <c:order val="1"/>
          <c:tx>
            <c:v>Sum of No of days</c:v>
          </c:tx>
          <c:invertIfNegative val="0"/>
          <c:cat>
            <c:strLit>
              <c:ptCount val="2"/>
              <c:pt idx="0">
                <c:v>SDT Iteration 1(02/14/2017 - 02/27/2017)</c:v>
              </c:pt>
              <c:pt idx="1">
                <c:v>SDT Iteration 2(03/06/2017 - 03/10/2017)</c:v>
              </c:pt>
            </c:strLit>
          </c:cat>
          <c:val>
            <c:numLit>
              <c:formatCode>General</c:formatCode>
              <c:ptCount val="2"/>
              <c:pt idx="0">
                <c:v>10</c:v>
              </c:pt>
              <c:pt idx="1">
                <c:v>5</c:v>
              </c:pt>
            </c:numLit>
          </c:val>
        </c:ser>
        <c:dLbls>
          <c:showLegendKey val="0"/>
          <c:showVal val="0"/>
          <c:showCatName val="0"/>
          <c:showSerName val="0"/>
          <c:showPercent val="0"/>
          <c:showBubbleSize val="0"/>
        </c:dLbls>
        <c:gapWidth val="150"/>
        <c:axId val="116792320"/>
        <c:axId val="116794112"/>
      </c:barChart>
      <c:catAx>
        <c:axId val="116792320"/>
        <c:scaling>
          <c:orientation val="minMax"/>
        </c:scaling>
        <c:delete val="0"/>
        <c:axPos val="b"/>
        <c:majorTickMark val="out"/>
        <c:minorTickMark val="none"/>
        <c:tickLblPos val="nextTo"/>
        <c:crossAx val="116794112"/>
        <c:crosses val="autoZero"/>
        <c:auto val="1"/>
        <c:lblAlgn val="ctr"/>
        <c:lblOffset val="100"/>
        <c:noMultiLvlLbl val="0"/>
      </c:catAx>
      <c:valAx>
        <c:axId val="116794112"/>
        <c:scaling>
          <c:orientation val="minMax"/>
        </c:scaling>
        <c:delete val="0"/>
        <c:axPos val="l"/>
        <c:majorGridlines/>
        <c:numFmt formatCode="General" sourceLinked="1"/>
        <c:majorTickMark val="out"/>
        <c:minorTickMark val="none"/>
        <c:tickLblPos val="nextTo"/>
        <c:crossAx val="11679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'ResUtilization(Mar20 -Mar 24)'!$B$20</c:f>
              <c:strCache>
                <c:ptCount val="1"/>
                <c:pt idx="0">
                  <c:v>Available Days during Sprint </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24)'!$B$21:$B$35</c:f>
              <c:numCache>
                <c:formatCode>0</c:formatCode>
                <c:ptCount val="14"/>
                <c:pt idx="0">
                  <c:v>5</c:v>
                </c:pt>
                <c:pt idx="1">
                  <c:v>5</c:v>
                </c:pt>
                <c:pt idx="2">
                  <c:v>5</c:v>
                </c:pt>
                <c:pt idx="3">
                  <c:v>5</c:v>
                </c:pt>
                <c:pt idx="4">
                  <c:v>5</c:v>
                </c:pt>
                <c:pt idx="5">
                  <c:v>5</c:v>
                </c:pt>
                <c:pt idx="6">
                  <c:v>5</c:v>
                </c:pt>
                <c:pt idx="7">
                  <c:v>5</c:v>
                </c:pt>
                <c:pt idx="8">
                  <c:v>5</c:v>
                </c:pt>
                <c:pt idx="9">
                  <c:v>5</c:v>
                </c:pt>
                <c:pt idx="10">
                  <c:v>5</c:v>
                </c:pt>
                <c:pt idx="11">
                  <c:v>5</c:v>
                </c:pt>
                <c:pt idx="12">
                  <c:v>5</c:v>
                </c:pt>
                <c:pt idx="13">
                  <c:v>5</c:v>
                </c:pt>
              </c:numCache>
            </c:numRef>
          </c:val>
        </c:ser>
        <c:ser>
          <c:idx val="1"/>
          <c:order val="1"/>
          <c:tx>
            <c:strRef>
              <c:f>'ResUtilization(Mar20 -Mar 24)'!$C$20</c:f>
              <c:strCache>
                <c:ptCount val="1"/>
                <c:pt idx="0">
                  <c:v>Leaves(Sick,OOO,Vacation,Training)</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24)'!$C$21:$C$35</c:f>
              <c:numCache>
                <c:formatCode>0</c:formatCode>
                <c:ptCount val="14"/>
              </c:numCache>
            </c:numRef>
          </c:val>
        </c:ser>
        <c:ser>
          <c:idx val="2"/>
          <c:order val="2"/>
          <c:tx>
            <c:strRef>
              <c:f>'ResUtilization(Mar20 -Mar 24)'!$D$20</c:f>
              <c:strCache>
                <c:ptCount val="1"/>
                <c:pt idx="0">
                  <c:v>Available Hrs per Day</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24)'!$D$21:$D$35</c:f>
              <c:numCache>
                <c:formatCode>0</c:formatCode>
                <c:ptCount val="14"/>
                <c:pt idx="0">
                  <c:v>8</c:v>
                </c:pt>
                <c:pt idx="1">
                  <c:v>8</c:v>
                </c:pt>
                <c:pt idx="2">
                  <c:v>8</c:v>
                </c:pt>
                <c:pt idx="3">
                  <c:v>8</c:v>
                </c:pt>
                <c:pt idx="4">
                  <c:v>8</c:v>
                </c:pt>
                <c:pt idx="5">
                  <c:v>8</c:v>
                </c:pt>
                <c:pt idx="6">
                  <c:v>8</c:v>
                </c:pt>
                <c:pt idx="7">
                  <c:v>8</c:v>
                </c:pt>
                <c:pt idx="8">
                  <c:v>8</c:v>
                </c:pt>
                <c:pt idx="9">
                  <c:v>8</c:v>
                </c:pt>
                <c:pt idx="10">
                  <c:v>8</c:v>
                </c:pt>
                <c:pt idx="11">
                  <c:v>8</c:v>
                </c:pt>
                <c:pt idx="12">
                  <c:v>8</c:v>
                </c:pt>
                <c:pt idx="13">
                  <c:v>8</c:v>
                </c:pt>
              </c:numCache>
            </c:numRef>
          </c:val>
        </c:ser>
        <c:ser>
          <c:idx val="3"/>
          <c:order val="3"/>
          <c:tx>
            <c:strRef>
              <c:f>'ResUtilization(Mar20 -Mar 24)'!$E$20</c:f>
              <c:strCache>
                <c:ptCount val="1"/>
                <c:pt idx="0">
                  <c:v>Total Available Hrs per Sprint</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24)'!$E$21:$E$35</c:f>
              <c:numCache>
                <c:formatCode>0.00</c:formatCode>
                <c:ptCount val="14"/>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numCache>
            </c:numRef>
          </c:val>
        </c:ser>
        <c:ser>
          <c:idx val="4"/>
          <c:order val="4"/>
          <c:tx>
            <c:strRef>
              <c:f>'ResUtilization(Mar20 -Mar 24)'!$F$20</c:f>
              <c:strCache>
                <c:ptCount val="1"/>
                <c:pt idx="0">
                  <c:v>Hours Spent on Sprint Ceromonies</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24)'!$F$21:$F$35</c:f>
              <c:numCache>
                <c:formatCode>0.00</c:formatCode>
                <c:ptCount val="14"/>
                <c:pt idx="0">
                  <c:v>7.25</c:v>
                </c:pt>
                <c:pt idx="1">
                  <c:v>7.25</c:v>
                </c:pt>
                <c:pt idx="2">
                  <c:v>7.25</c:v>
                </c:pt>
                <c:pt idx="3">
                  <c:v>7.25</c:v>
                </c:pt>
                <c:pt idx="4">
                  <c:v>7.25</c:v>
                </c:pt>
                <c:pt idx="5">
                  <c:v>7.25</c:v>
                </c:pt>
                <c:pt idx="6">
                  <c:v>7.25</c:v>
                </c:pt>
                <c:pt idx="7">
                  <c:v>7.25</c:v>
                </c:pt>
                <c:pt idx="8">
                  <c:v>7.25</c:v>
                </c:pt>
                <c:pt idx="9">
                  <c:v>7.25</c:v>
                </c:pt>
                <c:pt idx="10">
                  <c:v>7.25</c:v>
                </c:pt>
                <c:pt idx="11">
                  <c:v>7.25</c:v>
                </c:pt>
                <c:pt idx="12">
                  <c:v>7.25</c:v>
                </c:pt>
                <c:pt idx="13">
                  <c:v>7.25</c:v>
                </c:pt>
              </c:numCache>
            </c:numRef>
          </c:val>
        </c:ser>
        <c:ser>
          <c:idx val="5"/>
          <c:order val="5"/>
          <c:tx>
            <c:strRef>
              <c:f>'ResUtilization(Mar20 -Mar 24)'!$G$20</c:f>
              <c:strCache>
                <c:ptCount val="1"/>
                <c:pt idx="0">
                  <c:v>Ge meetings/Emails</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24)'!$G$21:$G$35</c:f>
              <c:numCache>
                <c:formatCode>0.00</c:formatCode>
                <c:ptCount val="14"/>
                <c:pt idx="0">
                  <c:v>15</c:v>
                </c:pt>
                <c:pt idx="1">
                  <c:v>15</c:v>
                </c:pt>
                <c:pt idx="2">
                  <c:v>5</c:v>
                </c:pt>
                <c:pt idx="3">
                  <c:v>5</c:v>
                </c:pt>
                <c:pt idx="4">
                  <c:v>5</c:v>
                </c:pt>
                <c:pt idx="5">
                  <c:v>5</c:v>
                </c:pt>
                <c:pt idx="6">
                  <c:v>5</c:v>
                </c:pt>
                <c:pt idx="7">
                  <c:v>15</c:v>
                </c:pt>
                <c:pt idx="8">
                  <c:v>20</c:v>
                </c:pt>
                <c:pt idx="9">
                  <c:v>20</c:v>
                </c:pt>
                <c:pt idx="10">
                  <c:v>15</c:v>
                </c:pt>
                <c:pt idx="11">
                  <c:v>15</c:v>
                </c:pt>
                <c:pt idx="12">
                  <c:v>5</c:v>
                </c:pt>
                <c:pt idx="13">
                  <c:v>5</c:v>
                </c:pt>
              </c:numCache>
            </c:numRef>
          </c:val>
        </c:ser>
        <c:ser>
          <c:idx val="6"/>
          <c:order val="6"/>
          <c:tx>
            <c:strRef>
              <c:f>'ResUtilization(Mar20 -Mar 24)'!$H$20</c:f>
              <c:strCache>
                <c:ptCount val="1"/>
                <c:pt idx="0">
                  <c:v>Support</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24)'!$H$21:$H$35</c:f>
              <c:numCache>
                <c:formatCode>0.00</c:formatCode>
                <c:ptCount val="14"/>
                <c:pt idx="3">
                  <c:v>7.5</c:v>
                </c:pt>
                <c:pt idx="5">
                  <c:v>10</c:v>
                </c:pt>
                <c:pt idx="7">
                  <c:v>10</c:v>
                </c:pt>
                <c:pt idx="8">
                  <c:v>8</c:v>
                </c:pt>
                <c:pt idx="9">
                  <c:v>5</c:v>
                </c:pt>
                <c:pt idx="10">
                  <c:v>8</c:v>
                </c:pt>
              </c:numCache>
            </c:numRef>
          </c:val>
        </c:ser>
        <c:ser>
          <c:idx val="7"/>
          <c:order val="7"/>
          <c:tx>
            <c:strRef>
              <c:f>'ResUtilization(Mar20 -Mar 24)'!$I$20</c:f>
              <c:strCache>
                <c:ptCount val="1"/>
                <c:pt idx="0">
                  <c:v>Total Available Hours</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24)'!$I$21:$I$35</c:f>
              <c:numCache>
                <c:formatCode>0.00</c:formatCode>
                <c:ptCount val="14"/>
                <c:pt idx="0">
                  <c:v>17.75</c:v>
                </c:pt>
                <c:pt idx="1">
                  <c:v>17.75</c:v>
                </c:pt>
                <c:pt idx="2">
                  <c:v>27.75</c:v>
                </c:pt>
                <c:pt idx="3">
                  <c:v>20.25</c:v>
                </c:pt>
                <c:pt idx="4">
                  <c:v>27.75</c:v>
                </c:pt>
                <c:pt idx="5">
                  <c:v>17.75</c:v>
                </c:pt>
                <c:pt idx="6">
                  <c:v>27.75</c:v>
                </c:pt>
                <c:pt idx="7">
                  <c:v>7.75</c:v>
                </c:pt>
                <c:pt idx="8">
                  <c:v>4.75</c:v>
                </c:pt>
                <c:pt idx="9">
                  <c:v>7.75</c:v>
                </c:pt>
                <c:pt idx="10">
                  <c:v>9.75</c:v>
                </c:pt>
                <c:pt idx="11">
                  <c:v>17.75</c:v>
                </c:pt>
                <c:pt idx="12">
                  <c:v>27.75</c:v>
                </c:pt>
                <c:pt idx="13">
                  <c:v>27.75</c:v>
                </c:pt>
              </c:numCache>
            </c:numRef>
          </c:val>
        </c:ser>
        <c:ser>
          <c:idx val="8"/>
          <c:order val="8"/>
          <c:tx>
            <c:strRef>
              <c:f>'ResUtilization(Mar20 -Mar 24)'!$J$20</c:f>
              <c:strCache>
                <c:ptCount val="1"/>
                <c:pt idx="0">
                  <c:v>Hours Scheduled (spent on tasks)</c:v>
                </c:pt>
              </c:strCache>
            </c:strRef>
          </c:tx>
          <c:invertIfNegative val="0"/>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24)'!$J$21:$J$35</c:f>
              <c:numCache>
                <c:formatCode>0.00</c:formatCode>
                <c:ptCount val="14"/>
                <c:pt idx="0">
                  <c:v>13</c:v>
                </c:pt>
                <c:pt idx="1">
                  <c:v>12</c:v>
                </c:pt>
                <c:pt idx="2">
                  <c:v>15</c:v>
                </c:pt>
                <c:pt idx="3">
                  <c:v>11</c:v>
                </c:pt>
                <c:pt idx="4">
                  <c:v>21</c:v>
                </c:pt>
                <c:pt idx="5">
                  <c:v>9</c:v>
                </c:pt>
                <c:pt idx="6">
                  <c:v>15</c:v>
                </c:pt>
                <c:pt idx="7">
                  <c:v>2</c:v>
                </c:pt>
                <c:pt idx="9">
                  <c:v>2</c:v>
                </c:pt>
                <c:pt idx="10">
                  <c:v>4</c:v>
                </c:pt>
                <c:pt idx="11">
                  <c:v>10</c:v>
                </c:pt>
                <c:pt idx="12">
                  <c:v>12</c:v>
                </c:pt>
                <c:pt idx="13">
                  <c:v>11</c:v>
                </c:pt>
              </c:numCache>
            </c:numRef>
          </c:val>
        </c:ser>
        <c:ser>
          <c:idx val="9"/>
          <c:order val="9"/>
          <c:tx>
            <c:strRef>
              <c:f>'ResUtilization(Mar20 -Mar 24)'!$K$20</c:f>
              <c:strCache>
                <c:ptCount val="1"/>
                <c:pt idx="0">
                  <c:v>Resource Utilization (in %)</c:v>
                </c:pt>
              </c:strCache>
            </c:strRef>
          </c:tx>
          <c:invertIfNegative val="0"/>
          <c:dLbls>
            <c:showLegendKey val="0"/>
            <c:showVal val="1"/>
            <c:showCatName val="0"/>
            <c:showSerName val="0"/>
            <c:showPercent val="0"/>
            <c:showBubbleSize val="0"/>
            <c:showLeaderLines val="0"/>
          </c:dLbls>
          <c:cat>
            <c:strRef>
              <c:f>'ResUtilization(Mar20 -Mar 24)'!$A$21:$A$35</c:f>
              <c:strCache>
                <c:ptCount val="14"/>
                <c:pt idx="0">
                  <c:v>Hita Soni</c:v>
                </c:pt>
                <c:pt idx="1">
                  <c:v>Farhan Hussain</c:v>
                </c:pt>
                <c:pt idx="2">
                  <c:v>Tejashree Bhagat</c:v>
                </c:pt>
                <c:pt idx="3">
                  <c:v>Jayesh Soni</c:v>
                </c:pt>
                <c:pt idx="4">
                  <c:v>Ebaad Chowdhry</c:v>
                </c:pt>
                <c:pt idx="5">
                  <c:v>Deepak Vishwakarma</c:v>
                </c:pt>
                <c:pt idx="6">
                  <c:v>Prajna Monappa</c:v>
                </c:pt>
                <c:pt idx="7">
                  <c:v>Sathyaraj Rajasekar</c:v>
                </c:pt>
                <c:pt idx="8">
                  <c:v>Gopi Mottai</c:v>
                </c:pt>
                <c:pt idx="9">
                  <c:v>PreetiSagar Godi</c:v>
                </c:pt>
                <c:pt idx="10">
                  <c:v>Suvarna Dmello</c:v>
                </c:pt>
                <c:pt idx="11">
                  <c:v>Urmila Gumata</c:v>
                </c:pt>
                <c:pt idx="12">
                  <c:v>Binu Mohan</c:v>
                </c:pt>
                <c:pt idx="13">
                  <c:v>Ramesh, Dhivyabharathi</c:v>
                </c:pt>
              </c:strCache>
            </c:strRef>
          </c:cat>
          <c:val>
            <c:numRef>
              <c:f>'ResUtilization(Mar20 -Mar 24)'!$K$21:$K$35</c:f>
              <c:numCache>
                <c:formatCode>0</c:formatCode>
                <c:ptCount val="14"/>
                <c:pt idx="0">
                  <c:v>88.125</c:v>
                </c:pt>
                <c:pt idx="1">
                  <c:v>85.625</c:v>
                </c:pt>
                <c:pt idx="2">
                  <c:v>68.125</c:v>
                </c:pt>
                <c:pt idx="3">
                  <c:v>76.875</c:v>
                </c:pt>
                <c:pt idx="4">
                  <c:v>83.125</c:v>
                </c:pt>
                <c:pt idx="5">
                  <c:v>78.125</c:v>
                </c:pt>
                <c:pt idx="6">
                  <c:v>68.125</c:v>
                </c:pt>
                <c:pt idx="7">
                  <c:v>85.625</c:v>
                </c:pt>
                <c:pt idx="8">
                  <c:v>88.125</c:v>
                </c:pt>
                <c:pt idx="9">
                  <c:v>85.625</c:v>
                </c:pt>
                <c:pt idx="10">
                  <c:v>85.625</c:v>
                </c:pt>
                <c:pt idx="11">
                  <c:v>80.625</c:v>
                </c:pt>
                <c:pt idx="12">
                  <c:v>60.624999999999993</c:v>
                </c:pt>
                <c:pt idx="13">
                  <c:v>58.125000000000007</c:v>
                </c:pt>
              </c:numCache>
            </c:numRef>
          </c:val>
        </c:ser>
        <c:dLbls>
          <c:showLegendKey val="0"/>
          <c:showVal val="0"/>
          <c:showCatName val="0"/>
          <c:showSerName val="0"/>
          <c:showPercent val="0"/>
          <c:showBubbleSize val="0"/>
        </c:dLbls>
        <c:gapWidth val="150"/>
        <c:axId val="125087744"/>
        <c:axId val="125089280"/>
      </c:barChart>
      <c:catAx>
        <c:axId val="125087744"/>
        <c:scaling>
          <c:orientation val="minMax"/>
        </c:scaling>
        <c:delete val="0"/>
        <c:axPos val="b"/>
        <c:majorTickMark val="out"/>
        <c:minorTickMark val="none"/>
        <c:tickLblPos val="nextTo"/>
        <c:crossAx val="125089280"/>
        <c:crosses val="autoZero"/>
        <c:auto val="1"/>
        <c:lblAlgn val="ctr"/>
        <c:lblOffset val="100"/>
        <c:noMultiLvlLbl val="0"/>
      </c:catAx>
      <c:valAx>
        <c:axId val="125089280"/>
        <c:scaling>
          <c:orientation val="minMax"/>
        </c:scaling>
        <c:delete val="0"/>
        <c:axPos val="l"/>
        <c:majorGridlines/>
        <c:numFmt formatCode="0" sourceLinked="1"/>
        <c:majorTickMark val="out"/>
        <c:minorTickMark val="none"/>
        <c:tickLblPos val="nextTo"/>
        <c:crossAx val="12508774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[Release Plan Q2.xlsx]ResUtilization(Mar20 -Mar 24)!PivotTable1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'ResUtilization(Mar20 -Mar 24)'!$B$60</c:f>
              <c:strCache>
                <c:ptCount val="1"/>
                <c:pt idx="0">
                  <c:v>Sum of Available Hrs per Day</c:v>
                </c:pt>
              </c:strCache>
            </c:strRef>
          </c:tx>
          <c:invertIfNegative val="0"/>
          <c:cat>
            <c:multiLvlStrRef>
              <c:f>'ResUtilization(Mar20 -Mar 24)'!$A$61:$A$121</c:f>
              <c:multiLvlStrCache>
                <c:ptCount val="15"/>
                <c:lvl>
                  <c:pt idx="0">
                    <c:v>12</c:v>
                  </c:pt>
                  <c:pt idx="1">
                    <c:v>9</c:v>
                  </c:pt>
                  <c:pt idx="2">
                    <c:v>21</c:v>
                  </c:pt>
                  <c:pt idx="3">
                    <c:v>12</c:v>
                  </c:pt>
                  <c:pt idx="4">
                    <c:v>(blank)</c:v>
                  </c:pt>
                  <c:pt idx="5">
                    <c:v>13</c:v>
                  </c:pt>
                  <c:pt idx="6">
                    <c:v>11</c:v>
                  </c:pt>
                  <c:pt idx="7">
                    <c:v>15</c:v>
                  </c:pt>
                  <c:pt idx="8">
                    <c:v>2</c:v>
                  </c:pt>
                  <c:pt idx="9">
                    <c:v>11</c:v>
                  </c:pt>
                  <c:pt idx="10">
                    <c:v>(blank)</c:v>
                  </c:pt>
                  <c:pt idx="11">
                    <c:v>(blank)</c:v>
                  </c:pt>
                  <c:pt idx="12">
                    <c:v>5</c:v>
                  </c:pt>
                  <c:pt idx="13">
                    <c:v>15</c:v>
                  </c:pt>
                  <c:pt idx="14">
                    <c:v>10</c:v>
                  </c:pt>
                </c:lvl>
                <c:lvl>
                  <c:pt idx="0">
                    <c:v>(blank)</c:v>
                  </c:pt>
                  <c:pt idx="1">
                    <c:v>10</c:v>
                  </c:pt>
                  <c:pt idx="2">
                    <c:v>(blank)</c:v>
                  </c:pt>
                  <c:pt idx="3">
                    <c:v>(blank)</c:v>
                  </c:pt>
                  <c:pt idx="4">
                    <c:v>8</c:v>
                  </c:pt>
                  <c:pt idx="5">
                    <c:v>(blank)</c:v>
                  </c:pt>
                  <c:pt idx="6">
                    <c:v>7.5</c:v>
                  </c:pt>
                  <c:pt idx="7">
                    <c:v>(blank)</c:v>
                  </c:pt>
                  <c:pt idx="8">
                    <c:v>5</c:v>
                  </c:pt>
                  <c:pt idx="9">
                    <c:v>(blank)</c:v>
                  </c:pt>
                  <c:pt idx="10">
                    <c:v>(blank)</c:v>
                  </c:pt>
                  <c:pt idx="11">
                    <c:v>10</c:v>
                  </c:pt>
                  <c:pt idx="12">
                    <c:v>5</c:v>
                  </c:pt>
                  <c:pt idx="13">
                    <c:v>(blank)</c:v>
                  </c:pt>
                  <c:pt idx="14">
                    <c:v>(blank)</c:v>
                  </c:pt>
                </c:lvl>
                <c:lvl>
                  <c:pt idx="0">
                    <c:v>(blank)</c:v>
                  </c:pt>
                  <c:pt idx="1">
                    <c:v>(blank)</c:v>
                  </c:pt>
                  <c:pt idx="2">
                    <c:v>(blank)</c:v>
                  </c:pt>
                  <c:pt idx="3">
                    <c:v>(blank)</c:v>
                  </c:pt>
                  <c:pt idx="4">
                    <c:v>(blank)</c:v>
                  </c:pt>
                  <c:pt idx="5">
                    <c:v>(blank)</c:v>
                  </c:pt>
                  <c:pt idx="6">
                    <c:v>(blank)</c:v>
                  </c:pt>
                  <c:pt idx="7">
                    <c:v>(blank)</c:v>
                  </c:pt>
                  <c:pt idx="8">
                    <c:v>(blank)</c:v>
                  </c:pt>
                  <c:pt idx="9">
                    <c:v>(blank)</c:v>
                  </c:pt>
                  <c:pt idx="10">
                    <c:v>(blank)</c:v>
                  </c:pt>
                  <c:pt idx="11">
                    <c:v>(blank)</c:v>
                  </c:pt>
                  <c:pt idx="12">
                    <c:v>(blank)</c:v>
                  </c:pt>
                  <c:pt idx="13">
                    <c:v>(blank)</c:v>
                  </c:pt>
                  <c:pt idx="14">
                    <c:v>(blank)</c:v>
                  </c:pt>
                </c:lvl>
                <c:lvl>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pt idx="14">
                    <c:v>Urmila Gumata</c:v>
                  </c:pt>
                </c:lvl>
              </c:multiLvlStrCache>
            </c:multiLvlStrRef>
          </c:cat>
          <c:val>
            <c:numRef>
              <c:f>'ResUtilization(Mar20 -Mar 24)'!$B$61:$B$121</c:f>
              <c:numCache>
                <c:formatCode>General</c:formatCode>
                <c:ptCount val="15"/>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numCache>
            </c:numRef>
          </c:val>
        </c:ser>
        <c:ser>
          <c:idx val="1"/>
          <c:order val="1"/>
          <c:tx>
            <c:strRef>
              <c:f>'ResUtilization(Mar20 -Mar 24)'!$C$60</c:f>
              <c:strCache>
                <c:ptCount val="1"/>
                <c:pt idx="0">
                  <c:v>Sum of Total Available Hrs per Sprint</c:v>
                </c:pt>
              </c:strCache>
            </c:strRef>
          </c:tx>
          <c:invertIfNegative val="0"/>
          <c:cat>
            <c:multiLvlStrRef>
              <c:f>'ResUtilization(Mar20 -Mar 24)'!$A$61:$A$121</c:f>
              <c:multiLvlStrCache>
                <c:ptCount val="15"/>
                <c:lvl>
                  <c:pt idx="0">
                    <c:v>12</c:v>
                  </c:pt>
                  <c:pt idx="1">
                    <c:v>9</c:v>
                  </c:pt>
                  <c:pt idx="2">
                    <c:v>21</c:v>
                  </c:pt>
                  <c:pt idx="3">
                    <c:v>12</c:v>
                  </c:pt>
                  <c:pt idx="4">
                    <c:v>(blank)</c:v>
                  </c:pt>
                  <c:pt idx="5">
                    <c:v>13</c:v>
                  </c:pt>
                  <c:pt idx="6">
                    <c:v>11</c:v>
                  </c:pt>
                  <c:pt idx="7">
                    <c:v>15</c:v>
                  </c:pt>
                  <c:pt idx="8">
                    <c:v>2</c:v>
                  </c:pt>
                  <c:pt idx="9">
                    <c:v>11</c:v>
                  </c:pt>
                  <c:pt idx="10">
                    <c:v>(blank)</c:v>
                  </c:pt>
                  <c:pt idx="11">
                    <c:v>(blank)</c:v>
                  </c:pt>
                  <c:pt idx="12">
                    <c:v>5</c:v>
                  </c:pt>
                  <c:pt idx="13">
                    <c:v>15</c:v>
                  </c:pt>
                  <c:pt idx="14">
                    <c:v>10</c:v>
                  </c:pt>
                </c:lvl>
                <c:lvl>
                  <c:pt idx="0">
                    <c:v>(blank)</c:v>
                  </c:pt>
                  <c:pt idx="1">
                    <c:v>10</c:v>
                  </c:pt>
                  <c:pt idx="2">
                    <c:v>(blank)</c:v>
                  </c:pt>
                  <c:pt idx="3">
                    <c:v>(blank)</c:v>
                  </c:pt>
                  <c:pt idx="4">
                    <c:v>8</c:v>
                  </c:pt>
                  <c:pt idx="5">
                    <c:v>(blank)</c:v>
                  </c:pt>
                  <c:pt idx="6">
                    <c:v>7.5</c:v>
                  </c:pt>
                  <c:pt idx="7">
                    <c:v>(blank)</c:v>
                  </c:pt>
                  <c:pt idx="8">
                    <c:v>5</c:v>
                  </c:pt>
                  <c:pt idx="9">
                    <c:v>(blank)</c:v>
                  </c:pt>
                  <c:pt idx="10">
                    <c:v>(blank)</c:v>
                  </c:pt>
                  <c:pt idx="11">
                    <c:v>10</c:v>
                  </c:pt>
                  <c:pt idx="12">
                    <c:v>5</c:v>
                  </c:pt>
                  <c:pt idx="13">
                    <c:v>(blank)</c:v>
                  </c:pt>
                  <c:pt idx="14">
                    <c:v>(blank)</c:v>
                  </c:pt>
                </c:lvl>
                <c:lvl>
                  <c:pt idx="0">
                    <c:v>(blank)</c:v>
                  </c:pt>
                  <c:pt idx="1">
                    <c:v>(blank)</c:v>
                  </c:pt>
                  <c:pt idx="2">
                    <c:v>(blank)</c:v>
                  </c:pt>
                  <c:pt idx="3">
                    <c:v>(blank)</c:v>
                  </c:pt>
                  <c:pt idx="4">
                    <c:v>(blank)</c:v>
                  </c:pt>
                  <c:pt idx="5">
                    <c:v>(blank)</c:v>
                  </c:pt>
                  <c:pt idx="6">
                    <c:v>(blank)</c:v>
                  </c:pt>
                  <c:pt idx="7">
                    <c:v>(blank)</c:v>
                  </c:pt>
                  <c:pt idx="8">
                    <c:v>(blank)</c:v>
                  </c:pt>
                  <c:pt idx="9">
                    <c:v>(blank)</c:v>
                  </c:pt>
                  <c:pt idx="10">
                    <c:v>(blank)</c:v>
                  </c:pt>
                  <c:pt idx="11">
                    <c:v>(blank)</c:v>
                  </c:pt>
                  <c:pt idx="12">
                    <c:v>(blank)</c:v>
                  </c:pt>
                  <c:pt idx="13">
                    <c:v>(blank)</c:v>
                  </c:pt>
                  <c:pt idx="14">
                    <c:v>(blank)</c:v>
                  </c:pt>
                </c:lvl>
                <c:lvl>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pt idx="14">
                    <c:v>Urmila Gumata</c:v>
                  </c:pt>
                </c:lvl>
              </c:multiLvlStrCache>
            </c:multiLvlStrRef>
          </c:cat>
          <c:val>
            <c:numRef>
              <c:f>'ResUtilization(Mar20 -Mar 24)'!$C$61:$C$121</c:f>
              <c:numCache>
                <c:formatCode>General</c:formatCode>
                <c:ptCount val="1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numCache>
            </c:numRef>
          </c:val>
        </c:ser>
        <c:ser>
          <c:idx val="2"/>
          <c:order val="2"/>
          <c:tx>
            <c:strRef>
              <c:f>'ResUtilization(Mar20 -Mar 24)'!$D$60</c:f>
              <c:strCache>
                <c:ptCount val="1"/>
                <c:pt idx="0">
                  <c:v>Sum of Hours Spent on Sprint Ceromonies</c:v>
                </c:pt>
              </c:strCache>
            </c:strRef>
          </c:tx>
          <c:invertIfNegative val="0"/>
          <c:cat>
            <c:multiLvlStrRef>
              <c:f>'ResUtilization(Mar20 -Mar 24)'!$A$61:$A$121</c:f>
              <c:multiLvlStrCache>
                <c:ptCount val="15"/>
                <c:lvl>
                  <c:pt idx="0">
                    <c:v>12</c:v>
                  </c:pt>
                  <c:pt idx="1">
                    <c:v>9</c:v>
                  </c:pt>
                  <c:pt idx="2">
                    <c:v>21</c:v>
                  </c:pt>
                  <c:pt idx="3">
                    <c:v>12</c:v>
                  </c:pt>
                  <c:pt idx="4">
                    <c:v>(blank)</c:v>
                  </c:pt>
                  <c:pt idx="5">
                    <c:v>13</c:v>
                  </c:pt>
                  <c:pt idx="6">
                    <c:v>11</c:v>
                  </c:pt>
                  <c:pt idx="7">
                    <c:v>15</c:v>
                  </c:pt>
                  <c:pt idx="8">
                    <c:v>2</c:v>
                  </c:pt>
                  <c:pt idx="9">
                    <c:v>11</c:v>
                  </c:pt>
                  <c:pt idx="10">
                    <c:v>(blank)</c:v>
                  </c:pt>
                  <c:pt idx="11">
                    <c:v>(blank)</c:v>
                  </c:pt>
                  <c:pt idx="12">
                    <c:v>5</c:v>
                  </c:pt>
                  <c:pt idx="13">
                    <c:v>15</c:v>
                  </c:pt>
                  <c:pt idx="14">
                    <c:v>10</c:v>
                  </c:pt>
                </c:lvl>
                <c:lvl>
                  <c:pt idx="0">
                    <c:v>(blank)</c:v>
                  </c:pt>
                  <c:pt idx="1">
                    <c:v>10</c:v>
                  </c:pt>
                  <c:pt idx="2">
                    <c:v>(blank)</c:v>
                  </c:pt>
                  <c:pt idx="3">
                    <c:v>(blank)</c:v>
                  </c:pt>
                  <c:pt idx="4">
                    <c:v>8</c:v>
                  </c:pt>
                  <c:pt idx="5">
                    <c:v>(blank)</c:v>
                  </c:pt>
                  <c:pt idx="6">
                    <c:v>7.5</c:v>
                  </c:pt>
                  <c:pt idx="7">
                    <c:v>(blank)</c:v>
                  </c:pt>
                  <c:pt idx="8">
                    <c:v>5</c:v>
                  </c:pt>
                  <c:pt idx="9">
                    <c:v>(blank)</c:v>
                  </c:pt>
                  <c:pt idx="10">
                    <c:v>(blank)</c:v>
                  </c:pt>
                  <c:pt idx="11">
                    <c:v>10</c:v>
                  </c:pt>
                  <c:pt idx="12">
                    <c:v>5</c:v>
                  </c:pt>
                  <c:pt idx="13">
                    <c:v>(blank)</c:v>
                  </c:pt>
                  <c:pt idx="14">
                    <c:v>(blank)</c:v>
                  </c:pt>
                </c:lvl>
                <c:lvl>
                  <c:pt idx="0">
                    <c:v>(blank)</c:v>
                  </c:pt>
                  <c:pt idx="1">
                    <c:v>(blank)</c:v>
                  </c:pt>
                  <c:pt idx="2">
                    <c:v>(blank)</c:v>
                  </c:pt>
                  <c:pt idx="3">
                    <c:v>(blank)</c:v>
                  </c:pt>
                  <c:pt idx="4">
                    <c:v>(blank)</c:v>
                  </c:pt>
                  <c:pt idx="5">
                    <c:v>(blank)</c:v>
                  </c:pt>
                  <c:pt idx="6">
                    <c:v>(blank)</c:v>
                  </c:pt>
                  <c:pt idx="7">
                    <c:v>(blank)</c:v>
                  </c:pt>
                  <c:pt idx="8">
                    <c:v>(blank)</c:v>
                  </c:pt>
                  <c:pt idx="9">
                    <c:v>(blank)</c:v>
                  </c:pt>
                  <c:pt idx="10">
                    <c:v>(blank)</c:v>
                  </c:pt>
                  <c:pt idx="11">
                    <c:v>(blank)</c:v>
                  </c:pt>
                  <c:pt idx="12">
                    <c:v>(blank)</c:v>
                  </c:pt>
                  <c:pt idx="13">
                    <c:v>(blank)</c:v>
                  </c:pt>
                  <c:pt idx="14">
                    <c:v>(blank)</c:v>
                  </c:pt>
                </c:lvl>
                <c:lvl>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pt idx="14">
                    <c:v>Urmila Gumata</c:v>
                  </c:pt>
                </c:lvl>
              </c:multiLvlStrCache>
            </c:multiLvlStrRef>
          </c:cat>
          <c:val>
            <c:numRef>
              <c:f>'ResUtilization(Mar20 -Mar 24)'!$D$61:$D$121</c:f>
              <c:numCache>
                <c:formatCode>General</c:formatCode>
                <c:ptCount val="15"/>
                <c:pt idx="0">
                  <c:v>7.25</c:v>
                </c:pt>
                <c:pt idx="1">
                  <c:v>7.25</c:v>
                </c:pt>
                <c:pt idx="2">
                  <c:v>7.25</c:v>
                </c:pt>
                <c:pt idx="3">
                  <c:v>7.25</c:v>
                </c:pt>
                <c:pt idx="4">
                  <c:v>7.25</c:v>
                </c:pt>
                <c:pt idx="5">
                  <c:v>7.25</c:v>
                </c:pt>
                <c:pt idx="6">
                  <c:v>7.25</c:v>
                </c:pt>
                <c:pt idx="7">
                  <c:v>7.25</c:v>
                </c:pt>
                <c:pt idx="8">
                  <c:v>7.25</c:v>
                </c:pt>
                <c:pt idx="9">
                  <c:v>7.25</c:v>
                </c:pt>
                <c:pt idx="10">
                  <c:v>7.25</c:v>
                </c:pt>
                <c:pt idx="11">
                  <c:v>7.25</c:v>
                </c:pt>
                <c:pt idx="12">
                  <c:v>7.25</c:v>
                </c:pt>
                <c:pt idx="13">
                  <c:v>7.25</c:v>
                </c:pt>
                <c:pt idx="14">
                  <c:v>7.25</c:v>
                </c:pt>
              </c:numCache>
            </c:numRef>
          </c:val>
        </c:ser>
        <c:ser>
          <c:idx val="3"/>
          <c:order val="3"/>
          <c:tx>
            <c:strRef>
              <c:f>'ResUtilization(Mar20 -Mar 24)'!$E$60</c:f>
              <c:strCache>
                <c:ptCount val="1"/>
                <c:pt idx="0">
                  <c:v>Sum of Ge meetings/Emails</c:v>
                </c:pt>
              </c:strCache>
            </c:strRef>
          </c:tx>
          <c:invertIfNegative val="0"/>
          <c:cat>
            <c:multiLvlStrRef>
              <c:f>'ResUtilization(Mar20 -Mar 24)'!$A$61:$A$121</c:f>
              <c:multiLvlStrCache>
                <c:ptCount val="15"/>
                <c:lvl>
                  <c:pt idx="0">
                    <c:v>12</c:v>
                  </c:pt>
                  <c:pt idx="1">
                    <c:v>9</c:v>
                  </c:pt>
                  <c:pt idx="2">
                    <c:v>21</c:v>
                  </c:pt>
                  <c:pt idx="3">
                    <c:v>12</c:v>
                  </c:pt>
                  <c:pt idx="4">
                    <c:v>(blank)</c:v>
                  </c:pt>
                  <c:pt idx="5">
                    <c:v>13</c:v>
                  </c:pt>
                  <c:pt idx="6">
                    <c:v>11</c:v>
                  </c:pt>
                  <c:pt idx="7">
                    <c:v>15</c:v>
                  </c:pt>
                  <c:pt idx="8">
                    <c:v>2</c:v>
                  </c:pt>
                  <c:pt idx="9">
                    <c:v>11</c:v>
                  </c:pt>
                  <c:pt idx="10">
                    <c:v>(blank)</c:v>
                  </c:pt>
                  <c:pt idx="11">
                    <c:v>(blank)</c:v>
                  </c:pt>
                  <c:pt idx="12">
                    <c:v>5</c:v>
                  </c:pt>
                  <c:pt idx="13">
                    <c:v>15</c:v>
                  </c:pt>
                  <c:pt idx="14">
                    <c:v>10</c:v>
                  </c:pt>
                </c:lvl>
                <c:lvl>
                  <c:pt idx="0">
                    <c:v>(blank)</c:v>
                  </c:pt>
                  <c:pt idx="1">
                    <c:v>10</c:v>
                  </c:pt>
                  <c:pt idx="2">
                    <c:v>(blank)</c:v>
                  </c:pt>
                  <c:pt idx="3">
                    <c:v>(blank)</c:v>
                  </c:pt>
                  <c:pt idx="4">
                    <c:v>8</c:v>
                  </c:pt>
                  <c:pt idx="5">
                    <c:v>(blank)</c:v>
                  </c:pt>
                  <c:pt idx="6">
                    <c:v>7.5</c:v>
                  </c:pt>
                  <c:pt idx="7">
                    <c:v>(blank)</c:v>
                  </c:pt>
                  <c:pt idx="8">
                    <c:v>5</c:v>
                  </c:pt>
                  <c:pt idx="9">
                    <c:v>(blank)</c:v>
                  </c:pt>
                  <c:pt idx="10">
                    <c:v>(blank)</c:v>
                  </c:pt>
                  <c:pt idx="11">
                    <c:v>10</c:v>
                  </c:pt>
                  <c:pt idx="12">
                    <c:v>5</c:v>
                  </c:pt>
                  <c:pt idx="13">
                    <c:v>(blank)</c:v>
                  </c:pt>
                  <c:pt idx="14">
                    <c:v>(blank)</c:v>
                  </c:pt>
                </c:lvl>
                <c:lvl>
                  <c:pt idx="0">
                    <c:v>(blank)</c:v>
                  </c:pt>
                  <c:pt idx="1">
                    <c:v>(blank)</c:v>
                  </c:pt>
                  <c:pt idx="2">
                    <c:v>(blank)</c:v>
                  </c:pt>
                  <c:pt idx="3">
                    <c:v>(blank)</c:v>
                  </c:pt>
                  <c:pt idx="4">
                    <c:v>(blank)</c:v>
                  </c:pt>
                  <c:pt idx="5">
                    <c:v>(blank)</c:v>
                  </c:pt>
                  <c:pt idx="6">
                    <c:v>(blank)</c:v>
                  </c:pt>
                  <c:pt idx="7">
                    <c:v>(blank)</c:v>
                  </c:pt>
                  <c:pt idx="8">
                    <c:v>(blank)</c:v>
                  </c:pt>
                  <c:pt idx="9">
                    <c:v>(blank)</c:v>
                  </c:pt>
                  <c:pt idx="10">
                    <c:v>(blank)</c:v>
                  </c:pt>
                  <c:pt idx="11">
                    <c:v>(blank)</c:v>
                  </c:pt>
                  <c:pt idx="12">
                    <c:v>(blank)</c:v>
                  </c:pt>
                  <c:pt idx="13">
                    <c:v>(blank)</c:v>
                  </c:pt>
                  <c:pt idx="14">
                    <c:v>(blank)</c:v>
                  </c:pt>
                </c:lvl>
                <c:lvl>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pt idx="14">
                    <c:v>Urmila Gumata</c:v>
                  </c:pt>
                </c:lvl>
              </c:multiLvlStrCache>
            </c:multiLvlStrRef>
          </c:cat>
          <c:val>
            <c:numRef>
              <c:f>'ResUtilization(Mar20 -Mar 24)'!$E$61:$E$121</c:f>
              <c:numCache>
                <c:formatCode>General</c:formatCode>
                <c:ptCount val="15"/>
                <c:pt idx="0">
                  <c:v>5</c:v>
                </c:pt>
                <c:pt idx="1">
                  <c:v>5</c:v>
                </c:pt>
                <c:pt idx="2">
                  <c:v>5</c:v>
                </c:pt>
                <c:pt idx="3">
                  <c:v>15</c:v>
                </c:pt>
                <c:pt idx="4">
                  <c:v>20</c:v>
                </c:pt>
                <c:pt idx="5">
                  <c:v>15</c:v>
                </c:pt>
                <c:pt idx="6">
                  <c:v>5</c:v>
                </c:pt>
                <c:pt idx="7">
                  <c:v>5</c:v>
                </c:pt>
                <c:pt idx="8">
                  <c:v>20</c:v>
                </c:pt>
                <c:pt idx="9">
                  <c:v>5</c:v>
                </c:pt>
                <c:pt idx="10">
                  <c:v>7.5</c:v>
                </c:pt>
                <c:pt idx="11">
                  <c:v>15</c:v>
                </c:pt>
                <c:pt idx="12">
                  <c:v>15</c:v>
                </c:pt>
                <c:pt idx="13">
                  <c:v>5</c:v>
                </c:pt>
                <c:pt idx="14">
                  <c:v>15</c:v>
                </c:pt>
              </c:numCache>
            </c:numRef>
          </c:val>
        </c:ser>
        <c:ser>
          <c:idx val="4"/>
          <c:order val="4"/>
          <c:tx>
            <c:strRef>
              <c:f>'ResUtilization(Mar20 -Mar 24)'!$F$60</c:f>
              <c:strCache>
                <c:ptCount val="1"/>
                <c:pt idx="0">
                  <c:v>Sum of Resource Utilization (in %)</c:v>
                </c:pt>
              </c:strCache>
            </c:strRef>
          </c:tx>
          <c:invertIfNegative val="0"/>
          <c:cat>
            <c:multiLvlStrRef>
              <c:f>'ResUtilization(Mar20 -Mar 24)'!$A$61:$A$121</c:f>
              <c:multiLvlStrCache>
                <c:ptCount val="15"/>
                <c:lvl>
                  <c:pt idx="0">
                    <c:v>12</c:v>
                  </c:pt>
                  <c:pt idx="1">
                    <c:v>9</c:v>
                  </c:pt>
                  <c:pt idx="2">
                    <c:v>21</c:v>
                  </c:pt>
                  <c:pt idx="3">
                    <c:v>12</c:v>
                  </c:pt>
                  <c:pt idx="4">
                    <c:v>(blank)</c:v>
                  </c:pt>
                  <c:pt idx="5">
                    <c:v>13</c:v>
                  </c:pt>
                  <c:pt idx="6">
                    <c:v>11</c:v>
                  </c:pt>
                  <c:pt idx="7">
                    <c:v>15</c:v>
                  </c:pt>
                  <c:pt idx="8">
                    <c:v>2</c:v>
                  </c:pt>
                  <c:pt idx="9">
                    <c:v>11</c:v>
                  </c:pt>
                  <c:pt idx="10">
                    <c:v>(blank)</c:v>
                  </c:pt>
                  <c:pt idx="11">
                    <c:v>(blank)</c:v>
                  </c:pt>
                  <c:pt idx="12">
                    <c:v>5</c:v>
                  </c:pt>
                  <c:pt idx="13">
                    <c:v>15</c:v>
                  </c:pt>
                  <c:pt idx="14">
                    <c:v>10</c:v>
                  </c:pt>
                </c:lvl>
                <c:lvl>
                  <c:pt idx="0">
                    <c:v>(blank)</c:v>
                  </c:pt>
                  <c:pt idx="1">
                    <c:v>10</c:v>
                  </c:pt>
                  <c:pt idx="2">
                    <c:v>(blank)</c:v>
                  </c:pt>
                  <c:pt idx="3">
                    <c:v>(blank)</c:v>
                  </c:pt>
                  <c:pt idx="4">
                    <c:v>8</c:v>
                  </c:pt>
                  <c:pt idx="5">
                    <c:v>(blank)</c:v>
                  </c:pt>
                  <c:pt idx="6">
                    <c:v>7.5</c:v>
                  </c:pt>
                  <c:pt idx="7">
                    <c:v>(blank)</c:v>
                  </c:pt>
                  <c:pt idx="8">
                    <c:v>5</c:v>
                  </c:pt>
                  <c:pt idx="9">
                    <c:v>(blank)</c:v>
                  </c:pt>
                  <c:pt idx="10">
                    <c:v>(blank)</c:v>
                  </c:pt>
                  <c:pt idx="11">
                    <c:v>10</c:v>
                  </c:pt>
                  <c:pt idx="12">
                    <c:v>5</c:v>
                  </c:pt>
                  <c:pt idx="13">
                    <c:v>(blank)</c:v>
                  </c:pt>
                  <c:pt idx="14">
                    <c:v>(blank)</c:v>
                  </c:pt>
                </c:lvl>
                <c:lvl>
                  <c:pt idx="0">
                    <c:v>(blank)</c:v>
                  </c:pt>
                  <c:pt idx="1">
                    <c:v>(blank)</c:v>
                  </c:pt>
                  <c:pt idx="2">
                    <c:v>(blank)</c:v>
                  </c:pt>
                  <c:pt idx="3">
                    <c:v>(blank)</c:v>
                  </c:pt>
                  <c:pt idx="4">
                    <c:v>(blank)</c:v>
                  </c:pt>
                  <c:pt idx="5">
                    <c:v>(blank)</c:v>
                  </c:pt>
                  <c:pt idx="6">
                    <c:v>(blank)</c:v>
                  </c:pt>
                  <c:pt idx="7">
                    <c:v>(blank)</c:v>
                  </c:pt>
                  <c:pt idx="8">
                    <c:v>(blank)</c:v>
                  </c:pt>
                  <c:pt idx="9">
                    <c:v>(blank)</c:v>
                  </c:pt>
                  <c:pt idx="10">
                    <c:v>(blank)</c:v>
                  </c:pt>
                  <c:pt idx="11">
                    <c:v>(blank)</c:v>
                  </c:pt>
                  <c:pt idx="12">
                    <c:v>(blank)</c:v>
                  </c:pt>
                  <c:pt idx="13">
                    <c:v>(blank)</c:v>
                  </c:pt>
                  <c:pt idx="14">
                    <c:v>(blank)</c:v>
                  </c:pt>
                </c:lvl>
                <c:lvl>
                  <c:pt idx="0">
                    <c:v>Binu Mohan</c:v>
                  </c:pt>
                  <c:pt idx="1">
                    <c:v>Deepak Vishwakarma</c:v>
                  </c:pt>
                  <c:pt idx="2">
                    <c:v>Ebaad Chowdhry</c:v>
                  </c:pt>
                  <c:pt idx="3">
                    <c:v>Farhan Hussain</c:v>
                  </c:pt>
                  <c:pt idx="4">
                    <c:v>Gopi Mottai</c:v>
                  </c:pt>
                  <c:pt idx="5">
                    <c:v>Hita Soni</c:v>
                  </c:pt>
                  <c:pt idx="6">
                    <c:v>Jayesh Soni</c:v>
                  </c:pt>
                  <c:pt idx="7">
                    <c:v>Prajna Monappa</c:v>
                  </c:pt>
                  <c:pt idx="8">
                    <c:v>PreetiSagar Godi</c:v>
                  </c:pt>
                  <c:pt idx="9">
                    <c:v>Ramesh, Dhivyabharathi</c:v>
                  </c:pt>
                  <c:pt idx="10">
                    <c:v>Saraswathi Nagaraj</c:v>
                  </c:pt>
                  <c:pt idx="11">
                    <c:v>Sathyaraj Rajasekar</c:v>
                  </c:pt>
                  <c:pt idx="12">
                    <c:v>Suvarna Dmello</c:v>
                  </c:pt>
                  <c:pt idx="13">
                    <c:v>Tejashree Bhagat</c:v>
                  </c:pt>
                  <c:pt idx="14">
                    <c:v>Urmila Gumata</c:v>
                  </c:pt>
                </c:lvl>
              </c:multiLvlStrCache>
            </c:multiLvlStrRef>
          </c:cat>
          <c:val>
            <c:numRef>
              <c:f>'ResUtilization(Mar20 -Mar 24)'!$F$61:$F$121</c:f>
              <c:numCache>
                <c:formatCode>General</c:formatCode>
                <c:ptCount val="15"/>
                <c:pt idx="0">
                  <c:v>60.624999999999993</c:v>
                </c:pt>
                <c:pt idx="1">
                  <c:v>78.125</c:v>
                </c:pt>
                <c:pt idx="2">
                  <c:v>83.125</c:v>
                </c:pt>
                <c:pt idx="3">
                  <c:v>85.625</c:v>
                </c:pt>
                <c:pt idx="4">
                  <c:v>88.125</c:v>
                </c:pt>
                <c:pt idx="5">
                  <c:v>88.125</c:v>
                </c:pt>
                <c:pt idx="6">
                  <c:v>76.875</c:v>
                </c:pt>
                <c:pt idx="7">
                  <c:v>68.125</c:v>
                </c:pt>
                <c:pt idx="8">
                  <c:v>85.625</c:v>
                </c:pt>
                <c:pt idx="9">
                  <c:v>58.125000000000007</c:v>
                </c:pt>
                <c:pt idx="10">
                  <c:v>36.875</c:v>
                </c:pt>
                <c:pt idx="11">
                  <c:v>80.625</c:v>
                </c:pt>
                <c:pt idx="12">
                  <c:v>80.625</c:v>
                </c:pt>
                <c:pt idx="13">
                  <c:v>68.125</c:v>
                </c:pt>
                <c:pt idx="14">
                  <c:v>80.625</c:v>
                </c:pt>
              </c:numCache>
            </c:numRef>
          </c:val>
        </c:ser>
        <c:dLbls>
          <c:showLegendKey val="0"/>
          <c:showVal val="0"/>
          <c:showCatName val="0"/>
          <c:showSerName val="0"/>
          <c:showPercent val="0"/>
          <c:showBubbleSize val="0"/>
        </c:dLbls>
        <c:gapWidth val="150"/>
        <c:axId val="118874496"/>
        <c:axId val="118876032"/>
      </c:barChart>
      <c:catAx>
        <c:axId val="118874496"/>
        <c:scaling>
          <c:orientation val="minMax"/>
        </c:scaling>
        <c:delete val="0"/>
        <c:axPos val="b"/>
        <c:majorTickMark val="out"/>
        <c:minorTickMark val="none"/>
        <c:tickLblPos val="nextTo"/>
        <c:crossAx val="118876032"/>
        <c:crosses val="autoZero"/>
        <c:auto val="1"/>
        <c:lblAlgn val="ctr"/>
        <c:lblOffset val="100"/>
        <c:noMultiLvlLbl val="0"/>
      </c:catAx>
      <c:valAx>
        <c:axId val="118876032"/>
        <c:scaling>
          <c:orientation val="minMax"/>
        </c:scaling>
        <c:delete val="0"/>
        <c:axPos val="l"/>
        <c:majorGridlines/>
        <c:numFmt formatCode="General" sourceLinked="1"/>
        <c:majorTickMark val="out"/>
        <c:minorTickMark val="none"/>
        <c:tickLblPos val="nextTo"/>
        <c:crossAx val="118874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'Velocity 3-22-17'!$B$2</c:f>
              <c:strCache>
                <c:ptCount val="1"/>
                <c:pt idx="0">
                  <c:v>Velocity(Story Points)</c:v>
                </c:pt>
              </c:strCache>
            </c:strRef>
          </c:tx>
          <c:invertIfNegative val="0"/>
          <c:cat>
            <c:strRef>
              <c:f>'Velocity 3-22-17'!$A$3:$A$6</c:f>
              <c:strCache>
                <c:ptCount val="3"/>
                <c:pt idx="0">
                  <c:v>Support Iteration 1(02/01/2017 - 02/10/2017)</c:v>
                </c:pt>
                <c:pt idx="1">
                  <c:v>Support Iteration 2( 2/13/2017 - 2/28/2017)</c:v>
                </c:pt>
                <c:pt idx="2">
                  <c:v>Support Iteration 3(03/01/2017 - 03/15/2017)</c:v>
                </c:pt>
              </c:strCache>
            </c:strRef>
          </c:cat>
          <c:val>
            <c:numRef>
              <c:f>'Velocity 3-22-17'!$B$3:$B$6</c:f>
              <c:numCache>
                <c:formatCode>General</c:formatCode>
                <c:ptCount val="4"/>
                <c:pt idx="0">
                  <c:v>5</c:v>
                </c:pt>
                <c:pt idx="1">
                  <c:v>20</c:v>
                </c:pt>
                <c:pt idx="2">
                  <c:v>20</c:v>
                </c:pt>
              </c:numCache>
            </c:numRef>
          </c:val>
        </c:ser>
        <c:ser>
          <c:idx val="1"/>
          <c:order val="1"/>
          <c:tx>
            <c:strRef>
              <c:f>'Velocity 3-22-17'!$C$2</c:f>
              <c:strCache>
                <c:ptCount val="1"/>
                <c:pt idx="0">
                  <c:v>Accepted By PO(SPs)</c:v>
                </c:pt>
              </c:strCache>
            </c:strRef>
          </c:tx>
          <c:invertIfNegative val="0"/>
          <c:cat>
            <c:strRef>
              <c:f>'Velocity 3-22-17'!$A$3:$A$6</c:f>
              <c:strCache>
                <c:ptCount val="3"/>
                <c:pt idx="0">
                  <c:v>Support Iteration 1(02/01/2017 - 02/10/2017)</c:v>
                </c:pt>
                <c:pt idx="1">
                  <c:v>Support Iteration 2( 2/13/2017 - 2/28/2017)</c:v>
                </c:pt>
                <c:pt idx="2">
                  <c:v>Support Iteration 3(03/01/2017 - 03/15/2017)</c:v>
                </c:pt>
              </c:strCache>
            </c:strRef>
          </c:cat>
          <c:val>
            <c:numRef>
              <c:f>'Velocity 3-22-17'!$C$3:$C$6</c:f>
              <c:numCache>
                <c:formatCode>General</c:formatCode>
                <c:ptCount val="4"/>
                <c:pt idx="0">
                  <c:v>5</c:v>
                </c:pt>
                <c:pt idx="1">
                  <c:v>19</c:v>
                </c:pt>
                <c:pt idx="2">
                  <c:v>20</c:v>
                </c:pt>
              </c:numCache>
            </c:numRef>
          </c:val>
        </c:ser>
        <c:ser>
          <c:idx val="2"/>
          <c:order val="2"/>
          <c:tx>
            <c:strRef>
              <c:f>'Velocity 3-22-17'!$D$2</c:f>
              <c:strCache>
                <c:ptCount val="1"/>
                <c:pt idx="0">
                  <c:v>No of days</c:v>
                </c:pt>
              </c:strCache>
            </c:strRef>
          </c:tx>
          <c:invertIfNegative val="0"/>
          <c:cat>
            <c:strRef>
              <c:f>'Velocity 3-22-17'!$A$3:$A$6</c:f>
              <c:strCache>
                <c:ptCount val="3"/>
                <c:pt idx="0">
                  <c:v>Support Iteration 1(02/01/2017 - 02/10/2017)</c:v>
                </c:pt>
                <c:pt idx="1">
                  <c:v>Support Iteration 2( 2/13/2017 - 2/28/2017)</c:v>
                </c:pt>
                <c:pt idx="2">
                  <c:v>Support Iteration 3(03/01/2017 - 03/15/2017)</c:v>
                </c:pt>
              </c:strCache>
            </c:strRef>
          </c:cat>
          <c:val>
            <c:numRef>
              <c:f>'Velocity 3-22-17'!$D$3:$D$6</c:f>
              <c:numCache>
                <c:formatCode>General</c:formatCode>
                <c:ptCount val="4"/>
                <c:pt idx="0">
                  <c:v>8</c:v>
                </c:pt>
                <c:pt idx="1">
                  <c:v>12</c:v>
                </c:pt>
                <c:pt idx="2">
                  <c:v>11</c:v>
                </c:pt>
              </c:numCache>
            </c:numRef>
          </c:val>
        </c:ser>
        <c:dLbls>
          <c:showLegendKey val="0"/>
          <c:showVal val="0"/>
          <c:showCatName val="0"/>
          <c:showSerName val="0"/>
          <c:showPercent val="0"/>
          <c:showBubbleSize val="0"/>
        </c:dLbls>
        <c:gapWidth val="150"/>
        <c:axId val="117308800"/>
        <c:axId val="118577024"/>
      </c:barChart>
      <c:catAx>
        <c:axId val="117308800"/>
        <c:scaling>
          <c:orientation val="minMax"/>
        </c:scaling>
        <c:delete val="0"/>
        <c:axPos val="b"/>
        <c:majorTickMark val="out"/>
        <c:minorTickMark val="none"/>
        <c:tickLblPos val="nextTo"/>
        <c:crossAx val="118577024"/>
        <c:crosses val="autoZero"/>
        <c:auto val="1"/>
        <c:lblAlgn val="ctr"/>
        <c:lblOffset val="100"/>
        <c:noMultiLvlLbl val="0"/>
      </c:catAx>
      <c:valAx>
        <c:axId val="118577024"/>
        <c:scaling>
          <c:orientation val="minMax"/>
        </c:scaling>
        <c:delete val="0"/>
        <c:axPos val="l"/>
        <c:majorGridlines/>
        <c:numFmt formatCode="General" sourceLinked="1"/>
        <c:majorTickMark val="out"/>
        <c:minorTickMark val="none"/>
        <c:tickLblPos val="nextTo"/>
        <c:crossAx val="11730880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'Velocity 3-22-17'!$B$17</c:f>
              <c:strCache>
                <c:ptCount val="1"/>
                <c:pt idx="0">
                  <c:v>Velocity(Story Points)</c:v>
                </c:pt>
              </c:strCache>
            </c:strRef>
          </c:tx>
          <c:invertIfNegative val="0"/>
          <c:cat>
            <c:strRef>
              <c:f>'Velocity 3-22-17'!$A$18:$A$21</c:f>
              <c:strCache>
                <c:ptCount val="2"/>
                <c:pt idx="0">
                  <c:v>SDT Iteration 1(02/14/2017 - 02/27/2017)</c:v>
                </c:pt>
                <c:pt idx="1">
                  <c:v>SDT Iteration 2(03/06/2017 - 03/10/2017)</c:v>
                </c:pt>
              </c:strCache>
            </c:strRef>
          </c:cat>
          <c:val>
            <c:numRef>
              <c:f>'Velocity 3-22-17'!$B$18:$B$21</c:f>
              <c:numCache>
                <c:formatCode>General</c:formatCode>
                <c:ptCount val="4"/>
                <c:pt idx="0">
                  <c:v>50</c:v>
                </c:pt>
                <c:pt idx="1">
                  <c:v>9</c:v>
                </c:pt>
              </c:numCache>
            </c:numRef>
          </c:val>
        </c:ser>
        <c:ser>
          <c:idx val="1"/>
          <c:order val="1"/>
          <c:tx>
            <c:strRef>
              <c:f>'Velocity 3-22-17'!$C$17</c:f>
              <c:strCache>
                <c:ptCount val="1"/>
                <c:pt idx="0">
                  <c:v>Accepted By PO(SPs)</c:v>
                </c:pt>
              </c:strCache>
            </c:strRef>
          </c:tx>
          <c:invertIfNegative val="0"/>
          <c:cat>
            <c:strRef>
              <c:f>'Velocity 3-22-17'!$A$18:$A$21</c:f>
              <c:strCache>
                <c:ptCount val="2"/>
                <c:pt idx="0">
                  <c:v>SDT Iteration 1(02/14/2017 - 02/27/2017)</c:v>
                </c:pt>
                <c:pt idx="1">
                  <c:v>SDT Iteration 2(03/06/2017 - 03/10/2017)</c:v>
                </c:pt>
              </c:strCache>
            </c:strRef>
          </c:cat>
          <c:val>
            <c:numRef>
              <c:f>'Velocity 3-22-17'!$C$18:$C$21</c:f>
              <c:numCache>
                <c:formatCode>General</c:formatCode>
                <c:ptCount val="4"/>
                <c:pt idx="0">
                  <c:v>13</c:v>
                </c:pt>
                <c:pt idx="1">
                  <c:v>9</c:v>
                </c:pt>
              </c:numCache>
            </c:numRef>
          </c:val>
        </c:ser>
        <c:ser>
          <c:idx val="2"/>
          <c:order val="2"/>
          <c:tx>
            <c:strRef>
              <c:f>'Velocity 3-22-17'!$D$17</c:f>
              <c:strCache>
                <c:ptCount val="1"/>
                <c:pt idx="0">
                  <c:v>No of days</c:v>
                </c:pt>
              </c:strCache>
            </c:strRef>
          </c:tx>
          <c:invertIfNegative val="0"/>
          <c:cat>
            <c:strRef>
              <c:f>'Velocity 3-22-17'!$A$18:$A$21</c:f>
              <c:strCache>
                <c:ptCount val="2"/>
                <c:pt idx="0">
                  <c:v>SDT Iteration 1(02/14/2017 - 02/27/2017)</c:v>
                </c:pt>
                <c:pt idx="1">
                  <c:v>SDT Iteration 2(03/06/2017 - 03/10/2017)</c:v>
                </c:pt>
              </c:strCache>
            </c:strRef>
          </c:cat>
          <c:val>
            <c:numRef>
              <c:f>'Velocity 3-22-17'!$D$18:$D$21</c:f>
              <c:numCache>
                <c:formatCode>General</c:formatCode>
                <c:ptCount val="4"/>
                <c:pt idx="0">
                  <c:v>10</c:v>
                </c:pt>
                <c:pt idx="1">
                  <c:v>5</c:v>
                </c:pt>
              </c:numCache>
            </c:numRef>
          </c:val>
        </c:ser>
        <c:dLbls>
          <c:showLegendKey val="0"/>
          <c:showVal val="0"/>
          <c:showCatName val="0"/>
          <c:showSerName val="0"/>
          <c:showPercent val="0"/>
          <c:showBubbleSize val="0"/>
        </c:dLbls>
        <c:gapWidth val="150"/>
        <c:axId val="138237056"/>
        <c:axId val="138238592"/>
      </c:barChart>
      <c:catAx>
        <c:axId val="138237056"/>
        <c:scaling>
          <c:orientation val="minMax"/>
        </c:scaling>
        <c:delete val="0"/>
        <c:axPos val="b"/>
        <c:majorTickMark val="out"/>
        <c:minorTickMark val="none"/>
        <c:tickLblPos val="nextTo"/>
        <c:crossAx val="138238592"/>
        <c:crosses val="autoZero"/>
        <c:auto val="1"/>
        <c:lblAlgn val="ctr"/>
        <c:lblOffset val="100"/>
        <c:noMultiLvlLbl val="0"/>
      </c:catAx>
      <c:valAx>
        <c:axId val="138238592"/>
        <c:scaling>
          <c:orientation val="minMax"/>
        </c:scaling>
        <c:delete val="0"/>
        <c:axPos val="l"/>
        <c:majorGridlines/>
        <c:numFmt formatCode="General" sourceLinked="1"/>
        <c:majorTickMark val="out"/>
        <c:minorTickMark val="none"/>
        <c:tickLblPos val="nextTo"/>
        <c:crossAx val="13823705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295275</xdr:colOff>
      <xdr:row>24</xdr:row>
      <xdr:rowOff>42861</xdr:rowOff>
    </xdr:from>
    <xdr:to>
      <xdr:col>15</xdr:col>
      <xdr:colOff>152399</xdr:colOff>
      <xdr:row>46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xdr:colOff>
      <xdr:row>53</xdr:row>
      <xdr:rowOff>100012</xdr:rowOff>
    </xdr:from>
    <xdr:to>
      <xdr:col>19</xdr:col>
      <xdr:colOff>466725</xdr:colOff>
      <xdr:row>80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485775</xdr:colOff>
      <xdr:row>2</xdr:row>
      <xdr:rowOff>23812</xdr:rowOff>
    </xdr:from>
    <xdr:to>
      <xdr:col>9</xdr:col>
      <xdr:colOff>323850</xdr:colOff>
      <xdr:row>14</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895350</xdr:colOff>
      <xdr:row>20</xdr:row>
      <xdr:rowOff>176212</xdr:rowOff>
    </xdr:from>
    <xdr:to>
      <xdr:col>5</xdr:col>
      <xdr:colOff>466725</xdr:colOff>
      <xdr:row>35</xdr:row>
      <xdr:rowOff>61912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723900</xdr:colOff>
      <xdr:row>37</xdr:row>
      <xdr:rowOff>52386</xdr:rowOff>
    </xdr:from>
    <xdr:to>
      <xdr:col>11</xdr:col>
      <xdr:colOff>514350</xdr:colOff>
      <xdr:row>57</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1476375</xdr:colOff>
      <xdr:row>51</xdr:row>
      <xdr:rowOff>4762</xdr:rowOff>
    </xdr:from>
    <xdr:to>
      <xdr:col>20</xdr:col>
      <xdr:colOff>342900</xdr:colOff>
      <xdr:row>65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xdr:row>
      <xdr:rowOff>133350</xdr:rowOff>
    </xdr:from>
    <xdr:to>
      <xdr:col>13</xdr:col>
      <xdr:colOff>485775</xdr:colOff>
      <xdr:row>14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866776</xdr:colOff>
      <xdr:row>16</xdr:row>
      <xdr:rowOff>128587</xdr:rowOff>
    </xdr:from>
    <xdr:to>
      <xdr:col>11</xdr:col>
      <xdr:colOff>142876</xdr:colOff>
      <xdr:row>28</xdr:row>
      <xdr:rowOff>61912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rum/Sprint%20Planning%20-S%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city Planning(14th - 27th)"/>
      <sheetName val="Daily Capacity"/>
      <sheetName val="Capacity Plan Sprint 0(1 fe"/>
      <sheetName val="Team Data"/>
      <sheetName val="BurnDown Chart"/>
      <sheetName val="Capacity - Mar 1st- Mar 15th"/>
      <sheetName val="Leave Plan"/>
      <sheetName val="Support"/>
      <sheetName val="Capacity Mar 6th - Mar 17th"/>
      <sheetName val="Capacity Mar 6th - Mar 10th"/>
      <sheetName val="Capacity Mar 21-3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rum/Sprint%20Planning%20-S%20(Autosav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crum/Sprint%20Planning%20-S%20(Autosav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uvarna Dmello" refreshedDate="42810.633657175924" createdVersion="4" refreshedVersion="4" minRefreshableVersion="3" recordCount="14">
  <cacheSource type="worksheet">
    <worksheetSource ref="E7:O21" sheet="Sheet3" r:id="rId2"/>
  </cacheSource>
  <cacheFields count="11">
    <cacheField name="Name(s) " numFmtId="1">
      <sharedItems count="14">
        <s v="Hita Soni"/>
        <s v="Farhan Hussain"/>
        <s v="Tejashree Bhagat"/>
        <s v="Jayesh Soni"/>
        <s v="Ebaad Chowdhry"/>
        <s v="Deepak Vishwakarma"/>
        <s v="Prajna Monappa"/>
        <s v="Sathyaraj Rajasekar"/>
        <s v="Binu Mohan"/>
        <s v="Ramesh, Dhivyabharathi"/>
        <s v="Gopi Mottai"/>
        <s v="PreetiSagar Godi"/>
        <s v="Saraswathi Nagaraj"/>
        <s v="Suvarna Dmello"/>
      </sharedItems>
    </cacheField>
    <cacheField name="Available Days during Sprint " numFmtId="1">
      <sharedItems containsSemiMixedTypes="0" containsString="0" containsNumber="1" containsInteger="1" minValue="10" maxValue="10"/>
    </cacheField>
    <cacheField name="Leaves(Sick,OOO,Vacation,Training)" numFmtId="1">
      <sharedItems containsString="0" containsBlank="1" containsNumber="1" containsInteger="1" minValue="1" maxValue="5"/>
    </cacheField>
    <cacheField name="Available Hrs per Day" numFmtId="1">
      <sharedItems containsSemiMixedTypes="0" containsString="0" containsNumber="1" containsInteger="1" minValue="8" maxValue="8"/>
    </cacheField>
    <cacheField name="Total Available Hrs per Sprint" numFmtId="2">
      <sharedItems containsSemiMixedTypes="0" containsString="0" containsNumber="1" containsInteger="1" minValue="40" maxValue="80"/>
    </cacheField>
    <cacheField name="Hours Spent on Sprint Ceromonies" numFmtId="2">
      <sharedItems containsSemiMixedTypes="0" containsString="0" containsNumber="1" minValue="7.25" maxValue="14.5"/>
    </cacheField>
    <cacheField name="Ge meetings/Emails" numFmtId="2">
      <sharedItems containsSemiMixedTypes="0" containsString="0" containsNumber="1" minValue="7.5" maxValue="15"/>
    </cacheField>
    <cacheField name="Support" numFmtId="2">
      <sharedItems containsString="0" containsBlank="1" containsNumber="1" containsInteger="1" minValue="12" maxValue="50" count="5">
        <m/>
        <n v="12"/>
        <n v="20"/>
        <n v="50"/>
        <n v="40"/>
      </sharedItems>
    </cacheField>
    <cacheField name="Total Available Hours" numFmtId="2">
      <sharedItems containsSemiMixedTypes="0" containsString="0" containsNumber="1" minValue="0.5" maxValue="50.5"/>
    </cacheField>
    <cacheField name="Hours spent on tasks" numFmtId="2">
      <sharedItems containsSemiMixedTypes="0" containsString="0" containsNumber="1" minValue="0.5" maxValue="50.5"/>
    </cacheField>
    <cacheField name="Resource Utilization (in %)" numFmtId="2">
      <sharedItems containsSemiMixedTypes="0" containsString="0" containsNumber="1" containsInteger="1" minValue="10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uvarna Dmello" refreshedDate="42810.637497569442" createdVersion="4" refreshedVersion="4" minRefreshableVersion="3" recordCount="2">
  <cacheSource type="worksheet">
    <worksheetSource ref="A17:C19" sheet="velocity" r:id="rId2"/>
  </cacheSource>
  <cacheFields count="3">
    <cacheField name="Sprint" numFmtId="0">
      <sharedItems count="2">
        <s v="SDT Iteration 1(02/14/2017 - 02/27/2017)"/>
        <s v="SDT Iteration 2(03/06/2017 - 03/10/2017)"/>
      </sharedItems>
    </cacheField>
    <cacheField name="Velocity" numFmtId="0">
      <sharedItems containsSemiMixedTypes="0" containsString="0" containsNumber="1" containsInteger="1" minValue="9" maxValue="50"/>
    </cacheField>
    <cacheField name="No of days" numFmtId="0">
      <sharedItems containsSemiMixedTypes="0" containsString="0" containsNumber="1" containsInteger="1" minValue="5"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uvarna Dmello" refreshedDate="42816.651656712966" createdVersion="4" refreshedVersion="4" minRefreshableVersion="3" recordCount="15">
  <cacheSource type="worksheet">
    <worksheetSource ref="A20:K35" sheet="ResUtilization(Mar20 -Mar 24)"/>
  </cacheSource>
  <cacheFields count="11">
    <cacheField name="Name(s) " numFmtId="1">
      <sharedItems count="15">
        <s v="Hita Soni"/>
        <s v="Farhan Hussain"/>
        <s v="Tejashree Bhagat"/>
        <s v="Jayesh Soni"/>
        <s v="Ebaad Chowdhry"/>
        <s v="Deepak Vishwakarma"/>
        <s v="Prajna Monappa"/>
        <s v="Sathyaraj Rajasekar"/>
        <s v="Gopi Mottai"/>
        <s v="PreetiSagar Godi"/>
        <s v="Saraswathi Nagaraj"/>
        <s v="Suvarna Dmello"/>
        <s v="Urmila Gumata"/>
        <s v="Binu Mohan"/>
        <s v="Ramesh, Dhivyabharathi"/>
      </sharedItems>
    </cacheField>
    <cacheField name="Available Days during Sprint " numFmtId="1">
      <sharedItems containsSemiMixedTypes="0" containsString="0" containsNumber="1" containsInteger="1" minValue="5" maxValue="5"/>
    </cacheField>
    <cacheField name="Leaves(Sick,OOO,Vacation,Training)" numFmtId="1">
      <sharedItems containsNonDate="0" containsString="0" containsBlank="1" count="1">
        <m/>
      </sharedItems>
    </cacheField>
    <cacheField name="Available Hrs per Day" numFmtId="1">
      <sharedItems containsSemiMixedTypes="0" containsString="0" containsNumber="1" containsInteger="1" minValue="8" maxValue="8"/>
    </cacheField>
    <cacheField name="Total Available Hrs per Sprint" numFmtId="2">
      <sharedItems containsSemiMixedTypes="0" containsString="0" containsNumber="1" containsInteger="1" minValue="40" maxValue="40"/>
    </cacheField>
    <cacheField name="Hours Spent on Sprint Ceromonies" numFmtId="2">
      <sharedItems containsSemiMixedTypes="0" containsString="0" containsNumber="1" minValue="7.25" maxValue="7.25"/>
    </cacheField>
    <cacheField name="Ge meetings/Emails" numFmtId="2">
      <sharedItems containsSemiMixedTypes="0" containsString="0" containsNumber="1" minValue="5" maxValue="20"/>
    </cacheField>
    <cacheField name="Support" numFmtId="2">
      <sharedItems containsString="0" containsBlank="1" containsNumber="1" minValue="5" maxValue="10" count="5">
        <m/>
        <n v="7.5"/>
        <n v="10"/>
        <n v="8"/>
        <n v="5"/>
      </sharedItems>
    </cacheField>
    <cacheField name="Total Available Hours" numFmtId="2">
      <sharedItems containsString="0" containsBlank="1" containsNumber="1" minValue="4.75" maxValue="27.75"/>
    </cacheField>
    <cacheField name="Hours Scheduled (spent on tasks)" numFmtId="2">
      <sharedItems containsString="0" containsBlank="1" containsNumber="1" containsInteger="1" minValue="2" maxValue="21" count="10">
        <n v="13"/>
        <n v="12"/>
        <n v="15"/>
        <n v="11"/>
        <n v="21"/>
        <n v="9"/>
        <m/>
        <n v="2"/>
        <n v="5"/>
        <n v="10"/>
      </sharedItems>
    </cacheField>
    <cacheField name="Resource Utilization (in %)" numFmtId="1">
      <sharedItems containsSemiMixedTypes="0" containsString="0" containsNumber="1" minValue="36.875" maxValue="88.1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n v="10"/>
    <n v="1"/>
    <n v="8"/>
    <n v="72"/>
    <n v="13.049999999999999"/>
    <n v="13.5"/>
    <x v="0"/>
    <n v="45.45"/>
    <n v="45.45"/>
    <n v="100"/>
  </r>
  <r>
    <x v="1"/>
    <n v="10"/>
    <n v="1"/>
    <n v="8"/>
    <n v="72"/>
    <n v="13.049999999999999"/>
    <n v="13.5"/>
    <x v="0"/>
    <n v="45.45"/>
    <n v="45.45"/>
    <n v="100"/>
  </r>
  <r>
    <x v="2"/>
    <n v="10"/>
    <n v="2"/>
    <n v="8"/>
    <n v="64"/>
    <n v="11.6"/>
    <n v="12"/>
    <x v="0"/>
    <n v="40.4"/>
    <n v="40.4"/>
    <n v="100"/>
  </r>
  <r>
    <x v="3"/>
    <n v="10"/>
    <n v="5"/>
    <n v="8"/>
    <n v="40"/>
    <n v="7.25"/>
    <n v="7.5"/>
    <x v="1"/>
    <n v="13.25"/>
    <n v="13.25"/>
    <n v="100"/>
  </r>
  <r>
    <x v="4"/>
    <n v="10"/>
    <n v="1"/>
    <n v="8"/>
    <n v="72"/>
    <n v="13.049999999999999"/>
    <n v="13.5"/>
    <x v="0"/>
    <n v="45.45"/>
    <n v="45.45"/>
    <n v="100"/>
  </r>
  <r>
    <x v="5"/>
    <n v="10"/>
    <n v="5"/>
    <n v="8"/>
    <n v="40"/>
    <n v="7.25"/>
    <n v="7.5"/>
    <x v="1"/>
    <n v="13.25"/>
    <n v="13.25"/>
    <n v="100"/>
  </r>
  <r>
    <x v="6"/>
    <n v="10"/>
    <m/>
    <n v="8"/>
    <n v="80"/>
    <n v="14.5"/>
    <n v="15"/>
    <x v="0"/>
    <n v="50.5"/>
    <n v="50.5"/>
    <n v="100"/>
  </r>
  <r>
    <x v="7"/>
    <n v="10"/>
    <m/>
    <n v="8"/>
    <n v="80"/>
    <n v="14.5"/>
    <n v="15"/>
    <x v="2"/>
    <n v="30.5"/>
    <n v="30.5"/>
    <n v="100"/>
  </r>
  <r>
    <x v="8"/>
    <n v="10"/>
    <m/>
    <n v="8"/>
    <n v="80"/>
    <n v="14.5"/>
    <n v="15"/>
    <x v="0"/>
    <n v="50.5"/>
    <n v="50.5"/>
    <n v="100"/>
  </r>
  <r>
    <x v="9"/>
    <n v="10"/>
    <m/>
    <n v="8"/>
    <n v="80"/>
    <n v="14.5"/>
    <n v="15"/>
    <x v="0"/>
    <n v="50.5"/>
    <n v="50.5"/>
    <n v="100"/>
  </r>
  <r>
    <x v="10"/>
    <n v="10"/>
    <m/>
    <n v="8"/>
    <n v="80"/>
    <n v="14.5"/>
    <n v="15"/>
    <x v="3"/>
    <n v="0.5"/>
    <n v="0.5"/>
    <n v="100"/>
  </r>
  <r>
    <x v="11"/>
    <n v="10"/>
    <m/>
    <n v="8"/>
    <n v="80"/>
    <n v="14.5"/>
    <n v="15"/>
    <x v="4"/>
    <n v="10.5"/>
    <n v="10.5"/>
    <n v="100"/>
  </r>
  <r>
    <x v="12"/>
    <n v="10"/>
    <n v="1"/>
    <n v="8"/>
    <n v="72"/>
    <n v="13.049999999999999"/>
    <n v="13.5"/>
    <x v="0"/>
    <n v="45.45"/>
    <n v="45.45"/>
    <n v="100"/>
  </r>
  <r>
    <x v="13"/>
    <n v="10"/>
    <n v="2"/>
    <n v="8"/>
    <n v="64"/>
    <n v="11.6"/>
    <n v="12"/>
    <x v="0"/>
    <n v="40.4"/>
    <n v="40.4"/>
    <n v="100"/>
  </r>
</pivotCacheRecords>
</file>

<file path=xl/pivotCache/pivotCacheRecords2.xml><?xml version="1.0" encoding="utf-8"?>
<pivotCacheRecords xmlns="http://schemas.openxmlformats.org/spreadsheetml/2006/main" xmlns:r="http://schemas.openxmlformats.org/officeDocument/2006/relationships" count="2">
  <r>
    <x v="0"/>
    <n v="50"/>
    <n v="10"/>
  </r>
  <r>
    <x v="1"/>
    <n v="9"/>
    <n v="5"/>
  </r>
</pivotCacheRecords>
</file>

<file path=xl/pivotCache/pivotCacheRecords3.xml><?xml version="1.0" encoding="utf-8"?>
<pivotCacheRecords xmlns="http://schemas.openxmlformats.org/spreadsheetml/2006/main" xmlns:r="http://schemas.openxmlformats.org/officeDocument/2006/relationships" count="15">
  <r>
    <x v="0"/>
    <n v="5"/>
    <x v="0"/>
    <n v="8"/>
    <n v="40"/>
    <n v="7.25"/>
    <n v="15"/>
    <x v="0"/>
    <n v="17.75"/>
    <x v="0"/>
    <n v="88.125"/>
  </r>
  <r>
    <x v="1"/>
    <n v="5"/>
    <x v="0"/>
    <n v="8"/>
    <n v="40"/>
    <n v="7.25"/>
    <n v="15"/>
    <x v="0"/>
    <n v="17.75"/>
    <x v="1"/>
    <n v="85.625"/>
  </r>
  <r>
    <x v="2"/>
    <n v="5"/>
    <x v="0"/>
    <n v="8"/>
    <n v="40"/>
    <n v="7.25"/>
    <n v="5"/>
    <x v="0"/>
    <n v="27.75"/>
    <x v="2"/>
    <n v="68.125"/>
  </r>
  <r>
    <x v="3"/>
    <n v="5"/>
    <x v="0"/>
    <n v="8"/>
    <n v="40"/>
    <n v="7.25"/>
    <n v="5"/>
    <x v="1"/>
    <n v="20.25"/>
    <x v="3"/>
    <n v="76.875"/>
  </r>
  <r>
    <x v="4"/>
    <n v="5"/>
    <x v="0"/>
    <n v="8"/>
    <n v="40"/>
    <n v="7.25"/>
    <n v="5"/>
    <x v="0"/>
    <n v="27.75"/>
    <x v="4"/>
    <n v="83.125"/>
  </r>
  <r>
    <x v="5"/>
    <n v="5"/>
    <x v="0"/>
    <n v="8"/>
    <n v="40"/>
    <n v="7.25"/>
    <n v="5"/>
    <x v="2"/>
    <n v="17.75"/>
    <x v="5"/>
    <n v="78.125"/>
  </r>
  <r>
    <x v="6"/>
    <n v="5"/>
    <x v="0"/>
    <n v="8"/>
    <n v="40"/>
    <n v="7.25"/>
    <n v="5"/>
    <x v="0"/>
    <n v="27.75"/>
    <x v="2"/>
    <n v="68.125"/>
  </r>
  <r>
    <x v="7"/>
    <n v="5"/>
    <x v="0"/>
    <n v="8"/>
    <n v="40"/>
    <n v="7.25"/>
    <n v="15"/>
    <x v="2"/>
    <n v="7.75"/>
    <x v="6"/>
    <n v="80.625"/>
  </r>
  <r>
    <x v="8"/>
    <n v="5"/>
    <x v="0"/>
    <n v="8"/>
    <n v="40"/>
    <n v="7.25"/>
    <n v="20"/>
    <x v="3"/>
    <n v="4.75"/>
    <x v="6"/>
    <n v="88.125"/>
  </r>
  <r>
    <x v="9"/>
    <n v="5"/>
    <x v="0"/>
    <n v="8"/>
    <n v="40"/>
    <n v="7.25"/>
    <n v="20"/>
    <x v="4"/>
    <n v="7.75"/>
    <x v="7"/>
    <n v="85.625"/>
  </r>
  <r>
    <x v="10"/>
    <n v="5"/>
    <x v="0"/>
    <n v="8"/>
    <n v="40"/>
    <n v="7.25"/>
    <n v="7.5"/>
    <x v="0"/>
    <m/>
    <x v="6"/>
    <n v="36.875"/>
  </r>
  <r>
    <x v="11"/>
    <n v="5"/>
    <x v="0"/>
    <n v="8"/>
    <n v="40"/>
    <n v="7.25"/>
    <n v="15"/>
    <x v="4"/>
    <n v="12.75"/>
    <x v="8"/>
    <n v="80.625"/>
  </r>
  <r>
    <x v="12"/>
    <n v="5"/>
    <x v="0"/>
    <n v="8"/>
    <n v="40"/>
    <n v="7.25"/>
    <n v="15"/>
    <x v="0"/>
    <n v="17.75"/>
    <x v="9"/>
    <n v="80.625"/>
  </r>
  <r>
    <x v="13"/>
    <n v="5"/>
    <x v="0"/>
    <n v="8"/>
    <n v="40"/>
    <n v="7.25"/>
    <n v="5"/>
    <x v="0"/>
    <n v="27.75"/>
    <x v="1"/>
    <n v="60.624999999999993"/>
  </r>
  <r>
    <x v="14"/>
    <n v="5"/>
    <x v="0"/>
    <n v="8"/>
    <n v="40"/>
    <n v="7.25"/>
    <n v="5"/>
    <x v="0"/>
    <n v="27.75"/>
    <x v="3"/>
    <n v="58.125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51:L66" firstHeaderRow="0" firstDataRow="1" firstDataCol="1"/>
  <pivotFields count="11">
    <pivotField axis="axisRow" showAll="0">
      <items count="15">
        <item x="8"/>
        <item x="5"/>
        <item x="4"/>
        <item x="1"/>
        <item x="10"/>
        <item x="0"/>
        <item x="3"/>
        <item x="6"/>
        <item x="11"/>
        <item x="9"/>
        <item x="12"/>
        <item x="7"/>
        <item x="13"/>
        <item x="2"/>
        <item t="default"/>
      </items>
    </pivotField>
    <pivotField numFmtId="1" showAll="0"/>
    <pivotField showAll="0"/>
    <pivotField numFmtId="1" showAll="0"/>
    <pivotField dataField="1" numFmtId="2" showAll="0"/>
    <pivotField dataField="1" numFmtId="2" showAll="0"/>
    <pivotField dataField="1" numFmtId="2" showAll="0"/>
    <pivotField dataField="1" showAll="0">
      <items count="6">
        <item x="1"/>
        <item x="2"/>
        <item x="4"/>
        <item x="3"/>
        <item x="0"/>
        <item t="default"/>
      </items>
    </pivotField>
    <pivotField dataField="1" numFmtId="2" showAll="0"/>
    <pivotField dataField="1" numFmtId="2" showAll="0"/>
    <pivotField dataField="1" numFmtId="2" showAll="0"/>
  </pivotFields>
  <rowFields count="1">
    <field x="0"/>
  </rowFields>
  <rowItems count="15">
    <i>
      <x/>
    </i>
    <i>
      <x v="1"/>
    </i>
    <i>
      <x v="2"/>
    </i>
    <i>
      <x v="3"/>
    </i>
    <i>
      <x v="4"/>
    </i>
    <i>
      <x v="5"/>
    </i>
    <i>
      <x v="6"/>
    </i>
    <i>
      <x v="7"/>
    </i>
    <i>
      <x v="8"/>
    </i>
    <i>
      <x v="9"/>
    </i>
    <i>
      <x v="10"/>
    </i>
    <i>
      <x v="11"/>
    </i>
    <i>
      <x v="12"/>
    </i>
    <i>
      <x v="13"/>
    </i>
    <i t="grand">
      <x/>
    </i>
  </rowItems>
  <colFields count="1">
    <field x="-2"/>
  </colFields>
  <colItems count="7">
    <i>
      <x/>
    </i>
    <i i="1">
      <x v="1"/>
    </i>
    <i i="2">
      <x v="2"/>
    </i>
    <i i="3">
      <x v="3"/>
    </i>
    <i i="4">
      <x v="4"/>
    </i>
    <i i="5">
      <x v="5"/>
    </i>
    <i i="6">
      <x v="6"/>
    </i>
  </colItems>
  <dataFields count="7">
    <dataField name="Sum of Total Available Hrs per Sprint" fld="4" baseField="0" baseItem="0"/>
    <dataField name="Sum of Hours Spent on Sprint Ceromonies" fld="5" baseField="0" baseItem="0"/>
    <dataField name="Sum of Ge meetings/Emails" fld="6" baseField="0" baseItem="0"/>
    <dataField name="Sum of Total Available Hours" fld="8" baseField="0" baseItem="0"/>
    <dataField name="Sum of Hours spent on tasks" fld="9" baseField="0" baseItem="0"/>
    <dataField name="Count of Support" fld="7" subtotal="count" baseField="0" baseItem="0"/>
    <dataField name="Sum of Resource Utilization (in %)" fld="10"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6"/>
          </reference>
        </references>
      </pivotArea>
    </chartFormat>
    <chartFormat chart="0" format="6"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G18:I21"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Velocity" fld="1" baseField="0" baseItem="0"/>
    <dataField name="Sum of No of day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60:F121" firstHeaderRow="0" firstDataRow="1" firstDataCol="1"/>
  <pivotFields count="11">
    <pivotField axis="axisRow" showAll="0">
      <items count="16">
        <item x="13"/>
        <item x="5"/>
        <item x="4"/>
        <item x="1"/>
        <item x="8"/>
        <item x="0"/>
        <item x="3"/>
        <item x="6"/>
        <item x="9"/>
        <item x="14"/>
        <item x="10"/>
        <item x="7"/>
        <item x="11"/>
        <item x="2"/>
        <item x="12"/>
        <item t="default"/>
      </items>
    </pivotField>
    <pivotField numFmtId="1" showAll="0"/>
    <pivotField axis="axisRow" showAll="0">
      <items count="2">
        <item x="0"/>
        <item t="default"/>
      </items>
    </pivotField>
    <pivotField dataField="1" numFmtId="1" showAll="0"/>
    <pivotField dataField="1" numFmtId="2" showAll="0"/>
    <pivotField dataField="1" numFmtId="2" showAll="0"/>
    <pivotField dataField="1" numFmtId="2" showAll="0"/>
    <pivotField axis="axisRow" showAll="0">
      <items count="6">
        <item x="4"/>
        <item x="1"/>
        <item x="3"/>
        <item x="2"/>
        <item x="0"/>
        <item t="default"/>
      </items>
    </pivotField>
    <pivotField showAll="0"/>
    <pivotField axis="axisRow" showAll="0">
      <items count="11">
        <item x="7"/>
        <item x="8"/>
        <item x="5"/>
        <item x="9"/>
        <item x="3"/>
        <item x="1"/>
        <item x="0"/>
        <item x="2"/>
        <item x="4"/>
        <item x="6"/>
        <item t="default"/>
      </items>
    </pivotField>
    <pivotField dataField="1" numFmtId="1" showAll="0"/>
  </pivotFields>
  <rowFields count="4">
    <field x="0"/>
    <field x="2"/>
    <field x="7"/>
    <field x="9"/>
  </rowFields>
  <rowItems count="61">
    <i>
      <x/>
    </i>
    <i r="1">
      <x/>
    </i>
    <i r="2">
      <x v="4"/>
    </i>
    <i r="3">
      <x v="5"/>
    </i>
    <i>
      <x v="1"/>
    </i>
    <i r="1">
      <x/>
    </i>
    <i r="2">
      <x v="3"/>
    </i>
    <i r="3">
      <x v="2"/>
    </i>
    <i>
      <x v="2"/>
    </i>
    <i r="1">
      <x/>
    </i>
    <i r="2">
      <x v="4"/>
    </i>
    <i r="3">
      <x v="8"/>
    </i>
    <i>
      <x v="3"/>
    </i>
    <i r="1">
      <x/>
    </i>
    <i r="2">
      <x v="4"/>
    </i>
    <i r="3">
      <x v="5"/>
    </i>
    <i>
      <x v="4"/>
    </i>
    <i r="1">
      <x/>
    </i>
    <i r="2">
      <x v="2"/>
    </i>
    <i r="3">
      <x v="9"/>
    </i>
    <i>
      <x v="5"/>
    </i>
    <i r="1">
      <x/>
    </i>
    <i r="2">
      <x v="4"/>
    </i>
    <i r="3">
      <x v="6"/>
    </i>
    <i>
      <x v="6"/>
    </i>
    <i r="1">
      <x/>
    </i>
    <i r="2">
      <x v="1"/>
    </i>
    <i r="3">
      <x v="4"/>
    </i>
    <i>
      <x v="7"/>
    </i>
    <i r="1">
      <x/>
    </i>
    <i r="2">
      <x v="4"/>
    </i>
    <i r="3">
      <x v="7"/>
    </i>
    <i>
      <x v="8"/>
    </i>
    <i r="1">
      <x/>
    </i>
    <i r="2">
      <x/>
    </i>
    <i r="3">
      <x/>
    </i>
    <i>
      <x v="9"/>
    </i>
    <i r="1">
      <x/>
    </i>
    <i r="2">
      <x v="4"/>
    </i>
    <i r="3">
      <x v="4"/>
    </i>
    <i>
      <x v="10"/>
    </i>
    <i r="1">
      <x/>
    </i>
    <i r="2">
      <x v="4"/>
    </i>
    <i r="3">
      <x v="9"/>
    </i>
    <i>
      <x v="11"/>
    </i>
    <i r="1">
      <x/>
    </i>
    <i r="2">
      <x v="3"/>
    </i>
    <i r="3">
      <x v="9"/>
    </i>
    <i>
      <x v="12"/>
    </i>
    <i r="1">
      <x/>
    </i>
    <i r="2">
      <x/>
    </i>
    <i r="3">
      <x v="1"/>
    </i>
    <i>
      <x v="13"/>
    </i>
    <i r="1">
      <x/>
    </i>
    <i r="2">
      <x v="4"/>
    </i>
    <i r="3">
      <x v="7"/>
    </i>
    <i>
      <x v="14"/>
    </i>
    <i r="1">
      <x/>
    </i>
    <i r="2">
      <x v="4"/>
    </i>
    <i r="3">
      <x v="3"/>
    </i>
    <i t="grand">
      <x/>
    </i>
  </rowItems>
  <colFields count="1">
    <field x="-2"/>
  </colFields>
  <colItems count="5">
    <i>
      <x/>
    </i>
    <i i="1">
      <x v="1"/>
    </i>
    <i i="2">
      <x v="2"/>
    </i>
    <i i="3">
      <x v="3"/>
    </i>
    <i i="4">
      <x v="4"/>
    </i>
  </colItems>
  <dataFields count="5">
    <dataField name="Sum of Available Hrs per Day" fld="3" baseField="0" baseItem="0"/>
    <dataField name="Sum of Total Available Hrs per Sprint" fld="4" baseField="0" baseItem="0"/>
    <dataField name="Sum of Hours Spent on Sprint Ceromonies" fld="5" baseField="0" baseItem="0"/>
    <dataField name="Sum of Ge meetings/Emails" fld="6" baseField="0" baseItem="0"/>
    <dataField name="Sum of Resource Utilization (in %)" fld="10"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49" workbookViewId="0">
      <selection activeCell="E7" sqref="E7:Q21"/>
    </sheetView>
  </sheetViews>
  <sheetFormatPr defaultRowHeight="15" x14ac:dyDescent="0.25"/>
  <cols>
    <col min="1" max="1" width="21.5703125" customWidth="1"/>
    <col min="3" max="3" width="3.7109375" customWidth="1"/>
    <col min="4" max="4" width="9.140625" hidden="1" customWidth="1"/>
    <col min="5" max="5" width="22.85546875" customWidth="1"/>
    <col min="6" max="6" width="34" bestFit="1" customWidth="1"/>
    <col min="7" max="7" width="38.85546875" bestFit="1" customWidth="1"/>
    <col min="8" max="8" width="26" bestFit="1" customWidth="1"/>
    <col min="9" max="9" width="26.85546875" bestFit="1" customWidth="1"/>
    <col min="10" max="10" width="26.28515625" bestFit="1" customWidth="1"/>
    <col min="11" max="11" width="16.140625" customWidth="1"/>
    <col min="12" max="12" width="31.7109375" bestFit="1" customWidth="1"/>
    <col min="13" max="15" width="29.28515625" customWidth="1"/>
  </cols>
  <sheetData>
    <row r="1" spans="1:17" ht="15.75" thickBot="1" x14ac:dyDescent="0.3">
      <c r="A1" s="1"/>
    </row>
    <row r="2" spans="1:17" x14ac:dyDescent="0.25">
      <c r="A2" s="2"/>
    </row>
    <row r="3" spans="1:17" x14ac:dyDescent="0.25">
      <c r="A3" s="3"/>
    </row>
    <row r="4" spans="1:17" x14ac:dyDescent="0.25">
      <c r="A4" s="3"/>
    </row>
    <row r="5" spans="1:17" x14ac:dyDescent="0.25">
      <c r="A5" s="3"/>
    </row>
    <row r="6" spans="1:17" ht="15.75" thickBot="1" x14ac:dyDescent="0.3">
      <c r="A6" s="3"/>
    </row>
    <row r="7" spans="1:17" ht="32.25" thickBot="1" x14ac:dyDescent="0.3">
      <c r="A7" s="3"/>
      <c r="E7" s="1" t="s">
        <v>0</v>
      </c>
      <c r="F7" s="4" t="s">
        <v>1</v>
      </c>
      <c r="G7" s="4" t="s">
        <v>2</v>
      </c>
      <c r="H7" s="4" t="s">
        <v>3</v>
      </c>
      <c r="I7" s="4" t="s">
        <v>4</v>
      </c>
      <c r="J7" s="5" t="s">
        <v>5</v>
      </c>
      <c r="K7" s="5" t="s">
        <v>6</v>
      </c>
      <c r="L7" s="5" t="s">
        <v>7</v>
      </c>
      <c r="M7" s="5" t="s">
        <v>8</v>
      </c>
      <c r="N7" s="5" t="s">
        <v>9</v>
      </c>
      <c r="O7" s="5" t="s">
        <v>10</v>
      </c>
      <c r="P7" s="26" t="s">
        <v>11</v>
      </c>
      <c r="Q7" s="27"/>
    </row>
    <row r="8" spans="1:17" ht="15.75" thickBot="1" x14ac:dyDescent="0.3">
      <c r="A8" s="3"/>
      <c r="E8" s="2" t="s">
        <v>12</v>
      </c>
      <c r="F8" s="6">
        <v>10</v>
      </c>
      <c r="G8" s="6">
        <v>1</v>
      </c>
      <c r="H8" s="7">
        <v>8</v>
      </c>
      <c r="I8" s="8">
        <f t="shared" ref="I8:I21" si="0">(F8-G8)*H8</f>
        <v>72</v>
      </c>
      <c r="J8" s="8">
        <f t="shared" ref="J8:J21" si="1">1.45*(F8-G8)</f>
        <v>13.049999999999999</v>
      </c>
      <c r="K8" s="8">
        <f t="shared" ref="K8:K21" si="2">1.5*(F8-G8)</f>
        <v>13.5</v>
      </c>
      <c r="L8" s="8"/>
      <c r="M8" s="8">
        <f>I8-SUM(J8+K8+L8)</f>
        <v>45.45</v>
      </c>
      <c r="N8" s="9">
        <f>M8</f>
        <v>45.45</v>
      </c>
      <c r="O8" s="9">
        <f>(I8/(J8+K8+L8+N8))*100</f>
        <v>100</v>
      </c>
      <c r="P8" s="28"/>
      <c r="Q8" s="29"/>
    </row>
    <row r="9" spans="1:17" ht="15.75" thickBot="1" x14ac:dyDescent="0.3">
      <c r="A9" s="3"/>
      <c r="E9" s="3" t="s">
        <v>13</v>
      </c>
      <c r="F9" s="6">
        <v>10</v>
      </c>
      <c r="G9" s="6">
        <v>1</v>
      </c>
      <c r="H9" s="7">
        <v>8</v>
      </c>
      <c r="I9" s="8">
        <f t="shared" si="0"/>
        <v>72</v>
      </c>
      <c r="J9" s="8">
        <f t="shared" si="1"/>
        <v>13.049999999999999</v>
      </c>
      <c r="K9" s="8">
        <f t="shared" si="2"/>
        <v>13.5</v>
      </c>
      <c r="L9" s="8"/>
      <c r="M9" s="8">
        <f>I9-SUM(J9+K9+L9)</f>
        <v>45.45</v>
      </c>
      <c r="N9" s="9">
        <f t="shared" ref="N9:N21" si="3">M9</f>
        <v>45.45</v>
      </c>
      <c r="O9" s="9">
        <f t="shared" ref="O9:O21" si="4">(I9/(J9+K9+L9+N9))*100</f>
        <v>100</v>
      </c>
      <c r="P9" s="24"/>
      <c r="Q9" s="25"/>
    </row>
    <row r="10" spans="1:17" ht="15.75" thickBot="1" x14ac:dyDescent="0.3">
      <c r="A10" s="3"/>
      <c r="E10" s="3" t="s">
        <v>14</v>
      </c>
      <c r="F10" s="6">
        <v>10</v>
      </c>
      <c r="G10" s="6">
        <v>2</v>
      </c>
      <c r="H10" s="7">
        <v>8</v>
      </c>
      <c r="I10" s="8">
        <f t="shared" si="0"/>
        <v>64</v>
      </c>
      <c r="J10" s="8">
        <f t="shared" si="1"/>
        <v>11.6</v>
      </c>
      <c r="K10" s="8">
        <f t="shared" si="2"/>
        <v>12</v>
      </c>
      <c r="L10" s="8"/>
      <c r="M10" s="8">
        <f t="shared" ref="M10:M21" si="5">I10-SUM(J10+K10+L10)</f>
        <v>40.4</v>
      </c>
      <c r="N10" s="9">
        <f t="shared" si="3"/>
        <v>40.4</v>
      </c>
      <c r="O10" s="9">
        <f t="shared" si="4"/>
        <v>100</v>
      </c>
      <c r="P10" s="24" t="s">
        <v>15</v>
      </c>
      <c r="Q10" s="25"/>
    </row>
    <row r="11" spans="1:17" ht="15.75" thickBot="1" x14ac:dyDescent="0.3">
      <c r="A11" s="3"/>
      <c r="E11" s="3" t="s">
        <v>16</v>
      </c>
      <c r="F11" s="6">
        <v>10</v>
      </c>
      <c r="G11" s="6">
        <v>5</v>
      </c>
      <c r="H11" s="7">
        <v>8</v>
      </c>
      <c r="I11" s="8">
        <f t="shared" si="0"/>
        <v>40</v>
      </c>
      <c r="J11" s="8">
        <f t="shared" si="1"/>
        <v>7.25</v>
      </c>
      <c r="K11" s="8">
        <f t="shared" si="2"/>
        <v>7.5</v>
      </c>
      <c r="L11" s="8">
        <v>12</v>
      </c>
      <c r="M11" s="8">
        <f t="shared" si="5"/>
        <v>13.25</v>
      </c>
      <c r="N11" s="9">
        <f t="shared" si="3"/>
        <v>13.25</v>
      </c>
      <c r="O11" s="9">
        <f t="shared" si="4"/>
        <v>100</v>
      </c>
      <c r="P11" s="24" t="s">
        <v>17</v>
      </c>
      <c r="Q11" s="25"/>
    </row>
    <row r="12" spans="1:17" ht="15.75" thickBot="1" x14ac:dyDescent="0.3">
      <c r="A12" s="3"/>
      <c r="E12" s="3" t="s">
        <v>18</v>
      </c>
      <c r="F12" s="6">
        <v>10</v>
      </c>
      <c r="G12" s="6">
        <v>1</v>
      </c>
      <c r="H12" s="7">
        <v>8</v>
      </c>
      <c r="I12" s="8">
        <f t="shared" si="0"/>
        <v>72</v>
      </c>
      <c r="J12" s="8">
        <f t="shared" si="1"/>
        <v>13.049999999999999</v>
      </c>
      <c r="K12" s="8">
        <f t="shared" si="2"/>
        <v>13.5</v>
      </c>
      <c r="L12" s="8"/>
      <c r="M12" s="8">
        <f t="shared" si="5"/>
        <v>45.45</v>
      </c>
      <c r="N12" s="9">
        <f t="shared" si="3"/>
        <v>45.45</v>
      </c>
      <c r="O12" s="9">
        <f t="shared" si="4"/>
        <v>100</v>
      </c>
      <c r="P12" s="24"/>
      <c r="Q12" s="25"/>
    </row>
    <row r="13" spans="1:17" ht="15.75" thickBot="1" x14ac:dyDescent="0.3">
      <c r="A13" s="3"/>
      <c r="E13" s="3" t="s">
        <v>19</v>
      </c>
      <c r="F13" s="6">
        <v>10</v>
      </c>
      <c r="G13" s="6">
        <v>5</v>
      </c>
      <c r="H13" s="7">
        <v>8</v>
      </c>
      <c r="I13" s="8">
        <f t="shared" si="0"/>
        <v>40</v>
      </c>
      <c r="J13" s="8">
        <f t="shared" si="1"/>
        <v>7.25</v>
      </c>
      <c r="K13" s="8">
        <f t="shared" si="2"/>
        <v>7.5</v>
      </c>
      <c r="L13" s="8">
        <v>12</v>
      </c>
      <c r="M13" s="8">
        <f t="shared" si="5"/>
        <v>13.25</v>
      </c>
      <c r="N13" s="9">
        <f t="shared" si="3"/>
        <v>13.25</v>
      </c>
      <c r="O13" s="9">
        <f t="shared" si="4"/>
        <v>100</v>
      </c>
      <c r="P13" s="24" t="s">
        <v>17</v>
      </c>
      <c r="Q13" s="25"/>
    </row>
    <row r="14" spans="1:17" ht="15.75" thickBot="1" x14ac:dyDescent="0.3">
      <c r="A14" s="10"/>
      <c r="E14" s="3" t="s">
        <v>20</v>
      </c>
      <c r="F14" s="6">
        <v>10</v>
      </c>
      <c r="G14" s="6"/>
      <c r="H14" s="7">
        <v>8</v>
      </c>
      <c r="I14" s="8">
        <f t="shared" si="0"/>
        <v>80</v>
      </c>
      <c r="J14" s="8">
        <f t="shared" si="1"/>
        <v>14.5</v>
      </c>
      <c r="K14" s="8">
        <f t="shared" si="2"/>
        <v>15</v>
      </c>
      <c r="L14" s="8"/>
      <c r="M14" s="8">
        <f t="shared" si="5"/>
        <v>50.5</v>
      </c>
      <c r="N14" s="9">
        <f t="shared" si="3"/>
        <v>50.5</v>
      </c>
      <c r="O14" s="9">
        <f t="shared" si="4"/>
        <v>100</v>
      </c>
      <c r="P14" s="24"/>
      <c r="Q14" s="25"/>
    </row>
    <row r="15" spans="1:17" ht="15.75" thickBot="1" x14ac:dyDescent="0.3">
      <c r="A15" s="11"/>
      <c r="E15" s="3" t="s">
        <v>21</v>
      </c>
      <c r="F15" s="6">
        <v>10</v>
      </c>
      <c r="G15" s="12"/>
      <c r="H15" s="13">
        <v>8</v>
      </c>
      <c r="I15" s="8">
        <f t="shared" si="0"/>
        <v>80</v>
      </c>
      <c r="J15" s="8">
        <f t="shared" si="1"/>
        <v>14.5</v>
      </c>
      <c r="K15" s="8">
        <f t="shared" si="2"/>
        <v>15</v>
      </c>
      <c r="L15" s="8">
        <v>20</v>
      </c>
      <c r="M15" s="8">
        <f t="shared" si="5"/>
        <v>30.5</v>
      </c>
      <c r="N15" s="9">
        <f t="shared" si="3"/>
        <v>30.5</v>
      </c>
      <c r="O15" s="9">
        <f t="shared" si="4"/>
        <v>100</v>
      </c>
      <c r="P15" s="24"/>
      <c r="Q15" s="25"/>
    </row>
    <row r="16" spans="1:17" ht="15.75" thickBot="1" x14ac:dyDescent="0.3">
      <c r="E16" s="3" t="s">
        <v>22</v>
      </c>
      <c r="F16" s="6">
        <v>10</v>
      </c>
      <c r="G16" s="12"/>
      <c r="H16" s="7">
        <v>8</v>
      </c>
      <c r="I16" s="8">
        <f t="shared" si="0"/>
        <v>80</v>
      </c>
      <c r="J16" s="8">
        <f t="shared" si="1"/>
        <v>14.5</v>
      </c>
      <c r="K16" s="8">
        <f t="shared" si="2"/>
        <v>15</v>
      </c>
      <c r="L16" s="8"/>
      <c r="M16" s="8">
        <f t="shared" si="5"/>
        <v>50.5</v>
      </c>
      <c r="N16" s="9">
        <f t="shared" si="3"/>
        <v>50.5</v>
      </c>
      <c r="O16" s="9">
        <f t="shared" si="4"/>
        <v>100</v>
      </c>
      <c r="P16" s="24"/>
      <c r="Q16" s="25"/>
    </row>
    <row r="17" spans="5:17" ht="15.75" thickBot="1" x14ac:dyDescent="0.3">
      <c r="E17" s="3" t="s">
        <v>23</v>
      </c>
      <c r="F17" s="6">
        <v>10</v>
      </c>
      <c r="G17" s="6"/>
      <c r="H17" s="7">
        <v>8</v>
      </c>
      <c r="I17" s="8">
        <f t="shared" si="0"/>
        <v>80</v>
      </c>
      <c r="J17" s="8">
        <f t="shared" si="1"/>
        <v>14.5</v>
      </c>
      <c r="K17" s="8">
        <f t="shared" si="2"/>
        <v>15</v>
      </c>
      <c r="L17" s="8"/>
      <c r="M17" s="8">
        <f t="shared" si="5"/>
        <v>50.5</v>
      </c>
      <c r="N17" s="9">
        <f t="shared" si="3"/>
        <v>50.5</v>
      </c>
      <c r="O17" s="9">
        <f t="shared" si="4"/>
        <v>100</v>
      </c>
      <c r="P17" s="24"/>
      <c r="Q17" s="25"/>
    </row>
    <row r="18" spans="5:17" ht="15.75" thickBot="1" x14ac:dyDescent="0.3">
      <c r="E18" s="3" t="s">
        <v>24</v>
      </c>
      <c r="F18" s="6">
        <v>10</v>
      </c>
      <c r="G18" s="6"/>
      <c r="H18" s="7">
        <v>8</v>
      </c>
      <c r="I18" s="8">
        <f t="shared" si="0"/>
        <v>80</v>
      </c>
      <c r="J18" s="8">
        <f t="shared" si="1"/>
        <v>14.5</v>
      </c>
      <c r="K18" s="8">
        <f t="shared" si="2"/>
        <v>15</v>
      </c>
      <c r="L18" s="8">
        <v>50</v>
      </c>
      <c r="M18" s="8">
        <f t="shared" si="5"/>
        <v>0.5</v>
      </c>
      <c r="N18" s="9">
        <f t="shared" si="3"/>
        <v>0.5</v>
      </c>
      <c r="O18" s="9">
        <f t="shared" si="4"/>
        <v>100</v>
      </c>
      <c r="P18" s="20" t="s">
        <v>25</v>
      </c>
      <c r="Q18" s="21"/>
    </row>
    <row r="19" spans="5:17" ht="15.75" thickBot="1" x14ac:dyDescent="0.3">
      <c r="E19" s="3" t="s">
        <v>26</v>
      </c>
      <c r="F19" s="6">
        <v>10</v>
      </c>
      <c r="G19" s="6"/>
      <c r="H19" s="7">
        <v>8</v>
      </c>
      <c r="I19" s="8">
        <f t="shared" si="0"/>
        <v>80</v>
      </c>
      <c r="J19" s="8">
        <f t="shared" si="1"/>
        <v>14.5</v>
      </c>
      <c r="K19" s="8">
        <f t="shared" si="2"/>
        <v>15</v>
      </c>
      <c r="L19" s="8">
        <v>40</v>
      </c>
      <c r="M19" s="8">
        <f t="shared" si="5"/>
        <v>10.5</v>
      </c>
      <c r="N19" s="9">
        <f t="shared" si="3"/>
        <v>10.5</v>
      </c>
      <c r="O19" s="9">
        <f t="shared" si="4"/>
        <v>100</v>
      </c>
      <c r="P19" s="20" t="s">
        <v>25</v>
      </c>
      <c r="Q19" s="21"/>
    </row>
    <row r="20" spans="5:17" ht="15.75" thickBot="1" x14ac:dyDescent="0.3">
      <c r="E20" s="10" t="s">
        <v>27</v>
      </c>
      <c r="F20" s="6">
        <v>10</v>
      </c>
      <c r="G20" s="6">
        <v>1</v>
      </c>
      <c r="H20" s="7">
        <v>8</v>
      </c>
      <c r="I20" s="8">
        <f t="shared" si="0"/>
        <v>72</v>
      </c>
      <c r="J20" s="8">
        <f t="shared" si="1"/>
        <v>13.049999999999999</v>
      </c>
      <c r="K20" s="8">
        <f t="shared" si="2"/>
        <v>13.5</v>
      </c>
      <c r="L20" s="8"/>
      <c r="M20" s="8">
        <f t="shared" si="5"/>
        <v>45.45</v>
      </c>
      <c r="N20" s="9">
        <f t="shared" si="3"/>
        <v>45.45</v>
      </c>
      <c r="O20" s="9">
        <f t="shared" si="4"/>
        <v>100</v>
      </c>
      <c r="P20" s="20" t="s">
        <v>28</v>
      </c>
      <c r="Q20" s="21"/>
    </row>
    <row r="21" spans="5:17" ht="15.75" thickBot="1" x14ac:dyDescent="0.3">
      <c r="E21" s="11" t="s">
        <v>29</v>
      </c>
      <c r="F21" s="6">
        <v>10</v>
      </c>
      <c r="G21" s="6">
        <v>2</v>
      </c>
      <c r="H21" s="7">
        <v>8</v>
      </c>
      <c r="I21" s="8">
        <f t="shared" si="0"/>
        <v>64</v>
      </c>
      <c r="J21" s="8">
        <f t="shared" si="1"/>
        <v>11.6</v>
      </c>
      <c r="K21" s="8">
        <f t="shared" si="2"/>
        <v>12</v>
      </c>
      <c r="L21" s="8"/>
      <c r="M21" s="8">
        <f t="shared" si="5"/>
        <v>40.4</v>
      </c>
      <c r="N21" s="9">
        <f t="shared" si="3"/>
        <v>40.4</v>
      </c>
      <c r="O21" s="9">
        <f t="shared" si="4"/>
        <v>100</v>
      </c>
      <c r="P21" s="22" t="s">
        <v>30</v>
      </c>
      <c r="Q21" s="23"/>
    </row>
    <row r="51" spans="5:12" x14ac:dyDescent="0.25">
      <c r="E51" s="16" t="s">
        <v>31</v>
      </c>
      <c r="F51" s="16" t="s">
        <v>32</v>
      </c>
      <c r="G51" t="s">
        <v>33</v>
      </c>
      <c r="H51" t="s">
        <v>34</v>
      </c>
      <c r="I51" t="s">
        <v>35</v>
      </c>
      <c r="J51" t="s">
        <v>36</v>
      </c>
      <c r="K51" t="s">
        <v>37</v>
      </c>
      <c r="L51" t="s">
        <v>38</v>
      </c>
    </row>
    <row r="52" spans="5:12" x14ac:dyDescent="0.25">
      <c r="E52" s="14" t="s">
        <v>22</v>
      </c>
      <c r="F52" s="15">
        <v>80</v>
      </c>
      <c r="G52" s="15">
        <v>14.5</v>
      </c>
      <c r="H52" s="15">
        <v>15</v>
      </c>
      <c r="I52" s="15">
        <v>50.5</v>
      </c>
      <c r="J52" s="15">
        <v>50.5</v>
      </c>
      <c r="K52" s="15"/>
      <c r="L52" s="15">
        <v>100</v>
      </c>
    </row>
    <row r="53" spans="5:12" x14ac:dyDescent="0.25">
      <c r="E53" s="14" t="s">
        <v>19</v>
      </c>
      <c r="F53" s="15">
        <v>40</v>
      </c>
      <c r="G53" s="15">
        <v>7.25</v>
      </c>
      <c r="H53" s="15">
        <v>7.5</v>
      </c>
      <c r="I53" s="15">
        <v>13.25</v>
      </c>
      <c r="J53" s="15">
        <v>13.25</v>
      </c>
      <c r="K53" s="15">
        <v>1</v>
      </c>
      <c r="L53" s="15">
        <v>100</v>
      </c>
    </row>
    <row r="54" spans="5:12" x14ac:dyDescent="0.25">
      <c r="E54" s="14" t="s">
        <v>18</v>
      </c>
      <c r="F54" s="15">
        <v>72</v>
      </c>
      <c r="G54" s="15">
        <v>13.049999999999999</v>
      </c>
      <c r="H54" s="15">
        <v>13.5</v>
      </c>
      <c r="I54" s="15">
        <v>45.45</v>
      </c>
      <c r="J54" s="15">
        <v>45.45</v>
      </c>
      <c r="K54" s="15"/>
      <c r="L54" s="15">
        <v>100</v>
      </c>
    </row>
    <row r="55" spans="5:12" x14ac:dyDescent="0.25">
      <c r="E55" s="14" t="s">
        <v>13</v>
      </c>
      <c r="F55" s="15">
        <v>72</v>
      </c>
      <c r="G55" s="15">
        <v>13.049999999999999</v>
      </c>
      <c r="H55" s="15">
        <v>13.5</v>
      </c>
      <c r="I55" s="15">
        <v>45.45</v>
      </c>
      <c r="J55" s="15">
        <v>45.45</v>
      </c>
      <c r="K55" s="15"/>
      <c r="L55" s="15">
        <v>100</v>
      </c>
    </row>
    <row r="56" spans="5:12" x14ac:dyDescent="0.25">
      <c r="E56" s="14" t="s">
        <v>24</v>
      </c>
      <c r="F56" s="15">
        <v>80</v>
      </c>
      <c r="G56" s="15">
        <v>14.5</v>
      </c>
      <c r="H56" s="15">
        <v>15</v>
      </c>
      <c r="I56" s="15">
        <v>0.5</v>
      </c>
      <c r="J56" s="15">
        <v>0.5</v>
      </c>
      <c r="K56" s="15">
        <v>1</v>
      </c>
      <c r="L56" s="15">
        <v>100</v>
      </c>
    </row>
    <row r="57" spans="5:12" x14ac:dyDescent="0.25">
      <c r="E57" s="14" t="s">
        <v>12</v>
      </c>
      <c r="F57" s="15">
        <v>72</v>
      </c>
      <c r="G57" s="15">
        <v>13.049999999999999</v>
      </c>
      <c r="H57" s="15">
        <v>13.5</v>
      </c>
      <c r="I57" s="15">
        <v>45.45</v>
      </c>
      <c r="J57" s="15">
        <v>45.45</v>
      </c>
      <c r="K57" s="15"/>
      <c r="L57" s="15">
        <v>100</v>
      </c>
    </row>
    <row r="58" spans="5:12" x14ac:dyDescent="0.25">
      <c r="E58" s="14" t="s">
        <v>16</v>
      </c>
      <c r="F58" s="15">
        <v>40</v>
      </c>
      <c r="G58" s="15">
        <v>7.25</v>
      </c>
      <c r="H58" s="15">
        <v>7.5</v>
      </c>
      <c r="I58" s="15">
        <v>13.25</v>
      </c>
      <c r="J58" s="15">
        <v>13.25</v>
      </c>
      <c r="K58" s="15">
        <v>1</v>
      </c>
      <c r="L58" s="15">
        <v>100</v>
      </c>
    </row>
    <row r="59" spans="5:12" x14ac:dyDescent="0.25">
      <c r="E59" s="14" t="s">
        <v>20</v>
      </c>
      <c r="F59" s="15">
        <v>80</v>
      </c>
      <c r="G59" s="15">
        <v>14.5</v>
      </c>
      <c r="H59" s="15">
        <v>15</v>
      </c>
      <c r="I59" s="15">
        <v>50.5</v>
      </c>
      <c r="J59" s="15">
        <v>50.5</v>
      </c>
      <c r="K59" s="15"/>
      <c r="L59" s="15">
        <v>100</v>
      </c>
    </row>
    <row r="60" spans="5:12" x14ac:dyDescent="0.25">
      <c r="E60" s="14" t="s">
        <v>26</v>
      </c>
      <c r="F60" s="15">
        <v>80</v>
      </c>
      <c r="G60" s="15">
        <v>14.5</v>
      </c>
      <c r="H60" s="15">
        <v>15</v>
      </c>
      <c r="I60" s="15">
        <v>10.5</v>
      </c>
      <c r="J60" s="15">
        <v>10.5</v>
      </c>
      <c r="K60" s="15">
        <v>1</v>
      </c>
      <c r="L60" s="15">
        <v>100</v>
      </c>
    </row>
    <row r="61" spans="5:12" x14ac:dyDescent="0.25">
      <c r="E61" s="14" t="s">
        <v>23</v>
      </c>
      <c r="F61" s="15">
        <v>80</v>
      </c>
      <c r="G61" s="15">
        <v>14.5</v>
      </c>
      <c r="H61" s="15">
        <v>15</v>
      </c>
      <c r="I61" s="15">
        <v>50.5</v>
      </c>
      <c r="J61" s="15">
        <v>50.5</v>
      </c>
      <c r="K61" s="15"/>
      <c r="L61" s="15">
        <v>100</v>
      </c>
    </row>
    <row r="62" spans="5:12" x14ac:dyDescent="0.25">
      <c r="E62" s="14" t="s">
        <v>27</v>
      </c>
      <c r="F62" s="15">
        <v>72</v>
      </c>
      <c r="G62" s="15">
        <v>13.049999999999999</v>
      </c>
      <c r="H62" s="15">
        <v>13.5</v>
      </c>
      <c r="I62" s="15">
        <v>45.45</v>
      </c>
      <c r="J62" s="15">
        <v>45.45</v>
      </c>
      <c r="K62" s="15"/>
      <c r="L62" s="15">
        <v>100</v>
      </c>
    </row>
    <row r="63" spans="5:12" x14ac:dyDescent="0.25">
      <c r="E63" s="14" t="s">
        <v>21</v>
      </c>
      <c r="F63" s="15">
        <v>80</v>
      </c>
      <c r="G63" s="15">
        <v>14.5</v>
      </c>
      <c r="H63" s="15">
        <v>15</v>
      </c>
      <c r="I63" s="15">
        <v>30.5</v>
      </c>
      <c r="J63" s="15">
        <v>30.5</v>
      </c>
      <c r="K63" s="15">
        <v>1</v>
      </c>
      <c r="L63" s="15">
        <v>100</v>
      </c>
    </row>
    <row r="64" spans="5:12" x14ac:dyDescent="0.25">
      <c r="E64" s="14" t="s">
        <v>29</v>
      </c>
      <c r="F64" s="15">
        <v>64</v>
      </c>
      <c r="G64" s="15">
        <v>11.6</v>
      </c>
      <c r="H64" s="15">
        <v>12</v>
      </c>
      <c r="I64" s="15">
        <v>40.4</v>
      </c>
      <c r="J64" s="15">
        <v>40.4</v>
      </c>
      <c r="K64" s="15"/>
      <c r="L64" s="15">
        <v>100</v>
      </c>
    </row>
    <row r="65" spans="5:12" x14ac:dyDescent="0.25">
      <c r="E65" s="14" t="s">
        <v>14</v>
      </c>
      <c r="F65" s="15">
        <v>64</v>
      </c>
      <c r="G65" s="15">
        <v>11.6</v>
      </c>
      <c r="H65" s="15">
        <v>12</v>
      </c>
      <c r="I65" s="15">
        <v>40.4</v>
      </c>
      <c r="J65" s="15">
        <v>40.4</v>
      </c>
      <c r="K65" s="15"/>
      <c r="L65" s="15">
        <v>100</v>
      </c>
    </row>
    <row r="66" spans="5:12" x14ac:dyDescent="0.25">
      <c r="E66" s="14" t="s">
        <v>39</v>
      </c>
      <c r="F66" s="15">
        <v>976</v>
      </c>
      <c r="G66" s="15">
        <v>176.89999999999998</v>
      </c>
      <c r="H66" s="15">
        <v>183</v>
      </c>
      <c r="I66" s="15">
        <v>482.09999999999997</v>
      </c>
      <c r="J66" s="15">
        <v>482.09999999999997</v>
      </c>
      <c r="K66" s="15">
        <v>5</v>
      </c>
      <c r="L66" s="15">
        <v>1400</v>
      </c>
    </row>
  </sheetData>
  <mergeCells count="15">
    <mergeCell ref="P12:Q12"/>
    <mergeCell ref="P7:Q7"/>
    <mergeCell ref="P8:Q8"/>
    <mergeCell ref="P9:Q9"/>
    <mergeCell ref="P10:Q10"/>
    <mergeCell ref="P11:Q11"/>
    <mergeCell ref="P19:Q19"/>
    <mergeCell ref="P20:Q20"/>
    <mergeCell ref="P21:Q21"/>
    <mergeCell ref="P13:Q13"/>
    <mergeCell ref="P14:Q14"/>
    <mergeCell ref="P15:Q15"/>
    <mergeCell ref="P16:Q16"/>
    <mergeCell ref="P17:Q17"/>
    <mergeCell ref="P18:Q1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21"/>
  <sheetViews>
    <sheetView topLeftCell="A7" workbookViewId="0">
      <selection activeCell="H34" sqref="H34"/>
    </sheetView>
  </sheetViews>
  <sheetFormatPr defaultRowHeight="15" x14ac:dyDescent="0.25"/>
  <cols>
    <col min="1" max="1" width="27.42578125" customWidth="1"/>
    <col min="2" max="2" width="22.28515625" customWidth="1"/>
    <col min="7" max="7" width="37.140625" bestFit="1" customWidth="1"/>
    <col min="8" max="8" width="15" bestFit="1" customWidth="1"/>
    <col min="9" max="9" width="17" bestFit="1" customWidth="1"/>
  </cols>
  <sheetData>
    <row r="4" spans="1:4" x14ac:dyDescent="0.25">
      <c r="A4" s="17" t="s">
        <v>40</v>
      </c>
      <c r="B4" s="17" t="s">
        <v>41</v>
      </c>
      <c r="C4" s="17" t="s">
        <v>42</v>
      </c>
      <c r="D4" s="17" t="s">
        <v>52</v>
      </c>
    </row>
    <row r="5" spans="1:4" ht="30" x14ac:dyDescent="0.25">
      <c r="A5" s="18" t="s">
        <v>43</v>
      </c>
      <c r="B5" s="17">
        <v>5</v>
      </c>
      <c r="C5">
        <v>8</v>
      </c>
      <c r="D5">
        <v>5</v>
      </c>
    </row>
    <row r="6" spans="1:4" ht="30" x14ac:dyDescent="0.25">
      <c r="A6" s="19" t="s">
        <v>44</v>
      </c>
      <c r="B6">
        <v>20</v>
      </c>
      <c r="C6">
        <v>12</v>
      </c>
      <c r="D6">
        <v>19</v>
      </c>
    </row>
    <row r="7" spans="1:4" x14ac:dyDescent="0.25">
      <c r="A7" t="s">
        <v>45</v>
      </c>
      <c r="B7">
        <v>20</v>
      </c>
      <c r="C7">
        <v>11</v>
      </c>
      <c r="D7">
        <v>20</v>
      </c>
    </row>
    <row r="8" spans="1:4" x14ac:dyDescent="0.25">
      <c r="A8" t="s">
        <v>53</v>
      </c>
      <c r="B8">
        <v>4</v>
      </c>
      <c r="C8">
        <v>3</v>
      </c>
      <c r="D8">
        <v>4</v>
      </c>
    </row>
    <row r="17" spans="1:9" x14ac:dyDescent="0.25">
      <c r="A17" s="17" t="s">
        <v>40</v>
      </c>
      <c r="B17" s="17" t="s">
        <v>41</v>
      </c>
      <c r="C17" s="17" t="s">
        <v>42</v>
      </c>
    </row>
    <row r="18" spans="1:9" ht="30" x14ac:dyDescent="0.25">
      <c r="A18" s="18" t="s">
        <v>46</v>
      </c>
      <c r="B18" s="17">
        <v>50</v>
      </c>
      <c r="C18">
        <v>10</v>
      </c>
      <c r="G18" s="16" t="s">
        <v>31</v>
      </c>
      <c r="H18" s="16" t="s">
        <v>47</v>
      </c>
      <c r="I18" t="s">
        <v>48</v>
      </c>
    </row>
    <row r="19" spans="1:9" ht="30" x14ac:dyDescent="0.25">
      <c r="A19" s="18" t="s">
        <v>49</v>
      </c>
      <c r="B19">
        <v>9</v>
      </c>
      <c r="C19">
        <v>5</v>
      </c>
      <c r="G19" s="14" t="s">
        <v>46</v>
      </c>
      <c r="H19" s="15">
        <v>50</v>
      </c>
      <c r="I19" s="15">
        <v>10</v>
      </c>
    </row>
    <row r="20" spans="1:9" x14ac:dyDescent="0.25">
      <c r="G20" s="14" t="s">
        <v>49</v>
      </c>
      <c r="H20" s="15">
        <v>9</v>
      </c>
      <c r="I20" s="15">
        <v>5</v>
      </c>
    </row>
    <row r="21" spans="1:9" x14ac:dyDescent="0.25">
      <c r="G21" s="14" t="s">
        <v>39</v>
      </c>
      <c r="H21" s="15">
        <v>59</v>
      </c>
      <c r="I21" s="15">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1"/>
  <sheetViews>
    <sheetView topLeftCell="A32" zoomScaleNormal="100" workbookViewId="0">
      <selection activeCell="L41" sqref="L41"/>
    </sheetView>
  </sheetViews>
  <sheetFormatPr defaultRowHeight="15" x14ac:dyDescent="0.25"/>
  <cols>
    <col min="1" max="1" width="24.7109375" bestFit="1" customWidth="1"/>
    <col min="2" max="2" width="19.42578125" customWidth="1"/>
    <col min="3" max="3" width="20.140625" customWidth="1"/>
    <col min="4" max="4" width="18.140625" customWidth="1"/>
    <col min="5" max="5" width="26" bestFit="1" customWidth="1"/>
    <col min="6" max="6" width="31.7109375" bestFit="1" customWidth="1"/>
    <col min="12" max="12" width="35" customWidth="1"/>
  </cols>
  <sheetData>
    <row r="2" spans="1:13" ht="15.75" thickBot="1" x14ac:dyDescent="0.3"/>
    <row r="3" spans="1:13" ht="53.25" thickBot="1" x14ac:dyDescent="0.3">
      <c r="A3" s="1" t="s">
        <v>0</v>
      </c>
      <c r="B3" s="4" t="s">
        <v>1</v>
      </c>
      <c r="C3" s="4" t="s">
        <v>2</v>
      </c>
      <c r="D3" s="4" t="s">
        <v>3</v>
      </c>
      <c r="E3" s="4" t="s">
        <v>4</v>
      </c>
      <c r="F3" s="5" t="s">
        <v>5</v>
      </c>
      <c r="G3" s="5" t="s">
        <v>6</v>
      </c>
      <c r="H3" s="5" t="s">
        <v>7</v>
      </c>
      <c r="I3" s="5" t="s">
        <v>8</v>
      </c>
      <c r="J3" s="5" t="s">
        <v>9</v>
      </c>
      <c r="K3" s="5" t="s">
        <v>10</v>
      </c>
      <c r="L3" s="26" t="s">
        <v>11</v>
      </c>
      <c r="M3" s="27"/>
    </row>
    <row r="4" spans="1:13" ht="15.75" thickBot="1" x14ac:dyDescent="0.3">
      <c r="A4" s="2" t="s">
        <v>12</v>
      </c>
      <c r="B4" s="6">
        <v>5</v>
      </c>
      <c r="C4" s="6"/>
      <c r="D4" s="7">
        <v>8</v>
      </c>
      <c r="E4" s="8">
        <f t="shared" ref="E4:E18" si="0">(B4-C4)*D4</f>
        <v>40</v>
      </c>
      <c r="F4" s="8">
        <f t="shared" ref="F4:F16" si="1">1.45*(B4-C4)</f>
        <v>7.25</v>
      </c>
      <c r="G4" s="8">
        <f>3*(B4-C4)</f>
        <v>15</v>
      </c>
      <c r="H4" s="8"/>
      <c r="I4" s="8">
        <f>E4-SUM(F4+G4+H4)</f>
        <v>17.75</v>
      </c>
      <c r="J4" s="9">
        <f>I4</f>
        <v>17.75</v>
      </c>
      <c r="K4" s="9">
        <f>(E4/(F4+G4+H4+J4))*100</f>
        <v>100</v>
      </c>
      <c r="L4" s="28"/>
      <c r="M4" s="29"/>
    </row>
    <row r="5" spans="1:13" ht="15.75" thickBot="1" x14ac:dyDescent="0.3">
      <c r="A5" s="3" t="s">
        <v>13</v>
      </c>
      <c r="B5" s="6">
        <v>5</v>
      </c>
      <c r="C5" s="6"/>
      <c r="D5" s="7">
        <v>8</v>
      </c>
      <c r="E5" s="8">
        <f t="shared" si="0"/>
        <v>40</v>
      </c>
      <c r="F5" s="8">
        <f t="shared" si="1"/>
        <v>7.25</v>
      </c>
      <c r="G5" s="8">
        <f>3*(B5-C5)</f>
        <v>15</v>
      </c>
      <c r="H5" s="8"/>
      <c r="I5" s="8">
        <f>E5-SUM(F5+G5+H5)</f>
        <v>17.75</v>
      </c>
      <c r="J5" s="9">
        <f t="shared" ref="J5:J18" si="2">I5</f>
        <v>17.75</v>
      </c>
      <c r="K5" s="9">
        <f t="shared" ref="K5:K16" si="3">(E5/(F5+G5+H5+J5))*100</f>
        <v>100</v>
      </c>
      <c r="L5" s="24"/>
      <c r="M5" s="25"/>
    </row>
    <row r="6" spans="1:13" ht="15.75" thickBot="1" x14ac:dyDescent="0.3">
      <c r="A6" s="3" t="s">
        <v>14</v>
      </c>
      <c r="B6" s="6">
        <v>5</v>
      </c>
      <c r="C6" s="6"/>
      <c r="D6" s="7">
        <v>8</v>
      </c>
      <c r="E6" s="8">
        <f t="shared" si="0"/>
        <v>40</v>
      </c>
      <c r="F6" s="8">
        <f t="shared" si="1"/>
        <v>7.25</v>
      </c>
      <c r="G6" s="8">
        <f>1*(B6-C6)</f>
        <v>5</v>
      </c>
      <c r="H6" s="8"/>
      <c r="I6" s="8">
        <f t="shared" ref="I6:I15" si="4">E6-SUM(F6+G6+H6)</f>
        <v>27.75</v>
      </c>
      <c r="J6" s="9">
        <f t="shared" si="2"/>
        <v>27.75</v>
      </c>
      <c r="K6" s="9">
        <f t="shared" si="3"/>
        <v>100</v>
      </c>
      <c r="L6" s="24"/>
      <c r="M6" s="25"/>
    </row>
    <row r="7" spans="1:13" ht="15.75" thickBot="1" x14ac:dyDescent="0.3">
      <c r="A7" s="3" t="s">
        <v>16</v>
      </c>
      <c r="B7" s="6">
        <v>5</v>
      </c>
      <c r="C7" s="6"/>
      <c r="D7" s="7">
        <v>8</v>
      </c>
      <c r="E7" s="8">
        <f t="shared" si="0"/>
        <v>40</v>
      </c>
      <c r="F7" s="8">
        <f t="shared" si="1"/>
        <v>7.25</v>
      </c>
      <c r="G7" s="8">
        <f>1*(B7-C7)</f>
        <v>5</v>
      </c>
      <c r="H7" s="8">
        <f>1*(B7-C7)</f>
        <v>5</v>
      </c>
      <c r="I7" s="8">
        <f t="shared" si="4"/>
        <v>22.75</v>
      </c>
      <c r="J7" s="9">
        <f t="shared" si="2"/>
        <v>22.75</v>
      </c>
      <c r="K7" s="9">
        <f t="shared" si="3"/>
        <v>100</v>
      </c>
      <c r="L7" s="24"/>
      <c r="M7" s="25"/>
    </row>
    <row r="8" spans="1:13" ht="15.75" thickBot="1" x14ac:dyDescent="0.3">
      <c r="A8" s="3" t="s">
        <v>18</v>
      </c>
      <c r="B8" s="6">
        <v>5</v>
      </c>
      <c r="C8" s="6"/>
      <c r="D8" s="7">
        <v>8</v>
      </c>
      <c r="E8" s="8">
        <f t="shared" si="0"/>
        <v>40</v>
      </c>
      <c r="F8" s="8">
        <f t="shared" si="1"/>
        <v>7.25</v>
      </c>
      <c r="G8" s="8">
        <f>1*(B8-C8)</f>
        <v>5</v>
      </c>
      <c r="H8" s="8"/>
      <c r="I8" s="8">
        <f t="shared" si="4"/>
        <v>27.75</v>
      </c>
      <c r="J8" s="9">
        <f t="shared" si="2"/>
        <v>27.75</v>
      </c>
      <c r="K8" s="9">
        <f t="shared" si="3"/>
        <v>100</v>
      </c>
      <c r="L8" s="24"/>
      <c r="M8" s="25"/>
    </row>
    <row r="9" spans="1:13" ht="15.75" thickBot="1" x14ac:dyDescent="0.3">
      <c r="A9" s="3" t="s">
        <v>19</v>
      </c>
      <c r="B9" s="6">
        <v>5</v>
      </c>
      <c r="C9" s="6"/>
      <c r="D9" s="7">
        <v>8</v>
      </c>
      <c r="E9" s="8">
        <f t="shared" si="0"/>
        <v>40</v>
      </c>
      <c r="F9" s="8">
        <f t="shared" si="1"/>
        <v>7.25</v>
      </c>
      <c r="G9" s="8">
        <f>1*(B9-C9)</f>
        <v>5</v>
      </c>
      <c r="H9" s="8">
        <f>1*(B9-C9)</f>
        <v>5</v>
      </c>
      <c r="I9" s="8">
        <f t="shared" si="4"/>
        <v>22.75</v>
      </c>
      <c r="J9" s="9">
        <f t="shared" si="2"/>
        <v>22.75</v>
      </c>
      <c r="K9" s="9">
        <f t="shared" si="3"/>
        <v>100</v>
      </c>
      <c r="L9" s="24"/>
      <c r="M9" s="25"/>
    </row>
    <row r="10" spans="1:13" ht="15.75" thickBot="1" x14ac:dyDescent="0.3">
      <c r="A10" s="3" t="s">
        <v>20</v>
      </c>
      <c r="B10" s="6">
        <v>5</v>
      </c>
      <c r="C10" s="6"/>
      <c r="D10" s="7">
        <v>8</v>
      </c>
      <c r="E10" s="8">
        <f t="shared" si="0"/>
        <v>40</v>
      </c>
      <c r="F10" s="8">
        <f t="shared" si="1"/>
        <v>7.25</v>
      </c>
      <c r="G10" s="8">
        <f>1*(B10-C10)</f>
        <v>5</v>
      </c>
      <c r="H10" s="8"/>
      <c r="I10" s="8">
        <f t="shared" si="4"/>
        <v>27.75</v>
      </c>
      <c r="J10" s="9">
        <f t="shared" si="2"/>
        <v>27.75</v>
      </c>
      <c r="K10" s="9">
        <f t="shared" si="3"/>
        <v>100</v>
      </c>
      <c r="L10" s="24"/>
      <c r="M10" s="25"/>
    </row>
    <row r="11" spans="1:13" ht="15.75" thickBot="1" x14ac:dyDescent="0.3">
      <c r="A11" s="3" t="s">
        <v>21</v>
      </c>
      <c r="B11" s="6">
        <v>5</v>
      </c>
      <c r="C11" s="12"/>
      <c r="D11" s="13">
        <v>8</v>
      </c>
      <c r="E11" s="8">
        <f t="shared" si="0"/>
        <v>40</v>
      </c>
      <c r="F11" s="8">
        <f t="shared" si="1"/>
        <v>7.25</v>
      </c>
      <c r="G11" s="8">
        <f>3*(B11-C11)</f>
        <v>15</v>
      </c>
      <c r="H11" s="8">
        <f>2*(B11-C11)</f>
        <v>10</v>
      </c>
      <c r="I11" s="8">
        <f t="shared" si="4"/>
        <v>7.75</v>
      </c>
      <c r="J11" s="9">
        <f t="shared" si="2"/>
        <v>7.75</v>
      </c>
      <c r="K11" s="9">
        <f t="shared" si="3"/>
        <v>100</v>
      </c>
      <c r="L11" s="24"/>
      <c r="M11" s="25"/>
    </row>
    <row r="12" spans="1:13" ht="15.75" thickBot="1" x14ac:dyDescent="0.3">
      <c r="A12" s="3" t="s">
        <v>22</v>
      </c>
      <c r="B12" s="6">
        <v>5</v>
      </c>
      <c r="C12" s="12"/>
      <c r="D12" s="7">
        <v>8</v>
      </c>
      <c r="E12" s="8">
        <f t="shared" si="0"/>
        <v>40</v>
      </c>
      <c r="F12" s="8">
        <f t="shared" si="1"/>
        <v>7.25</v>
      </c>
      <c r="G12" s="8">
        <f>1*(B12-C12)</f>
        <v>5</v>
      </c>
      <c r="H12" s="8"/>
      <c r="I12" s="8">
        <f t="shared" si="4"/>
        <v>27.75</v>
      </c>
      <c r="J12" s="9">
        <f t="shared" si="2"/>
        <v>27.75</v>
      </c>
      <c r="K12" s="9">
        <f t="shared" si="3"/>
        <v>100</v>
      </c>
      <c r="L12" s="24"/>
      <c r="M12" s="25"/>
    </row>
    <row r="13" spans="1:13" ht="15.75" thickBot="1" x14ac:dyDescent="0.3">
      <c r="A13" s="3" t="s">
        <v>23</v>
      </c>
      <c r="B13" s="6">
        <v>5</v>
      </c>
      <c r="C13" s="6"/>
      <c r="D13" s="7">
        <v>8</v>
      </c>
      <c r="E13" s="8">
        <f t="shared" si="0"/>
        <v>40</v>
      </c>
      <c r="F13" s="8">
        <f t="shared" si="1"/>
        <v>7.25</v>
      </c>
      <c r="G13" s="8">
        <f>1*(B13-C13)</f>
        <v>5</v>
      </c>
      <c r="H13" s="8"/>
      <c r="I13" s="8">
        <f t="shared" si="4"/>
        <v>27.75</v>
      </c>
      <c r="J13" s="9">
        <f t="shared" si="2"/>
        <v>27.75</v>
      </c>
      <c r="K13" s="9">
        <f t="shared" si="3"/>
        <v>100</v>
      </c>
      <c r="L13" s="24"/>
      <c r="M13" s="25"/>
    </row>
    <row r="14" spans="1:13" ht="15.75" thickBot="1" x14ac:dyDescent="0.3">
      <c r="A14" s="3" t="s">
        <v>24</v>
      </c>
      <c r="B14" s="6">
        <v>5</v>
      </c>
      <c r="C14" s="6"/>
      <c r="D14" s="7">
        <v>8</v>
      </c>
      <c r="E14" s="8">
        <f t="shared" si="0"/>
        <v>40</v>
      </c>
      <c r="F14" s="8">
        <f t="shared" si="1"/>
        <v>7.25</v>
      </c>
      <c r="G14" s="8">
        <f>5*(B14-C14)</f>
        <v>25</v>
      </c>
      <c r="H14" s="8">
        <f>2*(B14-C14)</f>
        <v>10</v>
      </c>
      <c r="I14" s="8">
        <f t="shared" si="4"/>
        <v>-2.25</v>
      </c>
      <c r="J14" s="9">
        <f t="shared" si="2"/>
        <v>-2.25</v>
      </c>
      <c r="K14" s="9">
        <f t="shared" si="3"/>
        <v>100</v>
      </c>
      <c r="L14" s="20"/>
      <c r="M14" s="21"/>
    </row>
    <row r="15" spans="1:13" ht="15.75" thickBot="1" x14ac:dyDescent="0.3">
      <c r="A15" s="3" t="s">
        <v>26</v>
      </c>
      <c r="B15" s="6">
        <v>5</v>
      </c>
      <c r="C15" s="6"/>
      <c r="D15" s="7">
        <v>8</v>
      </c>
      <c r="E15" s="8">
        <f t="shared" si="0"/>
        <v>40</v>
      </c>
      <c r="F15" s="8">
        <f t="shared" si="1"/>
        <v>7.25</v>
      </c>
      <c r="G15" s="8">
        <f>5*(B15-C15)</f>
        <v>25</v>
      </c>
      <c r="H15" s="8">
        <f>2*(B15-C15)</f>
        <v>10</v>
      </c>
      <c r="I15" s="8">
        <f t="shared" si="4"/>
        <v>-2.25</v>
      </c>
      <c r="J15" s="9">
        <f t="shared" si="2"/>
        <v>-2.25</v>
      </c>
      <c r="K15" s="9">
        <f t="shared" si="3"/>
        <v>100</v>
      </c>
      <c r="L15" s="20"/>
      <c r="M15" s="21"/>
    </row>
    <row r="16" spans="1:13" ht="15.75" thickBot="1" x14ac:dyDescent="0.3">
      <c r="A16" s="10" t="s">
        <v>27</v>
      </c>
      <c r="B16" s="6">
        <v>5</v>
      </c>
      <c r="C16" s="6"/>
      <c r="D16" s="7">
        <v>8</v>
      </c>
      <c r="E16" s="8">
        <f t="shared" si="0"/>
        <v>40</v>
      </c>
      <c r="F16" s="8">
        <f t="shared" si="1"/>
        <v>7.25</v>
      </c>
      <c r="G16" s="8">
        <f t="shared" ref="G16" si="5">1.5*(B16-C16)</f>
        <v>7.5</v>
      </c>
      <c r="H16" s="8"/>
      <c r="I16" s="8"/>
      <c r="J16" s="9">
        <f t="shared" si="2"/>
        <v>0</v>
      </c>
      <c r="K16" s="9">
        <f t="shared" si="3"/>
        <v>271.18644067796606</v>
      </c>
      <c r="L16" s="20" t="s">
        <v>28</v>
      </c>
      <c r="M16" s="21"/>
    </row>
    <row r="17" spans="1:13" ht="15.75" thickBot="1" x14ac:dyDescent="0.3">
      <c r="A17" s="11" t="s">
        <v>29</v>
      </c>
      <c r="B17" s="6">
        <v>5</v>
      </c>
      <c r="C17" s="6"/>
      <c r="D17" s="7">
        <v>8</v>
      </c>
      <c r="E17" s="8">
        <f t="shared" si="0"/>
        <v>40</v>
      </c>
      <c r="F17" s="8">
        <f>1.45*(B17-C17)</f>
        <v>7.25</v>
      </c>
      <c r="G17" s="8">
        <f>3*(B17-C17)</f>
        <v>15</v>
      </c>
      <c r="H17" s="8"/>
      <c r="I17" s="8">
        <f>E17-SUM(F17+G17+H17)</f>
        <v>17.75</v>
      </c>
      <c r="J17" s="9">
        <f t="shared" si="2"/>
        <v>17.75</v>
      </c>
      <c r="K17" s="9">
        <f>(E17/(F17+G17+H17+J17))*100</f>
        <v>100</v>
      </c>
      <c r="L17" s="22" t="s">
        <v>30</v>
      </c>
      <c r="M17" s="23"/>
    </row>
    <row r="18" spans="1:13" ht="15.75" thickBot="1" x14ac:dyDescent="0.3">
      <c r="A18" s="11" t="s">
        <v>50</v>
      </c>
      <c r="B18" s="6">
        <v>5</v>
      </c>
      <c r="C18" s="6"/>
      <c r="D18" s="7">
        <v>8</v>
      </c>
      <c r="E18" s="30">
        <f t="shared" si="0"/>
        <v>40</v>
      </c>
      <c r="F18" s="8">
        <f>1.45*(B18-C18)</f>
        <v>7.25</v>
      </c>
      <c r="G18" s="8">
        <f>3*(B18-C18)</f>
        <v>15</v>
      </c>
      <c r="H18" s="8"/>
      <c r="I18" s="8">
        <f>E18-SUM(F18+G18+H18)</f>
        <v>17.75</v>
      </c>
      <c r="J18" s="9">
        <f t="shared" si="2"/>
        <v>17.75</v>
      </c>
      <c r="K18" s="9">
        <f>(E18/(F18+G18+H18+J18))*100</f>
        <v>100</v>
      </c>
      <c r="L18" s="20"/>
      <c r="M18" s="21"/>
    </row>
    <row r="19" spans="1:13" ht="15.75" thickBot="1" x14ac:dyDescent="0.3"/>
    <row r="20" spans="1:13" ht="63.75" thickBot="1" x14ac:dyDescent="0.3">
      <c r="A20" s="1" t="s">
        <v>0</v>
      </c>
      <c r="B20" s="4" t="s">
        <v>1</v>
      </c>
      <c r="C20" s="4" t="s">
        <v>2</v>
      </c>
      <c r="D20" s="4" t="s">
        <v>3</v>
      </c>
      <c r="E20" s="4" t="s">
        <v>4</v>
      </c>
      <c r="F20" s="5" t="s">
        <v>5</v>
      </c>
      <c r="G20" s="5" t="s">
        <v>6</v>
      </c>
      <c r="H20" s="5" t="s">
        <v>7</v>
      </c>
      <c r="I20" s="5" t="s">
        <v>8</v>
      </c>
      <c r="J20" s="5" t="s">
        <v>51</v>
      </c>
      <c r="K20" s="5" t="s">
        <v>10</v>
      </c>
      <c r="L20" s="26" t="s">
        <v>11</v>
      </c>
      <c r="M20" s="27"/>
    </row>
    <row r="21" spans="1:13" ht="15.75" thickBot="1" x14ac:dyDescent="0.3">
      <c r="A21" s="2" t="s">
        <v>12</v>
      </c>
      <c r="B21" s="6">
        <v>5</v>
      </c>
      <c r="C21" s="6"/>
      <c r="D21" s="7">
        <v>8</v>
      </c>
      <c r="E21" s="8">
        <f t="shared" ref="E21:E35" si="6">(B21-C21)*D21</f>
        <v>40</v>
      </c>
      <c r="F21" s="8">
        <f t="shared" ref="F21:F31" si="7">1.45*(B21-C21)</f>
        <v>7.25</v>
      </c>
      <c r="G21" s="8">
        <f>3*(B21-C21)</f>
        <v>15</v>
      </c>
      <c r="H21" s="8"/>
      <c r="I21" s="31">
        <f>E21-SUM(F21+G21+H21)</f>
        <v>17.75</v>
      </c>
      <c r="J21" s="32">
        <v>13</v>
      </c>
      <c r="K21" s="35">
        <f>(J21+G21+F21)/E21 * 100</f>
        <v>88.125</v>
      </c>
      <c r="L21" s="33" t="s">
        <v>58</v>
      </c>
      <c r="M21" s="29"/>
    </row>
    <row r="22" spans="1:13" ht="15.75" thickBot="1" x14ac:dyDescent="0.3">
      <c r="A22" s="3" t="s">
        <v>13</v>
      </c>
      <c r="B22" s="6">
        <v>5</v>
      </c>
      <c r="C22" s="6"/>
      <c r="D22" s="7">
        <v>8</v>
      </c>
      <c r="E22" s="8">
        <f t="shared" si="6"/>
        <v>40</v>
      </c>
      <c r="F22" s="8">
        <f t="shared" si="7"/>
        <v>7.25</v>
      </c>
      <c r="G22" s="8">
        <f>3*(B22-C22)</f>
        <v>15</v>
      </c>
      <c r="H22" s="8"/>
      <c r="I22" s="31">
        <f>E22-SUM(F22+G22+H22)</f>
        <v>17.75</v>
      </c>
      <c r="J22" s="32">
        <v>12</v>
      </c>
      <c r="K22" s="35">
        <f t="shared" ref="K22:K23" si="8">(J22+G22+F22)/E22 * 100</f>
        <v>85.625</v>
      </c>
      <c r="L22" s="24" t="s">
        <v>62</v>
      </c>
      <c r="M22" s="25"/>
    </row>
    <row r="23" spans="1:13" ht="15.75" thickBot="1" x14ac:dyDescent="0.3">
      <c r="A23" s="3" t="s">
        <v>14</v>
      </c>
      <c r="B23" s="6">
        <v>5</v>
      </c>
      <c r="C23" s="6"/>
      <c r="D23" s="7">
        <v>8</v>
      </c>
      <c r="E23" s="8">
        <f t="shared" si="6"/>
        <v>40</v>
      </c>
      <c r="F23" s="8">
        <f t="shared" si="7"/>
        <v>7.25</v>
      </c>
      <c r="G23" s="8">
        <f>1*(B23-C23)</f>
        <v>5</v>
      </c>
      <c r="H23" s="8"/>
      <c r="I23" s="31">
        <f t="shared" ref="I23:I30" si="9">E23-SUM(F23+G23+H23)</f>
        <v>27.75</v>
      </c>
      <c r="J23" s="32">
        <v>15</v>
      </c>
      <c r="K23" s="35">
        <f t="shared" si="8"/>
        <v>68.125</v>
      </c>
      <c r="L23" s="24" t="s">
        <v>56</v>
      </c>
      <c r="M23" s="25"/>
    </row>
    <row r="24" spans="1:13" ht="15.75" thickBot="1" x14ac:dyDescent="0.3">
      <c r="A24" s="3" t="s">
        <v>16</v>
      </c>
      <c r="B24" s="6">
        <v>5</v>
      </c>
      <c r="C24" s="6"/>
      <c r="D24" s="7">
        <v>8</v>
      </c>
      <c r="E24" s="8">
        <f t="shared" si="6"/>
        <v>40</v>
      </c>
      <c r="F24" s="8">
        <f t="shared" si="7"/>
        <v>7.25</v>
      </c>
      <c r="G24" s="8">
        <f>1*(B24-C24)</f>
        <v>5</v>
      </c>
      <c r="H24" s="8">
        <f>1.5*(B24-C24)</f>
        <v>7.5</v>
      </c>
      <c r="I24" s="31">
        <f t="shared" si="9"/>
        <v>20.25</v>
      </c>
      <c r="J24" s="32">
        <v>11</v>
      </c>
      <c r="K24" s="35">
        <f t="shared" ref="K22:K33" si="10">(J24+G24+F24+H24)/E24 * 100</f>
        <v>76.875</v>
      </c>
      <c r="L24" s="24" t="s">
        <v>56</v>
      </c>
      <c r="M24" s="25"/>
    </row>
    <row r="25" spans="1:13" ht="15.75" thickBot="1" x14ac:dyDescent="0.3">
      <c r="A25" s="3" t="s">
        <v>18</v>
      </c>
      <c r="B25" s="6">
        <v>5</v>
      </c>
      <c r="C25" s="6"/>
      <c r="D25" s="7">
        <v>8</v>
      </c>
      <c r="E25" s="8">
        <f t="shared" si="6"/>
        <v>40</v>
      </c>
      <c r="F25" s="8">
        <f t="shared" si="7"/>
        <v>7.25</v>
      </c>
      <c r="G25" s="8">
        <f>1*(B25-C25)</f>
        <v>5</v>
      </c>
      <c r="H25" s="8"/>
      <c r="I25" s="31">
        <f t="shared" si="9"/>
        <v>27.75</v>
      </c>
      <c r="J25" s="32">
        <v>21</v>
      </c>
      <c r="K25" s="35">
        <f t="shared" si="10"/>
        <v>83.125</v>
      </c>
      <c r="L25" s="24" t="s">
        <v>57</v>
      </c>
      <c r="M25" s="25"/>
    </row>
    <row r="26" spans="1:13" ht="15.75" thickBot="1" x14ac:dyDescent="0.3">
      <c r="A26" s="3" t="s">
        <v>19</v>
      </c>
      <c r="B26" s="6">
        <v>5</v>
      </c>
      <c r="C26" s="6"/>
      <c r="D26" s="7">
        <v>8</v>
      </c>
      <c r="E26" s="8">
        <f t="shared" si="6"/>
        <v>40</v>
      </c>
      <c r="F26" s="8">
        <f t="shared" si="7"/>
        <v>7.25</v>
      </c>
      <c r="G26" s="8">
        <f>1*(B26-C26)</f>
        <v>5</v>
      </c>
      <c r="H26" s="8">
        <f>2*(B26-C26)</f>
        <v>10</v>
      </c>
      <c r="I26" s="31">
        <f t="shared" si="9"/>
        <v>17.75</v>
      </c>
      <c r="J26" s="32">
        <v>9</v>
      </c>
      <c r="K26" s="35">
        <f t="shared" si="10"/>
        <v>78.125</v>
      </c>
      <c r="L26" s="24"/>
      <c r="M26" s="25"/>
    </row>
    <row r="27" spans="1:13" ht="15.75" thickBot="1" x14ac:dyDescent="0.3">
      <c r="A27" s="3" t="s">
        <v>20</v>
      </c>
      <c r="B27" s="6">
        <v>5</v>
      </c>
      <c r="C27" s="6"/>
      <c r="D27" s="7">
        <v>8</v>
      </c>
      <c r="E27" s="8">
        <f t="shared" si="6"/>
        <v>40</v>
      </c>
      <c r="F27" s="8">
        <f t="shared" si="7"/>
        <v>7.25</v>
      </c>
      <c r="G27" s="8">
        <f>1*(B27-C27)</f>
        <v>5</v>
      </c>
      <c r="H27" s="8"/>
      <c r="I27" s="31">
        <f t="shared" si="9"/>
        <v>27.75</v>
      </c>
      <c r="J27" s="32">
        <v>15</v>
      </c>
      <c r="K27" s="35">
        <f t="shared" si="10"/>
        <v>68.125</v>
      </c>
      <c r="L27" s="24" t="s">
        <v>59</v>
      </c>
      <c r="M27" s="25"/>
    </row>
    <row r="28" spans="1:13" ht="15.75" thickBot="1" x14ac:dyDescent="0.3">
      <c r="A28" s="3" t="s">
        <v>21</v>
      </c>
      <c r="B28" s="6">
        <v>5</v>
      </c>
      <c r="C28" s="12"/>
      <c r="D28" s="13">
        <v>8</v>
      </c>
      <c r="E28" s="8">
        <f t="shared" si="6"/>
        <v>40</v>
      </c>
      <c r="F28" s="8">
        <f t="shared" si="7"/>
        <v>7.25</v>
      </c>
      <c r="G28" s="8">
        <f>3*(B28-C28)</f>
        <v>15</v>
      </c>
      <c r="H28" s="8">
        <f>2*(B28-C28)</f>
        <v>10</v>
      </c>
      <c r="I28" s="31">
        <f t="shared" si="9"/>
        <v>7.75</v>
      </c>
      <c r="J28" s="32">
        <v>2</v>
      </c>
      <c r="K28" s="35">
        <f t="shared" si="10"/>
        <v>85.625</v>
      </c>
      <c r="L28" s="24" t="s">
        <v>66</v>
      </c>
      <c r="M28" s="25"/>
    </row>
    <row r="29" spans="1:13" ht="15.75" thickBot="1" x14ac:dyDescent="0.3">
      <c r="A29" s="3" t="s">
        <v>24</v>
      </c>
      <c r="B29" s="6">
        <v>5</v>
      </c>
      <c r="C29" s="6"/>
      <c r="D29" s="7">
        <v>8</v>
      </c>
      <c r="E29" s="8">
        <f t="shared" si="6"/>
        <v>40</v>
      </c>
      <c r="F29" s="8">
        <f t="shared" si="7"/>
        <v>7.25</v>
      </c>
      <c r="G29" s="8">
        <f>4*(B29-C29)</f>
        <v>20</v>
      </c>
      <c r="H29" s="8">
        <v>8</v>
      </c>
      <c r="I29" s="31">
        <f t="shared" si="9"/>
        <v>4.75</v>
      </c>
      <c r="J29" s="32"/>
      <c r="K29" s="35">
        <f>(G29+F29+H29)/E29 * 100</f>
        <v>88.125</v>
      </c>
      <c r="L29" s="20"/>
      <c r="M29" s="21"/>
    </row>
    <row r="30" spans="1:13" ht="15.75" thickBot="1" x14ac:dyDescent="0.3">
      <c r="A30" s="3" t="s">
        <v>26</v>
      </c>
      <c r="B30" s="6">
        <v>5</v>
      </c>
      <c r="C30" s="6"/>
      <c r="D30" s="7">
        <v>8</v>
      </c>
      <c r="E30" s="8">
        <f t="shared" si="6"/>
        <v>40</v>
      </c>
      <c r="F30" s="8">
        <f t="shared" si="7"/>
        <v>7.25</v>
      </c>
      <c r="G30" s="8">
        <f>4*(B30-C30)</f>
        <v>20</v>
      </c>
      <c r="H30" s="8">
        <v>5</v>
      </c>
      <c r="I30" s="31">
        <f t="shared" si="9"/>
        <v>7.75</v>
      </c>
      <c r="J30" s="32">
        <v>2</v>
      </c>
      <c r="K30" s="35">
        <f>(J30+G30+H30+F30)/E30 * 100</f>
        <v>85.625</v>
      </c>
      <c r="L30" s="20"/>
      <c r="M30" s="21"/>
    </row>
    <row r="31" spans="1:13" ht="15.75" hidden="1" thickBot="1" x14ac:dyDescent="0.3">
      <c r="A31" s="10" t="s">
        <v>27</v>
      </c>
      <c r="B31" s="6">
        <v>5</v>
      </c>
      <c r="C31" s="6"/>
      <c r="D31" s="7">
        <v>8</v>
      </c>
      <c r="E31" s="8">
        <f t="shared" si="6"/>
        <v>40</v>
      </c>
      <c r="F31" s="8">
        <f t="shared" si="7"/>
        <v>7.25</v>
      </c>
      <c r="G31" s="8">
        <f t="shared" ref="G31:G33" si="11">1.5*(B31-C31)</f>
        <v>7.5</v>
      </c>
      <c r="H31" s="8"/>
      <c r="I31" s="31"/>
      <c r="J31" s="32"/>
      <c r="K31" s="35">
        <f t="shared" si="10"/>
        <v>36.875</v>
      </c>
      <c r="L31" s="20" t="s">
        <v>28</v>
      </c>
      <c r="M31" s="21"/>
    </row>
    <row r="32" spans="1:13" ht="15.75" thickBot="1" x14ac:dyDescent="0.3">
      <c r="A32" s="11" t="s">
        <v>29</v>
      </c>
      <c r="B32" s="6">
        <v>5</v>
      </c>
      <c r="C32" s="6"/>
      <c r="D32" s="7">
        <v>8</v>
      </c>
      <c r="E32" s="8">
        <f t="shared" si="6"/>
        <v>40</v>
      </c>
      <c r="F32" s="8">
        <f>1.45*(B32-C32)</f>
        <v>7.25</v>
      </c>
      <c r="G32" s="8">
        <f>3*(B32-C32)</f>
        <v>15</v>
      </c>
      <c r="H32" s="8">
        <v>8</v>
      </c>
      <c r="I32" s="31">
        <f>E32-SUM(F32+G32+H32)</f>
        <v>9.75</v>
      </c>
      <c r="J32" s="32">
        <v>4</v>
      </c>
      <c r="K32" s="35">
        <f t="shared" si="10"/>
        <v>85.625</v>
      </c>
      <c r="L32" s="22" t="s">
        <v>60</v>
      </c>
      <c r="M32" s="23"/>
    </row>
    <row r="33" spans="1:13" ht="15.75" thickBot="1" x14ac:dyDescent="0.3">
      <c r="A33" s="11" t="s">
        <v>50</v>
      </c>
      <c r="B33" s="6">
        <v>5</v>
      </c>
      <c r="C33" s="6"/>
      <c r="D33" s="7">
        <v>8</v>
      </c>
      <c r="E33" s="30">
        <f t="shared" si="6"/>
        <v>40</v>
      </c>
      <c r="F33" s="8">
        <f>1.45*(B33-C33)</f>
        <v>7.25</v>
      </c>
      <c r="G33" s="8">
        <f>3*(B33-C33)</f>
        <v>15</v>
      </c>
      <c r="H33" s="8"/>
      <c r="I33" s="31">
        <f>E33-SUM(F33+G33+H33)</f>
        <v>17.75</v>
      </c>
      <c r="J33" s="32">
        <v>10</v>
      </c>
      <c r="K33" s="35">
        <f t="shared" si="10"/>
        <v>80.625</v>
      </c>
      <c r="L33" s="20" t="s">
        <v>61</v>
      </c>
      <c r="M33" s="21"/>
    </row>
    <row r="34" spans="1:13" ht="15.75" thickBot="1" x14ac:dyDescent="0.3">
      <c r="A34" s="3" t="s">
        <v>22</v>
      </c>
      <c r="B34" s="6">
        <v>5</v>
      </c>
      <c r="C34" s="12"/>
      <c r="D34" s="7">
        <v>8</v>
      </c>
      <c r="E34" s="8">
        <f t="shared" si="6"/>
        <v>40</v>
      </c>
      <c r="F34" s="8">
        <f t="shared" ref="F34:F35" si="12">1.45*(B34-C34)</f>
        <v>7.25</v>
      </c>
      <c r="G34" s="8">
        <f>1*(B34-C34)</f>
        <v>5</v>
      </c>
      <c r="H34" s="8"/>
      <c r="I34" s="8">
        <f t="shared" ref="I34:I35" si="13">E34-SUM(F34+G34+H34)</f>
        <v>27.75</v>
      </c>
      <c r="J34" s="9">
        <v>12</v>
      </c>
      <c r="K34" s="35">
        <f>(J34+G34+F34)/E34 * 100</f>
        <v>60.624999999999993</v>
      </c>
      <c r="L34" s="34" t="s">
        <v>63</v>
      </c>
      <c r="M34" s="34"/>
    </row>
    <row r="35" spans="1:13" x14ac:dyDescent="0.25">
      <c r="A35" s="3" t="s">
        <v>23</v>
      </c>
      <c r="B35" s="6">
        <v>5</v>
      </c>
      <c r="C35" s="6"/>
      <c r="D35" s="7">
        <v>8</v>
      </c>
      <c r="E35" s="8">
        <f t="shared" si="6"/>
        <v>40</v>
      </c>
      <c r="F35" s="8">
        <f t="shared" si="12"/>
        <v>7.25</v>
      </c>
      <c r="G35" s="8">
        <f>1*(B35-C35)</f>
        <v>5</v>
      </c>
      <c r="H35" s="8"/>
      <c r="I35" s="8">
        <f t="shared" si="13"/>
        <v>27.75</v>
      </c>
      <c r="J35" s="9">
        <v>11</v>
      </c>
      <c r="K35" s="35">
        <f>(J35+G35+F35)/E35 * 100</f>
        <v>58.125000000000007</v>
      </c>
      <c r="L35" s="34" t="s">
        <v>63</v>
      </c>
      <c r="M35" s="34"/>
    </row>
    <row r="60" spans="1:6" x14ac:dyDescent="0.25">
      <c r="A60" s="16" t="s">
        <v>31</v>
      </c>
      <c r="B60" t="s">
        <v>65</v>
      </c>
      <c r="C60" t="s">
        <v>32</v>
      </c>
      <c r="D60" t="s">
        <v>33</v>
      </c>
      <c r="E60" t="s">
        <v>34</v>
      </c>
      <c r="F60" t="s">
        <v>38</v>
      </c>
    </row>
    <row r="61" spans="1:6" x14ac:dyDescent="0.25">
      <c r="A61" s="14" t="s">
        <v>22</v>
      </c>
      <c r="B61" s="15">
        <v>8</v>
      </c>
      <c r="C61" s="15">
        <v>40</v>
      </c>
      <c r="D61" s="15">
        <v>7.25</v>
      </c>
      <c r="E61" s="15">
        <v>5</v>
      </c>
      <c r="F61" s="15">
        <v>60.624999999999993</v>
      </c>
    </row>
    <row r="62" spans="1:6" x14ac:dyDescent="0.25">
      <c r="A62" s="36" t="s">
        <v>64</v>
      </c>
      <c r="B62" s="15">
        <v>8</v>
      </c>
      <c r="C62" s="15">
        <v>40</v>
      </c>
      <c r="D62" s="15">
        <v>7.25</v>
      </c>
      <c r="E62" s="15">
        <v>5</v>
      </c>
      <c r="F62" s="15">
        <v>60.624999999999993</v>
      </c>
    </row>
    <row r="63" spans="1:6" x14ac:dyDescent="0.25">
      <c r="A63" s="37" t="s">
        <v>64</v>
      </c>
      <c r="B63" s="15">
        <v>8</v>
      </c>
      <c r="C63" s="15">
        <v>40</v>
      </c>
      <c r="D63" s="15">
        <v>7.25</v>
      </c>
      <c r="E63" s="15">
        <v>5</v>
      </c>
      <c r="F63" s="15">
        <v>60.624999999999993</v>
      </c>
    </row>
    <row r="64" spans="1:6" x14ac:dyDescent="0.25">
      <c r="A64" s="38">
        <v>12</v>
      </c>
      <c r="B64" s="15">
        <v>8</v>
      </c>
      <c r="C64" s="15">
        <v>40</v>
      </c>
      <c r="D64" s="15">
        <v>7.25</v>
      </c>
      <c r="E64" s="15">
        <v>5</v>
      </c>
      <c r="F64" s="15">
        <v>60.624999999999993</v>
      </c>
    </row>
    <row r="65" spans="1:6" x14ac:dyDescent="0.25">
      <c r="A65" s="14" t="s">
        <v>19</v>
      </c>
      <c r="B65" s="15">
        <v>8</v>
      </c>
      <c r="C65" s="15">
        <v>40</v>
      </c>
      <c r="D65" s="15">
        <v>7.25</v>
      </c>
      <c r="E65" s="15">
        <v>5</v>
      </c>
      <c r="F65" s="15">
        <v>78.125</v>
      </c>
    </row>
    <row r="66" spans="1:6" x14ac:dyDescent="0.25">
      <c r="A66" s="36" t="s">
        <v>64</v>
      </c>
      <c r="B66" s="15">
        <v>8</v>
      </c>
      <c r="C66" s="15">
        <v>40</v>
      </c>
      <c r="D66" s="15">
        <v>7.25</v>
      </c>
      <c r="E66" s="15">
        <v>5</v>
      </c>
      <c r="F66" s="15">
        <v>78.125</v>
      </c>
    </row>
    <row r="67" spans="1:6" x14ac:dyDescent="0.25">
      <c r="A67" s="37">
        <v>10</v>
      </c>
      <c r="B67" s="15">
        <v>8</v>
      </c>
      <c r="C67" s="15">
        <v>40</v>
      </c>
      <c r="D67" s="15">
        <v>7.25</v>
      </c>
      <c r="E67" s="15">
        <v>5</v>
      </c>
      <c r="F67" s="15">
        <v>78.125</v>
      </c>
    </row>
    <row r="68" spans="1:6" x14ac:dyDescent="0.25">
      <c r="A68" s="38">
        <v>9</v>
      </c>
      <c r="B68" s="15">
        <v>8</v>
      </c>
      <c r="C68" s="15">
        <v>40</v>
      </c>
      <c r="D68" s="15">
        <v>7.25</v>
      </c>
      <c r="E68" s="15">
        <v>5</v>
      </c>
      <c r="F68" s="15">
        <v>78.125</v>
      </c>
    </row>
    <row r="69" spans="1:6" x14ac:dyDescent="0.25">
      <c r="A69" s="14" t="s">
        <v>18</v>
      </c>
      <c r="B69" s="15">
        <v>8</v>
      </c>
      <c r="C69" s="15">
        <v>40</v>
      </c>
      <c r="D69" s="15">
        <v>7.25</v>
      </c>
      <c r="E69" s="15">
        <v>5</v>
      </c>
      <c r="F69" s="15">
        <v>83.125</v>
      </c>
    </row>
    <row r="70" spans="1:6" x14ac:dyDescent="0.25">
      <c r="A70" s="36" t="s">
        <v>64</v>
      </c>
      <c r="B70" s="15">
        <v>8</v>
      </c>
      <c r="C70" s="15">
        <v>40</v>
      </c>
      <c r="D70" s="15">
        <v>7.25</v>
      </c>
      <c r="E70" s="15">
        <v>5</v>
      </c>
      <c r="F70" s="15">
        <v>83.125</v>
      </c>
    </row>
    <row r="71" spans="1:6" x14ac:dyDescent="0.25">
      <c r="A71" s="37" t="s">
        <v>64</v>
      </c>
      <c r="B71" s="15">
        <v>8</v>
      </c>
      <c r="C71" s="15">
        <v>40</v>
      </c>
      <c r="D71" s="15">
        <v>7.25</v>
      </c>
      <c r="E71" s="15">
        <v>5</v>
      </c>
      <c r="F71" s="15">
        <v>83.125</v>
      </c>
    </row>
    <row r="72" spans="1:6" x14ac:dyDescent="0.25">
      <c r="A72" s="38">
        <v>21</v>
      </c>
      <c r="B72" s="15">
        <v>8</v>
      </c>
      <c r="C72" s="15">
        <v>40</v>
      </c>
      <c r="D72" s="15">
        <v>7.25</v>
      </c>
      <c r="E72" s="15">
        <v>5</v>
      </c>
      <c r="F72" s="15">
        <v>83.125</v>
      </c>
    </row>
    <row r="73" spans="1:6" x14ac:dyDescent="0.25">
      <c r="A73" s="14" t="s">
        <v>13</v>
      </c>
      <c r="B73" s="15">
        <v>8</v>
      </c>
      <c r="C73" s="15">
        <v>40</v>
      </c>
      <c r="D73" s="15">
        <v>7.25</v>
      </c>
      <c r="E73" s="15">
        <v>15</v>
      </c>
      <c r="F73" s="15">
        <v>85.625</v>
      </c>
    </row>
    <row r="74" spans="1:6" x14ac:dyDescent="0.25">
      <c r="A74" s="36" t="s">
        <v>64</v>
      </c>
      <c r="B74" s="15">
        <v>8</v>
      </c>
      <c r="C74" s="15">
        <v>40</v>
      </c>
      <c r="D74" s="15">
        <v>7.25</v>
      </c>
      <c r="E74" s="15">
        <v>15</v>
      </c>
      <c r="F74" s="15">
        <v>85.625</v>
      </c>
    </row>
    <row r="75" spans="1:6" x14ac:dyDescent="0.25">
      <c r="A75" s="37" t="s">
        <v>64</v>
      </c>
      <c r="B75" s="15">
        <v>8</v>
      </c>
      <c r="C75" s="15">
        <v>40</v>
      </c>
      <c r="D75" s="15">
        <v>7.25</v>
      </c>
      <c r="E75" s="15">
        <v>15</v>
      </c>
      <c r="F75" s="15">
        <v>85.625</v>
      </c>
    </row>
    <row r="76" spans="1:6" x14ac:dyDescent="0.25">
      <c r="A76" s="38">
        <v>12</v>
      </c>
      <c r="B76" s="15">
        <v>8</v>
      </c>
      <c r="C76" s="15">
        <v>40</v>
      </c>
      <c r="D76" s="15">
        <v>7.25</v>
      </c>
      <c r="E76" s="15">
        <v>15</v>
      </c>
      <c r="F76" s="15">
        <v>85.625</v>
      </c>
    </row>
    <row r="77" spans="1:6" x14ac:dyDescent="0.25">
      <c r="A77" s="14" t="s">
        <v>24</v>
      </c>
      <c r="B77" s="15">
        <v>8</v>
      </c>
      <c r="C77" s="15">
        <v>40</v>
      </c>
      <c r="D77" s="15">
        <v>7.25</v>
      </c>
      <c r="E77" s="15">
        <v>20</v>
      </c>
      <c r="F77" s="15">
        <v>88.125</v>
      </c>
    </row>
    <row r="78" spans="1:6" x14ac:dyDescent="0.25">
      <c r="A78" s="36" t="s">
        <v>64</v>
      </c>
      <c r="B78" s="15">
        <v>8</v>
      </c>
      <c r="C78" s="15">
        <v>40</v>
      </c>
      <c r="D78" s="15">
        <v>7.25</v>
      </c>
      <c r="E78" s="15">
        <v>20</v>
      </c>
      <c r="F78" s="15">
        <v>88.125</v>
      </c>
    </row>
    <row r="79" spans="1:6" x14ac:dyDescent="0.25">
      <c r="A79" s="37">
        <v>8</v>
      </c>
      <c r="B79" s="15">
        <v>8</v>
      </c>
      <c r="C79" s="15">
        <v>40</v>
      </c>
      <c r="D79" s="15">
        <v>7.25</v>
      </c>
      <c r="E79" s="15">
        <v>20</v>
      </c>
      <c r="F79" s="15">
        <v>88.125</v>
      </c>
    </row>
    <row r="80" spans="1:6" x14ac:dyDescent="0.25">
      <c r="A80" s="38" t="s">
        <v>64</v>
      </c>
      <c r="B80" s="15">
        <v>8</v>
      </c>
      <c r="C80" s="15">
        <v>40</v>
      </c>
      <c r="D80" s="15">
        <v>7.25</v>
      </c>
      <c r="E80" s="15">
        <v>20</v>
      </c>
      <c r="F80" s="15">
        <v>88.125</v>
      </c>
    </row>
    <row r="81" spans="1:6" x14ac:dyDescent="0.25">
      <c r="A81" s="14" t="s">
        <v>12</v>
      </c>
      <c r="B81" s="15">
        <v>8</v>
      </c>
      <c r="C81" s="15">
        <v>40</v>
      </c>
      <c r="D81" s="15">
        <v>7.25</v>
      </c>
      <c r="E81" s="15">
        <v>15</v>
      </c>
      <c r="F81" s="15">
        <v>88.125</v>
      </c>
    </row>
    <row r="82" spans="1:6" x14ac:dyDescent="0.25">
      <c r="A82" s="36" t="s">
        <v>64</v>
      </c>
      <c r="B82" s="15">
        <v>8</v>
      </c>
      <c r="C82" s="15">
        <v>40</v>
      </c>
      <c r="D82" s="15">
        <v>7.25</v>
      </c>
      <c r="E82" s="15">
        <v>15</v>
      </c>
      <c r="F82" s="15">
        <v>88.125</v>
      </c>
    </row>
    <row r="83" spans="1:6" x14ac:dyDescent="0.25">
      <c r="A83" s="37" t="s">
        <v>64</v>
      </c>
      <c r="B83" s="15">
        <v>8</v>
      </c>
      <c r="C83" s="15">
        <v>40</v>
      </c>
      <c r="D83" s="15">
        <v>7.25</v>
      </c>
      <c r="E83" s="15">
        <v>15</v>
      </c>
      <c r="F83" s="15">
        <v>88.125</v>
      </c>
    </row>
    <row r="84" spans="1:6" x14ac:dyDescent="0.25">
      <c r="A84" s="38">
        <v>13</v>
      </c>
      <c r="B84" s="15">
        <v>8</v>
      </c>
      <c r="C84" s="15">
        <v>40</v>
      </c>
      <c r="D84" s="15">
        <v>7.25</v>
      </c>
      <c r="E84" s="15">
        <v>15</v>
      </c>
      <c r="F84" s="15">
        <v>88.125</v>
      </c>
    </row>
    <row r="85" spans="1:6" x14ac:dyDescent="0.25">
      <c r="A85" s="14" t="s">
        <v>16</v>
      </c>
      <c r="B85" s="15">
        <v>8</v>
      </c>
      <c r="C85" s="15">
        <v>40</v>
      </c>
      <c r="D85" s="15">
        <v>7.25</v>
      </c>
      <c r="E85" s="15">
        <v>5</v>
      </c>
      <c r="F85" s="15">
        <v>76.875</v>
      </c>
    </row>
    <row r="86" spans="1:6" x14ac:dyDescent="0.25">
      <c r="A86" s="36" t="s">
        <v>64</v>
      </c>
      <c r="B86" s="15">
        <v>8</v>
      </c>
      <c r="C86" s="15">
        <v>40</v>
      </c>
      <c r="D86" s="15">
        <v>7.25</v>
      </c>
      <c r="E86" s="15">
        <v>5</v>
      </c>
      <c r="F86" s="15">
        <v>76.875</v>
      </c>
    </row>
    <row r="87" spans="1:6" x14ac:dyDescent="0.25">
      <c r="A87" s="37">
        <v>7.5</v>
      </c>
      <c r="B87" s="15">
        <v>8</v>
      </c>
      <c r="C87" s="15">
        <v>40</v>
      </c>
      <c r="D87" s="15">
        <v>7.25</v>
      </c>
      <c r="E87" s="15">
        <v>5</v>
      </c>
      <c r="F87" s="15">
        <v>76.875</v>
      </c>
    </row>
    <row r="88" spans="1:6" x14ac:dyDescent="0.25">
      <c r="A88" s="38">
        <v>11</v>
      </c>
      <c r="B88" s="15">
        <v>8</v>
      </c>
      <c r="C88" s="15">
        <v>40</v>
      </c>
      <c r="D88" s="15">
        <v>7.25</v>
      </c>
      <c r="E88" s="15">
        <v>5</v>
      </c>
      <c r="F88" s="15">
        <v>76.875</v>
      </c>
    </row>
    <row r="89" spans="1:6" x14ac:dyDescent="0.25">
      <c r="A89" s="14" t="s">
        <v>20</v>
      </c>
      <c r="B89" s="15">
        <v>8</v>
      </c>
      <c r="C89" s="15">
        <v>40</v>
      </c>
      <c r="D89" s="15">
        <v>7.25</v>
      </c>
      <c r="E89" s="15">
        <v>5</v>
      </c>
      <c r="F89" s="15">
        <v>68.125</v>
      </c>
    </row>
    <row r="90" spans="1:6" x14ac:dyDescent="0.25">
      <c r="A90" s="36" t="s">
        <v>64</v>
      </c>
      <c r="B90" s="15">
        <v>8</v>
      </c>
      <c r="C90" s="15">
        <v>40</v>
      </c>
      <c r="D90" s="15">
        <v>7.25</v>
      </c>
      <c r="E90" s="15">
        <v>5</v>
      </c>
      <c r="F90" s="15">
        <v>68.125</v>
      </c>
    </row>
    <row r="91" spans="1:6" x14ac:dyDescent="0.25">
      <c r="A91" s="37" t="s">
        <v>64</v>
      </c>
      <c r="B91" s="15">
        <v>8</v>
      </c>
      <c r="C91" s="15">
        <v>40</v>
      </c>
      <c r="D91" s="15">
        <v>7.25</v>
      </c>
      <c r="E91" s="15">
        <v>5</v>
      </c>
      <c r="F91" s="15">
        <v>68.125</v>
      </c>
    </row>
    <row r="92" spans="1:6" x14ac:dyDescent="0.25">
      <c r="A92" s="38">
        <v>15</v>
      </c>
      <c r="B92" s="15">
        <v>8</v>
      </c>
      <c r="C92" s="15">
        <v>40</v>
      </c>
      <c r="D92" s="15">
        <v>7.25</v>
      </c>
      <c r="E92" s="15">
        <v>5</v>
      </c>
      <c r="F92" s="15">
        <v>68.125</v>
      </c>
    </row>
    <row r="93" spans="1:6" x14ac:dyDescent="0.25">
      <c r="A93" s="14" t="s">
        <v>26</v>
      </c>
      <c r="B93" s="15">
        <v>8</v>
      </c>
      <c r="C93" s="15">
        <v>40</v>
      </c>
      <c r="D93" s="15">
        <v>7.25</v>
      </c>
      <c r="E93" s="15">
        <v>20</v>
      </c>
      <c r="F93" s="15">
        <v>85.625</v>
      </c>
    </row>
    <row r="94" spans="1:6" x14ac:dyDescent="0.25">
      <c r="A94" s="36" t="s">
        <v>64</v>
      </c>
      <c r="B94" s="15">
        <v>8</v>
      </c>
      <c r="C94" s="15">
        <v>40</v>
      </c>
      <c r="D94" s="15">
        <v>7.25</v>
      </c>
      <c r="E94" s="15">
        <v>20</v>
      </c>
      <c r="F94" s="15">
        <v>85.625</v>
      </c>
    </row>
    <row r="95" spans="1:6" x14ac:dyDescent="0.25">
      <c r="A95" s="37">
        <v>5</v>
      </c>
      <c r="B95" s="15">
        <v>8</v>
      </c>
      <c r="C95" s="15">
        <v>40</v>
      </c>
      <c r="D95" s="15">
        <v>7.25</v>
      </c>
      <c r="E95" s="15">
        <v>20</v>
      </c>
      <c r="F95" s="15">
        <v>85.625</v>
      </c>
    </row>
    <row r="96" spans="1:6" x14ac:dyDescent="0.25">
      <c r="A96" s="38">
        <v>2</v>
      </c>
      <c r="B96" s="15">
        <v>8</v>
      </c>
      <c r="C96" s="15">
        <v>40</v>
      </c>
      <c r="D96" s="15">
        <v>7.25</v>
      </c>
      <c r="E96" s="15">
        <v>20</v>
      </c>
      <c r="F96" s="15">
        <v>85.625</v>
      </c>
    </row>
    <row r="97" spans="1:6" x14ac:dyDescent="0.25">
      <c r="A97" s="14" t="s">
        <v>23</v>
      </c>
      <c r="B97" s="15">
        <v>8</v>
      </c>
      <c r="C97" s="15">
        <v>40</v>
      </c>
      <c r="D97" s="15">
        <v>7.25</v>
      </c>
      <c r="E97" s="15">
        <v>5</v>
      </c>
      <c r="F97" s="15">
        <v>58.125000000000007</v>
      </c>
    </row>
    <row r="98" spans="1:6" x14ac:dyDescent="0.25">
      <c r="A98" s="36" t="s">
        <v>64</v>
      </c>
      <c r="B98" s="15">
        <v>8</v>
      </c>
      <c r="C98" s="15">
        <v>40</v>
      </c>
      <c r="D98" s="15">
        <v>7.25</v>
      </c>
      <c r="E98" s="15">
        <v>5</v>
      </c>
      <c r="F98" s="15">
        <v>58.125000000000007</v>
      </c>
    </row>
    <row r="99" spans="1:6" x14ac:dyDescent="0.25">
      <c r="A99" s="37" t="s">
        <v>64</v>
      </c>
      <c r="B99" s="15">
        <v>8</v>
      </c>
      <c r="C99" s="15">
        <v>40</v>
      </c>
      <c r="D99" s="15">
        <v>7.25</v>
      </c>
      <c r="E99" s="15">
        <v>5</v>
      </c>
      <c r="F99" s="15">
        <v>58.125000000000007</v>
      </c>
    </row>
    <row r="100" spans="1:6" x14ac:dyDescent="0.25">
      <c r="A100" s="38">
        <v>11</v>
      </c>
      <c r="B100" s="15">
        <v>8</v>
      </c>
      <c r="C100" s="15">
        <v>40</v>
      </c>
      <c r="D100" s="15">
        <v>7.25</v>
      </c>
      <c r="E100" s="15">
        <v>5</v>
      </c>
      <c r="F100" s="15">
        <v>58.125000000000007</v>
      </c>
    </row>
    <row r="101" spans="1:6" x14ac:dyDescent="0.25">
      <c r="A101" s="14" t="s">
        <v>27</v>
      </c>
      <c r="B101" s="15">
        <v>8</v>
      </c>
      <c r="C101" s="15">
        <v>40</v>
      </c>
      <c r="D101" s="15">
        <v>7.25</v>
      </c>
      <c r="E101" s="15">
        <v>7.5</v>
      </c>
      <c r="F101" s="15">
        <v>36.875</v>
      </c>
    </row>
    <row r="102" spans="1:6" x14ac:dyDescent="0.25">
      <c r="A102" s="36" t="s">
        <v>64</v>
      </c>
      <c r="B102" s="15">
        <v>8</v>
      </c>
      <c r="C102" s="15">
        <v>40</v>
      </c>
      <c r="D102" s="15">
        <v>7.25</v>
      </c>
      <c r="E102" s="15">
        <v>7.5</v>
      </c>
      <c r="F102" s="15">
        <v>36.875</v>
      </c>
    </row>
    <row r="103" spans="1:6" x14ac:dyDescent="0.25">
      <c r="A103" s="37" t="s">
        <v>64</v>
      </c>
      <c r="B103" s="15">
        <v>8</v>
      </c>
      <c r="C103" s="15">
        <v>40</v>
      </c>
      <c r="D103" s="15">
        <v>7.25</v>
      </c>
      <c r="E103" s="15">
        <v>7.5</v>
      </c>
      <c r="F103" s="15">
        <v>36.875</v>
      </c>
    </row>
    <row r="104" spans="1:6" x14ac:dyDescent="0.25">
      <c r="A104" s="38" t="s">
        <v>64</v>
      </c>
      <c r="B104" s="15">
        <v>8</v>
      </c>
      <c r="C104" s="15">
        <v>40</v>
      </c>
      <c r="D104" s="15">
        <v>7.25</v>
      </c>
      <c r="E104" s="15">
        <v>7.5</v>
      </c>
      <c r="F104" s="15">
        <v>36.875</v>
      </c>
    </row>
    <row r="105" spans="1:6" x14ac:dyDescent="0.25">
      <c r="A105" s="14" t="s">
        <v>21</v>
      </c>
      <c r="B105" s="15">
        <v>8</v>
      </c>
      <c r="C105" s="15">
        <v>40</v>
      </c>
      <c r="D105" s="15">
        <v>7.25</v>
      </c>
      <c r="E105" s="15">
        <v>15</v>
      </c>
      <c r="F105" s="15">
        <v>80.625</v>
      </c>
    </row>
    <row r="106" spans="1:6" x14ac:dyDescent="0.25">
      <c r="A106" s="36" t="s">
        <v>64</v>
      </c>
      <c r="B106" s="15">
        <v>8</v>
      </c>
      <c r="C106" s="15">
        <v>40</v>
      </c>
      <c r="D106" s="15">
        <v>7.25</v>
      </c>
      <c r="E106" s="15">
        <v>15</v>
      </c>
      <c r="F106" s="15">
        <v>80.625</v>
      </c>
    </row>
    <row r="107" spans="1:6" x14ac:dyDescent="0.25">
      <c r="A107" s="37">
        <v>10</v>
      </c>
      <c r="B107" s="15">
        <v>8</v>
      </c>
      <c r="C107" s="15">
        <v>40</v>
      </c>
      <c r="D107" s="15">
        <v>7.25</v>
      </c>
      <c r="E107" s="15">
        <v>15</v>
      </c>
      <c r="F107" s="15">
        <v>80.625</v>
      </c>
    </row>
    <row r="108" spans="1:6" x14ac:dyDescent="0.25">
      <c r="A108" s="38" t="s">
        <v>64</v>
      </c>
      <c r="B108" s="15">
        <v>8</v>
      </c>
      <c r="C108" s="15">
        <v>40</v>
      </c>
      <c r="D108" s="15">
        <v>7.25</v>
      </c>
      <c r="E108" s="15">
        <v>15</v>
      </c>
      <c r="F108" s="15">
        <v>80.625</v>
      </c>
    </row>
    <row r="109" spans="1:6" x14ac:dyDescent="0.25">
      <c r="A109" s="14" t="s">
        <v>29</v>
      </c>
      <c r="B109" s="15">
        <v>8</v>
      </c>
      <c r="C109" s="15">
        <v>40</v>
      </c>
      <c r="D109" s="15">
        <v>7.25</v>
      </c>
      <c r="E109" s="15">
        <v>15</v>
      </c>
      <c r="F109" s="15">
        <v>80.625</v>
      </c>
    </row>
    <row r="110" spans="1:6" x14ac:dyDescent="0.25">
      <c r="A110" s="36" t="s">
        <v>64</v>
      </c>
      <c r="B110" s="15">
        <v>8</v>
      </c>
      <c r="C110" s="15">
        <v>40</v>
      </c>
      <c r="D110" s="15">
        <v>7.25</v>
      </c>
      <c r="E110" s="15">
        <v>15</v>
      </c>
      <c r="F110" s="15">
        <v>80.625</v>
      </c>
    </row>
    <row r="111" spans="1:6" x14ac:dyDescent="0.25">
      <c r="A111" s="37">
        <v>5</v>
      </c>
      <c r="B111" s="15">
        <v>8</v>
      </c>
      <c r="C111" s="15">
        <v>40</v>
      </c>
      <c r="D111" s="15">
        <v>7.25</v>
      </c>
      <c r="E111" s="15">
        <v>15</v>
      </c>
      <c r="F111" s="15">
        <v>80.625</v>
      </c>
    </row>
    <row r="112" spans="1:6" x14ac:dyDescent="0.25">
      <c r="A112" s="38">
        <v>5</v>
      </c>
      <c r="B112" s="15">
        <v>8</v>
      </c>
      <c r="C112" s="15">
        <v>40</v>
      </c>
      <c r="D112" s="15">
        <v>7.25</v>
      </c>
      <c r="E112" s="15">
        <v>15</v>
      </c>
      <c r="F112" s="15">
        <v>80.625</v>
      </c>
    </row>
    <row r="113" spans="1:6" x14ac:dyDescent="0.25">
      <c r="A113" s="14" t="s">
        <v>14</v>
      </c>
      <c r="B113" s="15">
        <v>8</v>
      </c>
      <c r="C113" s="15">
        <v>40</v>
      </c>
      <c r="D113" s="15">
        <v>7.25</v>
      </c>
      <c r="E113" s="15">
        <v>5</v>
      </c>
      <c r="F113" s="15">
        <v>68.125</v>
      </c>
    </row>
    <row r="114" spans="1:6" x14ac:dyDescent="0.25">
      <c r="A114" s="36" t="s">
        <v>64</v>
      </c>
      <c r="B114" s="15">
        <v>8</v>
      </c>
      <c r="C114" s="15">
        <v>40</v>
      </c>
      <c r="D114" s="15">
        <v>7.25</v>
      </c>
      <c r="E114" s="15">
        <v>5</v>
      </c>
      <c r="F114" s="15">
        <v>68.125</v>
      </c>
    </row>
    <row r="115" spans="1:6" x14ac:dyDescent="0.25">
      <c r="A115" s="37" t="s">
        <v>64</v>
      </c>
      <c r="B115" s="15">
        <v>8</v>
      </c>
      <c r="C115" s="15">
        <v>40</v>
      </c>
      <c r="D115" s="15">
        <v>7.25</v>
      </c>
      <c r="E115" s="15">
        <v>5</v>
      </c>
      <c r="F115" s="15">
        <v>68.125</v>
      </c>
    </row>
    <row r="116" spans="1:6" x14ac:dyDescent="0.25">
      <c r="A116" s="38">
        <v>15</v>
      </c>
      <c r="B116" s="15">
        <v>8</v>
      </c>
      <c r="C116" s="15">
        <v>40</v>
      </c>
      <c r="D116" s="15">
        <v>7.25</v>
      </c>
      <c r="E116" s="15">
        <v>5</v>
      </c>
      <c r="F116" s="15">
        <v>68.125</v>
      </c>
    </row>
    <row r="117" spans="1:6" x14ac:dyDescent="0.25">
      <c r="A117" s="14" t="s">
        <v>50</v>
      </c>
      <c r="B117" s="15">
        <v>8</v>
      </c>
      <c r="C117" s="15">
        <v>40</v>
      </c>
      <c r="D117" s="15">
        <v>7.25</v>
      </c>
      <c r="E117" s="15">
        <v>15</v>
      </c>
      <c r="F117" s="15">
        <v>80.625</v>
      </c>
    </row>
    <row r="118" spans="1:6" x14ac:dyDescent="0.25">
      <c r="A118" s="36" t="s">
        <v>64</v>
      </c>
      <c r="B118" s="15">
        <v>8</v>
      </c>
      <c r="C118" s="15">
        <v>40</v>
      </c>
      <c r="D118" s="15">
        <v>7.25</v>
      </c>
      <c r="E118" s="15">
        <v>15</v>
      </c>
      <c r="F118" s="15">
        <v>80.625</v>
      </c>
    </row>
    <row r="119" spans="1:6" x14ac:dyDescent="0.25">
      <c r="A119" s="37" t="s">
        <v>64</v>
      </c>
      <c r="B119" s="15">
        <v>8</v>
      </c>
      <c r="C119" s="15">
        <v>40</v>
      </c>
      <c r="D119" s="15">
        <v>7.25</v>
      </c>
      <c r="E119" s="15">
        <v>15</v>
      </c>
      <c r="F119" s="15">
        <v>80.625</v>
      </c>
    </row>
    <row r="120" spans="1:6" x14ac:dyDescent="0.25">
      <c r="A120" s="38">
        <v>10</v>
      </c>
      <c r="B120" s="15">
        <v>8</v>
      </c>
      <c r="C120" s="15">
        <v>40</v>
      </c>
      <c r="D120" s="15">
        <v>7.25</v>
      </c>
      <c r="E120" s="15">
        <v>15</v>
      </c>
      <c r="F120" s="15">
        <v>80.625</v>
      </c>
    </row>
    <row r="121" spans="1:6" x14ac:dyDescent="0.25">
      <c r="A121" s="14" t="s">
        <v>39</v>
      </c>
      <c r="B121" s="15">
        <v>120</v>
      </c>
      <c r="C121" s="15">
        <v>600</v>
      </c>
      <c r="D121" s="15">
        <v>108.75</v>
      </c>
      <c r="E121" s="15">
        <v>157.5</v>
      </c>
      <c r="F121" s="15">
        <v>1119.375</v>
      </c>
    </row>
  </sheetData>
  <mergeCells count="32">
    <mergeCell ref="L32:M32"/>
    <mergeCell ref="L33:M33"/>
    <mergeCell ref="L34:M34"/>
    <mergeCell ref="L35:M35"/>
    <mergeCell ref="L28:M28"/>
    <mergeCell ref="L29:M29"/>
    <mergeCell ref="L30:M30"/>
    <mergeCell ref="L31:M31"/>
    <mergeCell ref="L22:M22"/>
    <mergeCell ref="L23:M23"/>
    <mergeCell ref="L24:M24"/>
    <mergeCell ref="L25:M25"/>
    <mergeCell ref="L26:M26"/>
    <mergeCell ref="L27:M27"/>
    <mergeCell ref="L15:M15"/>
    <mergeCell ref="L16:M16"/>
    <mergeCell ref="L17:M17"/>
    <mergeCell ref="L18:M18"/>
    <mergeCell ref="L20:M20"/>
    <mergeCell ref="L21:M21"/>
    <mergeCell ref="L9:M9"/>
    <mergeCell ref="L10:M10"/>
    <mergeCell ref="L11:M11"/>
    <mergeCell ref="L12:M12"/>
    <mergeCell ref="L13:M13"/>
    <mergeCell ref="L14:M14"/>
    <mergeCell ref="L3:M3"/>
    <mergeCell ref="L4:M4"/>
    <mergeCell ref="L5:M5"/>
    <mergeCell ref="L6:M6"/>
    <mergeCell ref="L7:M7"/>
    <mergeCell ref="L8:M8"/>
  </mergeCell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3" workbookViewId="0">
      <selection activeCell="N23" sqref="N23"/>
    </sheetView>
  </sheetViews>
  <sheetFormatPr defaultRowHeight="15" x14ac:dyDescent="0.25"/>
  <cols>
    <col min="1" max="1" width="34.28515625" customWidth="1"/>
    <col min="3" max="3" width="13" customWidth="1"/>
    <col min="5" max="5" width="13.140625" customWidth="1"/>
  </cols>
  <sheetData>
    <row r="2" spans="1:4" x14ac:dyDescent="0.25">
      <c r="A2" s="17" t="s">
        <v>40</v>
      </c>
      <c r="B2" s="17" t="s">
        <v>54</v>
      </c>
      <c r="C2" s="17" t="s">
        <v>55</v>
      </c>
      <c r="D2" s="17" t="s">
        <v>42</v>
      </c>
    </row>
    <row r="3" spans="1:4" ht="42" customHeight="1" x14ac:dyDescent="0.25">
      <c r="A3" s="18" t="s">
        <v>43</v>
      </c>
      <c r="B3" s="17">
        <v>5</v>
      </c>
      <c r="C3">
        <v>5</v>
      </c>
      <c r="D3">
        <v>8</v>
      </c>
    </row>
    <row r="4" spans="1:4" ht="30" x14ac:dyDescent="0.25">
      <c r="A4" s="19" t="s">
        <v>44</v>
      </c>
      <c r="B4">
        <v>20</v>
      </c>
      <c r="C4">
        <v>19</v>
      </c>
      <c r="D4">
        <v>12</v>
      </c>
    </row>
    <row r="5" spans="1:4" x14ac:dyDescent="0.25">
      <c r="A5" t="s">
        <v>45</v>
      </c>
      <c r="B5">
        <v>20</v>
      </c>
      <c r="C5">
        <v>20</v>
      </c>
      <c r="D5">
        <v>11</v>
      </c>
    </row>
    <row r="17" spans="1:4" x14ac:dyDescent="0.25">
      <c r="A17" s="17" t="s">
        <v>40</v>
      </c>
      <c r="B17" s="17" t="s">
        <v>54</v>
      </c>
      <c r="C17" s="17" t="s">
        <v>55</v>
      </c>
      <c r="D17" s="17" t="s">
        <v>42</v>
      </c>
    </row>
    <row r="18" spans="1:4" ht="26.25" customHeight="1" x14ac:dyDescent="0.25">
      <c r="A18" s="18" t="s">
        <v>46</v>
      </c>
      <c r="B18" s="17">
        <v>50</v>
      </c>
      <c r="C18">
        <v>13</v>
      </c>
      <c r="D18">
        <v>10</v>
      </c>
    </row>
    <row r="19" spans="1:4" ht="30" x14ac:dyDescent="0.25">
      <c r="A19" s="18" t="s">
        <v>49</v>
      </c>
      <c r="B19">
        <v>9</v>
      </c>
      <c r="C19">
        <v>9</v>
      </c>
      <c r="D19">
        <v>5</v>
      </c>
    </row>
    <row r="20" spans="1:4" x14ac:dyDescent="0.25">
      <c r="A20" s="18"/>
    </row>
    <row r="21" spans="1:4" x14ac:dyDescent="0.25">
      <c r="A21"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5"/>
  <sheetViews>
    <sheetView topLeftCell="A37" workbookViewId="0">
      <selection activeCell="E37" sqref="E37"/>
    </sheetView>
  </sheetViews>
  <sheetFormatPr defaultRowHeight="15" x14ac:dyDescent="0.25"/>
  <cols>
    <col min="3" max="3" width="61.85546875" customWidth="1"/>
    <col min="4" max="4" width="16.28515625" bestFit="1" customWidth="1"/>
    <col min="5" max="5" width="38.85546875" bestFit="1" customWidth="1"/>
    <col min="6" max="6" width="42.85546875" style="42" bestFit="1" customWidth="1"/>
    <col min="7" max="11" width="9.140625" style="42"/>
  </cols>
  <sheetData>
    <row r="1" spans="1:11" x14ac:dyDescent="0.25">
      <c r="A1" s="41" t="s">
        <v>68</v>
      </c>
      <c r="B1" s="41" t="s">
        <v>69</v>
      </c>
      <c r="C1" s="41" t="s">
        <v>70</v>
      </c>
      <c r="D1" s="41" t="s">
        <v>114</v>
      </c>
      <c r="E1" s="41" t="s">
        <v>115</v>
      </c>
      <c r="F1" s="46" t="s">
        <v>165</v>
      </c>
    </row>
    <row r="2" spans="1:11" hidden="1" x14ac:dyDescent="0.25">
      <c r="A2" s="55" t="s">
        <v>67</v>
      </c>
      <c r="B2" s="47"/>
      <c r="C2" s="47"/>
      <c r="D2" s="47"/>
      <c r="E2" s="45"/>
      <c r="F2" s="49"/>
      <c r="G2" s="50"/>
      <c r="H2" s="50"/>
      <c r="I2" s="50"/>
      <c r="J2" s="50"/>
      <c r="K2" s="50"/>
    </row>
    <row r="3" spans="1:11" hidden="1" x14ac:dyDescent="0.25">
      <c r="A3" s="39">
        <v>1</v>
      </c>
      <c r="B3" s="39" t="s">
        <v>72</v>
      </c>
      <c r="C3" s="43" t="s">
        <v>71</v>
      </c>
      <c r="D3" s="39"/>
      <c r="E3" s="68" t="s">
        <v>97</v>
      </c>
      <c r="F3" s="44"/>
    </row>
    <row r="4" spans="1:11" x14ac:dyDescent="0.25">
      <c r="A4" s="39">
        <v>2</v>
      </c>
      <c r="B4" s="51" t="s">
        <v>74</v>
      </c>
      <c r="C4" s="40" t="s">
        <v>116</v>
      </c>
      <c r="D4" s="51" t="s">
        <v>90</v>
      </c>
      <c r="E4" s="68" t="s">
        <v>91</v>
      </c>
      <c r="F4" s="44"/>
    </row>
    <row r="5" spans="1:11" x14ac:dyDescent="0.25">
      <c r="A5" s="39">
        <v>3</v>
      </c>
      <c r="B5" s="52" t="s">
        <v>75</v>
      </c>
      <c r="C5" s="52" t="s">
        <v>73</v>
      </c>
      <c r="D5" s="52" t="s">
        <v>90</v>
      </c>
      <c r="E5" s="68" t="s">
        <v>91</v>
      </c>
      <c r="F5" s="44"/>
      <c r="H5" s="70"/>
    </row>
    <row r="6" spans="1:11" x14ac:dyDescent="0.25">
      <c r="A6" s="76">
        <v>4</v>
      </c>
      <c r="B6" s="76" t="s">
        <v>77</v>
      </c>
      <c r="C6" s="76" t="s">
        <v>76</v>
      </c>
      <c r="D6" s="76" t="s">
        <v>90</v>
      </c>
      <c r="E6" s="76" t="s">
        <v>164</v>
      </c>
      <c r="F6" s="44" t="s">
        <v>167</v>
      </c>
    </row>
    <row r="7" spans="1:11" x14ac:dyDescent="0.25">
      <c r="A7" s="54">
        <v>5</v>
      </c>
      <c r="B7" s="52" t="s">
        <v>79</v>
      </c>
      <c r="C7" s="52" t="s">
        <v>78</v>
      </c>
      <c r="D7" s="52" t="s">
        <v>90</v>
      </c>
      <c r="E7" s="68" t="s">
        <v>91</v>
      </c>
      <c r="F7" s="44"/>
    </row>
    <row r="8" spans="1:11" x14ac:dyDescent="0.25">
      <c r="A8" s="54">
        <v>6</v>
      </c>
      <c r="B8" s="53" t="s">
        <v>81</v>
      </c>
      <c r="C8" s="53" t="s">
        <v>80</v>
      </c>
      <c r="D8" s="53" t="s">
        <v>161</v>
      </c>
      <c r="E8" s="68" t="s">
        <v>97</v>
      </c>
      <c r="F8" s="44"/>
    </row>
    <row r="9" spans="1:11" x14ac:dyDescent="0.25">
      <c r="A9" s="54">
        <v>7</v>
      </c>
      <c r="B9" s="53" t="s">
        <v>117</v>
      </c>
      <c r="C9" s="53" t="s">
        <v>82</v>
      </c>
      <c r="D9" s="53" t="s">
        <v>161</v>
      </c>
      <c r="E9" s="68" t="s">
        <v>97</v>
      </c>
      <c r="F9" s="44"/>
    </row>
    <row r="10" spans="1:11" x14ac:dyDescent="0.25">
      <c r="A10" s="54">
        <v>8</v>
      </c>
      <c r="B10" s="53" t="s">
        <v>118</v>
      </c>
      <c r="C10" s="53" t="s">
        <v>83</v>
      </c>
      <c r="D10" s="68" t="s">
        <v>161</v>
      </c>
      <c r="E10" s="68" t="s">
        <v>97</v>
      </c>
      <c r="F10" s="44"/>
    </row>
    <row r="11" spans="1:11" x14ac:dyDescent="0.25">
      <c r="A11" s="54">
        <v>9</v>
      </c>
      <c r="B11" s="54" t="s">
        <v>119</v>
      </c>
      <c r="C11" s="54" t="s">
        <v>85</v>
      </c>
      <c r="D11" s="68" t="s">
        <v>161</v>
      </c>
      <c r="E11" s="68" t="s">
        <v>120</v>
      </c>
      <c r="F11" s="44"/>
    </row>
    <row r="12" spans="1:11" x14ac:dyDescent="0.25">
      <c r="A12" s="54">
        <v>10</v>
      </c>
      <c r="B12" s="54" t="s">
        <v>121</v>
      </c>
      <c r="C12" s="54" t="s">
        <v>86</v>
      </c>
      <c r="D12" s="68" t="s">
        <v>161</v>
      </c>
      <c r="E12" s="68" t="s">
        <v>120</v>
      </c>
      <c r="F12" s="44"/>
    </row>
    <row r="13" spans="1:11" x14ac:dyDescent="0.25">
      <c r="A13" s="54">
        <v>11</v>
      </c>
      <c r="B13" s="54" t="s">
        <v>122</v>
      </c>
      <c r="C13" s="54" t="s">
        <v>87</v>
      </c>
      <c r="D13" s="68" t="s">
        <v>161</v>
      </c>
      <c r="E13" s="68" t="s">
        <v>120</v>
      </c>
      <c r="F13" s="44"/>
    </row>
    <row r="14" spans="1:11" ht="30" x14ac:dyDescent="0.25">
      <c r="A14" s="54">
        <v>12</v>
      </c>
      <c r="B14" s="54" t="s">
        <v>123</v>
      </c>
      <c r="C14" s="40" t="s">
        <v>124</v>
      </c>
      <c r="D14" s="68" t="s">
        <v>161</v>
      </c>
      <c r="E14" s="68" t="s">
        <v>91</v>
      </c>
      <c r="F14" s="44"/>
    </row>
    <row r="15" spans="1:11" s="57" customFormat="1" hidden="1" x14ac:dyDescent="0.25">
      <c r="A15" s="58"/>
      <c r="B15" s="41" t="s">
        <v>125</v>
      </c>
      <c r="C15" s="41" t="s">
        <v>126</v>
      </c>
      <c r="D15" s="58"/>
      <c r="E15" s="68"/>
      <c r="F15" s="44"/>
      <c r="G15" s="42"/>
      <c r="H15" s="42"/>
      <c r="I15" s="42"/>
      <c r="J15" s="42"/>
      <c r="K15" s="42"/>
    </row>
    <row r="16" spans="1:11" s="57" customFormat="1" hidden="1" x14ac:dyDescent="0.25">
      <c r="A16" s="58">
        <v>13</v>
      </c>
      <c r="B16" s="59" t="s">
        <v>129</v>
      </c>
      <c r="C16" s="59" t="s">
        <v>127</v>
      </c>
      <c r="D16" s="59" t="s">
        <v>96</v>
      </c>
      <c r="E16" s="68" t="s">
        <v>97</v>
      </c>
      <c r="F16" s="44"/>
      <c r="G16" s="42"/>
      <c r="H16" s="42"/>
      <c r="I16" s="42"/>
      <c r="J16" s="42"/>
      <c r="K16" s="42"/>
    </row>
    <row r="17" spans="1:11" s="57" customFormat="1" x14ac:dyDescent="0.25">
      <c r="A17" s="58">
        <v>14</v>
      </c>
      <c r="B17" s="59" t="s">
        <v>130</v>
      </c>
      <c r="C17" s="59" t="s">
        <v>128</v>
      </c>
      <c r="D17" s="68" t="s">
        <v>90</v>
      </c>
      <c r="E17" s="68"/>
      <c r="F17" s="44"/>
      <c r="G17" s="42"/>
      <c r="H17" s="42"/>
      <c r="I17" s="42"/>
      <c r="J17" s="42"/>
      <c r="K17" s="42"/>
    </row>
    <row r="18" spans="1:11" s="60" customFormat="1" hidden="1" x14ac:dyDescent="0.25">
      <c r="A18" s="59"/>
      <c r="B18" s="41" t="s">
        <v>144</v>
      </c>
      <c r="C18" s="41" t="s">
        <v>84</v>
      </c>
      <c r="E18" s="68"/>
      <c r="F18" s="41" t="s">
        <v>162</v>
      </c>
      <c r="G18" s="42"/>
      <c r="H18" s="42"/>
      <c r="I18" s="42"/>
      <c r="J18" s="42"/>
      <c r="K18" s="42"/>
    </row>
    <row r="19" spans="1:11" s="61" customFormat="1" hidden="1" x14ac:dyDescent="0.25">
      <c r="A19" s="62">
        <v>15</v>
      </c>
      <c r="B19" s="62" t="s">
        <v>131</v>
      </c>
      <c r="C19" s="40" t="s">
        <v>132</v>
      </c>
      <c r="D19" s="62"/>
      <c r="E19" s="68"/>
      <c r="F19" s="44"/>
      <c r="G19" s="42"/>
      <c r="H19" s="42"/>
      <c r="I19" s="42"/>
      <c r="J19" s="42"/>
      <c r="K19" s="42"/>
    </row>
    <row r="20" spans="1:11" s="61" customFormat="1" hidden="1" x14ac:dyDescent="0.25">
      <c r="A20" s="62">
        <v>16</v>
      </c>
      <c r="B20" s="63" t="s">
        <v>133</v>
      </c>
      <c r="C20" s="40" t="s">
        <v>134</v>
      </c>
      <c r="D20" s="62"/>
      <c r="E20" s="68"/>
      <c r="F20" s="44"/>
      <c r="G20" s="42"/>
      <c r="H20" s="42"/>
      <c r="I20" s="42"/>
      <c r="J20" s="42"/>
      <c r="K20" s="42"/>
    </row>
    <row r="21" spans="1:11" s="61" customFormat="1" hidden="1" x14ac:dyDescent="0.25">
      <c r="A21" s="62">
        <v>17</v>
      </c>
      <c r="B21" s="64" t="s">
        <v>135</v>
      </c>
      <c r="C21" s="40" t="s">
        <v>136</v>
      </c>
      <c r="D21" s="62"/>
      <c r="E21" s="68"/>
      <c r="F21" s="44"/>
      <c r="G21" s="42"/>
      <c r="H21" s="42"/>
      <c r="I21" s="42"/>
      <c r="J21" s="42"/>
      <c r="K21" s="42"/>
    </row>
    <row r="22" spans="1:11" s="61" customFormat="1" hidden="1" x14ac:dyDescent="0.25">
      <c r="A22" s="62">
        <v>18</v>
      </c>
      <c r="B22" s="65" t="s">
        <v>137</v>
      </c>
      <c r="C22" s="40" t="s">
        <v>138</v>
      </c>
      <c r="D22" s="62"/>
      <c r="E22" s="68"/>
      <c r="F22" s="44"/>
      <c r="G22" s="42"/>
      <c r="H22" s="42"/>
      <c r="I22" s="42"/>
      <c r="J22" s="42"/>
      <c r="K22" s="42"/>
    </row>
    <row r="23" spans="1:11" s="66" customFormat="1" ht="30" hidden="1" x14ac:dyDescent="0.25">
      <c r="A23" s="67">
        <v>19</v>
      </c>
      <c r="B23" s="67" t="s">
        <v>139</v>
      </c>
      <c r="C23" s="40" t="s">
        <v>140</v>
      </c>
      <c r="D23" s="67"/>
      <c r="E23" s="68"/>
      <c r="F23" s="44"/>
      <c r="G23" s="42"/>
      <c r="H23" s="42"/>
      <c r="I23" s="42"/>
      <c r="J23" s="42"/>
      <c r="K23" s="42"/>
    </row>
    <row r="24" spans="1:11" hidden="1" x14ac:dyDescent="0.25">
      <c r="A24" s="39">
        <v>20</v>
      </c>
      <c r="B24" s="68" t="s">
        <v>141</v>
      </c>
      <c r="C24" s="40" t="s">
        <v>142</v>
      </c>
      <c r="D24" s="39"/>
      <c r="E24" s="68"/>
      <c r="F24" s="44"/>
    </row>
    <row r="25" spans="1:11" s="48" customFormat="1" hidden="1" x14ac:dyDescent="0.25">
      <c r="A25" s="55" t="s">
        <v>143</v>
      </c>
      <c r="B25" s="47"/>
      <c r="C25" s="47"/>
      <c r="D25" s="47"/>
      <c r="E25" s="45"/>
      <c r="F25" s="49"/>
      <c r="G25" s="50"/>
      <c r="H25" s="50"/>
      <c r="I25" s="50"/>
      <c r="J25" s="50"/>
      <c r="K25" s="50"/>
    </row>
    <row r="26" spans="1:11" x14ac:dyDescent="0.25">
      <c r="A26" s="68">
        <v>21</v>
      </c>
      <c r="B26" s="68" t="s">
        <v>88</v>
      </c>
      <c r="C26" s="40" t="s">
        <v>89</v>
      </c>
      <c r="D26" s="68" t="s">
        <v>90</v>
      </c>
      <c r="E26" s="68" t="s">
        <v>91</v>
      </c>
      <c r="F26" s="44"/>
    </row>
    <row r="27" spans="1:11" hidden="1" x14ac:dyDescent="0.25">
      <c r="A27" s="76">
        <v>22</v>
      </c>
      <c r="B27" s="76" t="s">
        <v>92</v>
      </c>
      <c r="C27" s="77" t="s">
        <v>93</v>
      </c>
      <c r="D27" s="76"/>
      <c r="E27" s="76"/>
      <c r="F27" s="44" t="s">
        <v>171</v>
      </c>
    </row>
    <row r="28" spans="1:11" hidden="1" x14ac:dyDescent="0.25">
      <c r="A28" s="68">
        <v>23</v>
      </c>
      <c r="B28" s="68" t="s">
        <v>94</v>
      </c>
      <c r="C28" s="40" t="s">
        <v>95</v>
      </c>
      <c r="D28" s="68" t="s">
        <v>96</v>
      </c>
      <c r="E28" s="68" t="s">
        <v>97</v>
      </c>
      <c r="F28" s="44"/>
    </row>
    <row r="29" spans="1:11" hidden="1" x14ac:dyDescent="0.25">
      <c r="A29" s="68">
        <v>24</v>
      </c>
      <c r="B29" s="68" t="s">
        <v>98</v>
      </c>
      <c r="C29" s="40" t="s">
        <v>99</v>
      </c>
      <c r="D29" s="68" t="s">
        <v>100</v>
      </c>
      <c r="E29" s="68"/>
      <c r="F29" s="44"/>
    </row>
    <row r="30" spans="1:11" ht="30" hidden="1" customHeight="1" x14ac:dyDescent="0.25">
      <c r="A30" s="68">
        <v>25</v>
      </c>
      <c r="B30" s="68" t="s">
        <v>101</v>
      </c>
      <c r="C30" s="40" t="s">
        <v>102</v>
      </c>
      <c r="D30" s="68" t="s">
        <v>103</v>
      </c>
      <c r="E30" s="68" t="s">
        <v>104</v>
      </c>
      <c r="F30" s="44"/>
    </row>
    <row r="31" spans="1:11" x14ac:dyDescent="0.25">
      <c r="A31" s="76">
        <v>26</v>
      </c>
      <c r="B31" s="76" t="s">
        <v>105</v>
      </c>
      <c r="C31" s="77" t="s">
        <v>106</v>
      </c>
      <c r="D31" s="76" t="s">
        <v>90</v>
      </c>
      <c r="E31" s="76" t="s">
        <v>163</v>
      </c>
      <c r="F31" s="44" t="s">
        <v>166</v>
      </c>
    </row>
    <row r="32" spans="1:11" ht="30" hidden="1" customHeight="1" x14ac:dyDescent="0.25">
      <c r="A32" s="68">
        <v>27</v>
      </c>
      <c r="B32" s="68" t="s">
        <v>107</v>
      </c>
      <c r="C32" s="40" t="s">
        <v>108</v>
      </c>
      <c r="D32" s="68" t="s">
        <v>100</v>
      </c>
      <c r="E32" s="68"/>
      <c r="F32" s="44"/>
    </row>
    <row r="33" spans="1:11" ht="30" x14ac:dyDescent="0.25">
      <c r="A33" s="68">
        <v>28</v>
      </c>
      <c r="B33" s="68" t="s">
        <v>109</v>
      </c>
      <c r="C33" s="40" t="s">
        <v>172</v>
      </c>
      <c r="D33" s="76" t="s">
        <v>90</v>
      </c>
      <c r="E33" s="68"/>
      <c r="F33" s="78"/>
    </row>
    <row r="34" spans="1:11" ht="60" customHeight="1" x14ac:dyDescent="0.25">
      <c r="A34" s="68">
        <v>29</v>
      </c>
      <c r="B34" s="68" t="s">
        <v>110</v>
      </c>
      <c r="C34" s="40" t="s">
        <v>173</v>
      </c>
      <c r="D34" s="76" t="s">
        <v>90</v>
      </c>
      <c r="E34" s="68"/>
      <c r="F34" s="78"/>
    </row>
    <row r="35" spans="1:11" ht="45" customHeight="1" x14ac:dyDescent="0.25">
      <c r="A35" s="68">
        <v>30</v>
      </c>
      <c r="B35" s="68" t="s">
        <v>111</v>
      </c>
      <c r="C35" s="40" t="s">
        <v>175</v>
      </c>
      <c r="D35" s="76" t="s">
        <v>90</v>
      </c>
      <c r="E35" s="68"/>
      <c r="F35" s="78"/>
    </row>
    <row r="36" spans="1:11" ht="75" customHeight="1" x14ac:dyDescent="0.25">
      <c r="A36" s="68">
        <v>31</v>
      </c>
      <c r="B36" s="68" t="s">
        <v>112</v>
      </c>
      <c r="C36" s="40" t="s">
        <v>174</v>
      </c>
      <c r="D36" s="76" t="s">
        <v>90</v>
      </c>
      <c r="E36" s="68"/>
      <c r="F36" s="78"/>
    </row>
    <row r="37" spans="1:11" s="73" customFormat="1" ht="75" customHeight="1" x14ac:dyDescent="0.25">
      <c r="A37" s="68">
        <v>32</v>
      </c>
      <c r="B37" s="68" t="s">
        <v>113</v>
      </c>
      <c r="C37" s="40" t="s">
        <v>168</v>
      </c>
      <c r="D37" s="76" t="s">
        <v>90</v>
      </c>
      <c r="E37" s="68"/>
      <c r="F37" s="78"/>
      <c r="G37" s="42"/>
      <c r="H37" s="42"/>
      <c r="I37" s="42"/>
      <c r="J37" s="42"/>
      <c r="K37" s="42"/>
    </row>
    <row r="38" spans="1:11" ht="60" x14ac:dyDescent="0.25">
      <c r="A38" s="75">
        <v>33</v>
      </c>
      <c r="B38" s="75" t="s">
        <v>169</v>
      </c>
      <c r="C38" s="81" t="s">
        <v>170</v>
      </c>
      <c r="D38" s="76" t="s">
        <v>90</v>
      </c>
      <c r="F38" s="78"/>
    </row>
    <row r="39" spans="1:11" hidden="1" x14ac:dyDescent="0.25">
      <c r="A39" s="72" t="s">
        <v>145</v>
      </c>
      <c r="B39" s="69"/>
      <c r="C39" s="69"/>
      <c r="D39" s="69"/>
      <c r="E39" s="80"/>
      <c r="F39" s="79"/>
      <c r="G39" s="71"/>
      <c r="H39" s="71"/>
      <c r="I39" s="71"/>
      <c r="J39" s="71"/>
      <c r="K39" s="71"/>
    </row>
    <row r="40" spans="1:11" hidden="1" x14ac:dyDescent="0.25">
      <c r="A40" s="68"/>
      <c r="B40" s="41" t="s">
        <v>155</v>
      </c>
      <c r="C40" s="41" t="s">
        <v>154</v>
      </c>
      <c r="D40" s="68"/>
      <c r="E40" s="68"/>
      <c r="F40" s="44"/>
    </row>
    <row r="41" spans="1:11" x14ac:dyDescent="0.25">
      <c r="A41" s="68">
        <v>33</v>
      </c>
      <c r="B41" s="68" t="s">
        <v>146</v>
      </c>
      <c r="C41" s="68" t="s">
        <v>147</v>
      </c>
      <c r="D41" s="68" t="s">
        <v>161</v>
      </c>
      <c r="E41" s="68" t="s">
        <v>91</v>
      </c>
      <c r="F41" s="44"/>
    </row>
    <row r="42" spans="1:11" hidden="1" x14ac:dyDescent="0.25">
      <c r="A42" s="68">
        <v>34</v>
      </c>
      <c r="B42" s="68" t="s">
        <v>148</v>
      </c>
      <c r="C42" s="68" t="s">
        <v>149</v>
      </c>
      <c r="D42" s="68" t="s">
        <v>100</v>
      </c>
      <c r="E42" s="68"/>
      <c r="F42" s="44"/>
    </row>
    <row r="43" spans="1:11" hidden="1" x14ac:dyDescent="0.25">
      <c r="A43" s="68">
        <v>35</v>
      </c>
      <c r="B43" s="68" t="s">
        <v>150</v>
      </c>
      <c r="C43" s="68" t="s">
        <v>151</v>
      </c>
      <c r="D43" s="68" t="s">
        <v>100</v>
      </c>
      <c r="E43" s="68"/>
      <c r="F43" s="44"/>
    </row>
    <row r="44" spans="1:11" hidden="1" x14ac:dyDescent="0.25">
      <c r="A44" s="68">
        <v>36</v>
      </c>
      <c r="B44" s="68" t="s">
        <v>152</v>
      </c>
      <c r="C44" s="68" t="s">
        <v>153</v>
      </c>
      <c r="D44" s="68" t="s">
        <v>100</v>
      </c>
      <c r="E44" s="68"/>
      <c r="F44" s="44"/>
    </row>
    <row r="45" spans="1:11" x14ac:dyDescent="0.25">
      <c r="A45" s="68"/>
      <c r="B45" s="68"/>
      <c r="C45" s="68"/>
      <c r="D45" s="68"/>
      <c r="E45" s="68"/>
      <c r="F45" s="44"/>
    </row>
  </sheetData>
  <autoFilter ref="A1:E44">
    <filterColumn colId="3">
      <filters>
        <filter val="NA"/>
        <filter val="Release 2 (Q2'17)"/>
      </filters>
    </filterColumn>
  </autoFilter>
  <mergeCells count="3">
    <mergeCell ref="E2:F2"/>
    <mergeCell ref="E25:F25"/>
    <mergeCell ref="E39:F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election activeCell="M15" sqref="M15"/>
    </sheetView>
  </sheetViews>
  <sheetFormatPr defaultRowHeight="15" x14ac:dyDescent="0.25"/>
  <cols>
    <col min="2" max="2" width="38" bestFit="1" customWidth="1"/>
    <col min="3" max="4" width="9.7109375" bestFit="1" customWidth="1"/>
  </cols>
  <sheetData>
    <row r="1" spans="1:4" x14ac:dyDescent="0.25">
      <c r="A1" s="56" t="s">
        <v>68</v>
      </c>
      <c r="B1" s="56" t="s">
        <v>156</v>
      </c>
      <c r="C1" s="56" t="s">
        <v>157</v>
      </c>
      <c r="D1" s="56" t="s">
        <v>158</v>
      </c>
    </row>
    <row r="2" spans="1:4" x14ac:dyDescent="0.25">
      <c r="A2" s="68">
        <v>1</v>
      </c>
      <c r="B2" s="68" t="s">
        <v>90</v>
      </c>
      <c r="C2" s="74">
        <v>42795</v>
      </c>
      <c r="D2" s="74">
        <v>42886</v>
      </c>
    </row>
    <row r="3" spans="1:4" ht="30" x14ac:dyDescent="0.25">
      <c r="A3" s="68">
        <v>2</v>
      </c>
      <c r="B3" s="40" t="s">
        <v>91</v>
      </c>
      <c r="C3" s="74">
        <v>42815</v>
      </c>
      <c r="D3" s="74">
        <v>42825</v>
      </c>
    </row>
    <row r="4" spans="1:4" x14ac:dyDescent="0.25">
      <c r="A4" s="68">
        <v>3</v>
      </c>
      <c r="B4" s="68" t="s">
        <v>159</v>
      </c>
      <c r="C4" s="74">
        <v>42826</v>
      </c>
      <c r="D4" s="74">
        <v>42839</v>
      </c>
    </row>
    <row r="5" spans="1:4" ht="30" x14ac:dyDescent="0.25">
      <c r="A5" s="68">
        <v>4</v>
      </c>
      <c r="B5" s="40" t="s">
        <v>160</v>
      </c>
      <c r="C5" s="74"/>
      <c r="D5" s="74"/>
    </row>
    <row r="6" spans="1:4" x14ac:dyDescent="0.25">
      <c r="A6" s="68">
        <v>5</v>
      </c>
      <c r="B6" s="68" t="s">
        <v>176</v>
      </c>
      <c r="C6" s="68"/>
      <c r="D6" s="68"/>
    </row>
    <row r="7" spans="1:4" x14ac:dyDescent="0.25">
      <c r="A7" s="68">
        <v>6</v>
      </c>
      <c r="B7" s="68" t="s">
        <v>177</v>
      </c>
      <c r="C7" s="68"/>
      <c r="D7" s="68"/>
    </row>
    <row r="8" spans="1:4" x14ac:dyDescent="0.25">
      <c r="A8" s="68"/>
      <c r="B8" s="68"/>
      <c r="C8" s="68"/>
      <c r="D8" s="68"/>
    </row>
    <row r="9" spans="1:4" x14ac:dyDescent="0.25">
      <c r="A9" s="68"/>
      <c r="B9" s="68"/>
      <c r="C9" s="68"/>
      <c r="D9" s="68"/>
    </row>
    <row r="10" spans="1:4" x14ac:dyDescent="0.25">
      <c r="A10" s="68"/>
      <c r="B10" s="68"/>
      <c r="C10" s="68"/>
      <c r="D10" s="68"/>
    </row>
    <row r="11" spans="1:4" x14ac:dyDescent="0.25">
      <c r="A11" s="68"/>
      <c r="B11" s="68"/>
      <c r="C11" s="68"/>
      <c r="D11" s="68"/>
    </row>
    <row r="12" spans="1:4" x14ac:dyDescent="0.25">
      <c r="A12" s="68"/>
      <c r="B12" s="68"/>
      <c r="C12" s="68"/>
      <c r="D12" s="68"/>
    </row>
    <row r="13" spans="1:4" x14ac:dyDescent="0.25">
      <c r="A13" s="68"/>
      <c r="B13" s="68"/>
      <c r="C13" s="68"/>
      <c r="D13" s="68"/>
    </row>
    <row r="14" spans="1:4" x14ac:dyDescent="0.25">
      <c r="A14" s="68"/>
      <c r="B14" s="68"/>
      <c r="C14" s="68"/>
      <c r="D14" s="68"/>
    </row>
    <row r="15" spans="1:4" x14ac:dyDescent="0.25">
      <c r="A15" s="68"/>
      <c r="B15" s="68"/>
      <c r="C15" s="68"/>
      <c r="D15" s="68"/>
    </row>
    <row r="16" spans="1:4" x14ac:dyDescent="0.25">
      <c r="A16" s="68"/>
      <c r="B16" s="68"/>
      <c r="C16" s="68"/>
      <c r="D16" s="68"/>
    </row>
    <row r="17" spans="1:4" x14ac:dyDescent="0.25">
      <c r="A17" s="68"/>
      <c r="B17" s="68"/>
      <c r="C17" s="68"/>
      <c r="D17" s="68"/>
    </row>
    <row r="18" spans="1:4" x14ac:dyDescent="0.25">
      <c r="A18" s="68"/>
      <c r="B18" s="68"/>
      <c r="C18" s="68"/>
      <c r="D18"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Velocity</vt:lpstr>
      <vt:lpstr>ResUtilization(Mar20 -Mar 24)</vt:lpstr>
      <vt:lpstr>Velocity 3-22-17</vt:lpstr>
      <vt:lpstr>User Stories</vt:lpstr>
      <vt:lpstr>Release 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Suvarna Dmello</dc:creator>
  <cp:lastModifiedBy>Suvarna Dmello</cp:lastModifiedBy>
  <dcterms:created xsi:type="dcterms:W3CDTF">2017-03-16T09:51:35Z</dcterms:created>
  <dcterms:modified xsi:type="dcterms:W3CDTF">2017-03-24T06:15:49Z</dcterms:modified>
</cp:coreProperties>
</file>