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ef81032158b9d41/Desktop/"/>
    </mc:Choice>
  </mc:AlternateContent>
  <xr:revisionPtr revIDLastSave="76" documentId="8_{740AAB4A-5530-44DC-ACA9-9F5A495DDA0F}" xr6:coauthVersionLast="43" xr6:coauthVersionMax="43" xr10:uidLastSave="{4535E981-0897-496F-9EEB-FA6A7BA92DE7}"/>
  <bookViews>
    <workbookView xWindow="-108" yWindow="-108" windowWidth="23256" windowHeight="12576" xr2:uid="{00000000-000D-0000-FFFF-FFFF00000000}"/>
  </bookViews>
  <sheets>
    <sheet name="LAC Plot" sheetId="5" r:id="rId1"/>
    <sheet name="2015 ACS LAC Hispanics" sheetId="1" r:id="rId2"/>
    <sheet name="2015 ACS LAC Whites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49" i="2" l="1"/>
  <c r="L23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E23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M2349" i="1"/>
  <c r="M2351" i="1"/>
  <c r="K2349" i="1"/>
  <c r="K2351" i="1"/>
  <c r="F2349" i="1"/>
  <c r="F2351" i="1"/>
  <c r="C23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1" i="1"/>
  <c r="B2349" i="2"/>
  <c r="C2349" i="2"/>
  <c r="F2349" i="2"/>
  <c r="H2349" i="2"/>
  <c r="J2349" i="2"/>
  <c r="B2349" i="1"/>
  <c r="G2349" i="1"/>
  <c r="H2349" i="1"/>
  <c r="I2349" i="1"/>
</calcChain>
</file>

<file path=xl/sharedStrings.xml><?xml version="1.0" encoding="utf-8"?>
<sst xmlns="http://schemas.openxmlformats.org/spreadsheetml/2006/main" count="4737" uniqueCount="2381">
  <si>
    <t>Geography</t>
  </si>
  <si>
    <t>Estimate; Total:</t>
  </si>
  <si>
    <t>Estimate; Total: - Speak only English</t>
  </si>
  <si>
    <t>Estimate; Total: - Speak Spanish:</t>
  </si>
  <si>
    <t>Estimate; Total: - Speak Spanish: - Speak English "very well"</t>
  </si>
  <si>
    <t>Estimate; Total: - Speak Spanish: - Speak English "well"</t>
  </si>
  <si>
    <t>Estimate; Total: - Speak Spanish: - Speak English "not well"</t>
  </si>
  <si>
    <t>Estimate; Total: - Speak Spanish: - Speak English "not at all"</t>
  </si>
  <si>
    <t>Census Tract 1011.10, Los Angeles County, California</t>
  </si>
  <si>
    <t>Census Tract 1011.22, Los Angeles County, California</t>
  </si>
  <si>
    <t>Census Tract 1012.10, Los Angeles County, California</t>
  </si>
  <si>
    <t>Census Tract 1012.20, Los Angeles County, California</t>
  </si>
  <si>
    <t>Census Tract 1013, Los Angeles County, California</t>
  </si>
  <si>
    <t>Census Tract 1014, Los Angeles County, California</t>
  </si>
  <si>
    <t>Census Tract 1021.03, Los Angeles County, California</t>
  </si>
  <si>
    <t>Census Tract 1021.04, Los Angeles County, California</t>
  </si>
  <si>
    <t>Census Tract 1021.05, Los Angeles County, California</t>
  </si>
  <si>
    <t>Census Tract 1021.07, Los Angeles County, California</t>
  </si>
  <si>
    <t>Census Tract 1031.01, Los Angeles County, California</t>
  </si>
  <si>
    <t>Census Tract 1031.02, Los Angeles County, California</t>
  </si>
  <si>
    <t>Census Tract 1032, Los Angeles County, California</t>
  </si>
  <si>
    <t>Census Tract 1033, Los Angeles County, California</t>
  </si>
  <si>
    <t>Census Tract 1034, Los Angeles County, California</t>
  </si>
  <si>
    <t>Census Tract 1041.03, Los Angeles County, California</t>
  </si>
  <si>
    <t>Census Tract 1041.05, Los Angeles County, California</t>
  </si>
  <si>
    <t>Census Tract 1041.08, Los Angeles County, California</t>
  </si>
  <si>
    <t>Census Tract 1041.24, Los Angeles County, California</t>
  </si>
  <si>
    <t>Census Tract 1042.01, Los Angeles County, California</t>
  </si>
  <si>
    <t>Census Tract 1042.03, Los Angeles County, California</t>
  </si>
  <si>
    <t>Census Tract 1042.04, Los Angeles County, California</t>
  </si>
  <si>
    <t>Census Tract 1043.10, Los Angeles County, California</t>
  </si>
  <si>
    <t>Census Tract 1043.20, Los Angeles County, California</t>
  </si>
  <si>
    <t>Census Tract 1044.01, Los Angeles County, California</t>
  </si>
  <si>
    <t>Census Tract 1044.03, Los Angeles County, California</t>
  </si>
  <si>
    <t>Census Tract 1044.04, Los Angeles County, California</t>
  </si>
  <si>
    <t>Census Tract 1045, Los Angeles County, California</t>
  </si>
  <si>
    <t>Census Tract 1046.10, Los Angeles County, California</t>
  </si>
  <si>
    <t>Census Tract 1046.20, Los Angeles County, California</t>
  </si>
  <si>
    <t>Census Tract 1047.01, Los Angeles County, California</t>
  </si>
  <si>
    <t>Census Tract 1047.03, Los Angeles County, California</t>
  </si>
  <si>
    <t>Census Tract 1047.04, Los Angeles County, California</t>
  </si>
  <si>
    <t>Census Tract 1048.10, Los Angeles County, California</t>
  </si>
  <si>
    <t>Census Tract 1048.21, Los Angeles County, California</t>
  </si>
  <si>
    <t>Census Tract 1048.22, Los Angeles County, California</t>
  </si>
  <si>
    <t>Census Tract 1060.10, Los Angeles County, California</t>
  </si>
  <si>
    <t>Census Tract 1060.20, Los Angeles County, California</t>
  </si>
  <si>
    <t>Census Tract 1061.11, Los Angeles County, California</t>
  </si>
  <si>
    <t>Census Tract 1061.12, Los Angeles County, California</t>
  </si>
  <si>
    <t>Census Tract 1061.13, Los Angeles County, California</t>
  </si>
  <si>
    <t>Census Tract 1061.14, Los Angeles County, California</t>
  </si>
  <si>
    <t>Census Tract 1064.03, Los Angeles County, California</t>
  </si>
  <si>
    <t>Census Tract 1064.05, Los Angeles County, California</t>
  </si>
  <si>
    <t>Census Tract 1064.06, Los Angeles County, California</t>
  </si>
  <si>
    <t>Census Tract 1064.07, Los Angeles County, California</t>
  </si>
  <si>
    <t>Census Tract 1064.08, Los Angeles County, California</t>
  </si>
  <si>
    <t>Census Tract 1065.10, Los Angeles County, California</t>
  </si>
  <si>
    <t>Census Tract 1065.20, Los Angeles County, California</t>
  </si>
  <si>
    <t>Census Tract 1066.03, Los Angeles County, California</t>
  </si>
  <si>
    <t>Census Tract 1066.04, Los Angeles County, California</t>
  </si>
  <si>
    <t>Census Tract 1066.41, Los Angeles County, California</t>
  </si>
  <si>
    <t>Census Tract 1066.42, Los Angeles County, California</t>
  </si>
  <si>
    <t>Census Tract 1066.43, Los Angeles County, California</t>
  </si>
  <si>
    <t>Census Tract 1066.45, Los Angeles County, California</t>
  </si>
  <si>
    <t>Census Tract 1066.46, Los Angeles County, California</t>
  </si>
  <si>
    <t>Census Tract 1066.48, Los Angeles County, California</t>
  </si>
  <si>
    <t>Census Tract 1066.49, Los Angeles County, California</t>
  </si>
  <si>
    <t>Census Tract 1070.10, Los Angeles County, California</t>
  </si>
  <si>
    <t>Census Tract 1070.20, Los Angeles County, California</t>
  </si>
  <si>
    <t>Census Tract 1081.01, Los Angeles County, California</t>
  </si>
  <si>
    <t>Census Tract 1081.02, Los Angeles County, California</t>
  </si>
  <si>
    <t>Census Tract 1081.03, Los Angeles County, California</t>
  </si>
  <si>
    <t>Census Tract 1081.04, Los Angeles County, California</t>
  </si>
  <si>
    <t>Census Tract 1082.01, Los Angeles County, California</t>
  </si>
  <si>
    <t>Census Tract 1082.02, Los Angeles County, California</t>
  </si>
  <si>
    <t>Census Tract 1091, Los Angeles County, California</t>
  </si>
  <si>
    <t>Census Tract 1092, Los Angeles County, California</t>
  </si>
  <si>
    <t>Census Tract 1093, Los Angeles County, California</t>
  </si>
  <si>
    <t>Census Tract 1094, Los Angeles County, California</t>
  </si>
  <si>
    <t>Census Tract 1095, Los Angeles County, California</t>
  </si>
  <si>
    <t>Census Tract 1096.01, Los Angeles County, California</t>
  </si>
  <si>
    <t>Census Tract 1096.03, Los Angeles County, California</t>
  </si>
  <si>
    <t>Census Tract 1096.04, Los Angeles County, California</t>
  </si>
  <si>
    <t>Census Tract 1097, Los Angeles County, California</t>
  </si>
  <si>
    <t>Census Tract 1098, Los Angeles County, California</t>
  </si>
  <si>
    <t>Census Tract 1111, Los Angeles County, California</t>
  </si>
  <si>
    <t>Census Tract 1112.01, Los Angeles County, California</t>
  </si>
  <si>
    <t>Census Tract 1112.02, Los Angeles County, California</t>
  </si>
  <si>
    <t>Census Tract 1112.04, Los Angeles County, California</t>
  </si>
  <si>
    <t>Census Tract 1112.05, Los Angeles County, California</t>
  </si>
  <si>
    <t>Census Tract 1112.06, Los Angeles County, California</t>
  </si>
  <si>
    <t>Census Tract 1113.01, Los Angeles County, California</t>
  </si>
  <si>
    <t>Census Tract 1113.02, Los Angeles County, California</t>
  </si>
  <si>
    <t>Census Tract 1114, Los Angeles County, California</t>
  </si>
  <si>
    <t>Census Tract 1131.01, Los Angeles County, California</t>
  </si>
  <si>
    <t>Census Tract 1131.02, Los Angeles County, California</t>
  </si>
  <si>
    <t>Census Tract 1132.11, Los Angeles County, California</t>
  </si>
  <si>
    <t>Census Tract 1132.12, Los Angeles County, California</t>
  </si>
  <si>
    <t>Census Tract 1132.13, Los Angeles County, California</t>
  </si>
  <si>
    <t>Census Tract 1132.31, Los Angeles County, California</t>
  </si>
  <si>
    <t>Census Tract 1132.32, Los Angeles County, California</t>
  </si>
  <si>
    <t>Census Tract 1132.33, Los Angeles County, California</t>
  </si>
  <si>
    <t>Census Tract 1132.34, Los Angeles County, California</t>
  </si>
  <si>
    <t>Census Tract 1132.35, Los Angeles County, California</t>
  </si>
  <si>
    <t>Census Tract 1132.37, Los Angeles County, California</t>
  </si>
  <si>
    <t>Census Tract 1133.01, Los Angeles County, California</t>
  </si>
  <si>
    <t>Census Tract 1133.03, Los Angeles County, California</t>
  </si>
  <si>
    <t>Census Tract 1133.21, Los Angeles County, California</t>
  </si>
  <si>
    <t>Census Tract 1133.22, Los Angeles County, California</t>
  </si>
  <si>
    <t>Census Tract 1134.01, Los Angeles County, California</t>
  </si>
  <si>
    <t>Census Tract 1134.21, Los Angeles County, California</t>
  </si>
  <si>
    <t>Census Tract 1134.22, Los Angeles County, California</t>
  </si>
  <si>
    <t>Census Tract 1151.01, Los Angeles County, California</t>
  </si>
  <si>
    <t>Census Tract 1151.03, Los Angeles County, California</t>
  </si>
  <si>
    <t>Census Tract 1151.04, Los Angeles County, California</t>
  </si>
  <si>
    <t>Census Tract 1152.01, Los Angeles County, California</t>
  </si>
  <si>
    <t>Census Tract 1152.02, Los Angeles County, California</t>
  </si>
  <si>
    <t>Census Tract 1153.01, Los Angeles County, California</t>
  </si>
  <si>
    <t>Census Tract 1153.02, Los Angeles County, California</t>
  </si>
  <si>
    <t>Census Tract 1154.01, Los Angeles County, California</t>
  </si>
  <si>
    <t>Census Tract 1154.03, Los Angeles County, California</t>
  </si>
  <si>
    <t>Census Tract 1154.04, Los Angeles County, California</t>
  </si>
  <si>
    <t>Census Tract 1171.01, Los Angeles County, California</t>
  </si>
  <si>
    <t>Census Tract 1171.02, Los Angeles County, California</t>
  </si>
  <si>
    <t>Census Tract 1172.01, Los Angeles County, California</t>
  </si>
  <si>
    <t>Census Tract 1172.02, Los Angeles County, California</t>
  </si>
  <si>
    <t>Census Tract 1173.01, Los Angeles County, California</t>
  </si>
  <si>
    <t>Census Tract 1173.02, Los Angeles County, California</t>
  </si>
  <si>
    <t>Census Tract 1173.03, Los Angeles County, California</t>
  </si>
  <si>
    <t>Census Tract 1174.04, Los Angeles County, California</t>
  </si>
  <si>
    <t>Census Tract 1174.05, Los Angeles County, California</t>
  </si>
  <si>
    <t>Census Tract 1174.07, Los Angeles County, California</t>
  </si>
  <si>
    <t>Census Tract 1174.08, Los Angeles County, California</t>
  </si>
  <si>
    <t>Census Tract 1175.10, Los Angeles County, California</t>
  </si>
  <si>
    <t>Census Tract 1175.20, Los Angeles County, California</t>
  </si>
  <si>
    <t>Census Tract 1175.30, Los Angeles County, California</t>
  </si>
  <si>
    <t>Census Tract 1190.01, Los Angeles County, California</t>
  </si>
  <si>
    <t>Census Tract 1190.02, Los Angeles County, California</t>
  </si>
  <si>
    <t>Census Tract 1192.01, Los Angeles County, California</t>
  </si>
  <si>
    <t>Census Tract 1192.02, Los Angeles County, California</t>
  </si>
  <si>
    <t>Census Tract 1193.10, Los Angeles County, California</t>
  </si>
  <si>
    <t>Census Tract 1193.20, Los Angeles County, California</t>
  </si>
  <si>
    <t>Census Tract 1193.40, Los Angeles County, California</t>
  </si>
  <si>
    <t>Census Tract 1193.41, Los Angeles County, California</t>
  </si>
  <si>
    <t>Census Tract 1193.42, Los Angeles County, California</t>
  </si>
  <si>
    <t>Census Tract 1194, Los Angeles County, California</t>
  </si>
  <si>
    <t>Census Tract 1197, Los Angeles County, California</t>
  </si>
  <si>
    <t>Census Tract 1198, Los Angeles County, California</t>
  </si>
  <si>
    <t>Census Tract 1199, Los Angeles County, California</t>
  </si>
  <si>
    <t>Census Tract 1200.10, Los Angeles County, California</t>
  </si>
  <si>
    <t>Census Tract 1200.20, Los Angeles County, California</t>
  </si>
  <si>
    <t>Census Tract 1200.30, Los Angeles County, California</t>
  </si>
  <si>
    <t>Census Tract 1201.03, Los Angeles County, California</t>
  </si>
  <si>
    <t>Census Tract 1201.04, Los Angeles County, California</t>
  </si>
  <si>
    <t>Census Tract 1201.05, Los Angeles County, California</t>
  </si>
  <si>
    <t>Census Tract 1201.06, Los Angeles County, California</t>
  </si>
  <si>
    <t>Census Tract 1201.07, Los Angeles County, California</t>
  </si>
  <si>
    <t>Census Tract 1201.08, Los Angeles County, California</t>
  </si>
  <si>
    <t>Census Tract 1203, Los Angeles County, California</t>
  </si>
  <si>
    <t>Census Tract 1204, Los Angeles County, California</t>
  </si>
  <si>
    <t>Census Tract 1210.10, Los Angeles County, California</t>
  </si>
  <si>
    <t>Census Tract 1210.20, Los Angeles County, California</t>
  </si>
  <si>
    <t>Census Tract 1211.01, Los Angeles County, California</t>
  </si>
  <si>
    <t>Census Tract 1211.02, Los Angeles County, California</t>
  </si>
  <si>
    <t>Census Tract 1212.10, Los Angeles County, California</t>
  </si>
  <si>
    <t>Census Tract 1212.21, Los Angeles County, California</t>
  </si>
  <si>
    <t>Census Tract 1212.22, Los Angeles County, California</t>
  </si>
  <si>
    <t>Census Tract 1216, Los Angeles County, California</t>
  </si>
  <si>
    <t>Census Tract 1218.01, Los Angeles County, California</t>
  </si>
  <si>
    <t>Census Tract 1218.02, Los Angeles County, California</t>
  </si>
  <si>
    <t>Census Tract 1219, Los Angeles County, California</t>
  </si>
  <si>
    <t>Census Tract 1220, Los Angeles County, California</t>
  </si>
  <si>
    <t>Census Tract 1221.20, Los Angeles County, California</t>
  </si>
  <si>
    <t>Census Tract 1221.21, Los Angeles County, California</t>
  </si>
  <si>
    <t>Census Tract 1221.22, Los Angeles County, California</t>
  </si>
  <si>
    <t>Census Tract 1222, Los Angeles County, California</t>
  </si>
  <si>
    <t>Census Tract 1224.10, Los Angeles County, California</t>
  </si>
  <si>
    <t>Census Tract 1224.20, Los Angeles County, California</t>
  </si>
  <si>
    <t>Census Tract 1230.10, Los Angeles County, California</t>
  </si>
  <si>
    <t>Census Tract 1230.20, Los Angeles County, California</t>
  </si>
  <si>
    <t>Census Tract 1231.03, Los Angeles County, California</t>
  </si>
  <si>
    <t>Census Tract 1231.04, Los Angeles County, California</t>
  </si>
  <si>
    <t>Census Tract 1232.03, Los Angeles County, California</t>
  </si>
  <si>
    <t>Census Tract 1232.04, Los Angeles County, California</t>
  </si>
  <si>
    <t>Census Tract 1232.05, Los Angeles County, California</t>
  </si>
  <si>
    <t>Census Tract 1232.06, Los Angeles County, California</t>
  </si>
  <si>
    <t>Census Tract 1233.01, Los Angeles County, California</t>
  </si>
  <si>
    <t>Census Tract 1233.03, Los Angeles County, California</t>
  </si>
  <si>
    <t>Census Tract 1233.04, Los Angeles County, California</t>
  </si>
  <si>
    <t>Census Tract 1234.10, Los Angeles County, California</t>
  </si>
  <si>
    <t>Census Tract 1234.20, Los Angeles County, California</t>
  </si>
  <si>
    <t>Census Tract 1235.10, Los Angeles County, California</t>
  </si>
  <si>
    <t>Census Tract 1235.20, Los Angeles County, California</t>
  </si>
  <si>
    <t>Census Tract 1236.01, Los Angeles County, California</t>
  </si>
  <si>
    <t>Census Tract 1236.02, Los Angeles County, California</t>
  </si>
  <si>
    <t>Census Tract 1237, Los Angeles County, California</t>
  </si>
  <si>
    <t>Census Tract 1238, Los Angeles County, California</t>
  </si>
  <si>
    <t>Census Tract 1239.01, Los Angeles County, California</t>
  </si>
  <si>
    <t>Census Tract 1239.02, Los Angeles County, California</t>
  </si>
  <si>
    <t>Census Tract 1240, Los Angeles County, California</t>
  </si>
  <si>
    <t>Census Tract 1241.02, Los Angeles County, California</t>
  </si>
  <si>
    <t>Census Tract 1241.03, Los Angeles County, California</t>
  </si>
  <si>
    <t>Census Tract 1241.04, Los Angeles County, California</t>
  </si>
  <si>
    <t>Census Tract 1241.05, Los Angeles County, California</t>
  </si>
  <si>
    <t>Census Tract 1242.01, Los Angeles County, California</t>
  </si>
  <si>
    <t>Census Tract 1242.03, Los Angeles County, California</t>
  </si>
  <si>
    <t>Census Tract 1242.04, Los Angeles County, California</t>
  </si>
  <si>
    <t>Census Tract 1243, Los Angeles County, California</t>
  </si>
  <si>
    <t>Census Tract 1244, Los Angeles County, California</t>
  </si>
  <si>
    <t>Census Tract 1245, Los Angeles County, California</t>
  </si>
  <si>
    <t>Census Tract 1246, Los Angeles County, California</t>
  </si>
  <si>
    <t>Census Tract 1247, Los Angeles County, California</t>
  </si>
  <si>
    <t>Census Tract 1249.02, Los Angeles County, California</t>
  </si>
  <si>
    <t>Census Tract 1249.03, Los Angeles County, California</t>
  </si>
  <si>
    <t>Census Tract 1251, Los Angeles County, California</t>
  </si>
  <si>
    <t>Census Tract 1252, Los Angeles County, California</t>
  </si>
  <si>
    <t>Census Tract 1253.10, Los Angeles County, California</t>
  </si>
  <si>
    <t>Census Tract 1253.20, Los Angeles County, California</t>
  </si>
  <si>
    <t>Census Tract 1254.01, Los Angeles County, California</t>
  </si>
  <si>
    <t>Census Tract 1254.02, Los Angeles County, California</t>
  </si>
  <si>
    <t>Census Tract 1255.01, Los Angeles County, California</t>
  </si>
  <si>
    <t>Census Tract 1255.02, Los Angeles County, California</t>
  </si>
  <si>
    <t>Census Tract 1256, Los Angeles County, California</t>
  </si>
  <si>
    <t>Census Tract 1271.02, Los Angeles County, California</t>
  </si>
  <si>
    <t>Census Tract 1271.03, Los Angeles County, California</t>
  </si>
  <si>
    <t>Census Tract 1271.04, Los Angeles County, California</t>
  </si>
  <si>
    <t>Census Tract 1272.10, Los Angeles County, California</t>
  </si>
  <si>
    <t>Census Tract 1272.20, Los Angeles County, California</t>
  </si>
  <si>
    <t>Census Tract 1273, Los Angeles County, California</t>
  </si>
  <si>
    <t>Census Tract 1274, Los Angeles County, California</t>
  </si>
  <si>
    <t>Census Tract 1275.20, Los Angeles County, California</t>
  </si>
  <si>
    <t>Census Tract 1276.03, Los Angeles County, California</t>
  </si>
  <si>
    <t>Census Tract 1276.04, Los Angeles County, California</t>
  </si>
  <si>
    <t>Census Tract 1276.05, Los Angeles County, California</t>
  </si>
  <si>
    <t>Census Tract 1276.06, Los Angeles County, California</t>
  </si>
  <si>
    <t>Census Tract 1277.11, Los Angeles County, California</t>
  </si>
  <si>
    <t>Census Tract 1277.12, Los Angeles County, California</t>
  </si>
  <si>
    <t>Census Tract 1278.03, Los Angeles County, California</t>
  </si>
  <si>
    <t>Census Tract 1278.04, Los Angeles County, California</t>
  </si>
  <si>
    <t>Census Tract 1278.05, Los Angeles County, California</t>
  </si>
  <si>
    <t>Census Tract 1278.06, Los Angeles County, California</t>
  </si>
  <si>
    <t>Census Tract 1279.10, Los Angeles County, California</t>
  </si>
  <si>
    <t>Census Tract 1279.20, Los Angeles County, California</t>
  </si>
  <si>
    <t>Census Tract 1281.01, Los Angeles County, California</t>
  </si>
  <si>
    <t>Census Tract 1281.02, Los Angeles County, California</t>
  </si>
  <si>
    <t>Census Tract 1282.10, Los Angeles County, California</t>
  </si>
  <si>
    <t>Census Tract 1282.20, Los Angeles County, California</t>
  </si>
  <si>
    <t>Census Tract 1283.02, Los Angeles County, California</t>
  </si>
  <si>
    <t>Census Tract 1283.03, Los Angeles County, California</t>
  </si>
  <si>
    <t>Census Tract 1284, Los Angeles County, California</t>
  </si>
  <si>
    <t>Census Tract 1285, Los Angeles County, California</t>
  </si>
  <si>
    <t>Census Tract 1286.01, Los Angeles County, California</t>
  </si>
  <si>
    <t>Census Tract 1286.02, Los Angeles County, California</t>
  </si>
  <si>
    <t>Census Tract 1287.02, Los Angeles County, California</t>
  </si>
  <si>
    <t>Census Tract 1288.01, Los Angeles County, California</t>
  </si>
  <si>
    <t>Census Tract 1288.02, Los Angeles County, California</t>
  </si>
  <si>
    <t>Census Tract 1289.10, Los Angeles County, California</t>
  </si>
  <si>
    <t>Census Tract 1310.10, Los Angeles County, California</t>
  </si>
  <si>
    <t>Census Tract 1310.20, Los Angeles County, California</t>
  </si>
  <si>
    <t>Census Tract 1311, Los Angeles County, California</t>
  </si>
  <si>
    <t>Census Tract 1312, Los Angeles County, California</t>
  </si>
  <si>
    <t>Census Tract 1313, Los Angeles County, California</t>
  </si>
  <si>
    <t>Census Tract 1314, Los Angeles County, California</t>
  </si>
  <si>
    <t>Census Tract 1316, Los Angeles County, California</t>
  </si>
  <si>
    <t>Census Tract 1317.01, Los Angeles County, California</t>
  </si>
  <si>
    <t>Census Tract 1317.02, Los Angeles County, California</t>
  </si>
  <si>
    <t>Census Tract 1318, Los Angeles County, California</t>
  </si>
  <si>
    <t>Census Tract 1319, Los Angeles County, California</t>
  </si>
  <si>
    <t>Census Tract 1320.01, Los Angeles County, California</t>
  </si>
  <si>
    <t>Census Tract 1320.02, Los Angeles County, California</t>
  </si>
  <si>
    <t>Census Tract 1321.01, Los Angeles County, California</t>
  </si>
  <si>
    <t>Census Tract 1321.02, Los Angeles County, California</t>
  </si>
  <si>
    <t>Census Tract 1323, Los Angeles County, California</t>
  </si>
  <si>
    <t>Census Tract 1325.01, Los Angeles County, California</t>
  </si>
  <si>
    <t>Census Tract 1325.02, Los Angeles County, California</t>
  </si>
  <si>
    <t>Census Tract 1327, Los Angeles County, California</t>
  </si>
  <si>
    <t>Census Tract 1329, Los Angeles County, California</t>
  </si>
  <si>
    <t>Census Tract 1330, Los Angeles County, California</t>
  </si>
  <si>
    <t>Census Tract 1331, Los Angeles County, California</t>
  </si>
  <si>
    <t>Census Tract 1340.01, Los Angeles County, California</t>
  </si>
  <si>
    <t>Census Tract 1340.02, Los Angeles County, California</t>
  </si>
  <si>
    <t>Census Tract 1341.01, Los Angeles County, California</t>
  </si>
  <si>
    <t>Census Tract 1341.03, Los Angeles County, California</t>
  </si>
  <si>
    <t>Census Tract 1341.04, Los Angeles County, California</t>
  </si>
  <si>
    <t>Census Tract 1342.01, Los Angeles County, California</t>
  </si>
  <si>
    <t>Census Tract 1343.02, Los Angeles County, California</t>
  </si>
  <si>
    <t>Census Tract 1343.03, Los Angeles County, California</t>
  </si>
  <si>
    <t>Census Tract 1343.04, Los Angeles County, California</t>
  </si>
  <si>
    <t>Census Tract 1343.05, Los Angeles County, California</t>
  </si>
  <si>
    <t>Census Tract 1343.06, Los Angeles County, California</t>
  </si>
  <si>
    <t>Census Tract 1344.21, Los Angeles County, California</t>
  </si>
  <si>
    <t>Census Tract 1344.22, Los Angeles County, California</t>
  </si>
  <si>
    <t>Census Tract 1344.23, Los Angeles County, California</t>
  </si>
  <si>
    <t>Census Tract 1344.24, Los Angeles County, California</t>
  </si>
  <si>
    <t>Census Tract 1345.20, Los Angeles County, California</t>
  </si>
  <si>
    <t>Census Tract 1345.21, Los Angeles County, California</t>
  </si>
  <si>
    <t>Census Tract 1345.22, Los Angeles County, California</t>
  </si>
  <si>
    <t>Census Tract 1347.10, Los Angeles County, California</t>
  </si>
  <si>
    <t>Census Tract 1347.20, Los Angeles County, California</t>
  </si>
  <si>
    <t>Census Tract 1348, Los Angeles County, California</t>
  </si>
  <si>
    <t>Census Tract 1349.01, Los Angeles County, California</t>
  </si>
  <si>
    <t>Census Tract 1349.03, Los Angeles County, California</t>
  </si>
  <si>
    <t>Census Tract 1349.04, Los Angeles County, California</t>
  </si>
  <si>
    <t>Census Tract 1349.05, Los Angeles County, California</t>
  </si>
  <si>
    <t>Census Tract 1351.02, Los Angeles County, California</t>
  </si>
  <si>
    <t>Census Tract 1351.11, Los Angeles County, California</t>
  </si>
  <si>
    <t>Census Tract 1351.13, Los Angeles County, California</t>
  </si>
  <si>
    <t>Census Tract 1351.14, Los Angeles County, California</t>
  </si>
  <si>
    <t>Census Tract 1352.01, Los Angeles County, California</t>
  </si>
  <si>
    <t>Census Tract 1352.02, Los Angeles County, California</t>
  </si>
  <si>
    <t>Census Tract 1352.03, Los Angeles County, California</t>
  </si>
  <si>
    <t>Census Tract 1370, Los Angeles County, California</t>
  </si>
  <si>
    <t>Census Tract 1371.03, Los Angeles County, California</t>
  </si>
  <si>
    <t>Census Tract 1371.04, Los Angeles County, California</t>
  </si>
  <si>
    <t>Census Tract 1372.01, Los Angeles County, California</t>
  </si>
  <si>
    <t>Census Tract 1373.01, Los Angeles County, California</t>
  </si>
  <si>
    <t>Census Tract 1373.02, Los Angeles County, California</t>
  </si>
  <si>
    <t>Census Tract 1374.01, Los Angeles County, California</t>
  </si>
  <si>
    <t>Census Tract 1374.02, Los Angeles County, California</t>
  </si>
  <si>
    <t>Census Tract 1375.01, Los Angeles County, California</t>
  </si>
  <si>
    <t>Census Tract 1375.02, Los Angeles County, California</t>
  </si>
  <si>
    <t>Census Tract 1375.04, Los Angeles County, California</t>
  </si>
  <si>
    <t>Census Tract 1380, Los Angeles County, California</t>
  </si>
  <si>
    <t>Census Tract 1390.01, Los Angeles County, California</t>
  </si>
  <si>
    <t>Census Tract 1392, Los Angeles County, California</t>
  </si>
  <si>
    <t>Census Tract 1393.01, Los Angeles County, California</t>
  </si>
  <si>
    <t>Census Tract 1393.02, Los Angeles County, California</t>
  </si>
  <si>
    <t>Census Tract 1393.03, Los Angeles County, California</t>
  </si>
  <si>
    <t>Census Tract 1394.01, Los Angeles County, California</t>
  </si>
  <si>
    <t>Census Tract 1394.02, Los Angeles County, California</t>
  </si>
  <si>
    <t>Census Tract 1395.02, Los Angeles County, California</t>
  </si>
  <si>
    <t>Census Tract 1395.03, Los Angeles County, California</t>
  </si>
  <si>
    <t>Census Tract 1395.04, Los Angeles County, California</t>
  </si>
  <si>
    <t>Census Tract 1396, Los Angeles County, California</t>
  </si>
  <si>
    <t>Census Tract 1397.01, Los Angeles County, California</t>
  </si>
  <si>
    <t>Census Tract 1397.02, Los Angeles County, California</t>
  </si>
  <si>
    <t>Census Tract 1397.03, Los Angeles County, California</t>
  </si>
  <si>
    <t>Census Tract 1398.01, Los Angeles County, California</t>
  </si>
  <si>
    <t>Census Tract 1398.02, Los Angeles County, California</t>
  </si>
  <si>
    <t>Census Tract 1411.01, Los Angeles County, California</t>
  </si>
  <si>
    <t>Census Tract 1411.02, Los Angeles County, California</t>
  </si>
  <si>
    <t>Census Tract 1412.01, Los Angeles County, California</t>
  </si>
  <si>
    <t>Census Tract 1412.02, Los Angeles County, California</t>
  </si>
  <si>
    <t>Census Tract 1413.02, Los Angeles County, California</t>
  </si>
  <si>
    <t>Census Tract 1413.03, Los Angeles County, California</t>
  </si>
  <si>
    <t>Census Tract 1413.04, Los Angeles County, California</t>
  </si>
  <si>
    <t>Census Tract 1414, Los Angeles County, California</t>
  </si>
  <si>
    <t>Census Tract 1415, Los Angeles County, California</t>
  </si>
  <si>
    <t>Census Tract 1416, Los Angeles County, California</t>
  </si>
  <si>
    <t>Census Tract 1417, Los Angeles County, California</t>
  </si>
  <si>
    <t>Census Tract 1431, Los Angeles County, California</t>
  </si>
  <si>
    <t>Census Tract 1432, Los Angeles County, California</t>
  </si>
  <si>
    <t>Census Tract 1433, Los Angeles County, California</t>
  </si>
  <si>
    <t>Census Tract 1434, Los Angeles County, California</t>
  </si>
  <si>
    <t>Census Tract 1435, Los Angeles County, California</t>
  </si>
  <si>
    <t>Census Tract 1436.02, Los Angeles County, California</t>
  </si>
  <si>
    <t>Census Tract 1436.03, Los Angeles County, California</t>
  </si>
  <si>
    <t>Census Tract 1436.04, Los Angeles County, California</t>
  </si>
  <si>
    <t>Census Tract 1437, Los Angeles County, California</t>
  </si>
  <si>
    <t>Census Tract 1438, Los Angeles County, California</t>
  </si>
  <si>
    <t>Census Tract 1439.01, Los Angeles County, California</t>
  </si>
  <si>
    <t>Census Tract 1439.02, Los Angeles County, California</t>
  </si>
  <si>
    <t>Census Tract 1810, Los Angeles County, California</t>
  </si>
  <si>
    <t>Census Tract 1813, Los Angeles County, California</t>
  </si>
  <si>
    <t>Census Tract 1814, Los Angeles County, California</t>
  </si>
  <si>
    <t>Census Tract 1815, Los Angeles County, California</t>
  </si>
  <si>
    <t>Census Tract 1816, Los Angeles County, California</t>
  </si>
  <si>
    <t>Census Tract 1831.01, Los Angeles County, California</t>
  </si>
  <si>
    <t>Census Tract 1831.03, Los Angeles County, California</t>
  </si>
  <si>
    <t>Census Tract 1831.04, Los Angeles County, California</t>
  </si>
  <si>
    <t>Census Tract 1832.20, Los Angeles County, California</t>
  </si>
  <si>
    <t>Census Tract 1832.21, Los Angeles County, California</t>
  </si>
  <si>
    <t>Census Tract 1832.22, Los Angeles County, California</t>
  </si>
  <si>
    <t>Census Tract 1833, Los Angeles County, California</t>
  </si>
  <si>
    <t>Census Tract 1834.01, Los Angeles County, California</t>
  </si>
  <si>
    <t>Census Tract 1834.02, Los Angeles County, California</t>
  </si>
  <si>
    <t>Census Tract 1835.10, Los Angeles County, California</t>
  </si>
  <si>
    <t>Census Tract 1835.20, Los Angeles County, California</t>
  </si>
  <si>
    <t>Census Tract 1836.10, Los Angeles County, California</t>
  </si>
  <si>
    <t>Census Tract 1836.20, Los Angeles County, California</t>
  </si>
  <si>
    <t>Census Tract 1837.01, Los Angeles County, California</t>
  </si>
  <si>
    <t>Census Tract 1837.02, Los Angeles County, California</t>
  </si>
  <si>
    <t>Census Tract 1838.10, Los Angeles County, California</t>
  </si>
  <si>
    <t>Census Tract 1838.20, Los Angeles County, California</t>
  </si>
  <si>
    <t>Census Tract 1851, Los Angeles County, California</t>
  </si>
  <si>
    <t>Census Tract 1852.02, Los Angeles County, California</t>
  </si>
  <si>
    <t>Census Tract 1852.03, Los Angeles County, California</t>
  </si>
  <si>
    <t>Census Tract 1852.04, Los Angeles County, California</t>
  </si>
  <si>
    <t>Census Tract 1853.10, Los Angeles County, California</t>
  </si>
  <si>
    <t>Census Tract 1853.20, Los Angeles County, California</t>
  </si>
  <si>
    <t>Census Tract 1861, Los Angeles County, California</t>
  </si>
  <si>
    <t>Census Tract 1862.01, Los Angeles County, California</t>
  </si>
  <si>
    <t>Census Tract 1862.02, Los Angeles County, California</t>
  </si>
  <si>
    <t>Census Tract 1862.03, Los Angeles County, California</t>
  </si>
  <si>
    <t>Census Tract 1863.01, Los Angeles County, California</t>
  </si>
  <si>
    <t>Census Tract 1863.02, Los Angeles County, California</t>
  </si>
  <si>
    <t>Census Tract 1864.01, Los Angeles County, California</t>
  </si>
  <si>
    <t>Census Tract 1864.03, Los Angeles County, California</t>
  </si>
  <si>
    <t>Census Tract 1864.04, Los Angeles County, California</t>
  </si>
  <si>
    <t>Census Tract 1871.01, Los Angeles County, California</t>
  </si>
  <si>
    <t>Census Tract 1871.02, Los Angeles County, California</t>
  </si>
  <si>
    <t>Census Tract 1872, Los Angeles County, California</t>
  </si>
  <si>
    <t>Census Tract 1873, Los Angeles County, California</t>
  </si>
  <si>
    <t>Census Tract 1881, Los Angeles County, California</t>
  </si>
  <si>
    <t>Census Tract 1882.01, Los Angeles County, California</t>
  </si>
  <si>
    <t>Census Tract 1882.02, Los Angeles County, California</t>
  </si>
  <si>
    <t>Census Tract 1883, Los Angeles County, California</t>
  </si>
  <si>
    <t>Census Tract 1891.01, Los Angeles County, California</t>
  </si>
  <si>
    <t>Census Tract 1891.02, Los Angeles County, California</t>
  </si>
  <si>
    <t>Census Tract 1892.01, Los Angeles County, California</t>
  </si>
  <si>
    <t>Census Tract 1892.02, Los Angeles County, California</t>
  </si>
  <si>
    <t>Census Tract 1893, Los Angeles County, California</t>
  </si>
  <si>
    <t>Census Tract 1894, Los Angeles County, California</t>
  </si>
  <si>
    <t>Census Tract 1895, Los Angeles County, California</t>
  </si>
  <si>
    <t>Census Tract 1896, Los Angeles County, California</t>
  </si>
  <si>
    <t>Census Tract 1897.01, Los Angeles County, California</t>
  </si>
  <si>
    <t>Census Tract 1897.02, Los Angeles County, California</t>
  </si>
  <si>
    <t>Census Tract 1898, Los Angeles County, California</t>
  </si>
  <si>
    <t>Census Tract 1899.02, Los Angeles County, California</t>
  </si>
  <si>
    <t>Census Tract 1899.03, Los Angeles County, California</t>
  </si>
  <si>
    <t>Census Tract 1899.04, Los Angeles County, California</t>
  </si>
  <si>
    <t>Census Tract 1899.05, Los Angeles County, California</t>
  </si>
  <si>
    <t>Census Tract 1901, Los Angeles County, California</t>
  </si>
  <si>
    <t>Census Tract 1902.01, Los Angeles County, California</t>
  </si>
  <si>
    <t>Census Tract 1902.02, Los Angeles County, California</t>
  </si>
  <si>
    <t>Census Tract 1903.01, Los Angeles County, California</t>
  </si>
  <si>
    <t>Census Tract 1904.01, Los Angeles County, California</t>
  </si>
  <si>
    <t>Census Tract 1904.02, Los Angeles County, California</t>
  </si>
  <si>
    <t>Census Tract 1905.10, Los Angeles County, California</t>
  </si>
  <si>
    <t>Census Tract 1905.20, Los Angeles County, California</t>
  </si>
  <si>
    <t>Census Tract 1907, Los Angeles County, California</t>
  </si>
  <si>
    <t>Census Tract 1908.01, Los Angeles County, California</t>
  </si>
  <si>
    <t>Census Tract 1908.02, Los Angeles County, California</t>
  </si>
  <si>
    <t>Census Tract 1909.01, Los Angeles County, California</t>
  </si>
  <si>
    <t>Census Tract 1909.02, Los Angeles County, California</t>
  </si>
  <si>
    <t>Census Tract 1910, Los Angeles County, California</t>
  </si>
  <si>
    <t>Census Tract 1911.10, Los Angeles County, California</t>
  </si>
  <si>
    <t>Census Tract 1911.20, Los Angeles County, California</t>
  </si>
  <si>
    <t>Census Tract 1912.01, Los Angeles County, California</t>
  </si>
  <si>
    <t>Census Tract 1912.03, Los Angeles County, California</t>
  </si>
  <si>
    <t>Census Tract 1912.04, Los Angeles County, California</t>
  </si>
  <si>
    <t>Census Tract 1913.01, Los Angeles County, California</t>
  </si>
  <si>
    <t>Census Tract 1913.02, Los Angeles County, California</t>
  </si>
  <si>
    <t>Census Tract 1914.10, Los Angeles County, California</t>
  </si>
  <si>
    <t>Census Tract 1914.20, Los Angeles County, California</t>
  </si>
  <si>
    <t>Census Tract 1915, Los Angeles County, California</t>
  </si>
  <si>
    <t>Census Tract 1916.10, Los Angeles County, California</t>
  </si>
  <si>
    <t>Census Tract 1916.20, Los Angeles County, California</t>
  </si>
  <si>
    <t>Census Tract 1917.10, Los Angeles County, California</t>
  </si>
  <si>
    <t>Census Tract 1917.20, Los Angeles County, California</t>
  </si>
  <si>
    <t>Census Tract 1918.10, Los Angeles County, California</t>
  </si>
  <si>
    <t>Census Tract 1918.20, Los Angeles County, California</t>
  </si>
  <si>
    <t>Census Tract 1919.01, Los Angeles County, California</t>
  </si>
  <si>
    <t>Census Tract 1919.02, Los Angeles County, California</t>
  </si>
  <si>
    <t>Census Tract 1920.01, Los Angeles County, California</t>
  </si>
  <si>
    <t>Census Tract 1920.02, Los Angeles County, California</t>
  </si>
  <si>
    <t>Census Tract 1923, Los Angeles County, California</t>
  </si>
  <si>
    <t>Census Tract 1924.10, Los Angeles County, California</t>
  </si>
  <si>
    <t>Census Tract 1924.20, Los Angeles County, California</t>
  </si>
  <si>
    <t>Census Tract 1925.10, Los Angeles County, California</t>
  </si>
  <si>
    <t>Census Tract 1925.20, Los Angeles County, California</t>
  </si>
  <si>
    <t>Census Tract 1926.10, Los Angeles County, California</t>
  </si>
  <si>
    <t>Census Tract 1926.20, Los Angeles County, California</t>
  </si>
  <si>
    <t>Census Tract 1927, Los Angeles County, California</t>
  </si>
  <si>
    <t>Census Tract 1941.01, Los Angeles County, California</t>
  </si>
  <si>
    <t>Census Tract 1941.02, Los Angeles County, California</t>
  </si>
  <si>
    <t>Census Tract 1942, Los Angeles County, California</t>
  </si>
  <si>
    <t>Census Tract 1943, Los Angeles County, California</t>
  </si>
  <si>
    <t>Census Tract 1944.01, Los Angeles County, California</t>
  </si>
  <si>
    <t>Census Tract 1944.02, Los Angeles County, California</t>
  </si>
  <si>
    <t>Census Tract 1945, Los Angeles County, California</t>
  </si>
  <si>
    <t>Census Tract 1951, Los Angeles County, California</t>
  </si>
  <si>
    <t>Census Tract 1952.01, Los Angeles County, California</t>
  </si>
  <si>
    <t>Census Tract 1952.02, Los Angeles County, California</t>
  </si>
  <si>
    <t>Census Tract 1953, Los Angeles County, California</t>
  </si>
  <si>
    <t>Census Tract 1954, Los Angeles County, California</t>
  </si>
  <si>
    <t>Census Tract 1955, Los Angeles County, California</t>
  </si>
  <si>
    <t>Census Tract 1956, Los Angeles County, California</t>
  </si>
  <si>
    <t>Census Tract 1957.10, Los Angeles County, California</t>
  </si>
  <si>
    <t>Census Tract 1957.20, Los Angeles County, California</t>
  </si>
  <si>
    <t>Census Tract 1958.02, Los Angeles County, California</t>
  </si>
  <si>
    <t>Census Tract 1958.03, Los Angeles County, California</t>
  </si>
  <si>
    <t>Census Tract 1958.04, Los Angeles County, California</t>
  </si>
  <si>
    <t>Census Tract 1959.01, Los Angeles County, California</t>
  </si>
  <si>
    <t>Census Tract 1959.02, Los Angeles County, California</t>
  </si>
  <si>
    <t>Census Tract 1959.03, Los Angeles County, California</t>
  </si>
  <si>
    <t>Census Tract 1972, Los Angeles County, California</t>
  </si>
  <si>
    <t>Census Tract 1973, Los Angeles County, California</t>
  </si>
  <si>
    <t>Census Tract 1974.10, Los Angeles County, California</t>
  </si>
  <si>
    <t>Census Tract 1974.20, Los Angeles County, California</t>
  </si>
  <si>
    <t>Census Tract 1975, Los Angeles County, California</t>
  </si>
  <si>
    <t>Census Tract 1976, Los Angeles County, California</t>
  </si>
  <si>
    <t>Census Tract 1977, Los Angeles County, California</t>
  </si>
  <si>
    <t>Census Tract 1990, Los Angeles County, California</t>
  </si>
  <si>
    <t>Census Tract 1991.10, Los Angeles County, California</t>
  </si>
  <si>
    <t>Census Tract 1991.20, Los Angeles County, California</t>
  </si>
  <si>
    <t>Census Tract 1992.01, Los Angeles County, California</t>
  </si>
  <si>
    <t>Census Tract 1992.02, Los Angeles County, California</t>
  </si>
  <si>
    <t>Census Tract 1993, Los Angeles County, California</t>
  </si>
  <si>
    <t>Census Tract 1994, Los Angeles County, California</t>
  </si>
  <si>
    <t>Census Tract 1997, Los Angeles County, California</t>
  </si>
  <si>
    <t>Census Tract 1998, Los Angeles County, California</t>
  </si>
  <si>
    <t>Census Tract 1999, Los Angeles County, California</t>
  </si>
  <si>
    <t>Census Tract 2011.10, Los Angeles County, California</t>
  </si>
  <si>
    <t>Census Tract 2011.20, Los Angeles County, California</t>
  </si>
  <si>
    <t>Census Tract 2012, Los Angeles County, California</t>
  </si>
  <si>
    <t>Census Tract 2013.01, Los Angeles County, California</t>
  </si>
  <si>
    <t>Census Tract 2013.02, Los Angeles County, California</t>
  </si>
  <si>
    <t>Census Tract 2014.01, Los Angeles County, California</t>
  </si>
  <si>
    <t>Census Tract 2014.02, Los Angeles County, California</t>
  </si>
  <si>
    <t>Census Tract 2015.01, Los Angeles County, California</t>
  </si>
  <si>
    <t>Census Tract 2015.03, Los Angeles County, California</t>
  </si>
  <si>
    <t>Census Tract 2015.04, Los Angeles County, California</t>
  </si>
  <si>
    <t>Census Tract 2016.01, Los Angeles County, California</t>
  </si>
  <si>
    <t>Census Tract 2016.02, Los Angeles County, California</t>
  </si>
  <si>
    <t>Census Tract 2017, Los Angeles County, California</t>
  </si>
  <si>
    <t>Census Tract 2031, Los Angeles County, California</t>
  </si>
  <si>
    <t>Census Tract 2032, Los Angeles County, California</t>
  </si>
  <si>
    <t>Census Tract 2033, Los Angeles County, California</t>
  </si>
  <si>
    <t>Census Tract 2035, Los Angeles County, California</t>
  </si>
  <si>
    <t>Census Tract 2036, Los Angeles County, California</t>
  </si>
  <si>
    <t>Census Tract 2037.10, Los Angeles County, California</t>
  </si>
  <si>
    <t>Census Tract 2037.20, Los Angeles County, California</t>
  </si>
  <si>
    <t>Census Tract 2038, Los Angeles County, California</t>
  </si>
  <si>
    <t>Census Tract 2039, Los Angeles County, California</t>
  </si>
  <si>
    <t>Census Tract 2041.10, Los Angeles County, California</t>
  </si>
  <si>
    <t>Census Tract 2041.20, Los Angeles County, California</t>
  </si>
  <si>
    <t>Census Tract 2042, Los Angeles County, California</t>
  </si>
  <si>
    <t>Census Tract 2043, Los Angeles County, California</t>
  </si>
  <si>
    <t>Census Tract 2044.10, Los Angeles County, California</t>
  </si>
  <si>
    <t>Census Tract 2044.20, Los Angeles County, California</t>
  </si>
  <si>
    <t>Census Tract 2046, Los Angeles County, California</t>
  </si>
  <si>
    <t>Census Tract 2047, Los Angeles County, California</t>
  </si>
  <si>
    <t>Census Tract 2048.10, Los Angeles County, California</t>
  </si>
  <si>
    <t>Census Tract 2048.20, Los Angeles County, California</t>
  </si>
  <si>
    <t>Census Tract 2049.10, Los Angeles County, California</t>
  </si>
  <si>
    <t>Census Tract 2049.20, Los Angeles County, California</t>
  </si>
  <si>
    <t>Census Tract 2051.10, Los Angeles County, California</t>
  </si>
  <si>
    <t>Census Tract 2051.20, Los Angeles County, California</t>
  </si>
  <si>
    <t>Census Tract 2060.10, Los Angeles County, California</t>
  </si>
  <si>
    <t>Census Tract 2060.20, Los Angeles County, California</t>
  </si>
  <si>
    <t>Census Tract 2060.31, Los Angeles County, California</t>
  </si>
  <si>
    <t>Census Tract 2060.32, Los Angeles County, California</t>
  </si>
  <si>
    <t>Census Tract 2060.50, Los Angeles County, California</t>
  </si>
  <si>
    <t>Census Tract 2062, Los Angeles County, California</t>
  </si>
  <si>
    <t>Census Tract 2063, Los Angeles County, California</t>
  </si>
  <si>
    <t>Census Tract 2071.01, Los Angeles County, California</t>
  </si>
  <si>
    <t>Census Tract 2071.02, Los Angeles County, California</t>
  </si>
  <si>
    <t>Census Tract 2071.03, Los Angeles County, California</t>
  </si>
  <si>
    <t>Census Tract 2073.01, Los Angeles County, California</t>
  </si>
  <si>
    <t>Census Tract 2073.02, Los Angeles County, California</t>
  </si>
  <si>
    <t>Census Tract 2074, Los Angeles County, California</t>
  </si>
  <si>
    <t>Census Tract 2075.01, Los Angeles County, California</t>
  </si>
  <si>
    <t>Census Tract 2075.02, Los Angeles County, California</t>
  </si>
  <si>
    <t>Census Tract 2077.10, Los Angeles County, California</t>
  </si>
  <si>
    <t>Census Tract 2079, Los Angeles County, California</t>
  </si>
  <si>
    <t>Census Tract 2080, Los Angeles County, California</t>
  </si>
  <si>
    <t>Census Tract 2083.01, Los Angeles County, California</t>
  </si>
  <si>
    <t>Census Tract 2083.02, Los Angeles County, California</t>
  </si>
  <si>
    <t>Census Tract 2084.01, Los Angeles County, California</t>
  </si>
  <si>
    <t>Census Tract 2084.02, Los Angeles County, California</t>
  </si>
  <si>
    <t>Census Tract 2085.01, Los Angeles County, California</t>
  </si>
  <si>
    <t>Census Tract 2085.02, Los Angeles County, California</t>
  </si>
  <si>
    <t>Census Tract 2086.10, Los Angeles County, California</t>
  </si>
  <si>
    <t>Census Tract 2086.20, Los Angeles County, California</t>
  </si>
  <si>
    <t>Census Tract 2087.10, Los Angeles County, California</t>
  </si>
  <si>
    <t>Census Tract 2087.20, Los Angeles County, California</t>
  </si>
  <si>
    <t>Census Tract 2088.01, Los Angeles County, California</t>
  </si>
  <si>
    <t>Census Tract 2088.02, Los Angeles County, California</t>
  </si>
  <si>
    <t>Census Tract 2089.02, Los Angeles County, California</t>
  </si>
  <si>
    <t>Census Tract 2089.03, Los Angeles County, California</t>
  </si>
  <si>
    <t>Census Tract 2089.04, Los Angeles County, California</t>
  </si>
  <si>
    <t>Census Tract 2091.02, Los Angeles County, California</t>
  </si>
  <si>
    <t>Census Tract 2091.03, Los Angeles County, California</t>
  </si>
  <si>
    <t>Census Tract 2091.04, Los Angeles County, California</t>
  </si>
  <si>
    <t>Census Tract 2092, Los Angeles County, California</t>
  </si>
  <si>
    <t>Census Tract 2093, Los Angeles County, California</t>
  </si>
  <si>
    <t>Census Tract 2094.01, Los Angeles County, California</t>
  </si>
  <si>
    <t>Census Tract 2094.02, Los Angeles County, California</t>
  </si>
  <si>
    <t>Census Tract 2094.03, Los Angeles County, California</t>
  </si>
  <si>
    <t>Census Tract 2095.10, Los Angeles County, California</t>
  </si>
  <si>
    <t>Census Tract 2095.20, Los Angeles County, California</t>
  </si>
  <si>
    <t>Census Tract 2098.10, Los Angeles County, California</t>
  </si>
  <si>
    <t>Census Tract 2098.20, Los Angeles County, California</t>
  </si>
  <si>
    <t>Census Tract 2100.10, Los Angeles County, California</t>
  </si>
  <si>
    <t>Census Tract 2110, Los Angeles County, California</t>
  </si>
  <si>
    <t>Census Tract 2111.20, Los Angeles County, California</t>
  </si>
  <si>
    <t>Census Tract 2111.21, Los Angeles County, California</t>
  </si>
  <si>
    <t>Census Tract 2111.22, Los Angeles County, California</t>
  </si>
  <si>
    <t>Census Tract 2112.01, Los Angeles County, California</t>
  </si>
  <si>
    <t>Census Tract 2112.02, Los Angeles County, California</t>
  </si>
  <si>
    <t>Census Tract 2113.10, Los Angeles County, California</t>
  </si>
  <si>
    <t>Census Tract 2113.20, Los Angeles County, California</t>
  </si>
  <si>
    <t>Census Tract 2114.10, Los Angeles County, California</t>
  </si>
  <si>
    <t>Census Tract 2114.20, Los Angeles County, California</t>
  </si>
  <si>
    <t>Census Tract 2115, Los Angeles County, California</t>
  </si>
  <si>
    <t>Census Tract 2117.01, Los Angeles County, California</t>
  </si>
  <si>
    <t>Census Tract 2117.03, Los Angeles County, California</t>
  </si>
  <si>
    <t>Census Tract 2117.04, Los Angeles County, California</t>
  </si>
  <si>
    <t>Census Tract 2118.02, Los Angeles County, California</t>
  </si>
  <si>
    <t>Census Tract 2118.03, Los Angeles County, California</t>
  </si>
  <si>
    <t>Census Tract 2118.04, Los Angeles County, California</t>
  </si>
  <si>
    <t>Census Tract 2119.10, Los Angeles County, California</t>
  </si>
  <si>
    <t>Census Tract 2119.21, Los Angeles County, California</t>
  </si>
  <si>
    <t>Census Tract 2119.22, Los Angeles County, California</t>
  </si>
  <si>
    <t>Census Tract 2121.01, Los Angeles County, California</t>
  </si>
  <si>
    <t>Census Tract 2121.02, Los Angeles County, California</t>
  </si>
  <si>
    <t>Census Tract 2122.02, Los Angeles County, California</t>
  </si>
  <si>
    <t>Census Tract 2122.03, Los Angeles County, California</t>
  </si>
  <si>
    <t>Census Tract 2122.04, Los Angeles County, California</t>
  </si>
  <si>
    <t>Census Tract 2123.03, Los Angeles County, California</t>
  </si>
  <si>
    <t>Census Tract 2123.04, Los Angeles County, California</t>
  </si>
  <si>
    <t>Census Tract 2123.05, Los Angeles County, California</t>
  </si>
  <si>
    <t>Census Tract 2123.06, Los Angeles County, California</t>
  </si>
  <si>
    <t>Census Tract 2124.10, Los Angeles County, California</t>
  </si>
  <si>
    <t>Census Tract 2124.20, Los Angeles County, California</t>
  </si>
  <si>
    <t>Census Tract 2125.01, Los Angeles County, California</t>
  </si>
  <si>
    <t>Census Tract 2125.02, Los Angeles County, California</t>
  </si>
  <si>
    <t>Census Tract 2126.10, Los Angeles County, California</t>
  </si>
  <si>
    <t>Census Tract 2126.20, Los Angeles County, California</t>
  </si>
  <si>
    <t>Census Tract 2127.01, Los Angeles County, California</t>
  </si>
  <si>
    <t>Census Tract 2127.02, Los Angeles County, California</t>
  </si>
  <si>
    <t>Census Tract 2128, Los Angeles County, California</t>
  </si>
  <si>
    <t>Census Tract 2129, Los Angeles County, California</t>
  </si>
  <si>
    <t>Census Tract 2131, Los Angeles County, California</t>
  </si>
  <si>
    <t>Census Tract 2132.01, Los Angeles County, California</t>
  </si>
  <si>
    <t>Census Tract 2132.02, Los Angeles County, California</t>
  </si>
  <si>
    <t>Census Tract 2133.10, Los Angeles County, California</t>
  </si>
  <si>
    <t>Census Tract 2133.20, Los Angeles County, California</t>
  </si>
  <si>
    <t>Census Tract 2134.01, Los Angeles County, California</t>
  </si>
  <si>
    <t>Census Tract 2134.02, Los Angeles County, California</t>
  </si>
  <si>
    <t>Census Tract 2140, Los Angeles County, California</t>
  </si>
  <si>
    <t>Census Tract 2141, Los Angeles County, California</t>
  </si>
  <si>
    <t>Census Tract 2144, Los Angeles County, California</t>
  </si>
  <si>
    <t>Census Tract 2145.01, Los Angeles County, California</t>
  </si>
  <si>
    <t>Census Tract 2145.02, Los Angeles County, California</t>
  </si>
  <si>
    <t>Census Tract 2145.03, Los Angeles County, California</t>
  </si>
  <si>
    <t>Census Tract 2146, Los Angeles County, California</t>
  </si>
  <si>
    <t>Census Tract 2147, Los Angeles County, California</t>
  </si>
  <si>
    <t>Census Tract 2148, Los Angeles County, California</t>
  </si>
  <si>
    <t>Census Tract 2149.01, Los Angeles County, California</t>
  </si>
  <si>
    <t>Census Tract 2149.02, Los Angeles County, California</t>
  </si>
  <si>
    <t>Census Tract 2151.01, Los Angeles County, California</t>
  </si>
  <si>
    <t>Census Tract 2151.02, Los Angeles County, California</t>
  </si>
  <si>
    <t>Census Tract 2161, Los Angeles County, California</t>
  </si>
  <si>
    <t>Census Tract 2162, Los Angeles County, California</t>
  </si>
  <si>
    <t>Census Tract 2163, Los Angeles County, California</t>
  </si>
  <si>
    <t>Census Tract 2164.01, Los Angeles County, California</t>
  </si>
  <si>
    <t>Census Tract 2164.02, Los Angeles County, California</t>
  </si>
  <si>
    <t>Census Tract 2167, Los Angeles County, California</t>
  </si>
  <si>
    <t>Census Tract 2168, Los Angeles County, California</t>
  </si>
  <si>
    <t>Census Tract 2169, Los Angeles County, California</t>
  </si>
  <si>
    <t>Census Tract 2170.01, Los Angeles County, California</t>
  </si>
  <si>
    <t>Census Tract 2170.02, Los Angeles County, California</t>
  </si>
  <si>
    <t>Census Tract 2171, Los Angeles County, California</t>
  </si>
  <si>
    <t>Census Tract 2172, Los Angeles County, California</t>
  </si>
  <si>
    <t>Census Tract 2181.10, Los Angeles County, California</t>
  </si>
  <si>
    <t>Census Tract 2181.20, Los Angeles County, California</t>
  </si>
  <si>
    <t>Census Tract 2182.10, Los Angeles County, California</t>
  </si>
  <si>
    <t>Census Tract 2182.20, Los Angeles County, California</t>
  </si>
  <si>
    <t>Census Tract 2183, Los Angeles County, California</t>
  </si>
  <si>
    <t>Census Tract 2184, Los Angeles County, California</t>
  </si>
  <si>
    <t>Census Tract 2185, Los Angeles County, California</t>
  </si>
  <si>
    <t>Census Tract 2186, Los Angeles County, California</t>
  </si>
  <si>
    <t>Census Tract 2187.01, Los Angeles County, California</t>
  </si>
  <si>
    <t>Census Tract 2187.02, Los Angeles County, California</t>
  </si>
  <si>
    <t>Census Tract 2188, Los Angeles County, California</t>
  </si>
  <si>
    <t>Census Tract 2189, Los Angeles County, California</t>
  </si>
  <si>
    <t>Census Tract 2190.10, Los Angeles County, California</t>
  </si>
  <si>
    <t>Census Tract 2190.20, Los Angeles County, California</t>
  </si>
  <si>
    <t>Census Tract 2193, Los Angeles County, California</t>
  </si>
  <si>
    <t>Census Tract 2195, Los Angeles County, California</t>
  </si>
  <si>
    <t>Census Tract 2197, Los Angeles County, California</t>
  </si>
  <si>
    <t>Census Tract 2198, Los Angeles County, California</t>
  </si>
  <si>
    <t>Census Tract 2199.01, Los Angeles County, California</t>
  </si>
  <si>
    <t>Census Tract 2199.02, Los Angeles County, California</t>
  </si>
  <si>
    <t>Census Tract 2200, Los Angeles County, California</t>
  </si>
  <si>
    <t>Census Tract 2201, Los Angeles County, California</t>
  </si>
  <si>
    <t>Census Tract 2211.10, Los Angeles County, California</t>
  </si>
  <si>
    <t>Census Tract 2211.20, Los Angeles County, California</t>
  </si>
  <si>
    <t>Census Tract 2212.10, Los Angeles County, California</t>
  </si>
  <si>
    <t>Census Tract 2212.20, Los Angeles County, California</t>
  </si>
  <si>
    <t>Census Tract 2213.02, Los Angeles County, California</t>
  </si>
  <si>
    <t>Census Tract 2213.03, Los Angeles County, California</t>
  </si>
  <si>
    <t>Census Tract 2213.04, Los Angeles County, California</t>
  </si>
  <si>
    <t>Census Tract 2214.01, Los Angeles County, California</t>
  </si>
  <si>
    <t>Census Tract 2214.02, Los Angeles County, California</t>
  </si>
  <si>
    <t>Census Tract 2215, Los Angeles County, California</t>
  </si>
  <si>
    <t>Census Tract 2216.01, Los Angeles County, California</t>
  </si>
  <si>
    <t>Census Tract 2216.02, Los Angeles County, California</t>
  </si>
  <si>
    <t>Census Tract 2217.10, Los Angeles County, California</t>
  </si>
  <si>
    <t>Census Tract 2218.10, Los Angeles County, California</t>
  </si>
  <si>
    <t>Census Tract 2218.20, Los Angeles County, California</t>
  </si>
  <si>
    <t>Census Tract 2219, Los Angeles County, California</t>
  </si>
  <si>
    <t>Census Tract 2220.01, Los Angeles County, California</t>
  </si>
  <si>
    <t>Census Tract 2220.02, Los Angeles County, California</t>
  </si>
  <si>
    <t>Census Tract 2221, Los Angeles County, California</t>
  </si>
  <si>
    <t>Census Tract 2222, Los Angeles County, California</t>
  </si>
  <si>
    <t>Census Tract 2225, Los Angeles County, California</t>
  </si>
  <si>
    <t>Census Tract 2226, Los Angeles County, California</t>
  </si>
  <si>
    <t>Census Tract 2227, Los Angeles County, California</t>
  </si>
  <si>
    <t>Census Tract 2240.10, Los Angeles County, California</t>
  </si>
  <si>
    <t>Census Tract 2240.20, Los Angeles County, California</t>
  </si>
  <si>
    <t>Census Tract 2242, Los Angeles County, California</t>
  </si>
  <si>
    <t>Census Tract 2243.10, Los Angeles County, California</t>
  </si>
  <si>
    <t>Census Tract 2243.20, Los Angeles County, California</t>
  </si>
  <si>
    <t>Census Tract 2244.10, Los Angeles County, California</t>
  </si>
  <si>
    <t>Census Tract 2244.20, Los Angeles County, California</t>
  </si>
  <si>
    <t>Census Tract 2246, Los Angeles County, California</t>
  </si>
  <si>
    <t>Census Tract 2247, Los Angeles County, California</t>
  </si>
  <si>
    <t>Census Tract 2260.01, Los Angeles County, California</t>
  </si>
  <si>
    <t>Census Tract 2260.02, Los Angeles County, California</t>
  </si>
  <si>
    <t>Census Tract 2264.10, Los Angeles County, California</t>
  </si>
  <si>
    <t>Census Tract 2264.20, Los Angeles County, California</t>
  </si>
  <si>
    <t>Census Tract 2267, Los Angeles County, California</t>
  </si>
  <si>
    <t>Census Tract 2270.10, Los Angeles County, California</t>
  </si>
  <si>
    <t>Census Tract 2270.20, Los Angeles County, California</t>
  </si>
  <si>
    <t>Census Tract 2281, Los Angeles County, California</t>
  </si>
  <si>
    <t>Census Tract 2282.10, Los Angeles County, California</t>
  </si>
  <si>
    <t>Census Tract 2282.20, Los Angeles County, California</t>
  </si>
  <si>
    <t>Census Tract 2283.10, Los Angeles County, California</t>
  </si>
  <si>
    <t>Census Tract 2283.20, Los Angeles County, California</t>
  </si>
  <si>
    <t>Census Tract 2284.10, Los Angeles County, California</t>
  </si>
  <si>
    <t>Census Tract 2284.20, Los Angeles County, California</t>
  </si>
  <si>
    <t>Census Tract 2285, Los Angeles County, California</t>
  </si>
  <si>
    <t>Census Tract 2286, Los Angeles County, California</t>
  </si>
  <si>
    <t>Census Tract 2287.10, Los Angeles County, California</t>
  </si>
  <si>
    <t>Census Tract 2287.20, Los Angeles County, California</t>
  </si>
  <si>
    <t>Census Tract 2288, Los Angeles County, California</t>
  </si>
  <si>
    <t>Census Tract 2289, Los Angeles County, California</t>
  </si>
  <si>
    <t>Census Tract 2291, Los Angeles County, California</t>
  </si>
  <si>
    <t>Census Tract 2292, Los Angeles County, California</t>
  </si>
  <si>
    <t>Census Tract 2293, Los Angeles County, California</t>
  </si>
  <si>
    <t>Census Tract 2294.10, Los Angeles County, California</t>
  </si>
  <si>
    <t>Census Tract 2294.20, Los Angeles County, California</t>
  </si>
  <si>
    <t>Census Tract 2311, Los Angeles County, California</t>
  </si>
  <si>
    <t>Census Tract 2312.10, Los Angeles County, California</t>
  </si>
  <si>
    <t>Census Tract 2312.20, Los Angeles County, California</t>
  </si>
  <si>
    <t>Census Tract 2313, Los Angeles County, California</t>
  </si>
  <si>
    <t>Census Tract 2314, Los Angeles County, California</t>
  </si>
  <si>
    <t>Census Tract 2315, Los Angeles County, California</t>
  </si>
  <si>
    <t>Census Tract 2316, Los Angeles County, California</t>
  </si>
  <si>
    <t>Census Tract 2317.10, Los Angeles County, California</t>
  </si>
  <si>
    <t>Census Tract 2317.20, Los Angeles County, California</t>
  </si>
  <si>
    <t>Census Tract 2318, Los Angeles County, California</t>
  </si>
  <si>
    <t>Census Tract 2319, Los Angeles County, California</t>
  </si>
  <si>
    <t>Census Tract 2321.10, Los Angeles County, California</t>
  </si>
  <si>
    <t>Census Tract 2321.20, Los Angeles County, California</t>
  </si>
  <si>
    <t>Census Tract 2322, Los Angeles County, California</t>
  </si>
  <si>
    <t>Census Tract 2323, Los Angeles County, California</t>
  </si>
  <si>
    <t>Census Tract 2324, Los Angeles County, California</t>
  </si>
  <si>
    <t>Census Tract 2325, Los Angeles County, California</t>
  </si>
  <si>
    <t>Census Tract 2326, Los Angeles County, California</t>
  </si>
  <si>
    <t>Census Tract 2327, Los Angeles County, California</t>
  </si>
  <si>
    <t>Census Tract 2328, Los Angeles County, California</t>
  </si>
  <si>
    <t>Census Tract 2340, Los Angeles County, California</t>
  </si>
  <si>
    <t>Census Tract 2342, Los Angeles County, California</t>
  </si>
  <si>
    <t>Census Tract 2343, Los Angeles County, California</t>
  </si>
  <si>
    <t>Census Tract 2345.01, Los Angeles County, California</t>
  </si>
  <si>
    <t>Census Tract 2345.02, Los Angeles County, California</t>
  </si>
  <si>
    <t>Census Tract 2346, Los Angeles County, California</t>
  </si>
  <si>
    <t>Census Tract 2347, Los Angeles County, California</t>
  </si>
  <si>
    <t>Census Tract 2348, Los Angeles County, California</t>
  </si>
  <si>
    <t>Census Tract 2349.01, Los Angeles County, California</t>
  </si>
  <si>
    <t>Census Tract 2349.02, Los Angeles County, California</t>
  </si>
  <si>
    <t>Census Tract 2351, Los Angeles County, California</t>
  </si>
  <si>
    <t>Census Tract 2352.01, Los Angeles County, California</t>
  </si>
  <si>
    <t>Census Tract 2352.02, Los Angeles County, California</t>
  </si>
  <si>
    <t>Census Tract 2360, Los Angeles County, California</t>
  </si>
  <si>
    <t>Census Tract 2361, Los Angeles County, California</t>
  </si>
  <si>
    <t>Census Tract 2362.02, Los Angeles County, California</t>
  </si>
  <si>
    <t>Census Tract 2362.03, Los Angeles County, California</t>
  </si>
  <si>
    <t>Census Tract 2362.04, Los Angeles County, California</t>
  </si>
  <si>
    <t>Census Tract 2364, Los Angeles County, California</t>
  </si>
  <si>
    <t>Census Tract 2371.01, Los Angeles County, California</t>
  </si>
  <si>
    <t>Census Tract 2371.02, Los Angeles County, California</t>
  </si>
  <si>
    <t>Census Tract 2372.01, Los Angeles County, California</t>
  </si>
  <si>
    <t>Census Tract 2372.02, Los Angeles County, California</t>
  </si>
  <si>
    <t>Census Tract 2373, Los Angeles County, California</t>
  </si>
  <si>
    <t>Census Tract 2374.01, Los Angeles County, California</t>
  </si>
  <si>
    <t>Census Tract 2374.02, Los Angeles County, California</t>
  </si>
  <si>
    <t>Census Tract 2375, Los Angeles County, California</t>
  </si>
  <si>
    <t>Census Tract 2376, Los Angeles County, California</t>
  </si>
  <si>
    <t>Census Tract 2377.10, Los Angeles County, California</t>
  </si>
  <si>
    <t>Census Tract 2377.20, Los Angeles County, California</t>
  </si>
  <si>
    <t>Census Tract 2378, Los Angeles County, California</t>
  </si>
  <si>
    <t>Census Tract 2379, Los Angeles County, California</t>
  </si>
  <si>
    <t>Census Tract 2380, Los Angeles County, California</t>
  </si>
  <si>
    <t>Census Tract 2381, Los Angeles County, California</t>
  </si>
  <si>
    <t>Census Tract 2382, Los Angeles County, California</t>
  </si>
  <si>
    <t>Census Tract 2383.10, Los Angeles County, California</t>
  </si>
  <si>
    <t>Census Tract 2383.20, Los Angeles County, California</t>
  </si>
  <si>
    <t>Census Tract 2384, Los Angeles County, California</t>
  </si>
  <si>
    <t>Census Tract 2392.01, Los Angeles County, California</t>
  </si>
  <si>
    <t>Census Tract 2392.02, Los Angeles County, California</t>
  </si>
  <si>
    <t>Census Tract 2393.10, Los Angeles County, California</t>
  </si>
  <si>
    <t>Census Tract 2393.20, Los Angeles County, California</t>
  </si>
  <si>
    <t>Census Tract 2393.30, Los Angeles County, California</t>
  </si>
  <si>
    <t>Census Tract 2395.01, Los Angeles County, California</t>
  </si>
  <si>
    <t>Census Tract 2395.02, Los Angeles County, California</t>
  </si>
  <si>
    <t>Census Tract 2396.01, Los Angeles County, California</t>
  </si>
  <si>
    <t>Census Tract 2396.02, Los Angeles County, California</t>
  </si>
  <si>
    <t>Census Tract 2397.01, Los Angeles County, California</t>
  </si>
  <si>
    <t>Census Tract 2397.02, Los Angeles County, California</t>
  </si>
  <si>
    <t>Census Tract 2398.01, Los Angeles County, California</t>
  </si>
  <si>
    <t>Census Tract 2398.02, Los Angeles County, California</t>
  </si>
  <si>
    <t>Census Tract 2400.10, Los Angeles County, California</t>
  </si>
  <si>
    <t>Census Tract 2400.20, Los Angeles County, California</t>
  </si>
  <si>
    <t>Census Tract 2402, Los Angeles County, California</t>
  </si>
  <si>
    <t>Census Tract 2403, Los Angeles County, California</t>
  </si>
  <si>
    <t>Census Tract 2404.01, Los Angeles County, California</t>
  </si>
  <si>
    <t>Census Tract 2404.02, Los Angeles County, California</t>
  </si>
  <si>
    <t>Census Tract 2405, Los Angeles County, California</t>
  </si>
  <si>
    <t>Census Tract 2406, Los Angeles County, California</t>
  </si>
  <si>
    <t>Census Tract 2407, Los Angeles County, California</t>
  </si>
  <si>
    <t>Census Tract 2408, Los Angeles County, California</t>
  </si>
  <si>
    <t>Census Tract 2409, Los Angeles County, California</t>
  </si>
  <si>
    <t>Census Tract 2410.01, Los Angeles County, California</t>
  </si>
  <si>
    <t>Census Tract 2410.02, Los Angeles County, California</t>
  </si>
  <si>
    <t>Census Tract 2411.10, Los Angeles County, California</t>
  </si>
  <si>
    <t>Census Tract 2411.20, Los Angeles County, California</t>
  </si>
  <si>
    <t>Census Tract 2412.01, Los Angeles County, California</t>
  </si>
  <si>
    <t>Census Tract 2412.02, Los Angeles County, California</t>
  </si>
  <si>
    <t>Census Tract 2413, Los Angeles County, California</t>
  </si>
  <si>
    <t>Census Tract 2414, Los Angeles County, California</t>
  </si>
  <si>
    <t>Census Tract 2420, Los Angeles County, California</t>
  </si>
  <si>
    <t>Census Tract 2421, Los Angeles County, California</t>
  </si>
  <si>
    <t>Census Tract 2422, Los Angeles County, California</t>
  </si>
  <si>
    <t>Census Tract 2423, Los Angeles County, California</t>
  </si>
  <si>
    <t>Census Tract 2426, Los Angeles County, California</t>
  </si>
  <si>
    <t>Census Tract 2427, Los Angeles County, California</t>
  </si>
  <si>
    <t>Census Tract 2430, Los Angeles County, California</t>
  </si>
  <si>
    <t>Census Tract 2431, Los Angeles County, California</t>
  </si>
  <si>
    <t>Census Tract 2611.01, Los Angeles County, California</t>
  </si>
  <si>
    <t>Census Tract 2611.02, Los Angeles County, California</t>
  </si>
  <si>
    <t>Census Tract 2612, Los Angeles County, California</t>
  </si>
  <si>
    <t>Census Tract 2621, Los Angeles County, California</t>
  </si>
  <si>
    <t>Census Tract 2622, Los Angeles County, California</t>
  </si>
  <si>
    <t>Census Tract 2623.01, Los Angeles County, California</t>
  </si>
  <si>
    <t>Census Tract 2623.02, Los Angeles County, California</t>
  </si>
  <si>
    <t>Census Tract 2623.03, Los Angeles County, California</t>
  </si>
  <si>
    <t>Census Tract 2624, Los Angeles County, California</t>
  </si>
  <si>
    <t>Census Tract 2625.01, Los Angeles County, California</t>
  </si>
  <si>
    <t>Census Tract 2626.01, Los Angeles County, California</t>
  </si>
  <si>
    <t>Census Tract 2626.04, Los Angeles County, California</t>
  </si>
  <si>
    <t>Census Tract 2627.04, Los Angeles County, California</t>
  </si>
  <si>
    <t>Census Tract 2627.06, Los Angeles County, California</t>
  </si>
  <si>
    <t>Census Tract 2628.02, Los Angeles County, California</t>
  </si>
  <si>
    <t>Census Tract 2640, Los Angeles County, California</t>
  </si>
  <si>
    <t>Census Tract 2641.02, Los Angeles County, California</t>
  </si>
  <si>
    <t>Census Tract 2641.03, Los Angeles County, California</t>
  </si>
  <si>
    <t>Census Tract 2643.01, Los Angeles County, California</t>
  </si>
  <si>
    <t>Census Tract 2643.02, Los Angeles County, California</t>
  </si>
  <si>
    <t>Census Tract 2651, Los Angeles County, California</t>
  </si>
  <si>
    <t>Census Tract 2652.01, Los Angeles County, California</t>
  </si>
  <si>
    <t>Census Tract 2652.02, Los Angeles County, California</t>
  </si>
  <si>
    <t>Census Tract 2653.01, Los Angeles County, California</t>
  </si>
  <si>
    <t>Census Tract 2653.03, Los Angeles County, California</t>
  </si>
  <si>
    <t>Census Tract 2653.04, Los Angeles County, California</t>
  </si>
  <si>
    <t>Census Tract 2653.05, Los Angeles County, California</t>
  </si>
  <si>
    <t>Census Tract 2654.10, Los Angeles County, California</t>
  </si>
  <si>
    <t>Census Tract 2654.20, Los Angeles County, California</t>
  </si>
  <si>
    <t>Census Tract 2655.10, Los Angeles County, California</t>
  </si>
  <si>
    <t>Census Tract 2655.20, Los Angeles County, California</t>
  </si>
  <si>
    <t>Census Tract 2656.01, Los Angeles County, California</t>
  </si>
  <si>
    <t>Census Tract 2656.02, Los Angeles County, California</t>
  </si>
  <si>
    <t>Census Tract 2657, Los Angeles County, California</t>
  </si>
  <si>
    <t>Census Tract 2671, Los Angeles County, California</t>
  </si>
  <si>
    <t>Census Tract 2672, Los Angeles County, California</t>
  </si>
  <si>
    <t>Census Tract 2673, Los Angeles County, California</t>
  </si>
  <si>
    <t>Census Tract 2674.02, Los Angeles County, California</t>
  </si>
  <si>
    <t>Census Tract 2674.03, Los Angeles County, California</t>
  </si>
  <si>
    <t>Census Tract 2674.04, Los Angeles County, California</t>
  </si>
  <si>
    <t>Census Tract 2675.01, Los Angeles County, California</t>
  </si>
  <si>
    <t>Census Tract 2675.02, Los Angeles County, California</t>
  </si>
  <si>
    <t>Census Tract 2676, Los Angeles County, California</t>
  </si>
  <si>
    <t>Census Tract 2677, Los Angeles County, California</t>
  </si>
  <si>
    <t>Census Tract 2678, Los Angeles County, California</t>
  </si>
  <si>
    <t>Census Tract 2679.01, Los Angeles County, California</t>
  </si>
  <si>
    <t>Census Tract 2679.02, Los Angeles County, California</t>
  </si>
  <si>
    <t>Census Tract 2690, Los Angeles County, California</t>
  </si>
  <si>
    <t>Census Tract 2691, Los Angeles County, California</t>
  </si>
  <si>
    <t>Census Tract 2693, Los Angeles County, California</t>
  </si>
  <si>
    <t>Census Tract 2695, Los Angeles County, California</t>
  </si>
  <si>
    <t>Census Tract 2696.01, Los Angeles County, California</t>
  </si>
  <si>
    <t>Census Tract 2696.02, Los Angeles County, California</t>
  </si>
  <si>
    <t>Census Tract 2697, Los Angeles County, California</t>
  </si>
  <si>
    <t>Census Tract 2698, Los Angeles County, California</t>
  </si>
  <si>
    <t>Census Tract 2699.03, Los Angeles County, California</t>
  </si>
  <si>
    <t>Census Tract 2699.04, Los Angeles County, California</t>
  </si>
  <si>
    <t>Census Tract 2699.05, Los Angeles County, California</t>
  </si>
  <si>
    <t>Census Tract 2699.06, Los Angeles County, California</t>
  </si>
  <si>
    <t>Census Tract 2699.07, Los Angeles County, California</t>
  </si>
  <si>
    <t>Census Tract 2701, Los Angeles County, California</t>
  </si>
  <si>
    <t>Census Tract 2702, Los Angeles County, California</t>
  </si>
  <si>
    <t>Census Tract 2703, Los Angeles County, California</t>
  </si>
  <si>
    <t>Census Tract 2711, Los Angeles County, California</t>
  </si>
  <si>
    <t>Census Tract 2712, Los Angeles County, California</t>
  </si>
  <si>
    <t>Census Tract 2713, Los Angeles County, California</t>
  </si>
  <si>
    <t>Census Tract 2714, Los Angeles County, California</t>
  </si>
  <si>
    <t>Census Tract 2715, Los Angeles County, California</t>
  </si>
  <si>
    <t>Census Tract 2716, Los Angeles County, California</t>
  </si>
  <si>
    <t>Census Tract 2717.01, Los Angeles County, California</t>
  </si>
  <si>
    <t>Census Tract 2717.02, Los Angeles County, California</t>
  </si>
  <si>
    <t>Census Tract 2718.01, Los Angeles County, California</t>
  </si>
  <si>
    <t>Census Tract 2718.02, Los Angeles County, California</t>
  </si>
  <si>
    <t>Census Tract 2719.01, Los Angeles County, California</t>
  </si>
  <si>
    <t>Census Tract 2719.02, Los Angeles County, California</t>
  </si>
  <si>
    <t>Census Tract 2721, Los Angeles County, California</t>
  </si>
  <si>
    <t>Census Tract 2722.01, Los Angeles County, California</t>
  </si>
  <si>
    <t>Census Tract 2722.02, Los Angeles County, California</t>
  </si>
  <si>
    <t>Census Tract 2723.01, Los Angeles County, California</t>
  </si>
  <si>
    <t>Census Tract 2723.02, Los Angeles County, California</t>
  </si>
  <si>
    <t>Census Tract 2731, Los Angeles County, California</t>
  </si>
  <si>
    <t>Census Tract 2732, Los Angeles County, California</t>
  </si>
  <si>
    <t>Census Tract 2733, Los Angeles County, California</t>
  </si>
  <si>
    <t>Census Tract 2734.02, Los Angeles County, California</t>
  </si>
  <si>
    <t>Census Tract 2735.02, Los Angeles County, California</t>
  </si>
  <si>
    <t>Census Tract 2736, Los Angeles County, California</t>
  </si>
  <si>
    <t>Census Tract 2737, Los Angeles County, California</t>
  </si>
  <si>
    <t>Census Tract 2738, Los Angeles County, California</t>
  </si>
  <si>
    <t>Census Tract 2739.02, Los Angeles County, California</t>
  </si>
  <si>
    <t>Census Tract 2741, Los Angeles County, California</t>
  </si>
  <si>
    <t>Census Tract 2742.02, Los Angeles County, California</t>
  </si>
  <si>
    <t>Census Tract 2751.01, Los Angeles County, California</t>
  </si>
  <si>
    <t>Census Tract 2751.02, Los Angeles County, California</t>
  </si>
  <si>
    <t>Census Tract 2752, Los Angeles County, California</t>
  </si>
  <si>
    <t>Census Tract 2753.02, Los Angeles County, California</t>
  </si>
  <si>
    <t>Census Tract 2753.11, Los Angeles County, California</t>
  </si>
  <si>
    <t>Census Tract 2754, Los Angeles County, California</t>
  </si>
  <si>
    <t>Census Tract 2755, Los Angeles County, California</t>
  </si>
  <si>
    <t>Census Tract 2756.02, Los Angeles County, California</t>
  </si>
  <si>
    <t>Census Tract 2756.03, Los Angeles County, California</t>
  </si>
  <si>
    <t>Census Tract 2760, Los Angeles County, California</t>
  </si>
  <si>
    <t>Census Tract 2761, Los Angeles County, California</t>
  </si>
  <si>
    <t>Census Tract 2764, Los Angeles County, California</t>
  </si>
  <si>
    <t>Census Tract 2765, Los Angeles County, California</t>
  </si>
  <si>
    <t>Census Tract 2766.01, Los Angeles County, California</t>
  </si>
  <si>
    <t>Census Tract 2766.03, Los Angeles County, California</t>
  </si>
  <si>
    <t>Census Tract 2766.04, Los Angeles County, California</t>
  </si>
  <si>
    <t>Census Tract 2770, Los Angeles County, California</t>
  </si>
  <si>
    <t>Census Tract 2771, Los Angeles County, California</t>
  </si>
  <si>
    <t>Census Tract 2772, Los Angeles County, California</t>
  </si>
  <si>
    <t>Census Tract 2774, Los Angeles County, California</t>
  </si>
  <si>
    <t>Census Tract 2780.01, Los Angeles County, California</t>
  </si>
  <si>
    <t>Census Tract 2781.02, Los Angeles County, California</t>
  </si>
  <si>
    <t>Census Tract 2911.10, Los Angeles County, California</t>
  </si>
  <si>
    <t>Census Tract 2911.20, Los Angeles County, California</t>
  </si>
  <si>
    <t>Census Tract 2911.30, Los Angeles County, California</t>
  </si>
  <si>
    <t>Census Tract 2912.10, Los Angeles County, California</t>
  </si>
  <si>
    <t>Census Tract 2912.20, Los Angeles County, California</t>
  </si>
  <si>
    <t>Census Tract 2913, Los Angeles County, California</t>
  </si>
  <si>
    <t>Census Tract 2920, Los Angeles County, California</t>
  </si>
  <si>
    <t>Census Tract 2932.01, Los Angeles County, California</t>
  </si>
  <si>
    <t>Census Tract 2932.02, Los Angeles County, California</t>
  </si>
  <si>
    <t>Census Tract 2933.01, Los Angeles County, California</t>
  </si>
  <si>
    <t>Census Tract 2933.02, Los Angeles County, California</t>
  </si>
  <si>
    <t>Census Tract 2933.04, Los Angeles County, California</t>
  </si>
  <si>
    <t>Census Tract 2933.06, Los Angeles County, California</t>
  </si>
  <si>
    <t>Census Tract 2933.07, Los Angeles County, California</t>
  </si>
  <si>
    <t>Census Tract 2941.10, Los Angeles County, California</t>
  </si>
  <si>
    <t>Census Tract 2941.20, Los Angeles County, California</t>
  </si>
  <si>
    <t>Census Tract 2942, Los Angeles County, California</t>
  </si>
  <si>
    <t>Census Tract 2943.01, Los Angeles County, California</t>
  </si>
  <si>
    <t>Census Tract 2943.02, Los Angeles County, California</t>
  </si>
  <si>
    <t>Census Tract 2944.10, Los Angeles County, California</t>
  </si>
  <si>
    <t>Census Tract 2944.21, Los Angeles County, California</t>
  </si>
  <si>
    <t>Census Tract 2945.10, Los Angeles County, California</t>
  </si>
  <si>
    <t>Census Tract 2945.20, Los Angeles County, California</t>
  </si>
  <si>
    <t>Census Tract 2946.10, Los Angeles County, California</t>
  </si>
  <si>
    <t>Census Tract 2946.20, Los Angeles County, California</t>
  </si>
  <si>
    <t>Census Tract 2947.01, Los Angeles County, California</t>
  </si>
  <si>
    <t>Census Tract 2948.10, Los Angeles County, California</t>
  </si>
  <si>
    <t>Census Tract 2948.20, Los Angeles County, California</t>
  </si>
  <si>
    <t>Census Tract 2948.30, Los Angeles County, California</t>
  </si>
  <si>
    <t>Census Tract 2949, Los Angeles County, California</t>
  </si>
  <si>
    <t>Census Tract 2951.03, Los Angeles County, California</t>
  </si>
  <si>
    <t>Census Tract 2962.10, Los Angeles County, California</t>
  </si>
  <si>
    <t>Census Tract 2962.20, Los Angeles County, California</t>
  </si>
  <si>
    <t>Census Tract 2963, Los Angeles County, California</t>
  </si>
  <si>
    <t>Census Tract 2964.01, Los Angeles County, California</t>
  </si>
  <si>
    <t>Census Tract 2964.02, Los Angeles County, California</t>
  </si>
  <si>
    <t>Census Tract 2965, Los Angeles County, California</t>
  </si>
  <si>
    <t>Census Tract 2966, Los Angeles County, California</t>
  </si>
  <si>
    <t>Census Tract 2969.01, Los Angeles County, California</t>
  </si>
  <si>
    <t>Census Tract 2969.02, Los Angeles County, California</t>
  </si>
  <si>
    <t>Census Tract 2970, Los Angeles County, California</t>
  </si>
  <si>
    <t>Census Tract 2971.10, Los Angeles County, California</t>
  </si>
  <si>
    <t>Census Tract 2971.20, Los Angeles County, California</t>
  </si>
  <si>
    <t>Census Tract 2972.01, Los Angeles County, California</t>
  </si>
  <si>
    <t>Census Tract 2972.02, Los Angeles County, California</t>
  </si>
  <si>
    <t>Census Tract 2973, Los Angeles County, California</t>
  </si>
  <si>
    <t>Census Tract 2974, Los Angeles County, California</t>
  </si>
  <si>
    <t>Census Tract 2975, Los Angeles County, California</t>
  </si>
  <si>
    <t>Census Tract 2976.01, Los Angeles County, California</t>
  </si>
  <si>
    <t>Census Tract 2976.02, Los Angeles County, California</t>
  </si>
  <si>
    <t>Census Tract 3001, Los Angeles County, California</t>
  </si>
  <si>
    <t>Census Tract 3002, Los Angeles County, California</t>
  </si>
  <si>
    <t>Census Tract 3003.01, Los Angeles County, California</t>
  </si>
  <si>
    <t>Census Tract 3004, Los Angeles County, California</t>
  </si>
  <si>
    <t>Census Tract 3005.01, Los Angeles County, California</t>
  </si>
  <si>
    <t>Census Tract 3005.02, Los Angeles County, California</t>
  </si>
  <si>
    <t>Census Tract 3006, Los Angeles County, California</t>
  </si>
  <si>
    <t>Census Tract 3007.01, Los Angeles County, California</t>
  </si>
  <si>
    <t>Census Tract 3007.02, Los Angeles County, California</t>
  </si>
  <si>
    <t>Census Tract 3008, Los Angeles County, California</t>
  </si>
  <si>
    <t>Census Tract 3009.01, Los Angeles County, California</t>
  </si>
  <si>
    <t>Census Tract 3009.02, Los Angeles County, California</t>
  </si>
  <si>
    <t>Census Tract 3010, Los Angeles County, California</t>
  </si>
  <si>
    <t>Census Tract 3011, Los Angeles County, California</t>
  </si>
  <si>
    <t>Census Tract 3012.03, Los Angeles County, California</t>
  </si>
  <si>
    <t>Census Tract 3012.04, Los Angeles County, California</t>
  </si>
  <si>
    <t>Census Tract 3012.05, Los Angeles County, California</t>
  </si>
  <si>
    <t>Census Tract 3012.06, Los Angeles County, California</t>
  </si>
  <si>
    <t>Census Tract 3013, Los Angeles County, California</t>
  </si>
  <si>
    <t>Census Tract 3014, Los Angeles County, California</t>
  </si>
  <si>
    <t>Census Tract 3015.01, Los Angeles County, California</t>
  </si>
  <si>
    <t>Census Tract 3015.02, Los Angeles County, California</t>
  </si>
  <si>
    <t>Census Tract 3016.01, Los Angeles County, California</t>
  </si>
  <si>
    <t>Census Tract 3016.02, Los Angeles County, California</t>
  </si>
  <si>
    <t>Census Tract 3017.01, Los Angeles County, California</t>
  </si>
  <si>
    <t>Census Tract 3017.02, Los Angeles County, California</t>
  </si>
  <si>
    <t>Census Tract 3018.01, Los Angeles County, California</t>
  </si>
  <si>
    <t>Census Tract 3018.02, Los Angeles County, California</t>
  </si>
  <si>
    <t>Census Tract 3019, Los Angeles County, California</t>
  </si>
  <si>
    <t>Census Tract 3020.02, Los Angeles County, California</t>
  </si>
  <si>
    <t>Census Tract 3020.03, Los Angeles County, California</t>
  </si>
  <si>
    <t>Census Tract 3020.04, Los Angeles County, California</t>
  </si>
  <si>
    <t>Census Tract 3021.02, Los Angeles County, California</t>
  </si>
  <si>
    <t>Census Tract 3021.03, Los Angeles County, California</t>
  </si>
  <si>
    <t>Census Tract 3021.04, Los Angeles County, California</t>
  </si>
  <si>
    <t>Census Tract 3022.01, Los Angeles County, California</t>
  </si>
  <si>
    <t>Census Tract 3022.02, Los Angeles County, California</t>
  </si>
  <si>
    <t>Census Tract 3023.01, Los Angeles County, California</t>
  </si>
  <si>
    <t>Census Tract 3023.02, Los Angeles County, California</t>
  </si>
  <si>
    <t>Census Tract 3024.01, Los Angeles County, California</t>
  </si>
  <si>
    <t>Census Tract 3025.03, Los Angeles County, California</t>
  </si>
  <si>
    <t>Census Tract 3025.04, Los Angeles County, California</t>
  </si>
  <si>
    <t>Census Tract 3025.05, Los Angeles County, California</t>
  </si>
  <si>
    <t>Census Tract 3025.06, Los Angeles County, California</t>
  </si>
  <si>
    <t>Census Tract 3101, Los Angeles County, California</t>
  </si>
  <si>
    <t>Census Tract 3102.01, Los Angeles County, California</t>
  </si>
  <si>
    <t>Census Tract 3102.02, Los Angeles County, California</t>
  </si>
  <si>
    <t>Census Tract 3103, Los Angeles County, California</t>
  </si>
  <si>
    <t>Census Tract 3104, Los Angeles County, California</t>
  </si>
  <si>
    <t>Census Tract 3105.01, Los Angeles County, California</t>
  </si>
  <si>
    <t>Census Tract 3106.01, Los Angeles County, California</t>
  </si>
  <si>
    <t>Census Tract 3106.02, Los Angeles County, California</t>
  </si>
  <si>
    <t>Census Tract 3107.01, Los Angeles County, California</t>
  </si>
  <si>
    <t>Census Tract 3107.02, Los Angeles County, California</t>
  </si>
  <si>
    <t>Census Tract 3107.03, Los Angeles County, California</t>
  </si>
  <si>
    <t>Census Tract 3108, Los Angeles County, California</t>
  </si>
  <si>
    <t>Census Tract 3109, Los Angeles County, California</t>
  </si>
  <si>
    <t>Census Tract 3110, Los Angeles County, California</t>
  </si>
  <si>
    <t>Census Tract 3111, Los Angeles County, California</t>
  </si>
  <si>
    <t>Census Tract 3112, Los Angeles County, California</t>
  </si>
  <si>
    <t>Census Tract 3113, Los Angeles County, California</t>
  </si>
  <si>
    <t>Census Tract 3114, Los Angeles County, California</t>
  </si>
  <si>
    <t>Census Tract 3115, Los Angeles County, California</t>
  </si>
  <si>
    <t>Census Tract 3116, Los Angeles County, California</t>
  </si>
  <si>
    <t>Census Tract 3117, Los Angeles County, California</t>
  </si>
  <si>
    <t>Census Tract 3118.01, Los Angeles County, California</t>
  </si>
  <si>
    <t>Census Tract 3118.02, Los Angeles County, California</t>
  </si>
  <si>
    <t>Census Tract 3200, Los Angeles County, California</t>
  </si>
  <si>
    <t>Census Tract 3201, Los Angeles County, California</t>
  </si>
  <si>
    <t>Census Tract 3202.01, Los Angeles County, California</t>
  </si>
  <si>
    <t>Census Tract 3202.02, Los Angeles County, California</t>
  </si>
  <si>
    <t>Census Tract 3203, Los Angeles County, California</t>
  </si>
  <si>
    <t>Census Tract 4002.04, Los Angeles County, California</t>
  </si>
  <si>
    <t>Census Tract 4002.05, Los Angeles County, California</t>
  </si>
  <si>
    <t>Census Tract 4002.06, Los Angeles County, California</t>
  </si>
  <si>
    <t>Census Tract 4002.07, Los Angeles County, California</t>
  </si>
  <si>
    <t>Census Tract 4003.02, Los Angeles County, California</t>
  </si>
  <si>
    <t>Census Tract 4003.04, Los Angeles County, California</t>
  </si>
  <si>
    <t>Census Tract 4004.02, Los Angeles County, California</t>
  </si>
  <si>
    <t>Census Tract 4004.03, Los Angeles County, California</t>
  </si>
  <si>
    <t>Census Tract 4004.04, Los Angeles County, California</t>
  </si>
  <si>
    <t>Census Tract 4005.01, Los Angeles County, California</t>
  </si>
  <si>
    <t>Census Tract 4006.02, Los Angeles County, California</t>
  </si>
  <si>
    <t>Census Tract 4006.03, Los Angeles County, California</t>
  </si>
  <si>
    <t>Census Tract 4006.04, Los Angeles County, California</t>
  </si>
  <si>
    <t>Census Tract 4008, Los Angeles County, California</t>
  </si>
  <si>
    <t>Census Tract 4009, Los Angeles County, California</t>
  </si>
  <si>
    <t>Census Tract 4010.01, Los Angeles County, California</t>
  </si>
  <si>
    <t>Census Tract 4010.02, Los Angeles County, California</t>
  </si>
  <si>
    <t>Census Tract 4011.01, Los Angeles County, California</t>
  </si>
  <si>
    <t>Census Tract 4011.02, Los Angeles County, California</t>
  </si>
  <si>
    <t>Census Tract 4012.01, Los Angeles County, California</t>
  </si>
  <si>
    <t>Census Tract 4012.02, Los Angeles County, California</t>
  </si>
  <si>
    <t>Census Tract 4012.03, Los Angeles County, California</t>
  </si>
  <si>
    <t>Census Tract 4013.03, Los Angeles County, California</t>
  </si>
  <si>
    <t>Census Tract 4013.04, Los Angeles County, California</t>
  </si>
  <si>
    <t>Census Tract 4013.11, Los Angeles County, California</t>
  </si>
  <si>
    <t>Census Tract 4013.12, Los Angeles County, California</t>
  </si>
  <si>
    <t>Census Tract 4015, Los Angeles County, California</t>
  </si>
  <si>
    <t>Census Tract 4016.01, Los Angeles County, California</t>
  </si>
  <si>
    <t>Census Tract 4016.02, Los Angeles County, California</t>
  </si>
  <si>
    <t>Census Tract 4016.03, Los Angeles County, California</t>
  </si>
  <si>
    <t>Census Tract 4017.01, Los Angeles County, California</t>
  </si>
  <si>
    <t>Census Tract 4017.03, Los Angeles County, California</t>
  </si>
  <si>
    <t>Census Tract 4017.04, Los Angeles County, California</t>
  </si>
  <si>
    <t>Census Tract 4018, Los Angeles County, California</t>
  </si>
  <si>
    <t>Census Tract 4019.01, Los Angeles County, California</t>
  </si>
  <si>
    <t>Census Tract 4019.02, Los Angeles County, California</t>
  </si>
  <si>
    <t>Census Tract 4020.01, Los Angeles County, California</t>
  </si>
  <si>
    <t>Census Tract 4020.02, Los Angeles County, California</t>
  </si>
  <si>
    <t>Census Tract 4021.01, Los Angeles County, California</t>
  </si>
  <si>
    <t>Census Tract 4021.02, Los Angeles County, California</t>
  </si>
  <si>
    <t>Census Tract 4022, Los Angeles County, California</t>
  </si>
  <si>
    <t>Census Tract 4023.01, Los Angeles County, California</t>
  </si>
  <si>
    <t>Census Tract 4023.03, Los Angeles County, California</t>
  </si>
  <si>
    <t>Census Tract 4023.04, Los Angeles County, California</t>
  </si>
  <si>
    <t>Census Tract 4024.02, Los Angeles County, California</t>
  </si>
  <si>
    <t>Census Tract 4024.03, Los Angeles County, California</t>
  </si>
  <si>
    <t>Census Tract 4024.04, Los Angeles County, California</t>
  </si>
  <si>
    <t>Census Tract 4024.05, Los Angeles County, California</t>
  </si>
  <si>
    <t>Census Tract 4024.06, Los Angeles County, California</t>
  </si>
  <si>
    <t>Census Tract 4025.01, Los Angeles County, California</t>
  </si>
  <si>
    <t>Census Tract 4025.02, Los Angeles County, California</t>
  </si>
  <si>
    <t>Census Tract 4026, Los Angeles County, California</t>
  </si>
  <si>
    <t>Census Tract 4027.02, Los Angeles County, California</t>
  </si>
  <si>
    <t>Census Tract 4027.03, Los Angeles County, California</t>
  </si>
  <si>
    <t>Census Tract 4027.05, Los Angeles County, California</t>
  </si>
  <si>
    <t>Census Tract 4027.06, Los Angeles County, California</t>
  </si>
  <si>
    <t>Census Tract 4028.01, Los Angeles County, California</t>
  </si>
  <si>
    <t>Census Tract 4028.03, Los Angeles County, California</t>
  </si>
  <si>
    <t>Census Tract 4028.04, Los Angeles County, California</t>
  </si>
  <si>
    <t>Census Tract 4029.02, Los Angeles County, California</t>
  </si>
  <si>
    <t>Census Tract 4029.03, Los Angeles County, California</t>
  </si>
  <si>
    <t>Census Tract 4029.04, Los Angeles County, California</t>
  </si>
  <si>
    <t>Census Tract 4030, Los Angeles County, California</t>
  </si>
  <si>
    <t>Census Tract 4032, Los Angeles County, California</t>
  </si>
  <si>
    <t>Census Tract 4033.03, Los Angeles County, California</t>
  </si>
  <si>
    <t>Census Tract 4033.04, Los Angeles County, California</t>
  </si>
  <si>
    <t>Census Tract 4033.05, Los Angeles County, California</t>
  </si>
  <si>
    <t>Census Tract 4033.12, Los Angeles County, California</t>
  </si>
  <si>
    <t>Census Tract 4033.16, Los Angeles County, California</t>
  </si>
  <si>
    <t>Census Tract 4033.17, Los Angeles County, California</t>
  </si>
  <si>
    <t>Census Tract 4033.18, Los Angeles County, California</t>
  </si>
  <si>
    <t>Census Tract 4033.19, Los Angeles County, California</t>
  </si>
  <si>
    <t>Census Tract 4033.20, Los Angeles County, California</t>
  </si>
  <si>
    <t>Census Tract 4033.21, Los Angeles County, California</t>
  </si>
  <si>
    <t>Census Tract 4033.22, Los Angeles County, California</t>
  </si>
  <si>
    <t>Census Tract 4033.23, Los Angeles County, California</t>
  </si>
  <si>
    <t>Census Tract 4033.24, Los Angeles County, California</t>
  </si>
  <si>
    <t>Census Tract 4033.25, Los Angeles County, California</t>
  </si>
  <si>
    <t>Census Tract 4034.01, Los Angeles County, California</t>
  </si>
  <si>
    <t>Census Tract 4034.02, Los Angeles County, California</t>
  </si>
  <si>
    <t>Census Tract 4034.03, Los Angeles County, California</t>
  </si>
  <si>
    <t>Census Tract 4034.04, Los Angeles County, California</t>
  </si>
  <si>
    <t>Census Tract 4034.05, Los Angeles County, California</t>
  </si>
  <si>
    <t>Census Tract 4034.06, Los Angeles County, California</t>
  </si>
  <si>
    <t>Census Tract 4034.07, Los Angeles County, California</t>
  </si>
  <si>
    <t>Census Tract 4034.08, Los Angeles County, California</t>
  </si>
  <si>
    <t>Census Tract 4035, Los Angeles County, California</t>
  </si>
  <si>
    <t>Census Tract 4036, Los Angeles County, California</t>
  </si>
  <si>
    <t>Census Tract 4037.02, Los Angeles County, California</t>
  </si>
  <si>
    <t>Census Tract 4037.03, Los Angeles County, California</t>
  </si>
  <si>
    <t>Census Tract 4037.21, Los Angeles County, California</t>
  </si>
  <si>
    <t>Census Tract 4037.22, Los Angeles County, California</t>
  </si>
  <si>
    <t>Census Tract 4038.01, Los Angeles County, California</t>
  </si>
  <si>
    <t>Census Tract 4038.02, Los Angeles County, California</t>
  </si>
  <si>
    <t>Census Tract 4039.01, Los Angeles County, California</t>
  </si>
  <si>
    <t>Census Tract 4039.02, Los Angeles County, California</t>
  </si>
  <si>
    <t>Census Tract 4040, Los Angeles County, California</t>
  </si>
  <si>
    <t>Census Tract 4041, Los Angeles County, California</t>
  </si>
  <si>
    <t>Census Tract 4042.01, Los Angeles County, California</t>
  </si>
  <si>
    <t>Census Tract 4042.02, Los Angeles County, California</t>
  </si>
  <si>
    <t>Census Tract 4043.01, Los Angeles County, California</t>
  </si>
  <si>
    <t>Census Tract 4043.02, Los Angeles County, California</t>
  </si>
  <si>
    <t>Census Tract 4044.01, Los Angeles County, California</t>
  </si>
  <si>
    <t>Census Tract 4044.02, Los Angeles County, California</t>
  </si>
  <si>
    <t>Census Tract 4045.01, Los Angeles County, California</t>
  </si>
  <si>
    <t>Census Tract 4045.03, Los Angeles County, California</t>
  </si>
  <si>
    <t>Census Tract 4045.04, Los Angeles County, California</t>
  </si>
  <si>
    <t>Census Tract 4046, Los Angeles County, California</t>
  </si>
  <si>
    <t>Census Tract 4047.01, Los Angeles County, California</t>
  </si>
  <si>
    <t>Census Tract 4047.02, Los Angeles County, California</t>
  </si>
  <si>
    <t>Census Tract 4047.03, Los Angeles County, California</t>
  </si>
  <si>
    <t>Census Tract 4048.01, Los Angeles County, California</t>
  </si>
  <si>
    <t>Census Tract 4048.02, Los Angeles County, California</t>
  </si>
  <si>
    <t>Census Tract 4048.03, Los Angeles County, California</t>
  </si>
  <si>
    <t>Census Tract 4049.01, Los Angeles County, California</t>
  </si>
  <si>
    <t>Census Tract 4049.02, Los Angeles County, California</t>
  </si>
  <si>
    <t>Census Tract 4049.03, Los Angeles County, California</t>
  </si>
  <si>
    <t>Census Tract 4050.01, Los Angeles County, California</t>
  </si>
  <si>
    <t>Census Tract 4050.02, Los Angeles County, California</t>
  </si>
  <si>
    <t>Census Tract 4051.01, Los Angeles County, California</t>
  </si>
  <si>
    <t>Census Tract 4051.02, Los Angeles County, California</t>
  </si>
  <si>
    <t>Census Tract 4052.01, Los Angeles County, California</t>
  </si>
  <si>
    <t>Census Tract 4052.02, Los Angeles County, California</t>
  </si>
  <si>
    <t>Census Tract 4052.03, Los Angeles County, California</t>
  </si>
  <si>
    <t>Census Tract 4053.01, Los Angeles County, California</t>
  </si>
  <si>
    <t>Census Tract 4053.02, Los Angeles County, California</t>
  </si>
  <si>
    <t>Census Tract 4054, Los Angeles County, California</t>
  </si>
  <si>
    <t>Census Tract 4055, Los Angeles County, California</t>
  </si>
  <si>
    <t>Census Tract 4056, Los Angeles County, California</t>
  </si>
  <si>
    <t>Census Tract 4057.01, Los Angeles County, California</t>
  </si>
  <si>
    <t>Census Tract 4057.02, Los Angeles County, California</t>
  </si>
  <si>
    <t>Census Tract 4058, Los Angeles County, California</t>
  </si>
  <si>
    <t>Census Tract 4059, Los Angeles County, California</t>
  </si>
  <si>
    <t>Census Tract 4060, Los Angeles County, California</t>
  </si>
  <si>
    <t>Census Tract 4061.01, Los Angeles County, California</t>
  </si>
  <si>
    <t>Census Tract 4061.02, Los Angeles County, California</t>
  </si>
  <si>
    <t>Census Tract 4062, Los Angeles County, California</t>
  </si>
  <si>
    <t>Census Tract 4063, Los Angeles County, California</t>
  </si>
  <si>
    <t>Census Tract 4064.02, Los Angeles County, California</t>
  </si>
  <si>
    <t>Census Tract 4064.11, Los Angeles County, California</t>
  </si>
  <si>
    <t>Census Tract 4064.12, Los Angeles County, California</t>
  </si>
  <si>
    <t>Census Tract 4065, Los Angeles County, California</t>
  </si>
  <si>
    <t>Census Tract 4066.01, Los Angeles County, California</t>
  </si>
  <si>
    <t>Census Tract 4066.02, Los Angeles County, California</t>
  </si>
  <si>
    <t>Census Tract 4067.01, Los Angeles County, California</t>
  </si>
  <si>
    <t>Census Tract 4067.02, Los Angeles County, California</t>
  </si>
  <si>
    <t>Census Tract 4068, Los Angeles County, California</t>
  </si>
  <si>
    <t>Census Tract 4069.01, Los Angeles County, California</t>
  </si>
  <si>
    <t>Census Tract 4069.02, Los Angeles County, California</t>
  </si>
  <si>
    <t>Census Tract 4070.01, Los Angeles County, California</t>
  </si>
  <si>
    <t>Census Tract 4070.02, Los Angeles County, California</t>
  </si>
  <si>
    <t>Census Tract 4071.01, Los Angeles County, California</t>
  </si>
  <si>
    <t>Census Tract 4071.02, Los Angeles County, California</t>
  </si>
  <si>
    <t>Census Tract 4072, Los Angeles County, California</t>
  </si>
  <si>
    <t>Census Tract 4073.01, Los Angeles County, California</t>
  </si>
  <si>
    <t>Census Tract 4073.02, Los Angeles County, California</t>
  </si>
  <si>
    <t>Census Tract 4074, Los Angeles County, California</t>
  </si>
  <si>
    <t>Census Tract 4075.01, Los Angeles County, California</t>
  </si>
  <si>
    <t>Census Tract 4075.02, Los Angeles County, California</t>
  </si>
  <si>
    <t>Census Tract 4076.01, Los Angeles County, California</t>
  </si>
  <si>
    <t>Census Tract 4076.02, Los Angeles County, California</t>
  </si>
  <si>
    <t>Census Tract 4077.01, Los Angeles County, California</t>
  </si>
  <si>
    <t>Census Tract 4077.02, Los Angeles County, California</t>
  </si>
  <si>
    <t>Census Tract 4078.01, Los Angeles County, California</t>
  </si>
  <si>
    <t>Census Tract 4078.02, Los Angeles County, California</t>
  </si>
  <si>
    <t>Census Tract 4079, Los Angeles County, California</t>
  </si>
  <si>
    <t>Census Tract 4080.03, Los Angeles County, California</t>
  </si>
  <si>
    <t>Census Tract 4080.04, Los Angeles County, California</t>
  </si>
  <si>
    <t>Census Tract 4080.05, Los Angeles County, California</t>
  </si>
  <si>
    <t>Census Tract 4080.06, Los Angeles County, California</t>
  </si>
  <si>
    <t>Census Tract 4081.33, Los Angeles County, California</t>
  </si>
  <si>
    <t>Census Tract 4081.34, Los Angeles County, California</t>
  </si>
  <si>
    <t>Census Tract 4081.35, Los Angeles County, California</t>
  </si>
  <si>
    <t>Census Tract 4081.36, Los Angeles County, California</t>
  </si>
  <si>
    <t>Census Tract 4081.37, Los Angeles County, California</t>
  </si>
  <si>
    <t>Census Tract 4081.38, Los Angeles County, California</t>
  </si>
  <si>
    <t>Census Tract 4081.39, Los Angeles County, California</t>
  </si>
  <si>
    <t>Census Tract 4081.40, Los Angeles County, California</t>
  </si>
  <si>
    <t>Census Tract 4081.41, Los Angeles County, California</t>
  </si>
  <si>
    <t>Census Tract 4082.02, Los Angeles County, California</t>
  </si>
  <si>
    <t>Census Tract 4082.11, Los Angeles County, California</t>
  </si>
  <si>
    <t>Census Tract 4082.12, Los Angeles County, California</t>
  </si>
  <si>
    <t>Census Tract 4083.01, Los Angeles County, California</t>
  </si>
  <si>
    <t>Census Tract 4083.02, Los Angeles County, California</t>
  </si>
  <si>
    <t>Census Tract 4083.03, Los Angeles County, California</t>
  </si>
  <si>
    <t>Census Tract 4084.01, Los Angeles County, California</t>
  </si>
  <si>
    <t>Census Tract 4084.02, Los Angeles County, California</t>
  </si>
  <si>
    <t>Census Tract 4085.01, Los Angeles County, California</t>
  </si>
  <si>
    <t>Census Tract 4085.03, Los Angeles County, California</t>
  </si>
  <si>
    <t>Census Tract 4085.04, Los Angeles County, California</t>
  </si>
  <si>
    <t>Census Tract 4085.05, Los Angeles County, California</t>
  </si>
  <si>
    <t>Census Tract 4086.23, Los Angeles County, California</t>
  </si>
  <si>
    <t>Census Tract 4086.24, Los Angeles County, California</t>
  </si>
  <si>
    <t>Census Tract 4086.25, Los Angeles County, California</t>
  </si>
  <si>
    <t>Census Tract 4086.26, Los Angeles County, California</t>
  </si>
  <si>
    <t>Census Tract 4086.27, Los Angeles County, California</t>
  </si>
  <si>
    <t>Census Tract 4086.28, Los Angeles County, California</t>
  </si>
  <si>
    <t>Census Tract 4086.29, Los Angeles County, California</t>
  </si>
  <si>
    <t>Census Tract 4086.30, Los Angeles County, California</t>
  </si>
  <si>
    <t>Census Tract 4086.31, Los Angeles County, California</t>
  </si>
  <si>
    <t>Census Tract 4087.03, Los Angeles County, California</t>
  </si>
  <si>
    <t>Census Tract 4087.04, Los Angeles County, California</t>
  </si>
  <si>
    <t>Census Tract 4087.05, Los Angeles County, California</t>
  </si>
  <si>
    <t>Census Tract 4087.06, Los Angeles County, California</t>
  </si>
  <si>
    <t>Census Tract 4087.22, Los Angeles County, California</t>
  </si>
  <si>
    <t>Census Tract 4087.23, Los Angeles County, California</t>
  </si>
  <si>
    <t>Census Tract 4087.24, Los Angeles County, California</t>
  </si>
  <si>
    <t>Census Tract 4088, Los Angeles County, California</t>
  </si>
  <si>
    <t>Census Tract 4300.02, Los Angeles County, California</t>
  </si>
  <si>
    <t>Census Tract 4300.03, Los Angeles County, California</t>
  </si>
  <si>
    <t>Census Tract 4301.01, Los Angeles County, California</t>
  </si>
  <si>
    <t>Census Tract 4301.02, Los Angeles County, California</t>
  </si>
  <si>
    <t>Census Tract 4302, Los Angeles County, California</t>
  </si>
  <si>
    <t>Census Tract 4303.01, Los Angeles County, California</t>
  </si>
  <si>
    <t>Census Tract 4303.02, Los Angeles County, California</t>
  </si>
  <si>
    <t>Census Tract 4304, Los Angeles County, California</t>
  </si>
  <si>
    <t>Census Tract 4305.01, Los Angeles County, California</t>
  </si>
  <si>
    <t>Census Tract 4305.02, Los Angeles County, California</t>
  </si>
  <si>
    <t>Census Tract 4306, Los Angeles County, California</t>
  </si>
  <si>
    <t>Census Tract 4307.01, Los Angeles County, California</t>
  </si>
  <si>
    <t>Census Tract 4307.21, Los Angeles County, California</t>
  </si>
  <si>
    <t>Census Tract 4307.23, Los Angeles County, California</t>
  </si>
  <si>
    <t>Census Tract 4307.24, Los Angeles County, California</t>
  </si>
  <si>
    <t>Census Tract 4308.01, Los Angeles County, California</t>
  </si>
  <si>
    <t>Census Tract 4308.02, Los Angeles County, California</t>
  </si>
  <si>
    <t>Census Tract 4308.03, Los Angeles County, California</t>
  </si>
  <si>
    <t>Census Tract 4309.01, Los Angeles County, California</t>
  </si>
  <si>
    <t>Census Tract 4309.02, Los Angeles County, California</t>
  </si>
  <si>
    <t>Census Tract 4310.01, Los Angeles County, California</t>
  </si>
  <si>
    <t>Census Tract 4310.02, Los Angeles County, California</t>
  </si>
  <si>
    <t>Census Tract 4311, Los Angeles County, California</t>
  </si>
  <si>
    <t>Census Tract 4312, Los Angeles County, California</t>
  </si>
  <si>
    <t>Census Tract 4313, Los Angeles County, California</t>
  </si>
  <si>
    <t>Census Tract 4314, Los Angeles County, California</t>
  </si>
  <si>
    <t>Census Tract 4315.01, Los Angeles County, California</t>
  </si>
  <si>
    <t>Census Tract 4315.02, Los Angeles County, California</t>
  </si>
  <si>
    <t>Census Tract 4316, Los Angeles County, California</t>
  </si>
  <si>
    <t>Census Tract 4317, Los Angeles County, California</t>
  </si>
  <si>
    <t>Census Tract 4318, Los Angeles County, California</t>
  </si>
  <si>
    <t>Census Tract 4319, Los Angeles County, California</t>
  </si>
  <si>
    <t>Census Tract 4320, Los Angeles County, California</t>
  </si>
  <si>
    <t>Census Tract 4321.01, Los Angeles County, California</t>
  </si>
  <si>
    <t>Census Tract 4321.02, Los Angeles County, California</t>
  </si>
  <si>
    <t>Census Tract 4322.01, Los Angeles County, California</t>
  </si>
  <si>
    <t>Census Tract 4322.02, Los Angeles County, California</t>
  </si>
  <si>
    <t>Census Tract 4323, Los Angeles County, California</t>
  </si>
  <si>
    <t>Census Tract 4324.01, Los Angeles County, California</t>
  </si>
  <si>
    <t>Census Tract 4324.02, Los Angeles County, California</t>
  </si>
  <si>
    <t>Census Tract 4325, Los Angeles County, California</t>
  </si>
  <si>
    <t>Census Tract 4326.01, Los Angeles County, California</t>
  </si>
  <si>
    <t>Census Tract 4326.02, Los Angeles County, California</t>
  </si>
  <si>
    <t>Census Tract 4327, Los Angeles County, California</t>
  </si>
  <si>
    <t>Census Tract 4328.01, Los Angeles County, California</t>
  </si>
  <si>
    <t>Census Tract 4328.02, Los Angeles County, California</t>
  </si>
  <si>
    <t>Census Tract 4329.01, Los Angeles County, California</t>
  </si>
  <si>
    <t>Census Tract 4329.02, Los Angeles County, California</t>
  </si>
  <si>
    <t>Census Tract 4331.01, Los Angeles County, California</t>
  </si>
  <si>
    <t>Census Tract 4331.02, Los Angeles County, California</t>
  </si>
  <si>
    <t>Census Tract 4332, Los Angeles County, California</t>
  </si>
  <si>
    <t>Census Tract 4333.02, Los Angeles County, California</t>
  </si>
  <si>
    <t>Census Tract 4333.04, Los Angeles County, California</t>
  </si>
  <si>
    <t>Census Tract 4333.05, Los Angeles County, California</t>
  </si>
  <si>
    <t>Census Tract 4333.06, Los Angeles County, California</t>
  </si>
  <si>
    <t>Census Tract 4333.07, Los Angeles County, California</t>
  </si>
  <si>
    <t>Census Tract 4334.01, Los Angeles County, California</t>
  </si>
  <si>
    <t>Census Tract 4334.02, Los Angeles County, California</t>
  </si>
  <si>
    <t>Census Tract 4334.03, Los Angeles County, California</t>
  </si>
  <si>
    <t>Census Tract 4335.01, Los Angeles County, California</t>
  </si>
  <si>
    <t>Census Tract 4335.03, Los Angeles County, California</t>
  </si>
  <si>
    <t>Census Tract 4335.04, Los Angeles County, California</t>
  </si>
  <si>
    <t>Census Tract 4336.01, Los Angeles County, California</t>
  </si>
  <si>
    <t>Census Tract 4336.02, Los Angeles County, California</t>
  </si>
  <si>
    <t>Census Tract 4337, Los Angeles County, California</t>
  </si>
  <si>
    <t>Census Tract 4338.01, Los Angeles County, California</t>
  </si>
  <si>
    <t>Census Tract 4338.02, Los Angeles County, California</t>
  </si>
  <si>
    <t>Census Tract 4339.01, Los Angeles County, California</t>
  </si>
  <si>
    <t>Census Tract 4339.02, Los Angeles County, California</t>
  </si>
  <si>
    <t>Census Tract 4340.01, Los Angeles County, California</t>
  </si>
  <si>
    <t>Census Tract 4340.03, Los Angeles County, California</t>
  </si>
  <si>
    <t>Census Tract 4340.04, Los Angeles County, California</t>
  </si>
  <si>
    <t>Census Tract 4600, Los Angeles County, California</t>
  </si>
  <si>
    <t>Census Tract 4601, Los Angeles County, California</t>
  </si>
  <si>
    <t>Census Tract 4602, Los Angeles County, California</t>
  </si>
  <si>
    <t>Census Tract 4603.01, Los Angeles County, California</t>
  </si>
  <si>
    <t>Census Tract 4603.02, Los Angeles County, California</t>
  </si>
  <si>
    <t>Census Tract 4604.01, Los Angeles County, California</t>
  </si>
  <si>
    <t>Census Tract 4605.01, Los Angeles County, California</t>
  </si>
  <si>
    <t>Census Tract 4605.02, Los Angeles County, California</t>
  </si>
  <si>
    <t>Census Tract 4606, Los Angeles County, California</t>
  </si>
  <si>
    <t>Census Tract 4607, Los Angeles County, California</t>
  </si>
  <si>
    <t>Census Tract 4608, Los Angeles County, California</t>
  </si>
  <si>
    <t>Census Tract 4609, Los Angeles County, California</t>
  </si>
  <si>
    <t>Census Tract 4610, Los Angeles County, California</t>
  </si>
  <si>
    <t>Census Tract 4611, Los Angeles County, California</t>
  </si>
  <si>
    <t>Census Tract 4612, Los Angeles County, California</t>
  </si>
  <si>
    <t>Census Tract 4613, Los Angeles County, California</t>
  </si>
  <si>
    <t>Census Tract 4614, Los Angeles County, California</t>
  </si>
  <si>
    <t>Census Tract 4615.01, Los Angeles County, California</t>
  </si>
  <si>
    <t>Census Tract 4615.02, Los Angeles County, California</t>
  </si>
  <si>
    <t>Census Tract 4616, Los Angeles County, California</t>
  </si>
  <si>
    <t>Census Tract 4617, Los Angeles County, California</t>
  </si>
  <si>
    <t>Census Tract 4619.01, Los Angeles County, California</t>
  </si>
  <si>
    <t>Census Tract 4619.02, Los Angeles County, California</t>
  </si>
  <si>
    <t>Census Tract 4620.01, Los Angeles County, California</t>
  </si>
  <si>
    <t>Census Tract 4620.02, Los Angeles County, California</t>
  </si>
  <si>
    <t>Census Tract 4621, Los Angeles County, California</t>
  </si>
  <si>
    <t>Census Tract 4622.01, Los Angeles County, California</t>
  </si>
  <si>
    <t>Census Tract 4622.02, Los Angeles County, California</t>
  </si>
  <si>
    <t>Census Tract 4623.01, Los Angeles County, California</t>
  </si>
  <si>
    <t>Census Tract 4623.02, Los Angeles County, California</t>
  </si>
  <si>
    <t>Census Tract 4624, Los Angeles County, California</t>
  </si>
  <si>
    <t>Census Tract 4625, Los Angeles County, California</t>
  </si>
  <si>
    <t>Census Tract 4626, Los Angeles County, California</t>
  </si>
  <si>
    <t>Census Tract 4627, Los Angeles County, California</t>
  </si>
  <si>
    <t>Census Tract 4628, Los Angeles County, California</t>
  </si>
  <si>
    <t>Census Tract 4629, Los Angeles County, California</t>
  </si>
  <si>
    <t>Census Tract 4630, Los Angeles County, California</t>
  </si>
  <si>
    <t>Census Tract 4631.01, Los Angeles County, California</t>
  </si>
  <si>
    <t>Census Tract 4631.02, Los Angeles County, California</t>
  </si>
  <si>
    <t>Census Tract 4632, Los Angeles County, California</t>
  </si>
  <si>
    <t>Census Tract 4633, Los Angeles County, California</t>
  </si>
  <si>
    <t>Census Tract 4634, Los Angeles County, California</t>
  </si>
  <si>
    <t>Census Tract 4635, Los Angeles County, California</t>
  </si>
  <si>
    <t>Census Tract 4636.01, Los Angeles County, California</t>
  </si>
  <si>
    <t>Census Tract 4636.02, Los Angeles County, California</t>
  </si>
  <si>
    <t>Census Tract 4637, Los Angeles County, California</t>
  </si>
  <si>
    <t>Census Tract 4638, Los Angeles County, California</t>
  </si>
  <si>
    <t>Census Tract 4639, Los Angeles County, California</t>
  </si>
  <si>
    <t>Census Tract 4640, Los Angeles County, California</t>
  </si>
  <si>
    <t>Census Tract 4641, Los Angeles County, California</t>
  </si>
  <si>
    <t>Census Tract 4642, Los Angeles County, California</t>
  </si>
  <si>
    <t>Census Tract 4800.02, Los Angeles County, California</t>
  </si>
  <si>
    <t>Census Tract 4800.11, Los Angeles County, California</t>
  </si>
  <si>
    <t>Census Tract 4800.12, Los Angeles County, California</t>
  </si>
  <si>
    <t>Census Tract 4801.01, Los Angeles County, California</t>
  </si>
  <si>
    <t>Census Tract 4801.02, Los Angeles County, California</t>
  </si>
  <si>
    <t>Census Tract 4802.01, Los Angeles County, California</t>
  </si>
  <si>
    <t>Census Tract 4802.02, Los Angeles County, California</t>
  </si>
  <si>
    <t>Census Tract 4803.02, Los Angeles County, California</t>
  </si>
  <si>
    <t>Census Tract 4803.03, Los Angeles County, California</t>
  </si>
  <si>
    <t>Census Tract 4803.04, Los Angeles County, California</t>
  </si>
  <si>
    <t>Census Tract 4804, Los Angeles County, California</t>
  </si>
  <si>
    <t>Census Tract 4805, Los Angeles County, California</t>
  </si>
  <si>
    <t>Census Tract 4806, Los Angeles County, California</t>
  </si>
  <si>
    <t>Census Tract 4807.02, Los Angeles County, California</t>
  </si>
  <si>
    <t>Census Tract 4807.03, Los Angeles County, California</t>
  </si>
  <si>
    <t>Census Tract 4807.04, Los Angeles County, California</t>
  </si>
  <si>
    <t>Census Tract 4808.02, Los Angeles County, California</t>
  </si>
  <si>
    <t>Census Tract 4808.03, Los Angeles County, California</t>
  </si>
  <si>
    <t>Census Tract 4808.04, Los Angeles County, California</t>
  </si>
  <si>
    <t>Census Tract 4809.01, Los Angeles County, California</t>
  </si>
  <si>
    <t>Census Tract 4809.02, Los Angeles County, California</t>
  </si>
  <si>
    <t>Census Tract 4809.03, Los Angeles County, California</t>
  </si>
  <si>
    <t>Census Tract 4810.01, Los Angeles County, California</t>
  </si>
  <si>
    <t>Census Tract 4810.02, Los Angeles County, California</t>
  </si>
  <si>
    <t>Census Tract 4811.01, Los Angeles County, California</t>
  </si>
  <si>
    <t>Census Tract 4811.02, Los Angeles County, California</t>
  </si>
  <si>
    <t>Census Tract 4811.03, Los Angeles County, California</t>
  </si>
  <si>
    <t>Census Tract 4812.01, Los Angeles County, California</t>
  </si>
  <si>
    <t>Census Tract 4812.02, Los Angeles County, California</t>
  </si>
  <si>
    <t>Census Tract 4813, Los Angeles County, California</t>
  </si>
  <si>
    <t>Census Tract 4814.01, Los Angeles County, California</t>
  </si>
  <si>
    <t>Census Tract 4814.02, Los Angeles County, California</t>
  </si>
  <si>
    <t>Census Tract 4815, Los Angeles County, California</t>
  </si>
  <si>
    <t>Census Tract 4816.03, Los Angeles County, California</t>
  </si>
  <si>
    <t>Census Tract 4816.04, Los Angeles County, California</t>
  </si>
  <si>
    <t>Census Tract 4816.05, Los Angeles County, California</t>
  </si>
  <si>
    <t>Census Tract 4816.06, Los Angeles County, California</t>
  </si>
  <si>
    <t>Census Tract 4817.11, Los Angeles County, California</t>
  </si>
  <si>
    <t>Census Tract 4817.12, Los Angeles County, California</t>
  </si>
  <si>
    <t>Census Tract 4817.13, Los Angeles County, California</t>
  </si>
  <si>
    <t>Census Tract 4817.14, Los Angeles County, California</t>
  </si>
  <si>
    <t>Census Tract 4818, Los Angeles County, California</t>
  </si>
  <si>
    <t>Census Tract 4819.01, Los Angeles County, California</t>
  </si>
  <si>
    <t>Census Tract 4819.02, Los Angeles County, California</t>
  </si>
  <si>
    <t>Census Tract 4820.01, Los Angeles County, California</t>
  </si>
  <si>
    <t>Census Tract 4820.02, Los Angeles County, California</t>
  </si>
  <si>
    <t>Census Tract 4821.01, Los Angeles County, California</t>
  </si>
  <si>
    <t>Census Tract 4821.02, Los Angeles County, California</t>
  </si>
  <si>
    <t>Census Tract 4822.01, Los Angeles County, California</t>
  </si>
  <si>
    <t>Census Tract 4822.02, Los Angeles County, California</t>
  </si>
  <si>
    <t>Census Tract 4823.01, Los Angeles County, California</t>
  </si>
  <si>
    <t>Census Tract 4823.03, Los Angeles County, California</t>
  </si>
  <si>
    <t>Census Tract 4823.04, Los Angeles County, California</t>
  </si>
  <si>
    <t>Census Tract 4824.01, Los Angeles County, California</t>
  </si>
  <si>
    <t>Census Tract 4824.02, Los Angeles County, California</t>
  </si>
  <si>
    <t>Census Tract 4825.02, Los Angeles County, California</t>
  </si>
  <si>
    <t>Census Tract 4825.03, Los Angeles County, California</t>
  </si>
  <si>
    <t>Census Tract 4825.21, Los Angeles County, California</t>
  </si>
  <si>
    <t>Census Tract 4825.22, Los Angeles County, California</t>
  </si>
  <si>
    <t>Census Tract 4826, Los Angeles County, California</t>
  </si>
  <si>
    <t>Census Tract 4827.01, Los Angeles County, California</t>
  </si>
  <si>
    <t>Census Tract 4827.02, Los Angeles County, California</t>
  </si>
  <si>
    <t>Census Tract 4828, Los Angeles County, California</t>
  </si>
  <si>
    <t>Census Tract 5001, Los Angeles County, California</t>
  </si>
  <si>
    <t>Census Tract 5002.01, Los Angeles County, California</t>
  </si>
  <si>
    <t>Census Tract 5002.02, Los Angeles County, California</t>
  </si>
  <si>
    <t>Census Tract 5003, Los Angeles County, California</t>
  </si>
  <si>
    <t>Census Tract 5004.02, Los Angeles County, California</t>
  </si>
  <si>
    <t>Census Tract 5004.03, Los Angeles County, California</t>
  </si>
  <si>
    <t>Census Tract 5004.04, Los Angeles County, California</t>
  </si>
  <si>
    <t>Census Tract 5005, Los Angeles County, California</t>
  </si>
  <si>
    <t>Census Tract 5006, Los Angeles County, California</t>
  </si>
  <si>
    <t>Census Tract 5007, Los Angeles County, California</t>
  </si>
  <si>
    <t>Census Tract 5008, Los Angeles County, California</t>
  </si>
  <si>
    <t>Census Tract 5009, Los Angeles County, California</t>
  </si>
  <si>
    <t>Census Tract 5010.01, Los Angeles County, California</t>
  </si>
  <si>
    <t>Census Tract 5010.02, Los Angeles County, California</t>
  </si>
  <si>
    <t>Census Tract 5012, Los Angeles County, California</t>
  </si>
  <si>
    <t>Census Tract 5013, Los Angeles County, California</t>
  </si>
  <si>
    <t>Census Tract 5014, Los Angeles County, California</t>
  </si>
  <si>
    <t>Census Tract 5015.01, Los Angeles County, California</t>
  </si>
  <si>
    <t>Census Tract 5015.03, Los Angeles County, California</t>
  </si>
  <si>
    <t>Census Tract 5015.04, Los Angeles County, California</t>
  </si>
  <si>
    <t>Census Tract 5016, Los Angeles County, California</t>
  </si>
  <si>
    <t>Census Tract 5017, Los Angeles County, California</t>
  </si>
  <si>
    <t>Census Tract 5018.02, Los Angeles County, California</t>
  </si>
  <si>
    <t>Census Tract 5018.03, Los Angeles County, California</t>
  </si>
  <si>
    <t>Census Tract 5018.04, Los Angeles County, California</t>
  </si>
  <si>
    <t>Census Tract 5019, Los Angeles County, California</t>
  </si>
  <si>
    <t>Census Tract 5020.03, Los Angeles County, California</t>
  </si>
  <si>
    <t>Census Tract 5020.04, Los Angeles County, California</t>
  </si>
  <si>
    <t>Census Tract 5020.05, Los Angeles County, California</t>
  </si>
  <si>
    <t>Census Tract 5021, Los Angeles County, California</t>
  </si>
  <si>
    <t>Census Tract 5022, Los Angeles County, California</t>
  </si>
  <si>
    <t>Census Tract 5023.01, Los Angeles County, California</t>
  </si>
  <si>
    <t>Census Tract 5023.02, Los Angeles County, California</t>
  </si>
  <si>
    <t>Census Tract 5024.01, Los Angeles County, California</t>
  </si>
  <si>
    <t>Census Tract 5024.02, Los Angeles County, California</t>
  </si>
  <si>
    <t>Census Tract 5025, Los Angeles County, California</t>
  </si>
  <si>
    <t>Census Tract 5026.01, Los Angeles County, California</t>
  </si>
  <si>
    <t>Census Tract 5026.02, Los Angeles County, California</t>
  </si>
  <si>
    <t>Census Tract 5027, Los Angeles County, California</t>
  </si>
  <si>
    <t>Census Tract 5028.01, Los Angeles County, California</t>
  </si>
  <si>
    <t>Census Tract 5028.02, Los Angeles County, California</t>
  </si>
  <si>
    <t>Census Tract 5029.01, Los Angeles County, California</t>
  </si>
  <si>
    <t>Census Tract 5029.02, Los Angeles County, California</t>
  </si>
  <si>
    <t>Census Tract 5030, Los Angeles County, California</t>
  </si>
  <si>
    <t>Census Tract 5031.03, Los Angeles County, California</t>
  </si>
  <si>
    <t>Census Tract 5031.04, Los Angeles County, California</t>
  </si>
  <si>
    <t>Census Tract 5031.05, Los Angeles County, California</t>
  </si>
  <si>
    <t>Census Tract 5031.06, Los Angeles County, California</t>
  </si>
  <si>
    <t>Census Tract 5032.01, Los Angeles County, California</t>
  </si>
  <si>
    <t>Census Tract 5032.02, Los Angeles County, California</t>
  </si>
  <si>
    <t>Census Tract 5033.01, Los Angeles County, California</t>
  </si>
  <si>
    <t>Census Tract 5033.02, Los Angeles County, California</t>
  </si>
  <si>
    <t>Census Tract 5034.01, Los Angeles County, California</t>
  </si>
  <si>
    <t>Census Tract 5034.02, Los Angeles County, California</t>
  </si>
  <si>
    <t>Census Tract 5035.01, Los Angeles County, California</t>
  </si>
  <si>
    <t>Census Tract 5035.02, Los Angeles County, California</t>
  </si>
  <si>
    <t>Census Tract 5036.01, Los Angeles County, California</t>
  </si>
  <si>
    <t>Census Tract 5036.02, Los Angeles County, California</t>
  </si>
  <si>
    <t>Census Tract 5037.01, Los Angeles County, California</t>
  </si>
  <si>
    <t>Census Tract 5037.02, Los Angeles County, California</t>
  </si>
  <si>
    <t>Census Tract 5037.03, Los Angeles County, California</t>
  </si>
  <si>
    <t>Census Tract 5038.01, Los Angeles County, California</t>
  </si>
  <si>
    <t>Census Tract 5038.02, Los Angeles County, California</t>
  </si>
  <si>
    <t>Census Tract 5039.01, Los Angeles County, California</t>
  </si>
  <si>
    <t>Census Tract 5039.02, Los Angeles County, California</t>
  </si>
  <si>
    <t>Census Tract 5040.01, Los Angeles County, California</t>
  </si>
  <si>
    <t>Census Tract 5040.02, Los Angeles County, California</t>
  </si>
  <si>
    <t>Census Tract 5041.01, Los Angeles County, California</t>
  </si>
  <si>
    <t>Census Tract 5041.02, Los Angeles County, California</t>
  </si>
  <si>
    <t>Census Tract 5300.03, Los Angeles County, California</t>
  </si>
  <si>
    <t>Census Tract 5300.04, Los Angeles County, California</t>
  </si>
  <si>
    <t>Census Tract 5300.05, Los Angeles County, California</t>
  </si>
  <si>
    <t>Census Tract 5300.06, Los Angeles County, California</t>
  </si>
  <si>
    <t>Census Tract 5301.01, Los Angeles County, California</t>
  </si>
  <si>
    <t>Census Tract 5301.02, Los Angeles County, California</t>
  </si>
  <si>
    <t>Census Tract 5302.02, Los Angeles County, California</t>
  </si>
  <si>
    <t>Census Tract 5302.03, Los Angeles County, California</t>
  </si>
  <si>
    <t>Census Tract 5302.04, Los Angeles County, California</t>
  </si>
  <si>
    <t>Census Tract 5303.01, Los Angeles County, California</t>
  </si>
  <si>
    <t>Census Tract 5303.02, Los Angeles County, California</t>
  </si>
  <si>
    <t>Census Tract 5304, Los Angeles County, California</t>
  </si>
  <si>
    <t>Census Tract 5305, Los Angeles County, California</t>
  </si>
  <si>
    <t>Census Tract 5306.01, Los Angeles County, California</t>
  </si>
  <si>
    <t>Census Tract 5306.02, Los Angeles County, California</t>
  </si>
  <si>
    <t>Census Tract 5307, Los Angeles County, California</t>
  </si>
  <si>
    <t>Census Tract 5308.01, Los Angeles County, California</t>
  </si>
  <si>
    <t>Census Tract 5308.02, Los Angeles County, California</t>
  </si>
  <si>
    <t>Census Tract 5309.01, Los Angeles County, California</t>
  </si>
  <si>
    <t>Census Tract 5309.02, Los Angeles County, California</t>
  </si>
  <si>
    <t>Census Tract 5310, Los Angeles County, California</t>
  </si>
  <si>
    <t>Census Tract 5311.01, Los Angeles County, California</t>
  </si>
  <si>
    <t>Census Tract 5311.02, Los Angeles County, California</t>
  </si>
  <si>
    <t>Census Tract 5312.01, Los Angeles County, California</t>
  </si>
  <si>
    <t>Census Tract 5312.02, Los Angeles County, California</t>
  </si>
  <si>
    <t>Census Tract 5313.01, Los Angeles County, California</t>
  </si>
  <si>
    <t>Census Tract 5313.02, Los Angeles County, California</t>
  </si>
  <si>
    <t>Census Tract 5315.02, Los Angeles County, California</t>
  </si>
  <si>
    <t>Census Tract 5315.03, Los Angeles County, California</t>
  </si>
  <si>
    <t>Census Tract 5315.04, Los Angeles County, California</t>
  </si>
  <si>
    <t>Census Tract 5316.02, Los Angeles County, California</t>
  </si>
  <si>
    <t>Census Tract 5316.03, Los Angeles County, California</t>
  </si>
  <si>
    <t>Census Tract 5316.04, Los Angeles County, California</t>
  </si>
  <si>
    <t>Census Tract 5317.01, Los Angeles County, California</t>
  </si>
  <si>
    <t>Census Tract 5317.02, Los Angeles County, California</t>
  </si>
  <si>
    <t>Census Tract 5318, Los Angeles County, California</t>
  </si>
  <si>
    <t>Census Tract 5319.01, Los Angeles County, California</t>
  </si>
  <si>
    <t>Census Tract 5319.02, Los Angeles County, California</t>
  </si>
  <si>
    <t>Census Tract 5320.01, Los Angeles County, California</t>
  </si>
  <si>
    <t>Census Tract 5320.02, Los Angeles County, California</t>
  </si>
  <si>
    <t>Census Tract 5321.01, Los Angeles County, California</t>
  </si>
  <si>
    <t>Census Tract 5321.02, Los Angeles County, California</t>
  </si>
  <si>
    <t>Census Tract 5322, Los Angeles County, California</t>
  </si>
  <si>
    <t>Census Tract 5323.02, Los Angeles County, California</t>
  </si>
  <si>
    <t>Census Tract 5323.03, Los Angeles County, California</t>
  </si>
  <si>
    <t>Census Tract 5323.04, Los Angeles County, California</t>
  </si>
  <si>
    <t>Census Tract 5324, Los Angeles County, California</t>
  </si>
  <si>
    <t>Census Tract 5325, Los Angeles County, California</t>
  </si>
  <si>
    <t>Census Tract 5326.03, Los Angeles County, California</t>
  </si>
  <si>
    <t>Census Tract 5326.04, Los Angeles County, California</t>
  </si>
  <si>
    <t>Census Tract 5326.05, Los Angeles County, California</t>
  </si>
  <si>
    <t>Census Tract 5326.06, Los Angeles County, California</t>
  </si>
  <si>
    <t>Census Tract 5327, Los Angeles County, California</t>
  </si>
  <si>
    <t>Census Tract 5328, Los Angeles County, California</t>
  </si>
  <si>
    <t>Census Tract 5329, Los Angeles County, California</t>
  </si>
  <si>
    <t>Census Tract 5330.01, Los Angeles County, California</t>
  </si>
  <si>
    <t>Census Tract 5330.02, Los Angeles County, California</t>
  </si>
  <si>
    <t>Census Tract 5331.03, Los Angeles County, California</t>
  </si>
  <si>
    <t>Census Tract 5331.04, Los Angeles County, California</t>
  </si>
  <si>
    <t>Census Tract 5331.05, Los Angeles County, California</t>
  </si>
  <si>
    <t>Census Tract 5331.06, Los Angeles County, California</t>
  </si>
  <si>
    <t>Census Tract 5331.07, Los Angeles County, California</t>
  </si>
  <si>
    <t>Census Tract 5332.01, Los Angeles County, California</t>
  </si>
  <si>
    <t>Census Tract 5332.02, Los Angeles County, California</t>
  </si>
  <si>
    <t>Census Tract 5332.03, Los Angeles County, California</t>
  </si>
  <si>
    <t>Census Tract 5333, Los Angeles County, California</t>
  </si>
  <si>
    <t>Census Tract 5334.01, Los Angeles County, California</t>
  </si>
  <si>
    <t>Census Tract 5334.02, Los Angeles County, California</t>
  </si>
  <si>
    <t>Census Tract 5334.03, Los Angeles County, California</t>
  </si>
  <si>
    <t>Census Tract 5335.01, Los Angeles County, California</t>
  </si>
  <si>
    <t>Census Tract 5335.02, Los Angeles County, California</t>
  </si>
  <si>
    <t>Census Tract 5335.03, Los Angeles County, California</t>
  </si>
  <si>
    <t>Census Tract 5336.01, Los Angeles County, California</t>
  </si>
  <si>
    <t>Census Tract 5336.02, Los Angeles County, California</t>
  </si>
  <si>
    <t>Census Tract 5336.03, Los Angeles County, California</t>
  </si>
  <si>
    <t>Census Tract 5337.01, Los Angeles County, California</t>
  </si>
  <si>
    <t>Census Tract 5337.02, Los Angeles County, California</t>
  </si>
  <si>
    <t>Census Tract 5337.03, Los Angeles County, California</t>
  </si>
  <si>
    <t>Census Tract 5338.03, Los Angeles County, California</t>
  </si>
  <si>
    <t>Census Tract 5338.04, Los Angeles County, California</t>
  </si>
  <si>
    <t>Census Tract 5338.05, Los Angeles County, California</t>
  </si>
  <si>
    <t>Census Tract 5338.06, Los Angeles County, California</t>
  </si>
  <si>
    <t>Census Tract 5339.01, Los Angeles County, California</t>
  </si>
  <si>
    <t>Census Tract 5339.02, Los Angeles County, California</t>
  </si>
  <si>
    <t>Census Tract 5340.01, Los Angeles County, California</t>
  </si>
  <si>
    <t>Census Tract 5340.02, Los Angeles County, California</t>
  </si>
  <si>
    <t>Census Tract 5341.01, Los Angeles County, California</t>
  </si>
  <si>
    <t>Census Tract 5341.02, Los Angeles County, California</t>
  </si>
  <si>
    <t>Census Tract 5342.01, Los Angeles County, California</t>
  </si>
  <si>
    <t>Census Tract 5342.02, Los Angeles County, California</t>
  </si>
  <si>
    <t>Census Tract 5342.03, Los Angeles County, California</t>
  </si>
  <si>
    <t>Census Tract 5343.01, Los Angeles County, California</t>
  </si>
  <si>
    <t>Census Tract 5343.02, Los Angeles County, California</t>
  </si>
  <si>
    <t>Census Tract 5344.03, Los Angeles County, California</t>
  </si>
  <si>
    <t>Census Tract 5344.04, Los Angeles County, California</t>
  </si>
  <si>
    <t>Census Tract 5344.05, Los Angeles County, California</t>
  </si>
  <si>
    <t>Census Tract 5344.06, Los Angeles County, California</t>
  </si>
  <si>
    <t>Census Tract 5345.01, Los Angeles County, California</t>
  </si>
  <si>
    <t>Census Tract 5345.02, Los Angeles County, California</t>
  </si>
  <si>
    <t>Census Tract 5347, Los Angeles County, California</t>
  </si>
  <si>
    <t>Census Tract 5348.02, Los Angeles County, California</t>
  </si>
  <si>
    <t>Census Tract 5348.03, Los Angeles County, California</t>
  </si>
  <si>
    <t>Census Tract 5348.04, Los Angeles County, California</t>
  </si>
  <si>
    <t>Census Tract 5349, Los Angeles County, California</t>
  </si>
  <si>
    <t>Census Tract 5350.01, Los Angeles County, California</t>
  </si>
  <si>
    <t>Census Tract 5350.02, Los Angeles County, California</t>
  </si>
  <si>
    <t>Census Tract 5351.01, Los Angeles County, California</t>
  </si>
  <si>
    <t>Census Tract 5351.02, Los Angeles County, California</t>
  </si>
  <si>
    <t>Census Tract 5352, Los Angeles County, California</t>
  </si>
  <si>
    <t>Census Tract 5353, Los Angeles County, California</t>
  </si>
  <si>
    <t>Census Tract 5354, Los Angeles County, California</t>
  </si>
  <si>
    <t>Census Tract 5355.01, Los Angeles County, California</t>
  </si>
  <si>
    <t>Census Tract 5355.02, Los Angeles County, California</t>
  </si>
  <si>
    <t>Census Tract 5355.03, Los Angeles County, California</t>
  </si>
  <si>
    <t>Census Tract 5356.03, Los Angeles County, California</t>
  </si>
  <si>
    <t>Census Tract 5356.04, Los Angeles County, California</t>
  </si>
  <si>
    <t>Census Tract 5356.05, Los Angeles County, California</t>
  </si>
  <si>
    <t>Census Tract 5356.06, Los Angeles County, California</t>
  </si>
  <si>
    <t>Census Tract 5356.07, Los Angeles County, California</t>
  </si>
  <si>
    <t>Census Tract 5357.01, Los Angeles County, California</t>
  </si>
  <si>
    <t>Census Tract 5357.02, Los Angeles County, California</t>
  </si>
  <si>
    <t>Census Tract 5358.02, Los Angeles County, California</t>
  </si>
  <si>
    <t>Census Tract 5358.03, Los Angeles County, California</t>
  </si>
  <si>
    <t>Census Tract 5358.04, Los Angeles County, California</t>
  </si>
  <si>
    <t>Census Tract 5359.01, Los Angeles County, California</t>
  </si>
  <si>
    <t>Census Tract 5359.02, Los Angeles County, California</t>
  </si>
  <si>
    <t>Census Tract 5360, Los Angeles County, California</t>
  </si>
  <si>
    <t>Census Tract 5361.02, Los Angeles County, California</t>
  </si>
  <si>
    <t>Census Tract 5361.03, Los Angeles County, California</t>
  </si>
  <si>
    <t>Census Tract 5361.04, Los Angeles County, California</t>
  </si>
  <si>
    <t>Census Tract 5362, Los Angeles County, California</t>
  </si>
  <si>
    <t>Census Tract 5400, Los Angeles County, California</t>
  </si>
  <si>
    <t>Census Tract 5401.01, Los Angeles County, California</t>
  </si>
  <si>
    <t>Census Tract 5401.02, Los Angeles County, California</t>
  </si>
  <si>
    <t>Census Tract 5402.01, Los Angeles County, California</t>
  </si>
  <si>
    <t>Census Tract 5402.02, Los Angeles County, California</t>
  </si>
  <si>
    <t>Census Tract 5402.03, Los Angeles County, California</t>
  </si>
  <si>
    <t>Census Tract 5403, Los Angeles County, California</t>
  </si>
  <si>
    <t>Census Tract 5404, Los Angeles County, California</t>
  </si>
  <si>
    <t>Census Tract 5405.01, Los Angeles County, California</t>
  </si>
  <si>
    <t>Census Tract 5405.02, Los Angeles County, California</t>
  </si>
  <si>
    <t>Census Tract 5406, Los Angeles County, California</t>
  </si>
  <si>
    <t>Census Tract 5407, Los Angeles County, California</t>
  </si>
  <si>
    <t>Census Tract 5408, Los Angeles County, California</t>
  </si>
  <si>
    <t>Census Tract 5409.01, Los Angeles County, California</t>
  </si>
  <si>
    <t>Census Tract 5409.02, Los Angeles County, California</t>
  </si>
  <si>
    <t>Census Tract 5410.01, Los Angeles County, California</t>
  </si>
  <si>
    <t>Census Tract 5410.02, Los Angeles County, California</t>
  </si>
  <si>
    <t>Census Tract 5411, Los Angeles County, California</t>
  </si>
  <si>
    <t>Census Tract 5412, Los Angeles County, California</t>
  </si>
  <si>
    <t>Census Tract 5413, Los Angeles County, California</t>
  </si>
  <si>
    <t>Census Tract 5414, Los Angeles County, California</t>
  </si>
  <si>
    <t>Census Tract 5415, Los Angeles County, California</t>
  </si>
  <si>
    <t>Census Tract 5416.03, Los Angeles County, California</t>
  </si>
  <si>
    <t>Census Tract 5416.04, Los Angeles County, California</t>
  </si>
  <si>
    <t>Census Tract 5416.05, Los Angeles County, California</t>
  </si>
  <si>
    <t>Census Tract 5416.06, Los Angeles County, California</t>
  </si>
  <si>
    <t>Census Tract 5417, Los Angeles County, California</t>
  </si>
  <si>
    <t>Census Tract 5418.01, Los Angeles County, California</t>
  </si>
  <si>
    <t>Census Tract 5418.02, Los Angeles County, California</t>
  </si>
  <si>
    <t>Census Tract 5420, Los Angeles County, California</t>
  </si>
  <si>
    <t>Census Tract 5421.03, Los Angeles County, California</t>
  </si>
  <si>
    <t>Census Tract 5421.04, Los Angeles County, California</t>
  </si>
  <si>
    <t>Census Tract 5421.05, Los Angeles County, California</t>
  </si>
  <si>
    <t>Census Tract 5421.06, Los Angeles County, California</t>
  </si>
  <si>
    <t>Census Tract 5422, Los Angeles County, California</t>
  </si>
  <si>
    <t>Census Tract 5424.01, Los Angeles County, California</t>
  </si>
  <si>
    <t>Census Tract 5424.02, Los Angeles County, California</t>
  </si>
  <si>
    <t>Census Tract 5425.01, Los Angeles County, California</t>
  </si>
  <si>
    <t>Census Tract 5425.02, Los Angeles County, California</t>
  </si>
  <si>
    <t>Census Tract 5426.01, Los Angeles County, California</t>
  </si>
  <si>
    <t>Census Tract 5426.02, Los Angeles County, California</t>
  </si>
  <si>
    <t>Census Tract 5427, Los Angeles County, California</t>
  </si>
  <si>
    <t>Census Tract 5428, Los Angeles County, California</t>
  </si>
  <si>
    <t>Census Tract 5429, Los Angeles County, California</t>
  </si>
  <si>
    <t>Census Tract 5430, Los Angeles County, California</t>
  </si>
  <si>
    <t>Census Tract 5431, Los Angeles County, California</t>
  </si>
  <si>
    <t>Census Tract 5432.01, Los Angeles County, California</t>
  </si>
  <si>
    <t>Census Tract 5432.02, Los Angeles County, California</t>
  </si>
  <si>
    <t>Census Tract 5433.04, Los Angeles County, California</t>
  </si>
  <si>
    <t>Census Tract 5433.05, Los Angeles County, California</t>
  </si>
  <si>
    <t>Census Tract 5433.06, Los Angeles County, California</t>
  </si>
  <si>
    <t>Census Tract 5433.21, Los Angeles County, California</t>
  </si>
  <si>
    <t>Census Tract 5433.22, Los Angeles County, California</t>
  </si>
  <si>
    <t>Census Tract 5434, Los Angeles County, California</t>
  </si>
  <si>
    <t>Census Tract 5435.01, Los Angeles County, California</t>
  </si>
  <si>
    <t>Census Tract 5435.02, Los Angeles County, California</t>
  </si>
  <si>
    <t>Census Tract 5435.03, Los Angeles County, California</t>
  </si>
  <si>
    <t>Census Tract 5436.01, Los Angeles County, California</t>
  </si>
  <si>
    <t>Census Tract 5436.02, Los Angeles County, California</t>
  </si>
  <si>
    <t>Census Tract 5436.03, Los Angeles County, California</t>
  </si>
  <si>
    <t>Census Tract 5436.04, Los Angeles County, California</t>
  </si>
  <si>
    <t>Census Tract 5437.01, Los Angeles County, California</t>
  </si>
  <si>
    <t>Census Tract 5437.02, Los Angeles County, California</t>
  </si>
  <si>
    <t>Census Tract 5437.03, Los Angeles County, California</t>
  </si>
  <si>
    <t>Census Tract 5438.01, Los Angeles County, California</t>
  </si>
  <si>
    <t>Census Tract 5438.02, Los Angeles County, California</t>
  </si>
  <si>
    <t>Census Tract 5439.03, Los Angeles County, California</t>
  </si>
  <si>
    <t>Census Tract 5439.05, Los Angeles County, California</t>
  </si>
  <si>
    <t>Census Tract 5440.01, Los Angeles County, California</t>
  </si>
  <si>
    <t>Census Tract 5440.02, Los Angeles County, California</t>
  </si>
  <si>
    <t>Census Tract 5500, Los Angeles County, California</t>
  </si>
  <si>
    <t>Census Tract 5501, Los Angeles County, California</t>
  </si>
  <si>
    <t>Census Tract 5502.01, Los Angeles County, California</t>
  </si>
  <si>
    <t>Census Tract 5502.02, Los Angeles County, California</t>
  </si>
  <si>
    <t>Census Tract 5503, Los Angeles County, California</t>
  </si>
  <si>
    <t>Census Tract 5504, Los Angeles County, California</t>
  </si>
  <si>
    <t>Census Tract 5505, Los Angeles County, California</t>
  </si>
  <si>
    <t>Census Tract 5506.01, Los Angeles County, California</t>
  </si>
  <si>
    <t>Census Tract 5506.02, Los Angeles County, California</t>
  </si>
  <si>
    <t>Census Tract 5507, Los Angeles County, California</t>
  </si>
  <si>
    <t>Census Tract 5508, Los Angeles County, California</t>
  </si>
  <si>
    <t>Census Tract 5509.01, Los Angeles County, California</t>
  </si>
  <si>
    <t>Census Tract 5509.02, Los Angeles County, California</t>
  </si>
  <si>
    <t>Census Tract 5510, Los Angeles County, California</t>
  </si>
  <si>
    <t>Census Tract 5511.01, Los Angeles County, California</t>
  </si>
  <si>
    <t>Census Tract 5511.02, Los Angeles County, California</t>
  </si>
  <si>
    <t>Census Tract 5512.01, Los Angeles County, California</t>
  </si>
  <si>
    <t>Census Tract 5512.02, Los Angeles County, California</t>
  </si>
  <si>
    <t>Census Tract 5513, Los Angeles County, California</t>
  </si>
  <si>
    <t>Census Tract 5514.01, Los Angeles County, California</t>
  </si>
  <si>
    <t>Census Tract 5514.02, Los Angeles County, California</t>
  </si>
  <si>
    <t>Census Tract 5515.01, Los Angeles County, California</t>
  </si>
  <si>
    <t>Census Tract 5515.02, Los Angeles County, California</t>
  </si>
  <si>
    <t>Census Tract 5516, Los Angeles County, California</t>
  </si>
  <si>
    <t>Census Tract 5517, Los Angeles County, California</t>
  </si>
  <si>
    <t>Census Tract 5518, Los Angeles County, California</t>
  </si>
  <si>
    <t>Census Tract 5519, Los Angeles County, California</t>
  </si>
  <si>
    <t>Census Tract 5520.01, Los Angeles County, California</t>
  </si>
  <si>
    <t>Census Tract 5520.02, Los Angeles County, California</t>
  </si>
  <si>
    <t>Census Tract 5521, Los Angeles County, California</t>
  </si>
  <si>
    <t>Census Tract 5522, Los Angeles County, California</t>
  </si>
  <si>
    <t>Census Tract 5523.01, Los Angeles County, California</t>
  </si>
  <si>
    <t>Census Tract 5523.02, Los Angeles County, California</t>
  </si>
  <si>
    <t>Census Tract 5524, Los Angeles County, California</t>
  </si>
  <si>
    <t>Census Tract 5526.01, Los Angeles County, California</t>
  </si>
  <si>
    <t>Census Tract 5526.02, Los Angeles County, California</t>
  </si>
  <si>
    <t>Census Tract 5527, Los Angeles County, California</t>
  </si>
  <si>
    <t>Census Tract 5528, Los Angeles County, California</t>
  </si>
  <si>
    <t>Census Tract 5529, Los Angeles County, California</t>
  </si>
  <si>
    <t>Census Tract 5530, Los Angeles County, California</t>
  </si>
  <si>
    <t>Census Tract 5531, Los Angeles County, California</t>
  </si>
  <si>
    <t>Census Tract 5532, Los Angeles County, California</t>
  </si>
  <si>
    <t>Census Tract 5533, Los Angeles County, California</t>
  </si>
  <si>
    <t>Census Tract 5534, Los Angeles County, California</t>
  </si>
  <si>
    <t>Census Tract 5535.02, Los Angeles County, California</t>
  </si>
  <si>
    <t>Census Tract 5535.03, Los Angeles County, California</t>
  </si>
  <si>
    <t>Census Tract 5535.04, Los Angeles County, California</t>
  </si>
  <si>
    <t>Census Tract 5536.01, Los Angeles County, California</t>
  </si>
  <si>
    <t>Census Tract 5536.02, Los Angeles County, California</t>
  </si>
  <si>
    <t>Census Tract 5537.01, Los Angeles County, California</t>
  </si>
  <si>
    <t>Census Tract 5537.02, Los Angeles County, California</t>
  </si>
  <si>
    <t>Census Tract 5538.01, Los Angeles County, California</t>
  </si>
  <si>
    <t>Census Tract 5538.02, Los Angeles County, California</t>
  </si>
  <si>
    <t>Census Tract 5539.01, Los Angeles County, California</t>
  </si>
  <si>
    <t>Census Tract 5539.02, Los Angeles County, California</t>
  </si>
  <si>
    <t>Census Tract 5540.01, Los Angeles County, California</t>
  </si>
  <si>
    <t>Census Tract 5540.02, Los Angeles County, California</t>
  </si>
  <si>
    <t>Census Tract 5541.01, Los Angeles County, California</t>
  </si>
  <si>
    <t>Census Tract 5541.03, Los Angeles County, California</t>
  </si>
  <si>
    <t>Census Tract 5541.04, Los Angeles County, California</t>
  </si>
  <si>
    <t>Census Tract 5541.05, Los Angeles County, California</t>
  </si>
  <si>
    <t>Census Tract 5542.01, Los Angeles County, California</t>
  </si>
  <si>
    <t>Census Tract 5542.03, Los Angeles County, California</t>
  </si>
  <si>
    <t>Census Tract 5542.04, Los Angeles County, California</t>
  </si>
  <si>
    <t>Census Tract 5543.01, Los Angeles County, California</t>
  </si>
  <si>
    <t>Census Tract 5543.02, Los Angeles County, California</t>
  </si>
  <si>
    <t>Census Tract 5544.03, Los Angeles County, California</t>
  </si>
  <si>
    <t>Census Tract 5544.04, Los Angeles County, California</t>
  </si>
  <si>
    <t>Census Tract 5544.05, Los Angeles County, California</t>
  </si>
  <si>
    <t>Census Tract 5544.06, Los Angeles County, California</t>
  </si>
  <si>
    <t>Census Tract 5545.11, Los Angeles County, California</t>
  </si>
  <si>
    <t>Census Tract 5545.12, Los Angeles County, California</t>
  </si>
  <si>
    <t>Census Tract 5545.13, Los Angeles County, California</t>
  </si>
  <si>
    <t>Census Tract 5545.14, Los Angeles County, California</t>
  </si>
  <si>
    <t>Census Tract 5545.15, Los Angeles County, California</t>
  </si>
  <si>
    <t>Census Tract 5545.16, Los Angeles County, California</t>
  </si>
  <si>
    <t>Census Tract 5545.17, Los Angeles County, California</t>
  </si>
  <si>
    <t>Census Tract 5545.18, Los Angeles County, California</t>
  </si>
  <si>
    <t>Census Tract 5545.19, Los Angeles County, California</t>
  </si>
  <si>
    <t>Census Tract 5545.21, Los Angeles County, California</t>
  </si>
  <si>
    <t>Census Tract 5545.22, Los Angeles County, California</t>
  </si>
  <si>
    <t>Census Tract 5546, Los Angeles County, California</t>
  </si>
  <si>
    <t>Census Tract 5547, Los Angeles County, California</t>
  </si>
  <si>
    <t>Census Tract 5548.01, Los Angeles County, California</t>
  </si>
  <si>
    <t>Census Tract 5548.02, Los Angeles County, California</t>
  </si>
  <si>
    <t>Census Tract 5549, Los Angeles County, California</t>
  </si>
  <si>
    <t>Census Tract 5550.01, Los Angeles County, California</t>
  </si>
  <si>
    <t>Census Tract 5550.02, Los Angeles County, California</t>
  </si>
  <si>
    <t>Census Tract 5551.02, Los Angeles County, California</t>
  </si>
  <si>
    <t>Census Tract 5551.03, Los Angeles County, California</t>
  </si>
  <si>
    <t>Census Tract 5551.04, Los Angeles County, California</t>
  </si>
  <si>
    <t>Census Tract 5552.02, Los Angeles County, California</t>
  </si>
  <si>
    <t>Census Tract 5552.11, Los Angeles County, California</t>
  </si>
  <si>
    <t>Census Tract 5552.12, Los Angeles County, California</t>
  </si>
  <si>
    <t>Census Tract 5700.01, Los Angeles County, California</t>
  </si>
  <si>
    <t>Census Tract 5700.02, Los Angeles County, California</t>
  </si>
  <si>
    <t>Census Tract 5700.03, Los Angeles County, California</t>
  </si>
  <si>
    <t>Census Tract 5701, Los Angeles County, California</t>
  </si>
  <si>
    <t>Census Tract 5702.02, Los Angeles County, California</t>
  </si>
  <si>
    <t>Census Tract 5702.03, Los Angeles County, California</t>
  </si>
  <si>
    <t>Census Tract 5702.04, Los Angeles County, California</t>
  </si>
  <si>
    <t>Census Tract 5703.01, Los Angeles County, California</t>
  </si>
  <si>
    <t>Census Tract 5703.03, Los Angeles County, California</t>
  </si>
  <si>
    <t>Census Tract 5703.04, Los Angeles County, California</t>
  </si>
  <si>
    <t>Census Tract 5704.02, Los Angeles County, California</t>
  </si>
  <si>
    <t>Census Tract 5704.03, Los Angeles County, California</t>
  </si>
  <si>
    <t>Census Tract 5704.04, Los Angeles County, California</t>
  </si>
  <si>
    <t>Census Tract 5705.01, Los Angeles County, California</t>
  </si>
  <si>
    <t>Census Tract 5705.02, Los Angeles County, California</t>
  </si>
  <si>
    <t>Census Tract 5706.01, Los Angeles County, California</t>
  </si>
  <si>
    <t>Census Tract 5706.02, Los Angeles County, California</t>
  </si>
  <si>
    <t>Census Tract 5706.03, Los Angeles County, California</t>
  </si>
  <si>
    <t>Census Tract 5707.01, Los Angeles County, California</t>
  </si>
  <si>
    <t>Census Tract 5707.02, Los Angeles County, California</t>
  </si>
  <si>
    <t>Census Tract 5708, Los Angeles County, California</t>
  </si>
  <si>
    <t>Census Tract 5709.01, Los Angeles County, California</t>
  </si>
  <si>
    <t>Census Tract 5709.02, Los Angeles County, California</t>
  </si>
  <si>
    <t>Census Tract 5710, Los Angeles County, California</t>
  </si>
  <si>
    <t>Census Tract 5711.01, Los Angeles County, California</t>
  </si>
  <si>
    <t>Census Tract 5711.02, Los Angeles County, California</t>
  </si>
  <si>
    <t>Census Tract 5712, Los Angeles County, California</t>
  </si>
  <si>
    <t>Census Tract 5713, Los Angeles County, California</t>
  </si>
  <si>
    <t>Census Tract 5714, Los Angeles County, California</t>
  </si>
  <si>
    <t>Census Tract 5715.02, Los Angeles County, California</t>
  </si>
  <si>
    <t>Census Tract 5715.03, Los Angeles County, California</t>
  </si>
  <si>
    <t>Census Tract 5715.04, Los Angeles County, California</t>
  </si>
  <si>
    <t>Census Tract 5716, Los Angeles County, California</t>
  </si>
  <si>
    <t>Census Tract 5717.01, Los Angeles County, California</t>
  </si>
  <si>
    <t>Census Tract 5717.03, Los Angeles County, California</t>
  </si>
  <si>
    <t>Census Tract 5717.04, Los Angeles County, California</t>
  </si>
  <si>
    <t>Census Tract 5718, Los Angeles County, California</t>
  </si>
  <si>
    <t>Census Tract 5719, Los Angeles County, California</t>
  </si>
  <si>
    <t>Census Tract 5720.01, Los Angeles County, California</t>
  </si>
  <si>
    <t>Census Tract 5720.02, Los Angeles County, California</t>
  </si>
  <si>
    <t>Census Tract 5721, Los Angeles County, California</t>
  </si>
  <si>
    <t>Census Tract 5722.01, Los Angeles County, California</t>
  </si>
  <si>
    <t>Census Tract 5722.02, Los Angeles County, California</t>
  </si>
  <si>
    <t>Census Tract 5723.01, Los Angeles County, California</t>
  </si>
  <si>
    <t>Census Tract 5723.02, Los Angeles County, California</t>
  </si>
  <si>
    <t>Census Tract 5724, Los Angeles County, California</t>
  </si>
  <si>
    <t>Census Tract 5725, Los Angeles County, California</t>
  </si>
  <si>
    <t>Census Tract 5726, Los Angeles County, California</t>
  </si>
  <si>
    <t>Census Tract 5727, Los Angeles County, California</t>
  </si>
  <si>
    <t>Census Tract 5728, Los Angeles County, California</t>
  </si>
  <si>
    <t>Census Tract 5729, Los Angeles County, California</t>
  </si>
  <si>
    <t>Census Tract 5730.02, Los Angeles County, California</t>
  </si>
  <si>
    <t>Census Tract 5730.03, Los Angeles County, California</t>
  </si>
  <si>
    <t>Census Tract 5730.04, Los Angeles County, California</t>
  </si>
  <si>
    <t>Census Tract 5731, Los Angeles County, California</t>
  </si>
  <si>
    <t>Census Tract 5732.01, Los Angeles County, California</t>
  </si>
  <si>
    <t>Census Tract 5732.02, Los Angeles County, California</t>
  </si>
  <si>
    <t>Census Tract 5733, Los Angeles County, California</t>
  </si>
  <si>
    <t>Census Tract 5734.01, Los Angeles County, California</t>
  </si>
  <si>
    <t>Census Tract 5734.02, Los Angeles County, California</t>
  </si>
  <si>
    <t>Census Tract 5734.03, Los Angeles County, California</t>
  </si>
  <si>
    <t>Census Tract 5736.01, Los Angeles County, California</t>
  </si>
  <si>
    <t>Census Tract 5737, Los Angeles County, California</t>
  </si>
  <si>
    <t>Census Tract 5738, Los Angeles County, California</t>
  </si>
  <si>
    <t>Census Tract 5739.02, Los Angeles County, California</t>
  </si>
  <si>
    <t>Census Tract 5740, Los Angeles County, California</t>
  </si>
  <si>
    <t>Census Tract 5741, Los Angeles County, California</t>
  </si>
  <si>
    <t>Census Tract 5742.01, Los Angeles County, California</t>
  </si>
  <si>
    <t>Census Tract 5742.02, Los Angeles County, California</t>
  </si>
  <si>
    <t>Census Tract 5743, Los Angeles County, California</t>
  </si>
  <si>
    <t>Census Tract 5744, Los Angeles County, California</t>
  </si>
  <si>
    <t>Census Tract 5745, Los Angeles County, California</t>
  </si>
  <si>
    <t>Census Tract 5746.01, Los Angeles County, California</t>
  </si>
  <si>
    <t>Census Tract 5746.02, Los Angeles County, California</t>
  </si>
  <si>
    <t>Census Tract 5747, Los Angeles County, California</t>
  </si>
  <si>
    <t>Census Tract 5748, Los Angeles County, California</t>
  </si>
  <si>
    <t>Census Tract 5749.01, Los Angeles County, California</t>
  </si>
  <si>
    <t>Census Tract 5749.02, Los Angeles County, California</t>
  </si>
  <si>
    <t>Census Tract 5750.01, Los Angeles County, California</t>
  </si>
  <si>
    <t>Census Tract 5750.02, Los Angeles County, California</t>
  </si>
  <si>
    <t>Census Tract 5751.01, Los Angeles County, California</t>
  </si>
  <si>
    <t>Census Tract 5751.02, Los Angeles County, California</t>
  </si>
  <si>
    <t>Census Tract 5751.03, Los Angeles County, California</t>
  </si>
  <si>
    <t>Census Tract 5752.01, Los Angeles County, California</t>
  </si>
  <si>
    <t>Census Tract 5752.02, Los Angeles County, California</t>
  </si>
  <si>
    <t>Census Tract 5753, Los Angeles County, California</t>
  </si>
  <si>
    <t>Census Tract 5754.01, Los Angeles County, California</t>
  </si>
  <si>
    <t>Census Tract 5754.02, Los Angeles County, California</t>
  </si>
  <si>
    <t>Census Tract 5755, Los Angeles County, California</t>
  </si>
  <si>
    <t>Census Tract 5758.01, Los Angeles County, California</t>
  </si>
  <si>
    <t>Census Tract 5758.02, Los Angeles County, California</t>
  </si>
  <si>
    <t>Census Tract 5758.03, Los Angeles County, California</t>
  </si>
  <si>
    <t>Census Tract 5759.01, Los Angeles County, California</t>
  </si>
  <si>
    <t>Census Tract 5759.02, Los Angeles County, California</t>
  </si>
  <si>
    <t>Census Tract 5760.01, Los Angeles County, California</t>
  </si>
  <si>
    <t>Census Tract 5762, Los Angeles County, California</t>
  </si>
  <si>
    <t>Census Tract 5763.01, Los Angeles County, California</t>
  </si>
  <si>
    <t>Census Tract 5763.02, Los Angeles County, California</t>
  </si>
  <si>
    <t>Census Tract 5764.01, Los Angeles County, California</t>
  </si>
  <si>
    <t>Census Tract 5764.02, Los Angeles County, California</t>
  </si>
  <si>
    <t>Census Tract 5764.03, Los Angeles County, California</t>
  </si>
  <si>
    <t>Census Tract 5765.01, Los Angeles County, California</t>
  </si>
  <si>
    <t>Census Tract 5765.02, Los Angeles County, California</t>
  </si>
  <si>
    <t>Census Tract 5765.03, Los Angeles County, California</t>
  </si>
  <si>
    <t>Census Tract 5766.01, Los Angeles County, California</t>
  </si>
  <si>
    <t>Census Tract 5766.02, Los Angeles County, California</t>
  </si>
  <si>
    <t>Census Tract 5767, Los Angeles County, California</t>
  </si>
  <si>
    <t>Census Tract 5768.01, Los Angeles County, California</t>
  </si>
  <si>
    <t>Census Tract 5768.02, Los Angeles County, California</t>
  </si>
  <si>
    <t>Census Tract 5769.01, Los Angeles County, California</t>
  </si>
  <si>
    <t>Census Tract 5769.03, Los Angeles County, California</t>
  </si>
  <si>
    <t>Census Tract 5769.04, Los Angeles County, California</t>
  </si>
  <si>
    <t>Census Tract 5770, Los Angeles County, California</t>
  </si>
  <si>
    <t>Census Tract 5771, Los Angeles County, California</t>
  </si>
  <si>
    <t>Census Tract 5772, Los Angeles County, California</t>
  </si>
  <si>
    <t>Census Tract 5773, Los Angeles County, California</t>
  </si>
  <si>
    <t>Census Tract 5774, Los Angeles County, California</t>
  </si>
  <si>
    <t>Census Tract 5775.01, Los Angeles County, California</t>
  </si>
  <si>
    <t>Census Tract 5775.04, Los Angeles County, California</t>
  </si>
  <si>
    <t>Census Tract 5776.02, Los Angeles County, California</t>
  </si>
  <si>
    <t>Census Tract 5776.03, Los Angeles County, California</t>
  </si>
  <si>
    <t>Census Tract 5776.04, Los Angeles County, California</t>
  </si>
  <si>
    <t>Census Tract 5990, Los Angeles County, California</t>
  </si>
  <si>
    <t>Census Tract 5991, Los Angeles County, California</t>
  </si>
  <si>
    <t>Census Tract 6001, Los Angeles County, California</t>
  </si>
  <si>
    <t>Census Tract 6002.01, Los Angeles County, California</t>
  </si>
  <si>
    <t>Census Tract 6002.02, Los Angeles County, California</t>
  </si>
  <si>
    <t>Census Tract 6003.02, Los Angeles County, California</t>
  </si>
  <si>
    <t>Census Tract 6003.03, Los Angeles County, California</t>
  </si>
  <si>
    <t>Census Tract 6003.04, Los Angeles County, California</t>
  </si>
  <si>
    <t>Census Tract 6004, Los Angeles County, California</t>
  </si>
  <si>
    <t>Census Tract 6005.01, Los Angeles County, California</t>
  </si>
  <si>
    <t>Census Tract 6005.02, Los Angeles County, California</t>
  </si>
  <si>
    <t>Census Tract 6006.01, Los Angeles County, California</t>
  </si>
  <si>
    <t>Census Tract 6006.02, Los Angeles County, California</t>
  </si>
  <si>
    <t>Census Tract 6007.02, Los Angeles County, California</t>
  </si>
  <si>
    <t>Census Tract 6007.03, Los Angeles County, California</t>
  </si>
  <si>
    <t>Census Tract 6007.04, Los Angeles County, California</t>
  </si>
  <si>
    <t>Census Tract 6008.01, Los Angeles County, California</t>
  </si>
  <si>
    <t>Census Tract 6008.02, Los Angeles County, California</t>
  </si>
  <si>
    <t>Census Tract 6009.02, Los Angeles County, California</t>
  </si>
  <si>
    <t>Census Tract 6009.11, Los Angeles County, California</t>
  </si>
  <si>
    <t>Census Tract 6009.12, Los Angeles County, California</t>
  </si>
  <si>
    <t>Census Tract 6010.01, Los Angeles County, California</t>
  </si>
  <si>
    <t>Census Tract 6010.02, Los Angeles County, California</t>
  </si>
  <si>
    <t>Census Tract 6011, Los Angeles County, California</t>
  </si>
  <si>
    <t>Census Tract 6012.02, Los Angeles County, California</t>
  </si>
  <si>
    <t>Census Tract 6012.11, Los Angeles County, California</t>
  </si>
  <si>
    <t>Census Tract 6012.12, Los Angeles County, California</t>
  </si>
  <si>
    <t>Census Tract 6013.01, Los Angeles County, California</t>
  </si>
  <si>
    <t>Census Tract 6013.02, Los Angeles County, California</t>
  </si>
  <si>
    <t>Census Tract 6013.03, Los Angeles County, California</t>
  </si>
  <si>
    <t>Census Tract 6014.01, Los Angeles County, California</t>
  </si>
  <si>
    <t>Census Tract 6014.02, Los Angeles County, California</t>
  </si>
  <si>
    <t>Census Tract 6015.01, Los Angeles County, California</t>
  </si>
  <si>
    <t>Census Tract 6015.02, Los Angeles County, California</t>
  </si>
  <si>
    <t>Census Tract 6016, Los Angeles County, California</t>
  </si>
  <si>
    <t>Census Tract 6017, Los Angeles County, California</t>
  </si>
  <si>
    <t>Census Tract 6018.01, Los Angeles County, California</t>
  </si>
  <si>
    <t>Census Tract 6018.02, Los Angeles County, California</t>
  </si>
  <si>
    <t>Census Tract 6019, Los Angeles County, California</t>
  </si>
  <si>
    <t>Census Tract 6020.02, Los Angeles County, California</t>
  </si>
  <si>
    <t>Census Tract 6020.03, Los Angeles County, California</t>
  </si>
  <si>
    <t>Census Tract 6020.04, Los Angeles County, California</t>
  </si>
  <si>
    <t>Census Tract 6021.03, Los Angeles County, California</t>
  </si>
  <si>
    <t>Census Tract 6021.04, Los Angeles County, California</t>
  </si>
  <si>
    <t>Census Tract 6021.05, Los Angeles County, California</t>
  </si>
  <si>
    <t>Census Tract 6021.06, Los Angeles County, California</t>
  </si>
  <si>
    <t>Census Tract 6022, Los Angeles County, California</t>
  </si>
  <si>
    <t>Census Tract 6023.01, Los Angeles County, California</t>
  </si>
  <si>
    <t>Census Tract 6023.02, Los Angeles County, California</t>
  </si>
  <si>
    <t>Census Tract 6024.02, Los Angeles County, California</t>
  </si>
  <si>
    <t>Census Tract 6024.03, Los Angeles County, California</t>
  </si>
  <si>
    <t>Census Tract 6024.04, Los Angeles County, California</t>
  </si>
  <si>
    <t>Census Tract 6025.04, Los Angeles County, California</t>
  </si>
  <si>
    <t>Census Tract 6025.05, Los Angeles County, California</t>
  </si>
  <si>
    <t>Census Tract 6025.06, Los Angeles County, California</t>
  </si>
  <si>
    <t>Census Tract 6025.07, Los Angeles County, California</t>
  </si>
  <si>
    <t>Census Tract 6025.08, Los Angeles County, California</t>
  </si>
  <si>
    <t>Census Tract 6025.09, Los Angeles County, California</t>
  </si>
  <si>
    <t>Census Tract 6026, Los Angeles County, California</t>
  </si>
  <si>
    <t>Census Tract 6027, Los Angeles County, California</t>
  </si>
  <si>
    <t>Census Tract 6028.01, Los Angeles County, California</t>
  </si>
  <si>
    <t>Census Tract 6028.02, Los Angeles County, California</t>
  </si>
  <si>
    <t>Census Tract 6029, Los Angeles County, California</t>
  </si>
  <si>
    <t>Census Tract 6030.01, Los Angeles County, California</t>
  </si>
  <si>
    <t>Census Tract 6030.04, Los Angeles County, California</t>
  </si>
  <si>
    <t>Census Tract 6030.05, Los Angeles County, California</t>
  </si>
  <si>
    <t>Census Tract 6030.06, Los Angeles County, California</t>
  </si>
  <si>
    <t>Census Tract 6031.01, Los Angeles County, California</t>
  </si>
  <si>
    <t>Census Tract 6031.02, Los Angeles County, California</t>
  </si>
  <si>
    <t>Census Tract 6032, Los Angeles County, California</t>
  </si>
  <si>
    <t>Census Tract 6033.01, Los Angeles County, California</t>
  </si>
  <si>
    <t>Census Tract 6033.02, Los Angeles County, California</t>
  </si>
  <si>
    <t>Census Tract 6034, Los Angeles County, California</t>
  </si>
  <si>
    <t>Census Tract 6035, Los Angeles County, California</t>
  </si>
  <si>
    <t>Census Tract 6036, Los Angeles County, California</t>
  </si>
  <si>
    <t>Census Tract 6037.02, Los Angeles County, California</t>
  </si>
  <si>
    <t>Census Tract 6037.03, Los Angeles County, California</t>
  </si>
  <si>
    <t>Census Tract 6037.04, Los Angeles County, California</t>
  </si>
  <si>
    <t>Census Tract 6038.01, Los Angeles County, California</t>
  </si>
  <si>
    <t>Census Tract 6038.02, Los Angeles County, California</t>
  </si>
  <si>
    <t>Census Tract 6039, Los Angeles County, California</t>
  </si>
  <si>
    <t>Census Tract 6040.01, Los Angeles County, California</t>
  </si>
  <si>
    <t>Census Tract 6040.02, Los Angeles County, California</t>
  </si>
  <si>
    <t>Census Tract 6041, Los Angeles County, California</t>
  </si>
  <si>
    <t>Census Tract 6099, Los Angeles County, California</t>
  </si>
  <si>
    <t>Census Tract 6200.01, Los Angeles County, California</t>
  </si>
  <si>
    <t>Census Tract 6200.02, Los Angeles County, California</t>
  </si>
  <si>
    <t>Census Tract 6201.01, Los Angeles County, California</t>
  </si>
  <si>
    <t>Census Tract 6201.02, Los Angeles County, California</t>
  </si>
  <si>
    <t>Census Tract 6202.01, Los Angeles County, California</t>
  </si>
  <si>
    <t>Census Tract 6203.01, Los Angeles County, California</t>
  </si>
  <si>
    <t>Census Tract 6203.03, Los Angeles County, California</t>
  </si>
  <si>
    <t>Census Tract 6203.05, Los Angeles County, California</t>
  </si>
  <si>
    <t>Census Tract 6204, Los Angeles County, California</t>
  </si>
  <si>
    <t>Census Tract 6205.01, Los Angeles County, California</t>
  </si>
  <si>
    <t>Census Tract 6205.21, Los Angeles County, California</t>
  </si>
  <si>
    <t>Census Tract 6205.22, Los Angeles County, California</t>
  </si>
  <si>
    <t>Census Tract 6206.01, Los Angeles County, California</t>
  </si>
  <si>
    <t>Census Tract 6206.02, Los Angeles County, California</t>
  </si>
  <si>
    <t>Census Tract 6207.01, Los Angeles County, California</t>
  </si>
  <si>
    <t>Census Tract 6207.02, Los Angeles County, California</t>
  </si>
  <si>
    <t>Census Tract 6208, Los Angeles County, California</t>
  </si>
  <si>
    <t>Census Tract 6209.01, Los Angeles County, California</t>
  </si>
  <si>
    <t>Census Tract 6209.04, Los Angeles County, California</t>
  </si>
  <si>
    <t>Census Tract 6210.01, Los Angeles County, California</t>
  </si>
  <si>
    <t>Census Tract 6210.02, Los Angeles County, California</t>
  </si>
  <si>
    <t>Census Tract 6210.04, Los Angeles County, California</t>
  </si>
  <si>
    <t>Census Tract 6211.02, Los Angeles County, California</t>
  </si>
  <si>
    <t>Census Tract 6211.04, Los Angeles County, California</t>
  </si>
  <si>
    <t>Census Tract 6212.01, Los Angeles County, California</t>
  </si>
  <si>
    <t>Census Tract 6212.04, Los Angeles County, California</t>
  </si>
  <si>
    <t>Census Tract 6213.01, Los Angeles County, California</t>
  </si>
  <si>
    <t>Census Tract 6213.24, Los Angeles County, California</t>
  </si>
  <si>
    <t>Census Tract 6213.26, Los Angeles County, California</t>
  </si>
  <si>
    <t>Census Tract 6214, Los Angeles County, California</t>
  </si>
  <si>
    <t>Census Tract 6500.01, Los Angeles County, California</t>
  </si>
  <si>
    <t>Census Tract 6500.03, Los Angeles County, California</t>
  </si>
  <si>
    <t>Census Tract 6500.04, Los Angeles County, California</t>
  </si>
  <si>
    <t>Census Tract 6501.01, Los Angeles County, California</t>
  </si>
  <si>
    <t>Census Tract 6501.02, Los Angeles County, California</t>
  </si>
  <si>
    <t>Census Tract 6502, Los Angeles County, California</t>
  </si>
  <si>
    <t>Census Tract 6503, Los Angeles County, California</t>
  </si>
  <si>
    <t>Census Tract 6504.01, Los Angeles County, California</t>
  </si>
  <si>
    <t>Census Tract 6505.01, Los Angeles County, California</t>
  </si>
  <si>
    <t>Census Tract 6505.02, Los Angeles County, California</t>
  </si>
  <si>
    <t>Census Tract 6506.02, Los Angeles County, California</t>
  </si>
  <si>
    <t>Census Tract 6506.03, Los Angeles County, California</t>
  </si>
  <si>
    <t>Census Tract 6506.04, Los Angeles County, California</t>
  </si>
  <si>
    <t>Census Tract 6506.05, Los Angeles County, California</t>
  </si>
  <si>
    <t>Census Tract 6507.01, Los Angeles County, California</t>
  </si>
  <si>
    <t>Census Tract 6507.02, Los Angeles County, California</t>
  </si>
  <si>
    <t>Census Tract 6508, Los Angeles County, California</t>
  </si>
  <si>
    <t>Census Tract 6509.01, Los Angeles County, California</t>
  </si>
  <si>
    <t>Census Tract 6509.02, Los Angeles County, California</t>
  </si>
  <si>
    <t>Census Tract 6510.01, Los Angeles County, California</t>
  </si>
  <si>
    <t>Census Tract 6510.02, Los Angeles County, California</t>
  </si>
  <si>
    <t>Census Tract 6511.01, Los Angeles County, California</t>
  </si>
  <si>
    <t>Census Tract 6511.02, Los Angeles County, California</t>
  </si>
  <si>
    <t>Census Tract 6512.01, Los Angeles County, California</t>
  </si>
  <si>
    <t>Census Tract 6512.21, Los Angeles County, California</t>
  </si>
  <si>
    <t>Census Tract 6512.22, Los Angeles County, California</t>
  </si>
  <si>
    <t>Census Tract 6513.02, Los Angeles County, California</t>
  </si>
  <si>
    <t>Census Tract 6513.04, Los Angeles County, California</t>
  </si>
  <si>
    <t>Census Tract 6514.01, Los Angeles County, California</t>
  </si>
  <si>
    <t>Census Tract 6514.02, Los Angeles County, California</t>
  </si>
  <si>
    <t>Census Tract 6700.01, Los Angeles County, California</t>
  </si>
  <si>
    <t>Census Tract 6700.02, Los Angeles County, California</t>
  </si>
  <si>
    <t>Census Tract 6700.03, Los Angeles County, California</t>
  </si>
  <si>
    <t>Census Tract 6701, Los Angeles County, California</t>
  </si>
  <si>
    <t>Census Tract 6702.01, Los Angeles County, California</t>
  </si>
  <si>
    <t>Census Tract 6702.02, Los Angeles County, California</t>
  </si>
  <si>
    <t>Census Tract 6703.24, Los Angeles County, California</t>
  </si>
  <si>
    <t>Census Tract 6703.26, Los Angeles County, California</t>
  </si>
  <si>
    <t>Census Tract 6703.28, Los Angeles County, California</t>
  </si>
  <si>
    <t>Census Tract 6704.03, Los Angeles County, California</t>
  </si>
  <si>
    <t>Census Tract 6704.05, Los Angeles County, California</t>
  </si>
  <si>
    <t>Census Tract 6704.06, Los Angeles County, California</t>
  </si>
  <si>
    <t>Census Tract 6704.07, Los Angeles County, California</t>
  </si>
  <si>
    <t>Census Tract 6704.11, Los Angeles County, California</t>
  </si>
  <si>
    <t>Census Tract 6704.13, Los Angeles County, California</t>
  </si>
  <si>
    <t>Census Tract 6704.16, Los Angeles County, California</t>
  </si>
  <si>
    <t>Census Tract 6705, Los Angeles County, California</t>
  </si>
  <si>
    <t>Census Tract 6706.02, Los Angeles County, California</t>
  </si>
  <si>
    <t>Census Tract 6707.01, Los Angeles County, California</t>
  </si>
  <si>
    <t>Census Tract 6707.02, Los Angeles County, California</t>
  </si>
  <si>
    <t>Census Tract 7001.01, Los Angeles County, California</t>
  </si>
  <si>
    <t>Census Tract 7001.02, Los Angeles County, California</t>
  </si>
  <si>
    <t>Census Tract 7002, Los Angeles County, California</t>
  </si>
  <si>
    <t>Census Tract 7003, Los Angeles County, California</t>
  </si>
  <si>
    <t>Census Tract 7004, Los Angeles County, California</t>
  </si>
  <si>
    <t>Census Tract 7005.01, Los Angeles County, California</t>
  </si>
  <si>
    <t>Census Tract 7005.02, Los Angeles County, California</t>
  </si>
  <si>
    <t>Census Tract 7006, Los Angeles County, California</t>
  </si>
  <si>
    <t>Census Tract 7007, Los Angeles County, California</t>
  </si>
  <si>
    <t>Census Tract 7008.01, Los Angeles County, California</t>
  </si>
  <si>
    <t>Census Tract 7008.02, Los Angeles County, California</t>
  </si>
  <si>
    <t>Census Tract 7009.01, Los Angeles County, California</t>
  </si>
  <si>
    <t>Census Tract 7009.02, Los Angeles County, California</t>
  </si>
  <si>
    <t>Census Tract 7010, Los Angeles County, California</t>
  </si>
  <si>
    <t>Census Tract 7011, Los Angeles County, California</t>
  </si>
  <si>
    <t>Census Tract 7012.01, Los Angeles County, California</t>
  </si>
  <si>
    <t>Census Tract 7012.02, Los Angeles County, California</t>
  </si>
  <si>
    <t>Census Tract 7013.02, Los Angeles County, California</t>
  </si>
  <si>
    <t>Census Tract 7013.04, Los Angeles County, California</t>
  </si>
  <si>
    <t>Census Tract 7014.02, Los Angeles County, California</t>
  </si>
  <si>
    <t>Census Tract 7015.01, Los Angeles County, California</t>
  </si>
  <si>
    <t>Census Tract 7015.02, Los Angeles County, California</t>
  </si>
  <si>
    <t>Census Tract 7016.01, Los Angeles County, California</t>
  </si>
  <si>
    <t>Census Tract 7016.02, Los Angeles County, California</t>
  </si>
  <si>
    <t>Census Tract 7017.01, Los Angeles County, California</t>
  </si>
  <si>
    <t>Census Tract 7017.02, Los Angeles County, California</t>
  </si>
  <si>
    <t>Census Tract 7018.01, Los Angeles County, California</t>
  </si>
  <si>
    <t>Census Tract 7018.02, Los Angeles County, California</t>
  </si>
  <si>
    <t>Census Tract 7019.02, Los Angeles County, California</t>
  </si>
  <si>
    <t>Census Tract 7020.02, Los Angeles County, California</t>
  </si>
  <si>
    <t>Census Tract 7021.02, Los Angeles County, California</t>
  </si>
  <si>
    <t>Census Tract 7022.01, Los Angeles County, California</t>
  </si>
  <si>
    <t>Census Tract 7022.02, Los Angeles County, California</t>
  </si>
  <si>
    <t>Census Tract 7023, Los Angeles County, California</t>
  </si>
  <si>
    <t>Census Tract 7024, Los Angeles County, California</t>
  </si>
  <si>
    <t>Census Tract 7025.01, Los Angeles County, California</t>
  </si>
  <si>
    <t>Census Tract 7025.02, Los Angeles County, California</t>
  </si>
  <si>
    <t>Census Tract 7026, Los Angeles County, California</t>
  </si>
  <si>
    <t>Census Tract 7027, Los Angeles County, California</t>
  </si>
  <si>
    <t>Census Tract 7028.01, Los Angeles County, California</t>
  </si>
  <si>
    <t>Census Tract 7028.02, Los Angeles County, California</t>
  </si>
  <si>
    <t>Census Tract 7028.03, Los Angeles County, California</t>
  </si>
  <si>
    <t>Census Tract 7029.01, Los Angeles County, California</t>
  </si>
  <si>
    <t>Census Tract 7030.01, Los Angeles County, California</t>
  </si>
  <si>
    <t>Census Tract 7030.02, Los Angeles County, California</t>
  </si>
  <si>
    <t>Census Tract 7031, Los Angeles County, California</t>
  </si>
  <si>
    <t>Census Tract 7032, Los Angeles County, California</t>
  </si>
  <si>
    <t>Census Tract 8001.01, Los Angeles County, California</t>
  </si>
  <si>
    <t>Census Tract 8001.02, Los Angeles County, California</t>
  </si>
  <si>
    <t>Census Tract 8002.02, Los Angeles County, California</t>
  </si>
  <si>
    <t>Census Tract 8002.03, Los Angeles County, California</t>
  </si>
  <si>
    <t>Census Tract 8002.04, Los Angeles County, California</t>
  </si>
  <si>
    <t>Census Tract 8003.24, Los Angeles County, California</t>
  </si>
  <si>
    <t>Census Tract 8003.25, Los Angeles County, California</t>
  </si>
  <si>
    <t>Census Tract 8003.26, Los Angeles County, California</t>
  </si>
  <si>
    <t>Census Tract 8003.27, Los Angeles County, California</t>
  </si>
  <si>
    <t>Census Tract 8003.28, Los Angeles County, California</t>
  </si>
  <si>
    <t>Census Tract 8003.29, Los Angeles County, California</t>
  </si>
  <si>
    <t>Census Tract 8003.30, Los Angeles County, California</t>
  </si>
  <si>
    <t>Census Tract 8003.31, Los Angeles County, California</t>
  </si>
  <si>
    <t>Census Tract 8003.32, Los Angeles County, California</t>
  </si>
  <si>
    <t>Census Tract 8004.06, Los Angeles County, California</t>
  </si>
  <si>
    <t>Census Tract 8004.08, Los Angeles County, California</t>
  </si>
  <si>
    <t>Census Tract 8004.10, Los Angeles County, California</t>
  </si>
  <si>
    <t>Census Tract 8005.04, Los Angeles County, California</t>
  </si>
  <si>
    <t>Census Tract 8005.06, Los Angeles County, California</t>
  </si>
  <si>
    <t>Census Tract 9001.02, Los Angeles County, California</t>
  </si>
  <si>
    <t>Census Tract 9001.03, Los Angeles County, California</t>
  </si>
  <si>
    <t>Census Tract 9001.04, Los Angeles County, California</t>
  </si>
  <si>
    <t>Census Tract 9002.01, Los Angeles County, California</t>
  </si>
  <si>
    <t>Census Tract 9003, Los Angeles County, California</t>
  </si>
  <si>
    <t>Census Tract 9005.01, Los Angeles County, California</t>
  </si>
  <si>
    <t>Census Tract 9005.04, Los Angeles County, California</t>
  </si>
  <si>
    <t>Census Tract 9005.05, Los Angeles County, California</t>
  </si>
  <si>
    <t>Census Tract 9005.06, Los Angeles County, California</t>
  </si>
  <si>
    <t>Census Tract 9005.07, Los Angeles County, California</t>
  </si>
  <si>
    <t>Census Tract 9005.08, Los Angeles County, California</t>
  </si>
  <si>
    <t>Census Tract 9006.02, Los Angeles County, California</t>
  </si>
  <si>
    <t>Census Tract 9006.05, Los Angeles County, California</t>
  </si>
  <si>
    <t>Census Tract 9006.06, Los Angeles County, California</t>
  </si>
  <si>
    <t>Census Tract 9006.07, Los Angeles County, California</t>
  </si>
  <si>
    <t>Census Tract 9006.08, Los Angeles County, California</t>
  </si>
  <si>
    <t>Census Tract 9006.09, Los Angeles County, California</t>
  </si>
  <si>
    <t>Census Tract 9007.01, Los Angeles County, California</t>
  </si>
  <si>
    <t>Census Tract 9007.03, Los Angeles County, California</t>
  </si>
  <si>
    <t>Census Tract 9007.04, Los Angeles County, California</t>
  </si>
  <si>
    <t>Census Tract 9007.05, Los Angeles County, California</t>
  </si>
  <si>
    <t>Census Tract 9008.03, Los Angeles County, California</t>
  </si>
  <si>
    <t>Census Tract 9008.04, Los Angeles County, California</t>
  </si>
  <si>
    <t>Census Tract 9008.05, Los Angeles County, California</t>
  </si>
  <si>
    <t>Census Tract 9008.06, Los Angeles County, California</t>
  </si>
  <si>
    <t>Census Tract 9009, Los Angeles County, California</t>
  </si>
  <si>
    <t>Census Tract 9010.03, Los Angeles County, California</t>
  </si>
  <si>
    <t>Census Tract 9010.04, Los Angeles County, California</t>
  </si>
  <si>
    <t>Census Tract 9010.07, Los Angeles County, California</t>
  </si>
  <si>
    <t>Census Tract 9010.08, Los Angeles County, California</t>
  </si>
  <si>
    <t>Census Tract 9010.09, Los Angeles County, California</t>
  </si>
  <si>
    <t>Census Tract 9010.10, Los Angeles County, California</t>
  </si>
  <si>
    <t>Census Tract 9010.11, Los Angeles County, California</t>
  </si>
  <si>
    <t>Census Tract 9011.01, Los Angeles County, California</t>
  </si>
  <si>
    <t>Census Tract 9011.02, Los Angeles County, California</t>
  </si>
  <si>
    <t>Census Tract 9012.05, Los Angeles County, California</t>
  </si>
  <si>
    <t>Census Tract 9012.09, Los Angeles County, California</t>
  </si>
  <si>
    <t>Census Tract 9012.10, Los Angeles County, California</t>
  </si>
  <si>
    <t>Census Tract 9012.13, Los Angeles County, California</t>
  </si>
  <si>
    <t>Census Tract 9100.01, Los Angeles County, California</t>
  </si>
  <si>
    <t>Census Tract 9100.02, Los Angeles County, California</t>
  </si>
  <si>
    <t>Census Tract 9101.01, Los Angeles County, California</t>
  </si>
  <si>
    <t>Census Tract 9102.01, Los Angeles County, California</t>
  </si>
  <si>
    <t>Census Tract 9102.02, Los Angeles County, California</t>
  </si>
  <si>
    <t>Census Tract 9102.05, Los Angeles County, California</t>
  </si>
  <si>
    <t>Census Tract 9102.06, Los Angeles County, California</t>
  </si>
  <si>
    <t>Census Tract 9102.07, Los Angeles County, California</t>
  </si>
  <si>
    <t>Census Tract 9102.08, Los Angeles County, California</t>
  </si>
  <si>
    <t>Census Tract 9102.09, Los Angeles County, California</t>
  </si>
  <si>
    <t>Census Tract 9102.10, Los Angeles County, California</t>
  </si>
  <si>
    <t>Census Tract 9103.01, Los Angeles County, California</t>
  </si>
  <si>
    <t>Census Tract 9103.02, Los Angeles County, California</t>
  </si>
  <si>
    <t>Census Tract 9104.01, Los Angeles County, California</t>
  </si>
  <si>
    <t>Census Tract 9104.02, Los Angeles County, California</t>
  </si>
  <si>
    <t>Census Tract 9104.03, Los Angeles County, California</t>
  </si>
  <si>
    <t>Census Tract 9104.04, Los Angeles County, California</t>
  </si>
  <si>
    <t>Census Tract 9105.01, Los Angeles County, California</t>
  </si>
  <si>
    <t>Census Tract 9105.02, Los Angeles County, California</t>
  </si>
  <si>
    <t>Census Tract 9105.04, Los Angeles County, California</t>
  </si>
  <si>
    <t>Census Tract 9105.05, Los Angeles County, California</t>
  </si>
  <si>
    <t>Census Tract 9106.01, Los Angeles County, California</t>
  </si>
  <si>
    <t>Census Tract 9106.02, Los Angeles County, California</t>
  </si>
  <si>
    <t>Census Tract 9106.03, Los Angeles County, California</t>
  </si>
  <si>
    <t>Census Tract 9106.05, Los Angeles County, California</t>
  </si>
  <si>
    <t>Census Tract 9106.06, Los Angeles County, California</t>
  </si>
  <si>
    <t>Census Tract 9107.05, Los Angeles County, California</t>
  </si>
  <si>
    <t>Census Tract 9107.06, Los Angeles County, California</t>
  </si>
  <si>
    <t>Census Tract 9107.07, Los Angeles County, California</t>
  </si>
  <si>
    <t>Census Tract 9107.09, Los Angeles County, California</t>
  </si>
  <si>
    <t>Census Tract 9107.11, Los Angeles County, California</t>
  </si>
  <si>
    <t>Census Tract 9107.12, Los Angeles County, California</t>
  </si>
  <si>
    <t>Census Tract 9107.13, Los Angeles County, California</t>
  </si>
  <si>
    <t>Census Tract 9107.14, Los Angeles County, California</t>
  </si>
  <si>
    <t>Census Tract 9107.15, Los Angeles County, California</t>
  </si>
  <si>
    <t>Census Tract 9107.16, Los Angeles County, California</t>
  </si>
  <si>
    <t>Census Tract 9108.04, Los Angeles County, California</t>
  </si>
  <si>
    <t>Census Tract 9108.05, Los Angeles County, California</t>
  </si>
  <si>
    <t>Census Tract 9108.07, Los Angeles County, California</t>
  </si>
  <si>
    <t>Census Tract 9108.08, Los Angeles County, California</t>
  </si>
  <si>
    <t>Census Tract 9108.09, Los Angeles County, California</t>
  </si>
  <si>
    <t>Census Tract 9108.10, Los Angeles County, California</t>
  </si>
  <si>
    <t>Census Tract 9108.11, Los Angeles County, California</t>
  </si>
  <si>
    <t>Census Tract 9108.12, Los Angeles County, California</t>
  </si>
  <si>
    <t>Census Tract 9108.13, Los Angeles County, California</t>
  </si>
  <si>
    <t>Census Tract 9110.01, Los Angeles County, California</t>
  </si>
  <si>
    <t>Census Tract 9200.11, Los Angeles County, California</t>
  </si>
  <si>
    <t>Census Tract 9200.12, Los Angeles County, California</t>
  </si>
  <si>
    <t>Census Tract 9200.13, Los Angeles County, California</t>
  </si>
  <si>
    <t>Census Tract 9200.15, Los Angeles County, California</t>
  </si>
  <si>
    <t>Census Tract 9200.16, Los Angeles County, California</t>
  </si>
  <si>
    <t>Census Tract 9200.17, Los Angeles County, California</t>
  </si>
  <si>
    <t>Census Tract 9200.18, Los Angeles County, California</t>
  </si>
  <si>
    <t>Census Tract 9200.20, Los Angeles County, California</t>
  </si>
  <si>
    <t>Census Tract 9200.23, Los Angeles County, California</t>
  </si>
  <si>
    <t>Census Tract 9200.26, Los Angeles County, California</t>
  </si>
  <si>
    <t>Census Tract 9200.28, Los Angeles County, California</t>
  </si>
  <si>
    <t>Census Tract 9200.29, Los Angeles County, California</t>
  </si>
  <si>
    <t>Census Tract 9200.30, Los Angeles County, California</t>
  </si>
  <si>
    <t>Census Tract 9200.31, Los Angeles County, California</t>
  </si>
  <si>
    <t>Census Tract 9200.32, Los Angeles County, California</t>
  </si>
  <si>
    <t>Census Tract 9200.33, Los Angeles County, California</t>
  </si>
  <si>
    <t>Census Tract 9200.34, Los Angeles County, California</t>
  </si>
  <si>
    <t>Census Tract 9200.35, Los Angeles County, California</t>
  </si>
  <si>
    <t>Census Tract 9200.36, Los Angeles County, California</t>
  </si>
  <si>
    <t>Census Tract 9200.37, Los Angeles County, California</t>
  </si>
  <si>
    <t>Census Tract 9200.38, Los Angeles County, California</t>
  </si>
  <si>
    <t>Census Tract 9200.39, Los Angeles County, California</t>
  </si>
  <si>
    <t>Census Tract 9200.40, Los Angeles County, California</t>
  </si>
  <si>
    <t>Census Tract 9200.41, Los Angeles County, California</t>
  </si>
  <si>
    <t>Census Tract 9200.42, Los Angeles County, California</t>
  </si>
  <si>
    <t>Census Tract 9200.43, Los Angeles County, California</t>
  </si>
  <si>
    <t>Census Tract 9200.44, Los Angeles County, California</t>
  </si>
  <si>
    <t>Census Tract 9200.45, Los Angeles County, California</t>
  </si>
  <si>
    <t>Census Tract 9201.02, Los Angeles County, California</t>
  </si>
  <si>
    <t>Census Tract 9201.04, Los Angeles County, California</t>
  </si>
  <si>
    <t>Census Tract 9201.06, Los Angeles County, California</t>
  </si>
  <si>
    <t>Census Tract 9201.07, Los Angeles County, California</t>
  </si>
  <si>
    <t>Census Tract 9201.08, Los Angeles County, California</t>
  </si>
  <si>
    <t>Census Tract 9201.09, Los Angeles County, California</t>
  </si>
  <si>
    <t>Census Tract 9201.10, Los Angeles County, California</t>
  </si>
  <si>
    <t>Census Tract 9201.11, Los Angeles County, California</t>
  </si>
  <si>
    <t>Census Tract 9201.12, Los Angeles County, California</t>
  </si>
  <si>
    <t>Census Tract 9201.14, Los Angeles County, California</t>
  </si>
  <si>
    <t>Census Tract 9201.15, Los Angeles County, California</t>
  </si>
  <si>
    <t>Census Tract 9201.16, Los Angeles County, California</t>
  </si>
  <si>
    <t>Census Tract 9201.18, Los Angeles County, California</t>
  </si>
  <si>
    <t>Census Tract 9201.19, Los Angeles County, California</t>
  </si>
  <si>
    <t>Census Tract 9202, Los Angeles County, California</t>
  </si>
  <si>
    <t>Census Tract 9203.03, Los Angeles County, California</t>
  </si>
  <si>
    <t>Census Tract 9203.12, Los Angeles County, California</t>
  </si>
  <si>
    <t>Census Tract 9203.13, Los Angeles County, California</t>
  </si>
  <si>
    <t>Census Tract 9203.14, Los Angeles County, California</t>
  </si>
  <si>
    <t>Census Tract 9203.22, Los Angeles County, California</t>
  </si>
  <si>
    <t>Census Tract 9203.26, Los Angeles County, California</t>
  </si>
  <si>
    <t>Census Tract 9203.28, Los Angeles County, California</t>
  </si>
  <si>
    <t>Census Tract 9203.29, Los Angeles County, California</t>
  </si>
  <si>
    <t>Census Tract 9203.30, Los Angeles County, California</t>
  </si>
  <si>
    <t>Census Tract 9203.31, Los Angeles County, California</t>
  </si>
  <si>
    <t>Census Tract 9203.32, Los Angeles County, California</t>
  </si>
  <si>
    <t>Census Tract 9203.34, Los Angeles County, California</t>
  </si>
  <si>
    <t>Census Tract 9203.36, Los Angeles County, California</t>
  </si>
  <si>
    <t>Census Tract 9203.37, Los Angeles County, California</t>
  </si>
  <si>
    <t>Census Tract 9203.38, Los Angeles County, California</t>
  </si>
  <si>
    <t>Census Tract 9203.39, Los Angeles County, California</t>
  </si>
  <si>
    <t>Census Tract 9301.01, Los Angeles County, California</t>
  </si>
  <si>
    <t>Census Tract 9302, Los Angeles County, California</t>
  </si>
  <si>
    <t>Census Tract 9303.01, Los Angeles County, California</t>
  </si>
  <si>
    <t>Census Tract 9800.01, Los Angeles County, California</t>
  </si>
  <si>
    <t>Census Tract 9800.02, Los Angeles County, California</t>
  </si>
  <si>
    <t>Census Tract 9800.03, Los Angeles County, California</t>
  </si>
  <si>
    <t>Census Tract 9800.04, Los Angeles County, California</t>
  </si>
  <si>
    <t>Census Tract 9800.05, Los Angeles County, California</t>
  </si>
  <si>
    <t>Census Tract 9800.06, Los Angeles County, California</t>
  </si>
  <si>
    <t>Census Tract 9800.07, Los Angeles County, California</t>
  </si>
  <si>
    <t>Census Tract 9800.08, Los Angeles County, California</t>
  </si>
  <si>
    <t>Census Tract 9800.09, Los Angeles County, California</t>
  </si>
  <si>
    <t>Census Tract 9800.10, Los Angeles County, California</t>
  </si>
  <si>
    <t>Census Tract 9800.13, Los Angeles County, California</t>
  </si>
  <si>
    <t>Census Tract 9800.14, Los Angeles County, California</t>
  </si>
  <si>
    <t>Census Tract 9800.15, Los Angeles County, California</t>
  </si>
  <si>
    <t>Census Tract 9800.18, Los Angeles County, California</t>
  </si>
  <si>
    <t>Census Tract 9800.19, Los Angeles County, California</t>
  </si>
  <si>
    <t>Census Tract 9800.20, Los Angeles County, California</t>
  </si>
  <si>
    <t>Census Tract 9800.21, Los Angeles County, California</t>
  </si>
  <si>
    <t>Census Tract 9800.22, Los Angeles County, California</t>
  </si>
  <si>
    <t>Census Tract 9800.23, Los Angeles County, California</t>
  </si>
  <si>
    <t>Census Tract 9800.24, Los Angeles County, California</t>
  </si>
  <si>
    <t>Census Tract 9800.25, Los Angeles County, California</t>
  </si>
  <si>
    <t>Census Tract 9800.26, Los Angeles County, California</t>
  </si>
  <si>
    <t>Census Tract 9800.28, Los Angeles County, California</t>
  </si>
  <si>
    <t>Census Tract 9800.30, Los Angeles County, California</t>
  </si>
  <si>
    <t>Census Tract 9800.31, Los Angeles County, California</t>
  </si>
  <si>
    <t>Census Tract 9800.33, Los Angeles County, California</t>
  </si>
  <si>
    <t>Census Tract 9901, Los Angeles County, California</t>
  </si>
  <si>
    <t>Census Tract 9902, Los Angeles County, California</t>
  </si>
  <si>
    <t>Census Tract 9903, Los Angeles County, California</t>
  </si>
  <si>
    <t>Total</t>
  </si>
  <si>
    <t>Estimate; Native: - Speak another language - Speak English less than "very well"</t>
  </si>
  <si>
    <t>Estimate; Native: - Speak another language - Speak English "very well"</t>
  </si>
  <si>
    <t>Estimate; Native: - Speak another language</t>
  </si>
  <si>
    <t>Estimate; Native: - Speak only English</t>
  </si>
  <si>
    <t>Estimate; Native:</t>
  </si>
  <si>
    <t>D=</t>
  </si>
  <si>
    <t>Source: B16005H NATIVITY BY LANGUAGE SPOKEN AT HOME BY ABILITY TO SPEAK ENGLISH FOR THE POPULATION 5 YEARS AND OVER (WHITE ALONE, NOT HISPANIC OR LATINO), Universe: White alone, not Hispanic or Latino population 5 years and over, 2011-2015 American Community Survey 5-Year Estimates</t>
  </si>
  <si>
    <t>Estimate; Total: - Speak Spanish: - Bilingual Spanish &amp; English</t>
  </si>
  <si>
    <t xml:space="preserve">Source: B16006 LANGUAGE SPOKEN AT HOME BY ABILITY TO SPEAK ENGLISH FOR THE POPULATION 5 YEARS AND OVER (HISPANIC OR LATINO), Universe: Hispanic or Latino population 5 years and over, 2011-2015 American Community Survey 5-Year Estimates </t>
  </si>
  <si>
    <t>Index of Dissimilarity Absol. Value ([wi/W]-[hi/H]): - Speak only English</t>
  </si>
  <si>
    <t>Index of Dissimilarity Absol. Value ([wi/W]-[hi/H]): - Speak Spanish</t>
  </si>
  <si>
    <t>Index of Dissimilarity Absol. Value ([wi/W]-[hi/H]): - Speak Spanish: - Bilingual</t>
  </si>
  <si>
    <t>Index of Dissimilarity Absol. Value ([wi/W]-[hi/H]): - Speak Spanish: - Speak English "not at all"</t>
  </si>
  <si>
    <t>Index of Dissimilarity Absol. Value ([hi/H]-[wi/W]): - Speak only English</t>
  </si>
  <si>
    <t>Index of Dissimilarity Absol. Value ([hi/H]-[wi/W]): - Speak another language</t>
  </si>
  <si>
    <t>Index of Dissimilarity Absol. Value ([hi/H]-[wi/W]): - Speak another language - Speak English "very well"</t>
  </si>
  <si>
    <t>Index of Dissimilarity Absol. Value ([hi/H]-[wi/W]): - Speak another language - Speak English less than "very well"</t>
  </si>
  <si>
    <t>D</t>
  </si>
  <si>
    <r>
      <t>Index of Dissimilarity (</t>
    </r>
    <r>
      <rPr>
        <b/>
        <i/>
        <sz val="18"/>
        <color theme="1"/>
        <rFont val="Calibri"/>
        <scheme val="minor"/>
      </rPr>
      <t>D</t>
    </r>
    <r>
      <rPr>
        <b/>
        <sz val="18"/>
        <color theme="1"/>
        <rFont val="Calibri"/>
        <scheme val="minor"/>
      </rPr>
      <t>), Los Angeles County</t>
    </r>
  </si>
  <si>
    <r>
      <t>Index of Dissimilarity (</t>
    </r>
    <r>
      <rPr>
        <b/>
        <i/>
        <sz val="18"/>
        <color rgb="FF000000"/>
        <rFont val="Calibri"/>
        <scheme val="minor"/>
      </rPr>
      <t>D</t>
    </r>
    <r>
      <rPr>
        <b/>
        <sz val="18"/>
        <color rgb="FF000000"/>
        <rFont val="Calibri"/>
        <scheme val="minor"/>
      </rPr>
      <t>), Los Angeles County</t>
    </r>
  </si>
  <si>
    <t>Estimate; Total with Foreign:</t>
  </si>
  <si>
    <t>-</t>
  </si>
  <si>
    <t>Speak English Only</t>
  </si>
  <si>
    <t>Speak Spanish-English Bilingual</t>
  </si>
  <si>
    <t>Speak Spaish Only</t>
  </si>
  <si>
    <t>As English language is acquired, segregation levels decrease.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</si>
</sst>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0"/>
    <numFmt numFmtId="166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i/>
      <sz val="18"/>
      <color theme="1"/>
      <name val="Calibri"/>
      <scheme val="minor"/>
    </font>
    <font>
      <b/>
      <sz val="18"/>
      <color rgb="FF000000"/>
      <name val="Calibri"/>
      <scheme val="minor"/>
    </font>
    <font>
      <b/>
      <i/>
      <sz val="18"/>
      <color rgb="FF000000"/>
      <name val="Calibri"/>
      <scheme val="minor"/>
    </font>
    <font>
      <i/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</borders>
  <cellStyleXfs count="21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25" fillId="0" borderId="0" xfId="0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1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7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7" fillId="0" borderId="0" xfId="0" applyFont="1" applyBorder="1"/>
    <xf numFmtId="165" fontId="1" fillId="0" borderId="0" xfId="0" applyNumberFormat="1" applyFont="1" applyBorder="1"/>
    <xf numFmtId="0" fontId="30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166" fontId="1" fillId="0" borderId="0" xfId="160" applyNumberFormat="1" applyFont="1" applyFill="1" applyBorder="1" applyAlignment="1">
      <alignment vertical="center"/>
    </xf>
    <xf numFmtId="166" fontId="27" fillId="0" borderId="0" xfId="160" applyNumberFormat="1" applyFont="1" applyBorder="1"/>
    <xf numFmtId="166" fontId="1" fillId="0" borderId="0" xfId="16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166" fontId="1" fillId="0" borderId="0" xfId="160" applyNumberFormat="1" applyFont="1" applyBorder="1" applyAlignment="1">
      <alignment vertical="center"/>
    </xf>
    <xf numFmtId="166" fontId="27" fillId="0" borderId="0" xfId="160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165" fontId="27" fillId="0" borderId="0" xfId="0" applyNumberFormat="1" applyFont="1" applyBorder="1" applyAlignment="1">
      <alignment vertical="center"/>
    </xf>
    <xf numFmtId="0" fontId="28" fillId="0" borderId="0" xfId="0" applyFont="1" applyAlignment="1">
      <alignment horizontal="left" vertical="center" wrapText="1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3" fillId="0" borderId="16" xfId="0" applyFont="1" applyBorder="1"/>
    <xf numFmtId="0" fontId="33" fillId="0" borderId="17" xfId="0" applyFont="1" applyBorder="1"/>
    <xf numFmtId="0" fontId="31" fillId="0" borderId="18" xfId="0" applyFont="1" applyBorder="1" applyAlignment="1">
      <alignment horizontal="center" vertical="center" wrapText="1"/>
    </xf>
    <xf numFmtId="0" fontId="33" fillId="0" borderId="15" xfId="0" applyFont="1" applyBorder="1"/>
  </cellXfs>
  <cellStyles count="21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60" builtinId="3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_-* #,##0_-;\-* #,##0_-;_-* &quot;-&quot;??_-;_-@_-"/>
      <fill>
        <patternFill patternType="none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166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_-* #,##0_-;\-* #,##0_-;_-* &quot;-&quot;??_-;_-@_-"/>
      <fill>
        <patternFill patternType="none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Index of Dissimilarity (D) for Non-Hispanic Whites and Hispanics by Language Spoken at Home in Los Angeles County, 2011-2015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'LAC Plot'!$I$3:$K$3</c:f>
              <c:strCache>
                <c:ptCount val="3"/>
                <c:pt idx="0">
                  <c:v>Speak Spaish Only</c:v>
                </c:pt>
                <c:pt idx="1">
                  <c:v>Speak Spanish-English Bilingual</c:v>
                </c:pt>
                <c:pt idx="2">
                  <c:v>Speak English Only</c:v>
                </c:pt>
              </c:strCache>
            </c:strRef>
          </c:cat>
          <c:val>
            <c:numRef>
              <c:f>'LAC Plot'!$I$4:$K$4</c:f>
              <c:numCache>
                <c:formatCode>General</c:formatCode>
                <c:ptCount val="3"/>
                <c:pt idx="0">
                  <c:v>79</c:v>
                </c:pt>
                <c:pt idx="1">
                  <c:v>66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4C3-9981-2332AA7DD7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2277944"/>
        <c:axId val="348113200"/>
      </c:lineChart>
      <c:catAx>
        <c:axId val="68227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13200"/>
        <c:crosses val="autoZero"/>
        <c:auto val="1"/>
        <c:lblAlgn val="ctr"/>
        <c:lblOffset val="100"/>
        <c:noMultiLvlLbl val="0"/>
      </c:catAx>
      <c:valAx>
        <c:axId val="348113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27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102870</xdr:rowOff>
    </xdr:from>
    <xdr:to>
      <xdr:col>7</xdr:col>
      <xdr:colOff>441960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92CB4-3FFB-4561-8BF8-38CD78FF5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M2349" totalsRowCount="1" headerRowDxfId="63" dataDxfId="62" totalsRowDxfId="60" tableBorderDxfId="61">
  <autoFilter ref="A2:M2348" xr:uid="{00000000-0009-0000-0100-000001000000}"/>
  <tableColumns count="13">
    <tableColumn id="3" xr3:uid="{00000000-0010-0000-0000-000003000000}" name="Geography" totalsRowLabel="Total" dataDxfId="59" totalsRowDxfId="58"/>
    <tableColumn id="4" xr3:uid="{00000000-0010-0000-0000-000004000000}" name="Estimate; Total:" totalsRowFunction="sum" dataDxfId="57" totalsRowDxfId="56" dataCellStyle="Comma"/>
    <tableColumn id="6" xr3:uid="{00000000-0010-0000-0000-000006000000}" name="Estimate; Total: - Speak only English" totalsRowFunction="sum" dataDxfId="55" totalsRowDxfId="54" dataCellStyle="Comma"/>
    <tableColumn id="19" xr3:uid="{00000000-0010-0000-0000-000013000000}" name="Index of Dissimilarity Absol. Value ([wi/W]-[hi/H]): - Speak only English" totalsRowFunction="sum" dataDxfId="53" totalsRowDxfId="52">
      <calculatedColumnFormula>0.5*ABS((Table4[[#This Row],[Estimate; Native: - Speak only English]]/Table4[[#Totals],[Estimate; Native: - Speak only English]])-(Table1[[#This Row],[Estimate; Total: - Speak only English]]/Table1[[#Totals],[Estimate; Total: - Speak only English]]))</calculatedColumnFormula>
    </tableColumn>
    <tableColumn id="8" xr3:uid="{00000000-0010-0000-0000-000008000000}" name="Estimate; Total: - Speak Spanish:" totalsRowFunction="sum" dataDxfId="51" totalsRowDxfId="50" dataCellStyle="Comma"/>
    <tableColumn id="27" xr3:uid="{00000000-0010-0000-0000-00001B000000}" name="Index of Dissimilarity Absol. Value ([wi/W]-[hi/H]): - Speak Spanish" totalsRowFunction="sum" dataDxfId="49" totalsRowDxfId="48">
      <calculatedColumnFormula>0.5*ABS((Table4[[#This Row],[Estimate; Native: - Speak only English]]/Table4[[#Totals],[Estimate; Native: - Speak only English]])-(Table1[[#This Row],[Estimate; Total: - Speak Spanish:]]/Table1[[#Totals],[Estimate; Total: - Speak Spanish:]]))</calculatedColumnFormula>
    </tableColumn>
    <tableColumn id="25" xr3:uid="{00000000-0010-0000-0000-000019000000}" name="Estimate; Total: - Speak Spanish: - Speak English &quot;very well&quot;" totalsRowFunction="sum" dataDxfId="47" totalsRowDxfId="46" dataCellStyle="Comma"/>
    <tableColumn id="10" xr3:uid="{00000000-0010-0000-0000-00000A000000}" name="Estimate; Total: - Speak Spanish: - Speak English &quot;well&quot;" totalsRowFunction="sum" dataDxfId="45" totalsRowDxfId="44" dataCellStyle="Comma"/>
    <tableColumn id="12" xr3:uid="{00000000-0010-0000-0000-00000C000000}" name="Estimate; Total: - Speak Spanish: - Speak English &quot;not well&quot;" totalsRowFunction="sum" dataDxfId="43" totalsRowDxfId="42" dataCellStyle="Comma"/>
    <tableColumn id="14" xr3:uid="{00000000-0010-0000-0000-00000E000000}" name="Estimate; Total: - Speak Spanish: - Bilingual Spanish &amp; English" totalsRowFunction="sum" dataDxfId="41" totalsRowDxfId="40" dataCellStyle="Comma">
      <calculatedColumnFormula>SUM(Table1[[#This Row],[Estimate; Total: - Speak Spanish: - Speak English "very well"]:[Estimate; Total: - Speak Spanish: - Speak English "not well"]])</calculatedColumnFormula>
    </tableColumn>
    <tableColumn id="26" xr3:uid="{00000000-0010-0000-0000-00001A000000}" name="Index of Dissimilarity Absol. Value ([wi/W]-[hi/H]): - Speak Spanish: - Bilingual" totalsRowFunction="sum" dataDxfId="39" totalsRowDxfId="38">
      <calculatedColumnFormula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calculatedColumnFormula>
    </tableColumn>
    <tableColumn id="16" xr3:uid="{00000000-0010-0000-0000-000010000000}" name="Estimate; Total: - Speak Spanish: - Speak English &quot;not at all&quot;" totalsRowFunction="sum" dataDxfId="37" totalsRowDxfId="36" dataCellStyle="Comma"/>
    <tableColumn id="24" xr3:uid="{00000000-0010-0000-0000-000018000000}" name="Index of Dissimilarity Absol. Value ([wi/W]-[hi/H]): - Speak Spanish: - Speak English &quot;not at all&quot;" totalsRowFunction="sum" dataDxfId="35" totalsRowDxfId="34">
      <calculatedColumnFormula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calculatedColumnFormula>
    </tableColumn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2358:E2360" totalsRowShown="0" headerRowDxfId="33" dataDxfId="32" tableBorderDxfId="31">
  <autoFilter ref="A2358:E2360" xr:uid="{00000000-0009-0000-0100-000006000000}"/>
  <tableColumns count="5">
    <tableColumn id="1" xr3:uid="{00000000-0010-0000-0100-000001000000}" name="-" dataDxfId="30"/>
    <tableColumn id="2" xr3:uid="{00000000-0010-0000-0100-000002000000}" name="Index of Dissimilarity Absol. Value ([wi/W]-[hi/H]): - Speak only English" dataDxfId="29"/>
    <tableColumn id="3" xr3:uid="{00000000-0010-0000-0100-000003000000}" name="Index of Dissimilarity Absol. Value ([wi/W]-[hi/H]): - Speak Spanish" dataDxfId="28"/>
    <tableColumn id="4" xr3:uid="{00000000-0010-0000-0100-000004000000}" name="Index of Dissimilarity Absol. Value ([wi/W]-[hi/H]): - Speak Spanish: - Bilingual" dataDxfId="27"/>
    <tableColumn id="5" xr3:uid="{00000000-0010-0000-0100-000005000000}" name="Index of Dissimilarity Absol. Value ([wi/W]-[hi/H]): - Speak Spanish: - Speak English &quot;not at all&quot;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K2349" totalsRowCount="1" headerRowDxfId="25" dataDxfId="24" totalsRowDxfId="22" tableBorderDxfId="23">
  <autoFilter ref="A2:K2348" xr:uid="{00000000-0009-0000-0100-000004000000}"/>
  <tableColumns count="11">
    <tableColumn id="3" xr3:uid="{00000000-0010-0000-0200-000003000000}" name="Geography" totalsRowLabel="Total" dataDxfId="21" totalsRowDxfId="20"/>
    <tableColumn id="4" xr3:uid="{00000000-0010-0000-0200-000004000000}" name="Estimate; Total with Foreign:" totalsRowFunction="sum" dataDxfId="19" totalsRowDxfId="18" dataCellStyle="Comma"/>
    <tableColumn id="6" xr3:uid="{00000000-0010-0000-0200-000006000000}" name="Estimate; Native:" totalsRowFunction="sum" dataDxfId="17" totalsRowDxfId="16" dataCellStyle="Comma"/>
    <tableColumn id="8" xr3:uid="{00000000-0010-0000-0200-000008000000}" name="Estimate; Native: - Speak only English" totalsRowFunction="sum" dataDxfId="15" totalsRowDxfId="14" dataCellStyle="Comma"/>
    <tableColumn id="30" xr3:uid="{00000000-0010-0000-0200-00001E000000}" name="Index of Dissimilarity Absol. Value ([hi/H]-[wi/W]): - Speak only English" dataDxfId="13" totalsRowDxfId="12" dataCellStyle="Comma"/>
    <tableColumn id="10" xr3:uid="{00000000-0010-0000-0200-00000A000000}" name="Estimate; Native: - Speak another language" totalsRowFunction="sum" dataDxfId="11" totalsRowDxfId="10" dataCellStyle="Comma"/>
    <tableColumn id="31" xr3:uid="{00000000-0010-0000-0200-00001F000000}" name="Index of Dissimilarity Absol. Value ([hi/H]-[wi/W]): - Speak another language" dataDxfId="9" totalsRowDxfId="8" dataCellStyle="Comma"/>
    <tableColumn id="12" xr3:uid="{00000000-0010-0000-0200-00000C000000}" name="Estimate; Native: - Speak another language - Speak English &quot;very well&quot;" totalsRowFunction="sum" dataDxfId="7" totalsRowDxfId="6" dataCellStyle="Comma"/>
    <tableColumn id="32" xr3:uid="{00000000-0010-0000-0200-000020000000}" name="Index of Dissimilarity Absol. Value ([hi/H]-[wi/W]): - Speak another language - Speak English &quot;very well&quot;" dataDxfId="5" totalsRowDxfId="4" dataCellStyle="Comma"/>
    <tableColumn id="14" xr3:uid="{00000000-0010-0000-0200-00000E000000}" name="Estimate; Native: - Speak another language - Speak English less than &quot;very well&quot;" totalsRowFunction="sum" dataDxfId="3" totalsRowDxfId="2" dataCellStyle="Comma"/>
    <tableColumn id="33" xr3:uid="{00000000-0010-0000-0200-000021000000}" name="Index of Dissimilarity Absol. Value ([hi/H]-[wi/W]): - Speak another language - Speak English less than &quot;very well&quot;" dataDxfId="1" totalsRowDxfId="0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FB57-FD82-45EA-B5B2-672BAC895A1F}">
  <dimension ref="A1:K13"/>
  <sheetViews>
    <sheetView tabSelected="1" workbookViewId="0">
      <selection activeCell="L3" sqref="L3"/>
    </sheetView>
  </sheetViews>
  <sheetFormatPr defaultRowHeight="14.4" x14ac:dyDescent="0.3"/>
  <sheetData>
    <row r="1" spans="1:11" x14ac:dyDescent="0.3">
      <c r="A1" s="34"/>
      <c r="B1" s="34"/>
      <c r="C1" s="34"/>
      <c r="D1" s="34"/>
      <c r="E1" s="34"/>
      <c r="F1" s="34"/>
    </row>
    <row r="2" spans="1:11" ht="15" thickBot="1" x14ac:dyDescent="0.35"/>
    <row r="3" spans="1:11" ht="78" x14ac:dyDescent="0.3">
      <c r="I3" s="39" t="s">
        <v>2379</v>
      </c>
      <c r="J3" s="35" t="s">
        <v>2378</v>
      </c>
      <c r="K3" s="36" t="s">
        <v>2377</v>
      </c>
    </row>
    <row r="4" spans="1:11" ht="16.2" thickBot="1" x14ac:dyDescent="0.35">
      <c r="I4" s="40">
        <v>79</v>
      </c>
      <c r="J4" s="37">
        <v>66</v>
      </c>
      <c r="K4" s="38">
        <v>46</v>
      </c>
    </row>
    <row r="13" spans="1:11" x14ac:dyDescent="0.3">
      <c r="B13" t="s">
        <v>2380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0"/>
  <sheetViews>
    <sheetView topLeftCell="A2346" workbookViewId="0">
      <selection activeCell="D2360" sqref="D2360:E2360"/>
    </sheetView>
  </sheetViews>
  <sheetFormatPr defaultColWidth="8.77734375" defaultRowHeight="14.4" x14ac:dyDescent="0.3"/>
  <cols>
    <col min="1" max="1" width="12.77734375" customWidth="1"/>
    <col min="2" max="13" width="17.109375" customWidth="1"/>
  </cols>
  <sheetData>
    <row r="1" spans="1:13" ht="24" thickBot="1" x14ac:dyDescent="0.5">
      <c r="A1" s="28" t="s">
        <v>2374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13" ht="97.95" customHeight="1" x14ac:dyDescent="0.3">
      <c r="A2" s="15" t="s">
        <v>0</v>
      </c>
      <c r="B2" s="16" t="s">
        <v>1</v>
      </c>
      <c r="C2" s="17" t="s">
        <v>2</v>
      </c>
      <c r="D2" s="17" t="s">
        <v>2364</v>
      </c>
      <c r="E2" s="16" t="s">
        <v>3</v>
      </c>
      <c r="F2" s="17" t="s">
        <v>2365</v>
      </c>
      <c r="G2" s="17" t="s">
        <v>4</v>
      </c>
      <c r="H2" s="17" t="s">
        <v>5</v>
      </c>
      <c r="I2" s="17" t="s">
        <v>6</v>
      </c>
      <c r="J2" s="17" t="s">
        <v>2362</v>
      </c>
      <c r="K2" s="10" t="s">
        <v>2366</v>
      </c>
      <c r="L2" s="17" t="s">
        <v>7</v>
      </c>
      <c r="M2" s="17" t="s">
        <v>2367</v>
      </c>
    </row>
    <row r="3" spans="1:13" ht="15.6" x14ac:dyDescent="0.3">
      <c r="A3" s="22" t="s">
        <v>8</v>
      </c>
      <c r="B3" s="18">
        <v>1534</v>
      </c>
      <c r="C3" s="24">
        <v>341</v>
      </c>
      <c r="D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1.4299979645020745E-4</v>
      </c>
      <c r="E3" s="18">
        <v>1159</v>
      </c>
      <c r="F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1.8849517962372169E-4</v>
      </c>
      <c r="G3" s="23">
        <v>678</v>
      </c>
      <c r="H3" s="23">
        <v>291</v>
      </c>
      <c r="I3" s="23">
        <v>107</v>
      </c>
      <c r="J3" s="19">
        <f>SUM(Table1[[#This Row],[Estimate; Total: - Speak Spanish: - Speak English "very well"]:[Estimate; Total: - Speak Spanish: - Speak English "not well"]])</f>
        <v>1076</v>
      </c>
      <c r="K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1.8353877133410893E-4</v>
      </c>
      <c r="L3" s="24">
        <v>83</v>
      </c>
      <c r="M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2.3341857062971979E-4</v>
      </c>
    </row>
    <row r="4" spans="1:13" ht="15.6" x14ac:dyDescent="0.3">
      <c r="A4" s="22" t="s">
        <v>9</v>
      </c>
      <c r="B4" s="18">
        <v>400</v>
      </c>
      <c r="C4" s="24">
        <v>141</v>
      </c>
      <c r="D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3.282341395166033E-4</v>
      </c>
      <c r="E4" s="18">
        <v>255</v>
      </c>
      <c r="F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3.7816425206416469E-4</v>
      </c>
      <c r="G4" s="23">
        <v>221</v>
      </c>
      <c r="H4" s="23">
        <v>11</v>
      </c>
      <c r="I4" s="23">
        <v>23</v>
      </c>
      <c r="J4" s="19">
        <f>SUM(Table1[[#This Row],[Estimate; Total: - Speak Spanish: - Speak English "very well"]:[Estimate; Total: - Speak Spanish: - Speak English "not well"]])</f>
        <v>255</v>
      </c>
      <c r="K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3.7425991686870677E-4</v>
      </c>
      <c r="L4" s="24">
        <v>0</v>
      </c>
      <c r="M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4.1355196961189301E-4</v>
      </c>
    </row>
    <row r="5" spans="1:13" ht="15.6" x14ac:dyDescent="0.3">
      <c r="A5" s="22" t="s">
        <v>10</v>
      </c>
      <c r="B5" s="18">
        <v>2734</v>
      </c>
      <c r="C5" s="24">
        <v>385</v>
      </c>
      <c r="D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2.8238964342934834E-5</v>
      </c>
      <c r="E5" s="18">
        <v>2323</v>
      </c>
      <c r="F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1.1765409990490135E-4</v>
      </c>
      <c r="G5" s="23">
        <v>1269</v>
      </c>
      <c r="H5" s="23">
        <v>478</v>
      </c>
      <c r="I5" s="23">
        <v>576</v>
      </c>
      <c r="J5" s="19">
        <f>SUM(Table1[[#This Row],[Estimate; Total: - Speak Spanish: - Speak English "very well"]:[Estimate; Total: - Speak Spanish: - Speak English "not well"]])</f>
        <v>2323</v>
      </c>
      <c r="K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1.5322182797960216E-4</v>
      </c>
      <c r="L5" s="24">
        <v>0</v>
      </c>
      <c r="M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2.0472106818675699E-4</v>
      </c>
    </row>
    <row r="6" spans="1:13" ht="15.6" x14ac:dyDescent="0.3">
      <c r="A6" s="22" t="s">
        <v>11</v>
      </c>
      <c r="B6" s="18">
        <v>723</v>
      </c>
      <c r="C6" s="24">
        <v>208</v>
      </c>
      <c r="D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3.288338216699929E-5</v>
      </c>
      <c r="E6" s="18">
        <v>515</v>
      </c>
      <c r="F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8.7272996922273263E-5</v>
      </c>
      <c r="G6" s="23">
        <v>219</v>
      </c>
      <c r="H6" s="23">
        <v>158</v>
      </c>
      <c r="I6" s="23">
        <v>138</v>
      </c>
      <c r="J6" s="19">
        <f>SUM(Table1[[#This Row],[Estimate; Total: - Speak Spanish: - Speak English "very well"]:[Estimate; Total: - Speak Spanish: - Speak English "not well"]])</f>
        <v>515</v>
      </c>
      <c r="K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7.9387770939289665E-5</v>
      </c>
      <c r="L6" s="24">
        <v>0</v>
      </c>
      <c r="M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1.5874230883239124E-4</v>
      </c>
    </row>
    <row r="7" spans="1:13" ht="15.6" x14ac:dyDescent="0.3">
      <c r="A7" s="22" t="s">
        <v>12</v>
      </c>
      <c r="B7" s="18">
        <v>430</v>
      </c>
      <c r="C7" s="24">
        <v>172</v>
      </c>
      <c r="D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3.4030006800335423E-4</v>
      </c>
      <c r="E7" s="18">
        <v>258</v>
      </c>
      <c r="F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4.085716752632109E-4</v>
      </c>
      <c r="G7" s="23">
        <v>258</v>
      </c>
      <c r="H7" s="23">
        <v>0</v>
      </c>
      <c r="I7" s="23">
        <v>0</v>
      </c>
      <c r="J7" s="19">
        <f>SUM(Table1[[#This Row],[Estimate; Total: - Speak Spanish: - Speak English "very well"]:[Estimate; Total: - Speak Spanish: - Speak English "not well"]])</f>
        <v>258</v>
      </c>
      <c r="K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4.0462140671251233E-4</v>
      </c>
      <c r="L7" s="24">
        <v>0</v>
      </c>
      <c r="M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4.4437571889973602E-4</v>
      </c>
    </row>
    <row r="8" spans="1:13" ht="15.6" x14ac:dyDescent="0.3">
      <c r="A8" s="22" t="s">
        <v>13</v>
      </c>
      <c r="B8" s="18">
        <v>880</v>
      </c>
      <c r="C8" s="24">
        <v>289</v>
      </c>
      <c r="D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1.7549198642615021E-4</v>
      </c>
      <c r="E8" s="18">
        <v>591</v>
      </c>
      <c r="F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2.6834704407884463E-4</v>
      </c>
      <c r="G8" s="23">
        <v>411</v>
      </c>
      <c r="H8" s="23">
        <v>106</v>
      </c>
      <c r="I8" s="23">
        <v>74</v>
      </c>
      <c r="J8" s="19">
        <f>SUM(Table1[[#This Row],[Estimate; Total: - Speak Spanish: - Speak English "very well"]:[Estimate; Total: - Speak Spanish: - Speak English "not well"]])</f>
        <v>591</v>
      </c>
      <c r="K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2.5929817309643046E-4</v>
      </c>
      <c r="L8" s="24">
        <v>0</v>
      </c>
      <c r="M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3.5036328357181498E-4</v>
      </c>
    </row>
    <row r="9" spans="1:13" ht="15.6" x14ac:dyDescent="0.3">
      <c r="A9" s="22" t="s">
        <v>14</v>
      </c>
      <c r="B9" s="18">
        <v>382</v>
      </c>
      <c r="C9" s="24">
        <v>120</v>
      </c>
      <c r="D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3.7327119896606075E-5</v>
      </c>
      <c r="E9" s="18">
        <v>262</v>
      </c>
      <c r="F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7.3578894038385702E-5</v>
      </c>
      <c r="G9" s="23">
        <v>147</v>
      </c>
      <c r="H9" s="23">
        <v>76</v>
      </c>
      <c r="I9" s="23">
        <v>12</v>
      </c>
      <c r="J9" s="19">
        <f>SUM(Table1[[#This Row],[Estimate; Total: - Speak Spanish: - Speak English "very well"]:[Estimate; Total: - Speak Spanish: - Speak English "not well"]])</f>
        <v>235</v>
      </c>
      <c r="K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7.3727716010370237E-5</v>
      </c>
      <c r="L9" s="24">
        <v>27</v>
      </c>
      <c r="M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7.2230016535344577E-5</v>
      </c>
    </row>
    <row r="10" spans="1:13" ht="15.6" x14ac:dyDescent="0.3">
      <c r="A10" s="22" t="s">
        <v>15</v>
      </c>
      <c r="B10" s="18">
        <v>454</v>
      </c>
      <c r="C10" s="24">
        <v>161</v>
      </c>
      <c r="D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1.5173899010976854E-4</v>
      </c>
      <c r="E10" s="18">
        <v>285</v>
      </c>
      <c r="F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2.0960766164103423E-4</v>
      </c>
      <c r="G10" s="23">
        <v>194</v>
      </c>
      <c r="H10" s="23">
        <v>91</v>
      </c>
      <c r="I10" s="23">
        <v>0</v>
      </c>
      <c r="J10" s="19">
        <f>SUM(Table1[[#This Row],[Estimate; Total: - Speak Spanish: - Speak English "very well"]:[Estimate; Total: - Speak Spanish: - Speak English "not well"]])</f>
        <v>285</v>
      </c>
      <c r="K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2.0524399289316951E-4</v>
      </c>
      <c r="L10" s="24">
        <v>0</v>
      </c>
      <c r="M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2.4915864007673058E-4</v>
      </c>
    </row>
    <row r="11" spans="1:13" ht="15.6" x14ac:dyDescent="0.3">
      <c r="A11" s="22" t="s">
        <v>16</v>
      </c>
      <c r="B11" s="18">
        <v>1228</v>
      </c>
      <c r="C11" s="24">
        <v>316</v>
      </c>
      <c r="D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1.3546914067690636E-4</v>
      </c>
      <c r="E11" s="18">
        <v>912</v>
      </c>
      <c r="F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7.0823517698712305E-5</v>
      </c>
      <c r="G11" s="23">
        <v>566</v>
      </c>
      <c r="H11" s="23">
        <v>158</v>
      </c>
      <c r="I11" s="23">
        <v>179</v>
      </c>
      <c r="J11" s="19">
        <f>SUM(Table1[[#This Row],[Estimate; Total: - Speak Spanish: - Speak English "very well"]:[Estimate; Total: - Speak Spanish: - Speak English "not well"]])</f>
        <v>903</v>
      </c>
      <c r="K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8.3400479359766949E-5</v>
      </c>
      <c r="L11" s="24">
        <v>9</v>
      </c>
      <c r="M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4.3170272431750914E-5</v>
      </c>
    </row>
    <row r="12" spans="1:13" ht="15.6" x14ac:dyDescent="0.3">
      <c r="A12" s="22" t="s">
        <v>17</v>
      </c>
      <c r="B12" s="18">
        <v>1010</v>
      </c>
      <c r="C12" s="24">
        <v>200</v>
      </c>
      <c r="D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2.0571354373441237E-4</v>
      </c>
      <c r="E12" s="18">
        <v>810</v>
      </c>
      <c r="F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2.1432369847599838E-4</v>
      </c>
      <c r="G12" s="23">
        <v>613</v>
      </c>
      <c r="H12" s="23">
        <v>57</v>
      </c>
      <c r="I12" s="23">
        <v>67</v>
      </c>
      <c r="J12" s="19">
        <f>SUM(Table1[[#This Row],[Estimate; Total: - Speak Spanish: - Speak English "very well"]:[Estimate; Total: - Speak Spanish: - Speak English "not well"]])</f>
        <v>737</v>
      </c>
      <c r="K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2.1317000569925991E-4</v>
      </c>
      <c r="L12" s="24">
        <v>73</v>
      </c>
      <c r="M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2.247804221117073E-4</v>
      </c>
    </row>
    <row r="13" spans="1:13" ht="15.6" x14ac:dyDescent="0.3">
      <c r="A13" s="22" t="s">
        <v>18</v>
      </c>
      <c r="B13" s="18">
        <v>713</v>
      </c>
      <c r="C13" s="24">
        <v>301</v>
      </c>
      <c r="D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1.3432477028651956E-4</v>
      </c>
      <c r="E13" s="18">
        <v>412</v>
      </c>
      <c r="F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2.5928170982709336E-4</v>
      </c>
      <c r="G13" s="23">
        <v>287</v>
      </c>
      <c r="H13" s="23">
        <v>80</v>
      </c>
      <c r="I13" s="23">
        <v>28</v>
      </c>
      <c r="J13" s="19">
        <f>SUM(Table1[[#This Row],[Estimate; Total: - Speak Spanish: - Speak English "very well"]:[Estimate; Total: - Speak Spanish: - Speak English "not well"]])</f>
        <v>395</v>
      </c>
      <c r="K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2.5559299922358551E-4</v>
      </c>
      <c r="L13" s="24">
        <v>17</v>
      </c>
      <c r="M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2.9271507105696471E-4</v>
      </c>
    </row>
    <row r="14" spans="1:13" ht="15.6" x14ac:dyDescent="0.3">
      <c r="A14" s="22" t="s">
        <v>19</v>
      </c>
      <c r="B14" s="18">
        <v>1108</v>
      </c>
      <c r="C14" s="24">
        <v>230</v>
      </c>
      <c r="D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2.4689653130600161E-4</v>
      </c>
      <c r="E14" s="18">
        <v>864</v>
      </c>
      <c r="F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2.661655462567536E-4</v>
      </c>
      <c r="G14" s="23">
        <v>589</v>
      </c>
      <c r="H14" s="23">
        <v>100</v>
      </c>
      <c r="I14" s="23">
        <v>124</v>
      </c>
      <c r="J14" s="19">
        <f>SUM(Table1[[#This Row],[Estimate; Total: - Speak Spanish: - Speak English "very well"]:[Estimate; Total: - Speak Spanish: - Speak English "not well"]])</f>
        <v>813</v>
      </c>
      <c r="K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2.6079515049607467E-4</v>
      </c>
      <c r="L14" s="24">
        <v>51</v>
      </c>
      <c r="M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3.1484119493556411E-4</v>
      </c>
    </row>
    <row r="15" spans="1:13" ht="15.6" x14ac:dyDescent="0.3">
      <c r="A15" s="22" t="s">
        <v>20</v>
      </c>
      <c r="B15" s="18">
        <v>2203</v>
      </c>
      <c r="C15" s="24">
        <v>814</v>
      </c>
      <c r="D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5.5604939391744519E-5</v>
      </c>
      <c r="E15" s="18">
        <v>1389</v>
      </c>
      <c r="F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3.5539002905588717E-4</v>
      </c>
      <c r="G15" s="23">
        <v>1004</v>
      </c>
      <c r="H15" s="23">
        <v>118</v>
      </c>
      <c r="I15" s="23">
        <v>188</v>
      </c>
      <c r="J15" s="19">
        <f>SUM(Table1[[#This Row],[Estimate; Total: - Speak Spanish: - Speak English "very well"]:[Estimate; Total: - Speak Spanish: - Speak English "not well"]])</f>
        <v>1310</v>
      </c>
      <c r="K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3.4629571760577216E-4</v>
      </c>
      <c r="L15" s="24">
        <v>79</v>
      </c>
      <c r="M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4.3781812725353581E-4</v>
      </c>
    </row>
    <row r="16" spans="1:13" ht="15.6" x14ac:dyDescent="0.3">
      <c r="A16" s="22" t="s">
        <v>21</v>
      </c>
      <c r="B16" s="18">
        <v>441</v>
      </c>
      <c r="C16" s="24">
        <v>153</v>
      </c>
      <c r="D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3.8339113990148191E-4</v>
      </c>
      <c r="E16" s="18">
        <v>288</v>
      </c>
      <c r="F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4.3600275739528186E-4</v>
      </c>
      <c r="G16" s="23">
        <v>194</v>
      </c>
      <c r="H16" s="23">
        <v>24</v>
      </c>
      <c r="I16" s="23">
        <v>34</v>
      </c>
      <c r="J16" s="19">
        <f>SUM(Table1[[#This Row],[Estimate; Total: - Speak Spanish: - Speak English "very well"]:[Estimate; Total: - Speak Spanish: - Speak English "not well"]])</f>
        <v>252</v>
      </c>
      <c r="K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4.3714026862062626E-4</v>
      </c>
      <c r="L16" s="24">
        <v>36</v>
      </c>
      <c r="M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4.2569269846471459E-4</v>
      </c>
    </row>
    <row r="17" spans="1:13" ht="15.6" x14ac:dyDescent="0.3">
      <c r="A17" s="22" t="s">
        <v>22</v>
      </c>
      <c r="B17" s="18">
        <v>1274</v>
      </c>
      <c r="C17" s="24">
        <v>520</v>
      </c>
      <c r="D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3.8248314639656835E-4</v>
      </c>
      <c r="E17" s="18">
        <v>754</v>
      </c>
      <c r="F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5.924938394091182E-4</v>
      </c>
      <c r="G17" s="23">
        <v>501</v>
      </c>
      <c r="H17" s="23">
        <v>108</v>
      </c>
      <c r="I17" s="23">
        <v>136</v>
      </c>
      <c r="J17" s="19">
        <f>SUM(Table1[[#This Row],[Estimate; Total: - Speak Spanish: - Speak English "very well"]:[Estimate; Total: - Speak Spanish: - Speak English "not well"]])</f>
        <v>745</v>
      </c>
      <c r="K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5.8233603445740614E-4</v>
      </c>
      <c r="L17" s="24">
        <v>9</v>
      </c>
      <c r="M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6.8456112219628313E-4</v>
      </c>
    </row>
    <row r="18" spans="1:13" ht="15.6" x14ac:dyDescent="0.3">
      <c r="A18" s="22" t="s">
        <v>23</v>
      </c>
      <c r="B18" s="18">
        <v>2728</v>
      </c>
      <c r="C18" s="24">
        <v>349</v>
      </c>
      <c r="D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1.6828037233510021E-4</v>
      </c>
      <c r="E18" s="18">
        <v>2374</v>
      </c>
      <c r="F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2.8655632717562257E-4</v>
      </c>
      <c r="G18" s="23">
        <v>1360</v>
      </c>
      <c r="H18" s="23">
        <v>414</v>
      </c>
      <c r="I18" s="23">
        <v>398</v>
      </c>
      <c r="J18" s="19">
        <f>SUM(Table1[[#This Row],[Estimate; Total: - Speak Spanish: - Speak English "very well"]:[Estimate; Total: - Speak Spanish: - Speak English "not well"]])</f>
        <v>2172</v>
      </c>
      <c r="K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2.9177945305755766E-4</v>
      </c>
      <c r="L18" s="24">
        <v>202</v>
      </c>
      <c r="M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2.3921548829447978E-4</v>
      </c>
    </row>
    <row r="19" spans="1:13" ht="15.6" x14ac:dyDescent="0.3">
      <c r="A19" s="22" t="s">
        <v>24</v>
      </c>
      <c r="B19" s="18">
        <v>4154</v>
      </c>
      <c r="C19" s="24">
        <v>229</v>
      </c>
      <c r="D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9.2843942753680805E-5</v>
      </c>
      <c r="E19" s="18">
        <v>3925</v>
      </c>
      <c r="F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4.9897140473218458E-4</v>
      </c>
      <c r="G19" s="23">
        <v>2031</v>
      </c>
      <c r="H19" s="23">
        <v>583</v>
      </c>
      <c r="I19" s="23">
        <v>963</v>
      </c>
      <c r="J19" s="19">
        <f>SUM(Table1[[#This Row],[Estimate; Total: - Speak Spanish: - Speak English "very well"]:[Estimate; Total: - Speak Spanish: - Speak English "not well"]])</f>
        <v>3577</v>
      </c>
      <c r="K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5.0544544899706087E-4</v>
      </c>
      <c r="L19" s="24">
        <v>348</v>
      </c>
      <c r="M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4.4029261862195027E-4</v>
      </c>
    </row>
    <row r="20" spans="1:13" ht="15.6" x14ac:dyDescent="0.3">
      <c r="A20" s="22" t="s">
        <v>25</v>
      </c>
      <c r="B20" s="18">
        <v>3593</v>
      </c>
      <c r="C20" s="24">
        <v>188</v>
      </c>
      <c r="D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6.3154785046177451E-5</v>
      </c>
      <c r="E20" s="18">
        <v>3377</v>
      </c>
      <c r="F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4.1804207887472655E-4</v>
      </c>
      <c r="G20" s="23">
        <v>1934</v>
      </c>
      <c r="H20" s="23">
        <v>459</v>
      </c>
      <c r="I20" s="23">
        <v>569</v>
      </c>
      <c r="J20" s="19">
        <f>SUM(Table1[[#This Row],[Estimate; Total: - Speak Spanish: - Speak English "very well"]:[Estimate; Total: - Speak Spanish: - Speak English "not well"]])</f>
        <v>2962</v>
      </c>
      <c r="K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4.0580183599880123E-4</v>
      </c>
      <c r="L20" s="24">
        <v>415</v>
      </c>
      <c r="M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5.2898395141495985E-4</v>
      </c>
    </row>
    <row r="21" spans="1:13" ht="15.6" x14ac:dyDescent="0.3">
      <c r="A21" s="22" t="s">
        <v>26</v>
      </c>
      <c r="B21" s="18">
        <v>2159</v>
      </c>
      <c r="C21" s="24">
        <v>502</v>
      </c>
      <c r="D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4.1496945254910936E-5</v>
      </c>
      <c r="E21" s="18">
        <v>1645</v>
      </c>
      <c r="F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3.3973261500483127E-5</v>
      </c>
      <c r="G21" s="23">
        <v>1130</v>
      </c>
      <c r="H21" s="23">
        <v>259</v>
      </c>
      <c r="I21" s="23">
        <v>162</v>
      </c>
      <c r="J21" s="19">
        <f>SUM(Table1[[#This Row],[Estimate; Total: - Speak Spanish: - Speak English "very well"]:[Estimate; Total: - Speak Spanish: - Speak English "not well"]])</f>
        <v>1551</v>
      </c>
      <c r="K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2.3270600956684114E-5</v>
      </c>
      <c r="L21" s="24">
        <v>94</v>
      </c>
      <c r="M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1.3097895116918385E-4</v>
      </c>
    </row>
    <row r="22" spans="1:13" ht="15.6" x14ac:dyDescent="0.3">
      <c r="A22" s="22" t="s">
        <v>27</v>
      </c>
      <c r="B22" s="18">
        <v>3724</v>
      </c>
      <c r="C22" s="24">
        <v>147</v>
      </c>
      <c r="D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8.7150324015000585E-5</v>
      </c>
      <c r="E22" s="18">
        <v>3577</v>
      </c>
      <c r="F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4.9460142116693152E-4</v>
      </c>
      <c r="G22" s="23">
        <v>2007</v>
      </c>
      <c r="H22" s="23">
        <v>548</v>
      </c>
      <c r="I22" s="23">
        <v>569</v>
      </c>
      <c r="J22" s="19">
        <f>SUM(Table1[[#This Row],[Estimate; Total: - Speak Spanish: - Speak English "very well"]:[Estimate; Total: - Speak Spanish: - Speak English "not well"]])</f>
        <v>3124</v>
      </c>
      <c r="K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4.7956811568257679E-4</v>
      </c>
      <c r="L22" s="24">
        <v>453</v>
      </c>
      <c r="M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6.3085877143438608E-4</v>
      </c>
    </row>
    <row r="23" spans="1:13" ht="15.6" x14ac:dyDescent="0.3">
      <c r="A23" s="22" t="s">
        <v>28</v>
      </c>
      <c r="B23" s="18">
        <v>3838</v>
      </c>
      <c r="C23" s="24">
        <v>375</v>
      </c>
      <c r="D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2.2305615393287528E-4</v>
      </c>
      <c r="E23" s="18">
        <v>3463</v>
      </c>
      <c r="F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4.767261131734634E-4</v>
      </c>
      <c r="G23" s="23">
        <v>1688</v>
      </c>
      <c r="H23" s="23">
        <v>567</v>
      </c>
      <c r="I23" s="23">
        <v>855</v>
      </c>
      <c r="J23" s="19">
        <f>SUM(Table1[[#This Row],[Estimate; Total: - Speak Spanish: - Speak English "very well"]:[Estimate; Total: - Speak Spanish: - Speak English "not well"]])</f>
        <v>3110</v>
      </c>
      <c r="K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4.7535598832454569E-4</v>
      </c>
      <c r="L23" s="24">
        <v>353</v>
      </c>
      <c r="M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4.8914451188447313E-4</v>
      </c>
    </row>
    <row r="24" spans="1:13" ht="15.6" x14ac:dyDescent="0.3">
      <c r="A24" s="22" t="s">
        <v>29</v>
      </c>
      <c r="B24" s="18">
        <v>2368</v>
      </c>
      <c r="C24" s="24">
        <v>154</v>
      </c>
      <c r="D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1.6124639792269331E-5</v>
      </c>
      <c r="E24" s="18">
        <v>2214</v>
      </c>
      <c r="F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2.3018928031243375E-4</v>
      </c>
      <c r="G24" s="23">
        <v>1098</v>
      </c>
      <c r="H24" s="23">
        <v>354</v>
      </c>
      <c r="I24" s="23">
        <v>532</v>
      </c>
      <c r="J24" s="19">
        <f>SUM(Table1[[#This Row],[Estimate; Total: - Speak Spanish: - Speak English "very well"]:[Estimate; Total: - Speak Spanish: - Speak English "not well"]])</f>
        <v>1984</v>
      </c>
      <c r="K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2.2864820577051599E-4</v>
      </c>
      <c r="L24" s="24">
        <v>230</v>
      </c>
      <c r="M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2.4415711552105637E-4</v>
      </c>
    </row>
    <row r="25" spans="1:13" ht="15.6" x14ac:dyDescent="0.3">
      <c r="A25" s="22" t="s">
        <v>30</v>
      </c>
      <c r="B25" s="18">
        <v>4415</v>
      </c>
      <c r="C25" s="24">
        <v>226</v>
      </c>
      <c r="D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1.2955835638273365E-4</v>
      </c>
      <c r="E25" s="18">
        <v>4189</v>
      </c>
      <c r="F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5.7413778715610696E-4</v>
      </c>
      <c r="G25" s="23">
        <v>1951</v>
      </c>
      <c r="H25" s="23">
        <v>648</v>
      </c>
      <c r="I25" s="23">
        <v>915</v>
      </c>
      <c r="J25" s="19">
        <f>SUM(Table1[[#This Row],[Estimate; Total: - Speak Spanish: - Speak English "very well"]:[Estimate; Total: - Speak Spanish: - Speak English "not well"]])</f>
        <v>3514</v>
      </c>
      <c r="K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5.3426768728207733E-4</v>
      </c>
      <c r="L25" s="24">
        <v>675</v>
      </c>
      <c r="M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9.3550835661521949E-4</v>
      </c>
    </row>
    <row r="26" spans="1:13" ht="15.6" x14ac:dyDescent="0.3">
      <c r="A26" s="22" t="s">
        <v>31</v>
      </c>
      <c r="B26" s="18">
        <v>4397</v>
      </c>
      <c r="C26" s="24">
        <v>252</v>
      </c>
      <c r="D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1.3784164947134558E-4</v>
      </c>
      <c r="E26" s="18">
        <v>4145</v>
      </c>
      <c r="F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5.6058259844252503E-4</v>
      </c>
      <c r="G26" s="23">
        <v>2372</v>
      </c>
      <c r="H26" s="23">
        <v>469</v>
      </c>
      <c r="I26" s="23">
        <v>799</v>
      </c>
      <c r="J26" s="19">
        <f>SUM(Table1[[#This Row],[Estimate; Total: - Speak Spanish: - Speak English "very well"]:[Estimate; Total: - Speak Spanish: - Speak English "not well"]])</f>
        <v>3640</v>
      </c>
      <c r="K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5.4623351118708965E-4</v>
      </c>
      <c r="L26" s="24">
        <v>505</v>
      </c>
      <c r="M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6.9063840088842763E-4</v>
      </c>
    </row>
    <row r="27" spans="1:13" ht="15.6" x14ac:dyDescent="0.3">
      <c r="A27" s="22" t="s">
        <v>32</v>
      </c>
      <c r="B27" s="18">
        <v>3445</v>
      </c>
      <c r="C27" s="24">
        <v>351</v>
      </c>
      <c r="D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2.0468100142588818E-4</v>
      </c>
      <c r="E27" s="18">
        <v>3094</v>
      </c>
      <c r="F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4.2166503559047615E-4</v>
      </c>
      <c r="G27" s="23">
        <v>1704</v>
      </c>
      <c r="H27" s="23">
        <v>404</v>
      </c>
      <c r="I27" s="23">
        <v>462</v>
      </c>
      <c r="J27" s="19">
        <f>SUM(Table1[[#This Row],[Estimate; Total: - Speak Spanish: - Speak English "very well"]:[Estimate; Total: - Speak Spanish: - Speak English "not well"]])</f>
        <v>2570</v>
      </c>
      <c r="K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3.8829631973681797E-4</v>
      </c>
      <c r="L27" s="24">
        <v>524</v>
      </c>
      <c r="M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7.2410901963502984E-4</v>
      </c>
    </row>
    <row r="28" spans="1:13" ht="15.6" x14ac:dyDescent="0.3">
      <c r="A28" s="22" t="s">
        <v>33</v>
      </c>
      <c r="B28" s="18">
        <v>2593</v>
      </c>
      <c r="C28" s="24">
        <v>279</v>
      </c>
      <c r="D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1.5905953326867834E-4</v>
      </c>
      <c r="E28" s="18">
        <v>2314</v>
      </c>
      <c r="F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3.1136533588411769E-4</v>
      </c>
      <c r="G28" s="23">
        <v>1268</v>
      </c>
      <c r="H28" s="23">
        <v>395</v>
      </c>
      <c r="I28" s="23">
        <v>361</v>
      </c>
      <c r="J28" s="19">
        <f>SUM(Table1[[#This Row],[Estimate; Total: - Speak Spanish: - Speak English "very well"]:[Estimate; Total: - Speak Spanish: - Speak English "not well"]])</f>
        <v>2024</v>
      </c>
      <c r="K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3.0211018430280622E-4</v>
      </c>
      <c r="L28" s="24">
        <v>290</v>
      </c>
      <c r="M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3.9525124055794753E-4</v>
      </c>
    </row>
    <row r="29" spans="1:13" ht="15.6" x14ac:dyDescent="0.3">
      <c r="A29" s="22" t="s">
        <v>34</v>
      </c>
      <c r="B29" s="18">
        <v>2268</v>
      </c>
      <c r="C29" s="24">
        <v>140</v>
      </c>
      <c r="D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8.0346041285928363E-5</v>
      </c>
      <c r="E29" s="18">
        <v>2128</v>
      </c>
      <c r="F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2.9094727450408836E-4</v>
      </c>
      <c r="G29" s="23">
        <v>1012</v>
      </c>
      <c r="H29" s="23">
        <v>358</v>
      </c>
      <c r="I29" s="23">
        <v>490</v>
      </c>
      <c r="J29" s="19">
        <f>SUM(Table1[[#This Row],[Estimate; Total: - Speak Spanish: - Speak English "very well"]:[Estimate; Total: - Speak Spanish: - Speak English "not well"]])</f>
        <v>1860</v>
      </c>
      <c r="K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2.8223415748746287E-4</v>
      </c>
      <c r="L29" s="24">
        <v>268</v>
      </c>
      <c r="M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3.6992034123856088E-4</v>
      </c>
    </row>
    <row r="30" spans="1:13" ht="15.6" x14ac:dyDescent="0.3">
      <c r="A30" s="22" t="s">
        <v>35</v>
      </c>
      <c r="B30" s="18">
        <v>2723</v>
      </c>
      <c r="C30" s="24">
        <v>215</v>
      </c>
      <c r="D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1.2701218869169296E-4</v>
      </c>
      <c r="E30" s="18">
        <v>2508</v>
      </c>
      <c r="F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3.4496623530534361E-4</v>
      </c>
      <c r="G30" s="23">
        <v>1370</v>
      </c>
      <c r="H30" s="23">
        <v>388</v>
      </c>
      <c r="I30" s="23">
        <v>478</v>
      </c>
      <c r="J30" s="19">
        <f>SUM(Table1[[#This Row],[Estimate; Total: - Speak Spanish: - Speak English "very well"]:[Estimate; Total: - Speak Spanish: - Speak English "not well"]])</f>
        <v>2236</v>
      </c>
      <c r="K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3.414549973604878E-4</v>
      </c>
      <c r="L30" s="24">
        <v>272</v>
      </c>
      <c r="M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3.7679103784278329E-4</v>
      </c>
    </row>
    <row r="31" spans="1:13" ht="15.6" x14ac:dyDescent="0.3">
      <c r="A31" s="22" t="s">
        <v>36</v>
      </c>
      <c r="B31" s="18">
        <v>3001</v>
      </c>
      <c r="C31" s="24">
        <v>384</v>
      </c>
      <c r="D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2.2670392083333699E-4</v>
      </c>
      <c r="E31" s="18">
        <v>2617</v>
      </c>
      <c r="F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3.5752410409097392E-4</v>
      </c>
      <c r="G31" s="23">
        <v>1309</v>
      </c>
      <c r="H31" s="23">
        <v>401</v>
      </c>
      <c r="I31" s="23">
        <v>526</v>
      </c>
      <c r="J31" s="19">
        <f>SUM(Table1[[#This Row],[Estimate; Total: - Speak Spanish: - Speak English "very well"]:[Estimate; Total: - Speak Spanish: - Speak English "not well"]])</f>
        <v>2236</v>
      </c>
      <c r="K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3.388863515865009E-4</v>
      </c>
      <c r="L31" s="24">
        <v>381</v>
      </c>
      <c r="M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5.2645107586328488E-4</v>
      </c>
    </row>
    <row r="32" spans="1:13" ht="15.6" x14ac:dyDescent="0.3">
      <c r="A32" s="22" t="s">
        <v>37</v>
      </c>
      <c r="B32" s="18">
        <v>3085</v>
      </c>
      <c r="C32" s="24">
        <v>169</v>
      </c>
      <c r="D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9.9178002986846669E-5</v>
      </c>
      <c r="E32" s="18">
        <v>2916</v>
      </c>
      <c r="F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4.0158658338170888E-4</v>
      </c>
      <c r="G32" s="23">
        <v>1446</v>
      </c>
      <c r="H32" s="23">
        <v>577</v>
      </c>
      <c r="I32" s="23">
        <v>654</v>
      </c>
      <c r="J32" s="19">
        <f>SUM(Table1[[#This Row],[Estimate; Total: - Speak Spanish: - Speak English "very well"]:[Estimate; Total: - Speak Spanish: - Speak English "not well"]])</f>
        <v>2677</v>
      </c>
      <c r="K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4.0940713563399804E-4</v>
      </c>
      <c r="L32" s="24">
        <v>239</v>
      </c>
      <c r="M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3.3070345467564458E-4</v>
      </c>
    </row>
    <row r="33" spans="1:13" ht="15.6" x14ac:dyDescent="0.3">
      <c r="A33" s="22" t="s">
        <v>38</v>
      </c>
      <c r="B33" s="18">
        <v>3306</v>
      </c>
      <c r="C33" s="24">
        <v>134</v>
      </c>
      <c r="D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7.9284141098413588E-5</v>
      </c>
      <c r="E33" s="18">
        <v>3172</v>
      </c>
      <c r="F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4.3839739917936294E-4</v>
      </c>
      <c r="G33" s="23">
        <v>1983</v>
      </c>
      <c r="H33" s="23">
        <v>212</v>
      </c>
      <c r="I33" s="23">
        <v>560</v>
      </c>
      <c r="J33" s="19">
        <f>SUM(Table1[[#This Row],[Estimate; Total: - Speak Spanish: - Speak English "very well"]:[Estimate; Total: - Speak Spanish: - Speak English "not well"]])</f>
        <v>2755</v>
      </c>
      <c r="K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4.2271020406596613E-4</v>
      </c>
      <c r="L33" s="24">
        <v>417</v>
      </c>
      <c r="M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5.8058140797932571E-4</v>
      </c>
    </row>
    <row r="34" spans="1:13" ht="15.6" x14ac:dyDescent="0.3">
      <c r="A34" s="22" t="s">
        <v>39</v>
      </c>
      <c r="B34" s="18">
        <v>1888</v>
      </c>
      <c r="C34" s="24">
        <v>201</v>
      </c>
      <c r="D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1.1545853985273804E-4</v>
      </c>
      <c r="E34" s="18">
        <v>1687</v>
      </c>
      <c r="F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2.2794928740916737E-4</v>
      </c>
      <c r="G34" s="23">
        <v>868</v>
      </c>
      <c r="H34" s="23">
        <v>288</v>
      </c>
      <c r="I34" s="23">
        <v>325</v>
      </c>
      <c r="J34" s="19">
        <f>SUM(Table1[[#This Row],[Estimate; Total: - Speak Spanish: - Speak English "very well"]:[Estimate; Total: - Speak Spanish: - Speak English "not well"]])</f>
        <v>1481</v>
      </c>
      <c r="K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2.2203732901560313E-4</v>
      </c>
      <c r="L34" s="24">
        <v>206</v>
      </c>
      <c r="M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2.8153349657972156E-4</v>
      </c>
    </row>
    <row r="35" spans="1:13" ht="15.6" x14ac:dyDescent="0.3">
      <c r="A35" s="22" t="s">
        <v>40</v>
      </c>
      <c r="B35" s="18">
        <v>3078</v>
      </c>
      <c r="C35" s="24">
        <v>469</v>
      </c>
      <c r="D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2.4166188529733008E-4</v>
      </c>
      <c r="E35" s="18">
        <v>2609</v>
      </c>
      <c r="F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3.1993913119690158E-4</v>
      </c>
      <c r="G35" s="23">
        <v>1586</v>
      </c>
      <c r="H35" s="23">
        <v>363</v>
      </c>
      <c r="I35" s="23">
        <v>401</v>
      </c>
      <c r="J35" s="19">
        <f>SUM(Table1[[#This Row],[Estimate; Total: - Speak Spanish: - Speak English "very well"]:[Estimate; Total: - Speak Spanish: - Speak English "not well"]])</f>
        <v>2350</v>
      </c>
      <c r="K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3.1997744046931113E-4</v>
      </c>
      <c r="L35" s="24">
        <v>259</v>
      </c>
      <c r="M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3.1959190749718816E-4</v>
      </c>
    </row>
    <row r="36" spans="1:13" ht="15.6" x14ac:dyDescent="0.3">
      <c r="A36" s="22" t="s">
        <v>41</v>
      </c>
      <c r="B36" s="18">
        <v>5092</v>
      </c>
      <c r="C36" s="24">
        <v>467</v>
      </c>
      <c r="D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2.5072628640611052E-4</v>
      </c>
      <c r="E36" s="18">
        <v>4625</v>
      </c>
      <c r="F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6.0998484596430126E-4</v>
      </c>
      <c r="G36" s="23">
        <v>2505</v>
      </c>
      <c r="H36" s="23">
        <v>771</v>
      </c>
      <c r="I36" s="23">
        <v>909</v>
      </c>
      <c r="J36" s="19">
        <f>SUM(Table1[[#This Row],[Estimate; Total: - Speak Spanish: - Speak English "very well"]:[Estimate; Total: - Speak Spanish: - Speak English "not well"]])</f>
        <v>4185</v>
      </c>
      <c r="K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6.1300071683485368E-4</v>
      </c>
      <c r="L36" s="24">
        <v>440</v>
      </c>
      <c r="M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5.8264990129774518E-4</v>
      </c>
    </row>
    <row r="37" spans="1:13" ht="15.6" x14ac:dyDescent="0.3">
      <c r="A37" s="22" t="s">
        <v>42</v>
      </c>
      <c r="B37" s="18">
        <v>2683</v>
      </c>
      <c r="C37" s="24">
        <v>263</v>
      </c>
      <c r="D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1.2651712998285698E-4</v>
      </c>
      <c r="E37" s="18">
        <v>2420</v>
      </c>
      <c r="F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3.0321457696645454E-4</v>
      </c>
      <c r="G37" s="23">
        <v>1249</v>
      </c>
      <c r="H37" s="23">
        <v>318</v>
      </c>
      <c r="I37" s="23">
        <v>539</v>
      </c>
      <c r="J37" s="19">
        <f>SUM(Table1[[#This Row],[Estimate; Total: - Speak Spanish: - Speak English "very well"]:[Estimate; Total: - Speak Spanish: - Speak English "not well"]])</f>
        <v>2106</v>
      </c>
      <c r="K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2.9188432838468063E-4</v>
      </c>
      <c r="L37" s="24">
        <v>314</v>
      </c>
      <c r="M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4.0590853547283758E-4</v>
      </c>
    </row>
    <row r="38" spans="1:13" ht="15.6" x14ac:dyDescent="0.3">
      <c r="A38" s="22" t="s">
        <v>43</v>
      </c>
      <c r="B38" s="18">
        <v>2173</v>
      </c>
      <c r="C38" s="24">
        <v>123</v>
      </c>
      <c r="D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6.7747713198418685E-5</v>
      </c>
      <c r="E38" s="18">
        <v>2045</v>
      </c>
      <c r="F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2.7711713818412187E-4</v>
      </c>
      <c r="G38" s="23">
        <v>1151</v>
      </c>
      <c r="H38" s="23">
        <v>197</v>
      </c>
      <c r="I38" s="23">
        <v>379</v>
      </c>
      <c r="J38" s="19">
        <f>SUM(Table1[[#This Row],[Estimate; Total: - Speak Spanish: - Speak English "very well"]:[Estimate; Total: - Speak Spanish: - Speak English "not well"]])</f>
        <v>1727</v>
      </c>
      <c r="K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2.5942887427187947E-4</v>
      </c>
      <c r="L38" s="24">
        <v>318</v>
      </c>
      <c r="M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4.3743823150733436E-4</v>
      </c>
    </row>
    <row r="39" spans="1:13" ht="15.6" x14ac:dyDescent="0.3">
      <c r="A39" s="22" t="s">
        <v>44</v>
      </c>
      <c r="B39" s="18">
        <v>2006</v>
      </c>
      <c r="C39" s="24">
        <v>392</v>
      </c>
      <c r="D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1.259733074711438E-4</v>
      </c>
      <c r="E39" s="18">
        <v>1614</v>
      </c>
      <c r="F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1.1276107375904705E-4</v>
      </c>
      <c r="G39" s="23">
        <v>1068</v>
      </c>
      <c r="H39" s="23">
        <v>258</v>
      </c>
      <c r="I39" s="23">
        <v>279</v>
      </c>
      <c r="J39" s="19">
        <f>SUM(Table1[[#This Row],[Estimate; Total: - Speak Spanish: - Speak English "very well"]:[Estimate; Total: - Speak Spanish: - Speak English "not well"]])</f>
        <v>1605</v>
      </c>
      <c r="K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1.3608644054642112E-4</v>
      </c>
      <c r="L39" s="24">
        <v>9</v>
      </c>
      <c r="M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9.8653021149868239E-5</v>
      </c>
    </row>
    <row r="40" spans="1:13" ht="15.6" x14ac:dyDescent="0.3">
      <c r="A40" s="22" t="s">
        <v>45</v>
      </c>
      <c r="B40" s="18">
        <v>4729</v>
      </c>
      <c r="C40" s="24">
        <v>1211</v>
      </c>
      <c r="D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5.71197374045981E-4</v>
      </c>
      <c r="E40" s="18">
        <v>3518</v>
      </c>
      <c r="F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3.2664390761194165E-4</v>
      </c>
      <c r="G40" s="23">
        <v>1952</v>
      </c>
      <c r="H40" s="23">
        <v>478</v>
      </c>
      <c r="I40" s="23">
        <v>616</v>
      </c>
      <c r="J40" s="19">
        <f>SUM(Table1[[#This Row],[Estimate; Total: - Speak Spanish: - Speak English "very well"]:[Estimate; Total: - Speak Spanish: - Speak English "not well"]])</f>
        <v>3046</v>
      </c>
      <c r="K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3.0777960299561616E-4</v>
      </c>
      <c r="L40" s="24">
        <v>472</v>
      </c>
      <c r="M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4.9762427944923752E-4</v>
      </c>
    </row>
    <row r="41" spans="1:13" ht="15.6" x14ac:dyDescent="0.3">
      <c r="A41" s="22" t="s">
        <v>46</v>
      </c>
      <c r="B41" s="18">
        <v>2989</v>
      </c>
      <c r="C41" s="24">
        <v>567</v>
      </c>
      <c r="D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1.3939298348474756E-4</v>
      </c>
      <c r="E41" s="18">
        <v>2422</v>
      </c>
      <c r="F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1.3242031914479066E-4</v>
      </c>
      <c r="G41" s="23">
        <v>1695</v>
      </c>
      <c r="H41" s="23">
        <v>429</v>
      </c>
      <c r="I41" s="23">
        <v>173</v>
      </c>
      <c r="J41" s="19">
        <f>SUM(Table1[[#This Row],[Estimate; Total: - Speak Spanish: - Speak English "very well"]:[Estimate; Total: - Speak Spanish: - Speak English "not well"]])</f>
        <v>2297</v>
      </c>
      <c r="K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1.5024303777420539E-4</v>
      </c>
      <c r="L41" s="24">
        <v>125</v>
      </c>
      <c r="M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2.9119431213757983E-5</v>
      </c>
    </row>
    <row r="42" spans="1:13" ht="15.6" x14ac:dyDescent="0.3">
      <c r="A42" s="22" t="s">
        <v>47</v>
      </c>
      <c r="B42" s="18">
        <v>3937</v>
      </c>
      <c r="C42" s="24">
        <v>821</v>
      </c>
      <c r="D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2.7638989832407082E-4</v>
      </c>
      <c r="E42" s="18">
        <v>3076</v>
      </c>
      <c r="F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2.064832089715789E-4</v>
      </c>
      <c r="G42" s="23">
        <v>2095</v>
      </c>
      <c r="H42" s="23">
        <v>504</v>
      </c>
      <c r="I42" s="23">
        <v>325</v>
      </c>
      <c r="J42" s="19">
        <f>SUM(Table1[[#This Row],[Estimate; Total: - Speak Spanish: - Speak English "very well"]:[Estimate; Total: - Speak Spanish: - Speak English "not well"]])</f>
        <v>2924</v>
      </c>
      <c r="K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2.3015906404712483E-4</v>
      </c>
      <c r="L42" s="24">
        <v>152</v>
      </c>
      <c r="M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8.107606153377636E-6</v>
      </c>
    </row>
    <row r="43" spans="1:13" ht="15.6" x14ac:dyDescent="0.3">
      <c r="A43" s="22" t="s">
        <v>48</v>
      </c>
      <c r="B43" s="18">
        <v>2403</v>
      </c>
      <c r="C43" s="24">
        <v>382</v>
      </c>
      <c r="D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1.2788519943466705E-4</v>
      </c>
      <c r="E43" s="18">
        <v>2008</v>
      </c>
      <c r="F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1.7540136865372004E-4</v>
      </c>
      <c r="G43" s="23">
        <v>1293</v>
      </c>
      <c r="H43" s="23">
        <v>333</v>
      </c>
      <c r="I43" s="23">
        <v>240</v>
      </c>
      <c r="J43" s="19">
        <f>SUM(Table1[[#This Row],[Estimate; Total: - Speak Spanish: - Speak English "very well"]:[Estimate; Total: - Speak Spanish: - Speak English "not well"]])</f>
        <v>1866</v>
      </c>
      <c r="K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1.8426581407704172E-4</v>
      </c>
      <c r="L43" s="24">
        <v>142</v>
      </c>
      <c r="M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9.5056706847353292E-5</v>
      </c>
    </row>
    <row r="44" spans="1:13" ht="15.6" x14ac:dyDescent="0.3">
      <c r="A44" s="22" t="s">
        <v>49</v>
      </c>
      <c r="B44" s="18">
        <v>4567</v>
      </c>
      <c r="C44" s="24">
        <v>691</v>
      </c>
      <c r="D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3.4080163876927191E-4</v>
      </c>
      <c r="E44" s="18">
        <v>3876</v>
      </c>
      <c r="F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4.6057706892846438E-4</v>
      </c>
      <c r="G44" s="23">
        <v>2257</v>
      </c>
      <c r="H44" s="23">
        <v>550</v>
      </c>
      <c r="I44" s="23">
        <v>686</v>
      </c>
      <c r="J44" s="19">
        <f>SUM(Table1[[#This Row],[Estimate; Total: - Speak Spanish: - Speak English "very well"]:[Estimate; Total: - Speak Spanish: - Speak English "not well"]])</f>
        <v>3493</v>
      </c>
      <c r="K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4.6090784154397219E-4</v>
      </c>
      <c r="L44" s="24">
        <v>383</v>
      </c>
      <c r="M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4.5757904562766447E-4</v>
      </c>
    </row>
    <row r="45" spans="1:13" ht="15.6" x14ac:dyDescent="0.3">
      <c r="A45" s="22" t="s">
        <v>50</v>
      </c>
      <c r="B45" s="18">
        <v>2956</v>
      </c>
      <c r="C45" s="24">
        <v>327</v>
      </c>
      <c r="D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1.3082310020078372E-4</v>
      </c>
      <c r="E45" s="18">
        <v>2629</v>
      </c>
      <c r="F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2.9779877444787388E-4</v>
      </c>
      <c r="G45" s="23">
        <v>1527</v>
      </c>
      <c r="H45" s="23">
        <v>374</v>
      </c>
      <c r="I45" s="23">
        <v>546</v>
      </c>
      <c r="J45" s="19">
        <f>SUM(Table1[[#This Row],[Estimate; Total: - Speak Spanish: - Speak English "very well"]:[Estimate; Total: - Speak Spanish: - Speak English "not well"]])</f>
        <v>2447</v>
      </c>
      <c r="K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3.1000796515218344E-4</v>
      </c>
      <c r="L45" s="24">
        <v>182</v>
      </c>
      <c r="M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1.8713834943285808E-4</v>
      </c>
    </row>
    <row r="46" spans="1:13" ht="15.6" x14ac:dyDescent="0.3">
      <c r="A46" s="22" t="s">
        <v>51</v>
      </c>
      <c r="B46" s="18">
        <v>2569</v>
      </c>
      <c r="C46" s="24">
        <v>419</v>
      </c>
      <c r="D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1.438519517622935E-4</v>
      </c>
      <c r="E46" s="18">
        <v>2150</v>
      </c>
      <c r="F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1.8868585575513479E-4</v>
      </c>
      <c r="G46" s="23">
        <v>1159</v>
      </c>
      <c r="H46" s="23">
        <v>645</v>
      </c>
      <c r="I46" s="23">
        <v>261</v>
      </c>
      <c r="J46" s="19">
        <f>SUM(Table1[[#This Row],[Estimate; Total: - Speak Spanish: - Speak English "very well"]:[Estimate; Total: - Speak Spanish: - Speak English "not well"]])</f>
        <v>2065</v>
      </c>
      <c r="K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2.0850740942989426E-4</v>
      </c>
      <c r="L46" s="24">
        <v>85</v>
      </c>
      <c r="M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9.0292669418736733E-6</v>
      </c>
    </row>
    <row r="47" spans="1:13" ht="15.6" x14ac:dyDescent="0.3">
      <c r="A47" s="22" t="s">
        <v>52</v>
      </c>
      <c r="B47" s="18">
        <v>3234</v>
      </c>
      <c r="C47" s="24">
        <v>814</v>
      </c>
      <c r="D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2.390187308845544E-4</v>
      </c>
      <c r="E47" s="18">
        <v>2420</v>
      </c>
      <c r="F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8.231104040358001E-5</v>
      </c>
      <c r="G47" s="23">
        <v>1538</v>
      </c>
      <c r="H47" s="23">
        <v>558</v>
      </c>
      <c r="I47" s="23">
        <v>233</v>
      </c>
      <c r="J47" s="19">
        <f>SUM(Table1[[#This Row],[Estimate; Total: - Speak Spanish: - Speak English "very well"]:[Estimate; Total: - Speak Spanish: - Speak English "not well"]])</f>
        <v>2329</v>
      </c>
      <c r="K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1.053420771619258E-4</v>
      </c>
      <c r="L47" s="24">
        <v>91</v>
      </c>
      <c r="M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1.2643533582555009E-4</v>
      </c>
    </row>
    <row r="48" spans="1:13" ht="15.6" x14ac:dyDescent="0.3">
      <c r="A48" s="22" t="s">
        <v>53</v>
      </c>
      <c r="B48" s="18">
        <v>1669</v>
      </c>
      <c r="C48" s="24">
        <v>250</v>
      </c>
      <c r="D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4.5187677930244249E-5</v>
      </c>
      <c r="E48" s="18">
        <v>1419</v>
      </c>
      <c r="F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9.0837169535228627E-5</v>
      </c>
      <c r="G48" s="23">
        <v>735</v>
      </c>
      <c r="H48" s="23">
        <v>339</v>
      </c>
      <c r="I48" s="23">
        <v>267</v>
      </c>
      <c r="J48" s="19">
        <f>SUM(Table1[[#This Row],[Estimate; Total: - Speak Spanish: - Speak English "very well"]:[Estimate; Total: - Speak Spanish: - Speak English "not well"]])</f>
        <v>1341</v>
      </c>
      <c r="K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1.0054490101909624E-4</v>
      </c>
      <c r="L48" s="24">
        <v>78</v>
      </c>
      <c r="M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2.8492170203047075E-6</v>
      </c>
    </row>
    <row r="49" spans="1:13" ht="15.6" x14ac:dyDescent="0.3">
      <c r="A49" s="22" t="s">
        <v>54</v>
      </c>
      <c r="B49" s="18">
        <v>3128</v>
      </c>
      <c r="C49" s="24">
        <v>390</v>
      </c>
      <c r="D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2.1774810250230279E-4</v>
      </c>
      <c r="E49" s="18">
        <v>2724</v>
      </c>
      <c r="F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3.5978670363219072E-4</v>
      </c>
      <c r="G49" s="23">
        <v>1746</v>
      </c>
      <c r="H49" s="23">
        <v>293</v>
      </c>
      <c r="I49" s="23">
        <v>546</v>
      </c>
      <c r="J49" s="19">
        <f>SUM(Table1[[#This Row],[Estimate; Total: - Speak Spanish: - Speak English "very well"]:[Estimate; Total: - Speak Spanish: - Speak English "not well"]])</f>
        <v>2585</v>
      </c>
      <c r="K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3.8007616928365911E-4</v>
      </c>
      <c r="L49" s="24">
        <v>139</v>
      </c>
      <c r="M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1.758891016783984E-4</v>
      </c>
    </row>
    <row r="50" spans="1:13" ht="15.6" x14ac:dyDescent="0.3">
      <c r="A50" s="22" t="s">
        <v>55</v>
      </c>
      <c r="B50" s="18">
        <v>3345</v>
      </c>
      <c r="C50" s="24">
        <v>809</v>
      </c>
      <c r="D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2.7323863963944653E-4</v>
      </c>
      <c r="E50" s="18">
        <v>2531</v>
      </c>
      <c r="F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1.3496046941187197E-4</v>
      </c>
      <c r="G50" s="23">
        <v>1979</v>
      </c>
      <c r="H50" s="23">
        <v>190</v>
      </c>
      <c r="I50" s="23">
        <v>188</v>
      </c>
      <c r="J50" s="19">
        <f>SUM(Table1[[#This Row],[Estimate; Total: - Speak Spanish: - Speak English "very well"]:[Estimate; Total: - Speak Spanish: - Speak English "not well"]])</f>
        <v>2357</v>
      </c>
      <c r="K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1.4690186236241919E-4</v>
      </c>
      <c r="L50" s="24">
        <v>174</v>
      </c>
      <c r="M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2.6727282529760563E-5</v>
      </c>
    </row>
    <row r="51" spans="1:13" ht="15.6" x14ac:dyDescent="0.3">
      <c r="A51" s="22" t="s">
        <v>56</v>
      </c>
      <c r="B51" s="18">
        <v>4732</v>
      </c>
      <c r="C51" s="24">
        <v>542</v>
      </c>
      <c r="D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1.6741895764813729E-4</v>
      </c>
      <c r="E51" s="18">
        <v>4190</v>
      </c>
      <c r="F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4.2092840981202041E-4</v>
      </c>
      <c r="G51" s="23">
        <v>2563</v>
      </c>
      <c r="H51" s="23">
        <v>534</v>
      </c>
      <c r="I51" s="23">
        <v>780</v>
      </c>
      <c r="J51" s="19">
        <f>SUM(Table1[[#This Row],[Estimate; Total: - Speak Spanish: - Speak English "very well"]:[Estimate; Total: - Speak Spanish: - Speak English "not well"]])</f>
        <v>3877</v>
      </c>
      <c r="K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4.3685292730359426E-4</v>
      </c>
      <c r="L51" s="24">
        <v>313</v>
      </c>
      <c r="M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2.7659338249898209E-4</v>
      </c>
    </row>
    <row r="52" spans="1:13" ht="15.6" x14ac:dyDescent="0.3">
      <c r="A52" s="22" t="s">
        <v>57</v>
      </c>
      <c r="B52" s="18">
        <v>506</v>
      </c>
      <c r="C52" s="24">
        <v>157</v>
      </c>
      <c r="D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1.8472623879454728E-4</v>
      </c>
      <c r="E52" s="18">
        <v>349</v>
      </c>
      <c r="F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2.3129292312381336E-4</v>
      </c>
      <c r="G52" s="23">
        <v>279</v>
      </c>
      <c r="H52" s="23">
        <v>48</v>
      </c>
      <c r="I52" s="23">
        <v>22</v>
      </c>
      <c r="J52" s="19">
        <f>SUM(Table1[[#This Row],[Estimate; Total: - Speak Spanish: - Speak English "very well"]:[Estimate; Total: - Speak Spanish: - Speak English "not well"]])</f>
        <v>349</v>
      </c>
      <c r="K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2.2594934279748078E-4</v>
      </c>
      <c r="L52" s="24">
        <v>0</v>
      </c>
      <c r="M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2.7972552478717485E-4</v>
      </c>
    </row>
    <row r="53" spans="1:13" ht="15.6" x14ac:dyDescent="0.3">
      <c r="A53" s="22" t="s">
        <v>58</v>
      </c>
      <c r="B53" s="18">
        <v>3643</v>
      </c>
      <c r="C53" s="24">
        <v>665</v>
      </c>
      <c r="D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3.2301435631690843E-4</v>
      </c>
      <c r="E53" s="18">
        <v>2978</v>
      </c>
      <c r="F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3.3390187639609822E-4</v>
      </c>
      <c r="G53" s="23">
        <v>1781</v>
      </c>
      <c r="H53" s="23">
        <v>478</v>
      </c>
      <c r="I53" s="23">
        <v>428</v>
      </c>
      <c r="J53" s="19">
        <f>SUM(Table1[[#This Row],[Estimate; Total: - Speak Spanish: - Speak English "very well"]:[Estimate; Total: - Speak Spanish: - Speak English "not well"]])</f>
        <v>2687</v>
      </c>
      <c r="K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3.3465922096004508E-4</v>
      </c>
      <c r="L53" s="24">
        <v>291</v>
      </c>
      <c r="M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3.2703753351220942E-4</v>
      </c>
    </row>
    <row r="54" spans="1:13" ht="15.6" x14ac:dyDescent="0.3">
      <c r="A54" s="22" t="s">
        <v>59</v>
      </c>
      <c r="B54" s="18">
        <v>231</v>
      </c>
      <c r="C54" s="24">
        <v>88</v>
      </c>
      <c r="D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1.352905923752813E-4</v>
      </c>
      <c r="E54" s="18">
        <v>129</v>
      </c>
      <c r="F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1.7063657799237688E-4</v>
      </c>
      <c r="G54" s="23">
        <v>117</v>
      </c>
      <c r="H54" s="23">
        <v>12</v>
      </c>
      <c r="I54" s="23">
        <v>0</v>
      </c>
      <c r="J54" s="19">
        <f>SUM(Table1[[#This Row],[Estimate; Total: - Speak Spanish: - Speak English "very well"]:[Estimate; Total: - Speak Spanish: - Speak English "not well"]])</f>
        <v>129</v>
      </c>
      <c r="K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1.686614437170276E-4</v>
      </c>
      <c r="L54" s="24">
        <v>0</v>
      </c>
      <c r="M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1.8853859981063945E-4</v>
      </c>
    </row>
    <row r="55" spans="1:13" ht="15.6" x14ac:dyDescent="0.3">
      <c r="A55" s="22" t="s">
        <v>60</v>
      </c>
      <c r="B55" s="18">
        <v>797</v>
      </c>
      <c r="C55" s="24">
        <v>268</v>
      </c>
      <c r="D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1.504398044137985E-4</v>
      </c>
      <c r="E55" s="18">
        <v>529</v>
      </c>
      <c r="F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2.3919202370303763E-4</v>
      </c>
      <c r="G55" s="23">
        <v>468</v>
      </c>
      <c r="H55" s="23">
        <v>47</v>
      </c>
      <c r="I55" s="23">
        <v>14</v>
      </c>
      <c r="J55" s="19">
        <f>SUM(Table1[[#This Row],[Estimate; Total: - Speak Spanish: - Speak English "very well"]:[Estimate; Total: - Speak Spanish: - Speak English "not well"]])</f>
        <v>529</v>
      </c>
      <c r="K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2.3109244206226417E-4</v>
      </c>
      <c r="L55" s="24">
        <v>0</v>
      </c>
      <c r="M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3.1260419069420735E-4</v>
      </c>
    </row>
    <row r="56" spans="1:13" ht="15.6" x14ac:dyDescent="0.3">
      <c r="A56" s="22" t="s">
        <v>61</v>
      </c>
      <c r="B56" s="18">
        <v>438</v>
      </c>
      <c r="C56" s="24">
        <v>130</v>
      </c>
      <c r="D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2.6784848574496465E-4</v>
      </c>
      <c r="E56" s="18">
        <v>301</v>
      </c>
      <c r="F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3.0473893066822199E-4</v>
      </c>
      <c r="G56" s="23">
        <v>220</v>
      </c>
      <c r="H56" s="23">
        <v>34</v>
      </c>
      <c r="I56" s="23">
        <v>23</v>
      </c>
      <c r="J56" s="19">
        <f>SUM(Table1[[#This Row],[Estimate; Total: - Speak Spanish: - Speak English "very well"]:[Estimate; Total: - Speak Spanish: - Speak English "not well"]])</f>
        <v>277</v>
      </c>
      <c r="K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3.0382835957804016E-4</v>
      </c>
      <c r="L56" s="24">
        <v>24</v>
      </c>
      <c r="M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3.1299207260746101E-4</v>
      </c>
    </row>
    <row r="57" spans="1:13" ht="15.6" x14ac:dyDescent="0.3">
      <c r="A57" s="22" t="s">
        <v>62</v>
      </c>
      <c r="B57" s="18">
        <v>293</v>
      </c>
      <c r="C57" s="24">
        <v>105</v>
      </c>
      <c r="D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3.5412724852399249E-4</v>
      </c>
      <c r="E57" s="18">
        <v>178</v>
      </c>
      <c r="F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3.9295978824832839E-4</v>
      </c>
      <c r="G57" s="23">
        <v>101</v>
      </c>
      <c r="H57" s="23">
        <v>67</v>
      </c>
      <c r="I57" s="23">
        <v>10</v>
      </c>
      <c r="J57" s="19">
        <f>SUM(Table1[[#This Row],[Estimate; Total: - Speak Spanish: - Speak English "very well"]:[Estimate; Total: - Speak Spanish: - Speak English "not well"]])</f>
        <v>178</v>
      </c>
      <c r="K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3.9023440917071466E-4</v>
      </c>
      <c r="L57" s="24">
        <v>0</v>
      </c>
      <c r="M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4.176618028502721E-4</v>
      </c>
    </row>
    <row r="58" spans="1:13" ht="15.6" x14ac:dyDescent="0.3">
      <c r="A58" s="22" t="s">
        <v>63</v>
      </c>
      <c r="B58" s="18">
        <v>1110</v>
      </c>
      <c r="C58" s="24">
        <v>214</v>
      </c>
      <c r="D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1.5768512490484324E-4</v>
      </c>
      <c r="E58" s="18">
        <v>891</v>
      </c>
      <c r="F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1.6352574915908617E-4</v>
      </c>
      <c r="G58" s="23">
        <v>500</v>
      </c>
      <c r="H58" s="23">
        <v>129</v>
      </c>
      <c r="I58" s="23">
        <v>201</v>
      </c>
      <c r="J58" s="19">
        <f>SUM(Table1[[#This Row],[Estimate; Total: - Speak Spanish: - Speak English "very well"]:[Estimate; Total: - Speak Spanish: - Speak English "not well"]])</f>
        <v>830</v>
      </c>
      <c r="K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1.5928281801469939E-4</v>
      </c>
      <c r="L58" s="24">
        <v>61</v>
      </c>
      <c r="M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2.0198239834399561E-4</v>
      </c>
    </row>
    <row r="59" spans="1:13" ht="15.6" x14ac:dyDescent="0.3">
      <c r="A59" s="22" t="s">
        <v>64</v>
      </c>
      <c r="B59" s="18">
        <v>3423</v>
      </c>
      <c r="C59" s="24">
        <v>307</v>
      </c>
      <c r="D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1.7343343531503266E-4</v>
      </c>
      <c r="E59" s="18">
        <v>3116</v>
      </c>
      <c r="F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4.2009453118180962E-4</v>
      </c>
      <c r="G59" s="23">
        <v>1554</v>
      </c>
      <c r="H59" s="23">
        <v>732</v>
      </c>
      <c r="I59" s="23">
        <v>608</v>
      </c>
      <c r="J59" s="19">
        <f>SUM(Table1[[#This Row],[Estimate; Total: - Speak Spanish: - Speak English "very well"]:[Estimate; Total: - Speak Spanish: - Speak English "not well"]])</f>
        <v>2894</v>
      </c>
      <c r="K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4.3359677729968996E-4</v>
      </c>
      <c r="L59" s="24">
        <v>222</v>
      </c>
      <c r="M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2.9771424159106874E-4</v>
      </c>
    </row>
    <row r="60" spans="1:13" ht="15.6" x14ac:dyDescent="0.3">
      <c r="A60" s="22" t="s">
        <v>65</v>
      </c>
      <c r="B60" s="18">
        <v>1503</v>
      </c>
      <c r="C60" s="24">
        <v>267</v>
      </c>
      <c r="D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1.0222357790772755E-4</v>
      </c>
      <c r="E60" s="18">
        <v>1229</v>
      </c>
      <c r="F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1.1121920366465955E-4</v>
      </c>
      <c r="G60" s="23">
        <v>885</v>
      </c>
      <c r="H60" s="23">
        <v>164</v>
      </c>
      <c r="I60" s="23">
        <v>164</v>
      </c>
      <c r="J60" s="19">
        <f>SUM(Table1[[#This Row],[Estimate; Total: - Speak Spanish: - Speak English "very well"]:[Estimate; Total: - Speak Spanish: - Speak English "not well"]])</f>
        <v>1213</v>
      </c>
      <c r="K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1.2757118449339207E-4</v>
      </c>
      <c r="L60" s="24">
        <v>16</v>
      </c>
      <c r="M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3.6990222510181955E-5</v>
      </c>
    </row>
    <row r="61" spans="1:13" ht="15.6" x14ac:dyDescent="0.3">
      <c r="A61" s="22" t="s">
        <v>66</v>
      </c>
      <c r="B61" s="18">
        <v>2729</v>
      </c>
      <c r="C61" s="24">
        <v>306</v>
      </c>
      <c r="D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1.5356350101654721E-4</v>
      </c>
      <c r="E61" s="18">
        <v>2423</v>
      </c>
      <c r="F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3.0465836136484611E-4</v>
      </c>
      <c r="G61" s="23">
        <v>1373</v>
      </c>
      <c r="H61" s="23">
        <v>448</v>
      </c>
      <c r="I61" s="23">
        <v>453</v>
      </c>
      <c r="J61" s="19">
        <f>SUM(Table1[[#This Row],[Estimate; Total: - Speak Spanish: - Speak English "very well"]:[Estimate; Total: - Speak Spanish: - Speak English "not well"]])</f>
        <v>2274</v>
      </c>
      <c r="K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3.1879831556037451E-4</v>
      </c>
      <c r="L61" s="24">
        <v>149</v>
      </c>
      <c r="M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1.7649807794673883E-4</v>
      </c>
    </row>
    <row r="62" spans="1:13" ht="15.6" x14ac:dyDescent="0.3">
      <c r="A62" s="22" t="s">
        <v>67</v>
      </c>
      <c r="B62" s="18">
        <v>4687</v>
      </c>
      <c r="C62" s="24">
        <v>429</v>
      </c>
      <c r="D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2.2079748506016847E-4</v>
      </c>
      <c r="E62" s="18">
        <v>4211</v>
      </c>
      <c r="F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5.4559650212057773E-4</v>
      </c>
      <c r="G62" s="23">
        <v>2515</v>
      </c>
      <c r="H62" s="23">
        <v>583</v>
      </c>
      <c r="I62" s="23">
        <v>855</v>
      </c>
      <c r="J62" s="19">
        <f>SUM(Table1[[#This Row],[Estimate; Total: - Speak Spanish: - Speak English "very well"]:[Estimate; Total: - Speak Spanish: - Speak English "not well"]])</f>
        <v>3953</v>
      </c>
      <c r="K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5.7031730957285691E-4</v>
      </c>
      <c r="L62" s="24">
        <v>258</v>
      </c>
      <c r="M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3.2153455357406392E-4</v>
      </c>
    </row>
    <row r="63" spans="1:13" ht="15.6" x14ac:dyDescent="0.3">
      <c r="A63" s="22" t="s">
        <v>68</v>
      </c>
      <c r="B63" s="18">
        <v>331</v>
      </c>
      <c r="C63" s="24">
        <v>132</v>
      </c>
      <c r="D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1.071254011932101E-4</v>
      </c>
      <c r="E63" s="18">
        <v>199</v>
      </c>
      <c r="F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1.5938111512272597E-4</v>
      </c>
      <c r="G63" s="23">
        <v>161</v>
      </c>
      <c r="H63" s="23">
        <v>24</v>
      </c>
      <c r="I63" s="23">
        <v>8</v>
      </c>
      <c r="J63" s="19">
        <f>SUM(Table1[[#This Row],[Estimate; Total: - Speak Spanish: - Speak English "very well"]:[Estimate; Total: - Speak Spanish: - Speak English "not well"]])</f>
        <v>193</v>
      </c>
      <c r="K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1.5725872144650244E-4</v>
      </c>
      <c r="L63" s="24">
        <v>6</v>
      </c>
      <c r="M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1.7861785177040388E-4</v>
      </c>
    </row>
    <row r="64" spans="1:13" ht="15.6" x14ac:dyDescent="0.3">
      <c r="A64" s="22" t="s">
        <v>69</v>
      </c>
      <c r="B64" s="18">
        <v>384</v>
      </c>
      <c r="C64" s="24">
        <v>178</v>
      </c>
      <c r="D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9.5473683864481345E-5</v>
      </c>
      <c r="E64" s="18">
        <v>198</v>
      </c>
      <c r="F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1.7570235886177579E-4</v>
      </c>
      <c r="G64" s="23">
        <v>109</v>
      </c>
      <c r="H64" s="23">
        <v>57</v>
      </c>
      <c r="I64" s="23">
        <v>20</v>
      </c>
      <c r="J64" s="19">
        <f>SUM(Table1[[#This Row],[Estimate; Total: - Speak Spanish: - Speak English "very well"]:[Estimate; Total: - Speak Spanish: - Speak English "not well"]])</f>
        <v>186</v>
      </c>
      <c r="K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1.7451979519204076E-4</v>
      </c>
      <c r="L64" s="24">
        <v>12</v>
      </c>
      <c r="M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1.8642075957067802E-4</v>
      </c>
    </row>
    <row r="65" spans="1:13" ht="15.6" x14ac:dyDescent="0.3">
      <c r="A65" s="22" t="s">
        <v>70</v>
      </c>
      <c r="B65" s="18">
        <v>360</v>
      </c>
      <c r="C65" s="24">
        <v>360</v>
      </c>
      <c r="D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4.0059278018184677E-5</v>
      </c>
      <c r="E65" s="18">
        <v>0</v>
      </c>
      <c r="F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2.5789203570828612E-4</v>
      </c>
      <c r="G65" s="23">
        <v>0</v>
      </c>
      <c r="H65" s="23">
        <v>0</v>
      </c>
      <c r="I65" s="23">
        <v>0</v>
      </c>
      <c r="J65" s="19">
        <f>SUM(Table1[[#This Row],[Estimate; Total: - Speak Spanish: - Speak English "very well"]:[Estimate; Total: - Speak Spanish: - Speak English "not well"]])</f>
        <v>0</v>
      </c>
      <c r="K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2.5789203570828612E-4</v>
      </c>
      <c r="L65" s="24">
        <v>0</v>
      </c>
      <c r="M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2.5789203570828612E-4</v>
      </c>
    </row>
    <row r="66" spans="1:13" ht="15.6" x14ac:dyDescent="0.3">
      <c r="A66" s="22" t="s">
        <v>71</v>
      </c>
      <c r="B66" s="18">
        <v>148</v>
      </c>
      <c r="C66" s="24">
        <v>26</v>
      </c>
      <c r="D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1.620179217267204E-4</v>
      </c>
      <c r="E66" s="18">
        <v>122</v>
      </c>
      <c r="F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1.6081969328215771E-4</v>
      </c>
      <c r="G66" s="23">
        <v>118</v>
      </c>
      <c r="H66" s="23">
        <v>4</v>
      </c>
      <c r="I66" s="23">
        <v>0</v>
      </c>
      <c r="J66" s="19">
        <f>SUM(Table1[[#This Row],[Estimate; Total: - Speak Spanish: - Speak English "very well"]:[Estimate; Total: - Speak Spanish: - Speak English "not well"]])</f>
        <v>122</v>
      </c>
      <c r="K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1.5895173683570335E-4</v>
      </c>
      <c r="L66" s="24">
        <v>0</v>
      </c>
      <c r="M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1.7775028755989439E-4</v>
      </c>
    </row>
    <row r="67" spans="1:13" ht="15.6" x14ac:dyDescent="0.3">
      <c r="A67" s="22" t="s">
        <v>72</v>
      </c>
      <c r="B67" s="18">
        <v>374</v>
      </c>
      <c r="C67" s="24">
        <v>121</v>
      </c>
      <c r="D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2.7817473165779231E-4</v>
      </c>
      <c r="E67" s="18">
        <v>223</v>
      </c>
      <c r="F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3.2044383594751402E-4</v>
      </c>
      <c r="G67" s="23">
        <v>175</v>
      </c>
      <c r="H67" s="23">
        <v>48</v>
      </c>
      <c r="I67" s="23">
        <v>0</v>
      </c>
      <c r="J67" s="19">
        <f>SUM(Table1[[#This Row],[Estimate; Total: - Speak Spanish: - Speak English "very well"]:[Estimate; Total: - Speak Spanish: - Speak English "not well"]])</f>
        <v>223</v>
      </c>
      <c r="K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3.1702945654129005E-4</v>
      </c>
      <c r="L67" s="24">
        <v>0</v>
      </c>
      <c r="M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3.5139074188140975E-4</v>
      </c>
    </row>
    <row r="68" spans="1:13" ht="15.6" x14ac:dyDescent="0.3">
      <c r="A68" s="22" t="s">
        <v>73</v>
      </c>
      <c r="B68" s="18">
        <v>699</v>
      </c>
      <c r="C68" s="24">
        <v>145</v>
      </c>
      <c r="D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2.5260737098364177E-4</v>
      </c>
      <c r="E68" s="18">
        <v>510</v>
      </c>
      <c r="F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2.6957012995780933E-4</v>
      </c>
      <c r="G68" s="23">
        <v>332</v>
      </c>
      <c r="H68" s="23">
        <v>178</v>
      </c>
      <c r="I68" s="23">
        <v>0</v>
      </c>
      <c r="J68" s="19">
        <f>SUM(Table1[[#This Row],[Estimate; Total: - Speak Spanish: - Speak English "very well"]:[Estimate; Total: - Speak Spanish: - Speak English "not well"]])</f>
        <v>510</v>
      </c>
      <c r="K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2.6176145956689355E-4</v>
      </c>
      <c r="L68" s="24">
        <v>0</v>
      </c>
      <c r="M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3.4034556505326599E-4</v>
      </c>
    </row>
    <row r="69" spans="1:13" ht="15.6" x14ac:dyDescent="0.3">
      <c r="A69" s="22" t="s">
        <v>74</v>
      </c>
      <c r="B69" s="18">
        <v>1434</v>
      </c>
      <c r="C69" s="24">
        <v>299</v>
      </c>
      <c r="D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6.8415522180874131E-5</v>
      </c>
      <c r="E69" s="18">
        <v>1107</v>
      </c>
      <c r="F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4.1117641865393768E-5</v>
      </c>
      <c r="G69" s="23">
        <v>756</v>
      </c>
      <c r="H69" s="23">
        <v>140</v>
      </c>
      <c r="I69" s="23">
        <v>133</v>
      </c>
      <c r="J69" s="19">
        <f>SUM(Table1[[#This Row],[Estimate; Total: - Speak Spanish: - Speak English "very well"]:[Estimate; Total: - Speak Spanish: - Speak English "not well"]])</f>
        <v>1029</v>
      </c>
      <c r="K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4.6048304404230545E-5</v>
      </c>
      <c r="L69" s="24">
        <v>78</v>
      </c>
      <c r="M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3.5723974146625653E-6</v>
      </c>
    </row>
    <row r="70" spans="1:13" ht="15.6" x14ac:dyDescent="0.3">
      <c r="A70" s="22" t="s">
        <v>75</v>
      </c>
      <c r="B70" s="18">
        <v>861</v>
      </c>
      <c r="C70" s="24">
        <v>214</v>
      </c>
      <c r="D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8.6276772388007081E-5</v>
      </c>
      <c r="E70" s="18">
        <v>647</v>
      </c>
      <c r="F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1.259785851977234E-4</v>
      </c>
      <c r="G70" s="23">
        <v>532</v>
      </c>
      <c r="H70" s="23">
        <v>58</v>
      </c>
      <c r="I70" s="23">
        <v>25</v>
      </c>
      <c r="J70" s="19">
        <f>SUM(Table1[[#This Row],[Estimate; Total: - Speak Spanish: - Speak English "very well"]:[Estimate; Total: - Speak Spanish: - Speak English "not well"]])</f>
        <v>615</v>
      </c>
      <c r="K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1.2100305898721631E-4</v>
      </c>
      <c r="L70" s="24">
        <v>32</v>
      </c>
      <c r="M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1.7107525527706926E-4</v>
      </c>
    </row>
    <row r="71" spans="1:13" ht="15.6" x14ac:dyDescent="0.3">
      <c r="A71" s="22" t="s">
        <v>76</v>
      </c>
      <c r="B71" s="18">
        <v>1537</v>
      </c>
      <c r="C71" s="24">
        <v>485</v>
      </c>
      <c r="D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1.1469138601856414E-4</v>
      </c>
      <c r="E71" s="18">
        <v>1044</v>
      </c>
      <c r="F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3.3896266968201454E-5</v>
      </c>
      <c r="G71" s="23">
        <v>702</v>
      </c>
      <c r="H71" s="23">
        <v>179</v>
      </c>
      <c r="I71" s="23">
        <v>84</v>
      </c>
      <c r="J71" s="19">
        <f>SUM(Table1[[#This Row],[Estimate; Total: - Speak Spanish: - Speak English "very well"]:[Estimate; Total: - Speak Spanish: - Speak English "not well"]])</f>
        <v>965</v>
      </c>
      <c r="K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3.0084291370764855E-5</v>
      </c>
      <c r="L71" s="24">
        <v>79</v>
      </c>
      <c r="M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6.8446864954217694E-5</v>
      </c>
    </row>
    <row r="72" spans="1:13" ht="15.6" x14ac:dyDescent="0.3">
      <c r="A72" s="22" t="s">
        <v>77</v>
      </c>
      <c r="B72" s="18">
        <v>2627</v>
      </c>
      <c r="C72" s="24">
        <v>385</v>
      </c>
      <c r="D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1.4357115959494723E-4</v>
      </c>
      <c r="E72" s="18">
        <v>2220</v>
      </c>
      <c r="F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2.1869243277489018E-4</v>
      </c>
      <c r="G72" s="23">
        <v>1332</v>
      </c>
      <c r="H72" s="23">
        <v>356</v>
      </c>
      <c r="I72" s="23">
        <v>296</v>
      </c>
      <c r="J72" s="19">
        <f>SUM(Table1[[#This Row],[Estimate; Total: - Speak Spanish: - Speak English "very well"]:[Estimate; Total: - Speak Spanish: - Speak English "not well"]])</f>
        <v>1984</v>
      </c>
      <c r="K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2.1631870605537878E-4</v>
      </c>
      <c r="L72" s="24">
        <v>236</v>
      </c>
      <c r="M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2.4020717638176259E-4</v>
      </c>
    </row>
    <row r="73" spans="1:13" ht="15.6" x14ac:dyDescent="0.3">
      <c r="A73" s="22" t="s">
        <v>78</v>
      </c>
      <c r="B73" s="18">
        <v>3793</v>
      </c>
      <c r="C73" s="24">
        <v>659</v>
      </c>
      <c r="D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3.6921553837075287E-4</v>
      </c>
      <c r="E73" s="18">
        <v>3134</v>
      </c>
      <c r="F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4.0538256102887811E-4</v>
      </c>
      <c r="G73" s="23">
        <v>1637</v>
      </c>
      <c r="H73" s="23">
        <v>597</v>
      </c>
      <c r="I73" s="23">
        <v>512</v>
      </c>
      <c r="J73" s="19">
        <f>SUM(Table1[[#This Row],[Estimate; Total: - Speak Spanish: - Speak English "very well"]:[Estimate; Total: - Speak Spanish: - Speak English "not well"]])</f>
        <v>2746</v>
      </c>
      <c r="K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3.9358205137479506E-4</v>
      </c>
      <c r="L73" s="24">
        <v>388</v>
      </c>
      <c r="M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5.1233882417035716E-4</v>
      </c>
    </row>
    <row r="74" spans="1:13" ht="15.6" x14ac:dyDescent="0.3">
      <c r="A74" s="22" t="s">
        <v>79</v>
      </c>
      <c r="B74" s="18">
        <v>3184</v>
      </c>
      <c r="C74" s="24">
        <v>605</v>
      </c>
      <c r="D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2.2197902319742133E-4</v>
      </c>
      <c r="E74" s="18">
        <v>2579</v>
      </c>
      <c r="F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2.1380063308165312E-4</v>
      </c>
      <c r="G74" s="23">
        <v>1492</v>
      </c>
      <c r="H74" s="23">
        <v>524</v>
      </c>
      <c r="I74" s="23">
        <v>319</v>
      </c>
      <c r="J74" s="19">
        <f>SUM(Table1[[#This Row],[Estimate; Total: - Speak Spanish: - Speak English "very well"]:[Estimate; Total: - Speak Spanish: - Speak English "not well"]])</f>
        <v>2335</v>
      </c>
      <c r="K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2.1569090602184326E-4</v>
      </c>
      <c r="L74" s="24">
        <v>244</v>
      </c>
      <c r="M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1.9666776883029921E-4</v>
      </c>
    </row>
    <row r="75" spans="1:13" ht="15.6" x14ac:dyDescent="0.3">
      <c r="A75" s="22" t="s">
        <v>80</v>
      </c>
      <c r="B75" s="18">
        <v>2532</v>
      </c>
      <c r="C75" s="24">
        <v>500</v>
      </c>
      <c r="D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1.2196969888052754E-4</v>
      </c>
      <c r="E75" s="18">
        <v>2032</v>
      </c>
      <c r="F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1.0141573956708839E-4</v>
      </c>
      <c r="G75" s="23">
        <v>1207</v>
      </c>
      <c r="H75" s="23">
        <v>456</v>
      </c>
      <c r="I75" s="23">
        <v>242</v>
      </c>
      <c r="J75" s="19">
        <f>SUM(Table1[[#This Row],[Estimate; Total: - Speak Spanish: - Speak English "very well"]:[Estimate; Total: - Speak Spanish: - Speak English "not well"]])</f>
        <v>1905</v>
      </c>
      <c r="K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1.129589490525229E-4</v>
      </c>
      <c r="L75" s="24">
        <v>127</v>
      </c>
      <c r="M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3.2084323892613183E-6</v>
      </c>
    </row>
    <row r="76" spans="1:13" ht="15.6" x14ac:dyDescent="0.3">
      <c r="A76" s="22" t="s">
        <v>81</v>
      </c>
      <c r="B76" s="18">
        <v>1983</v>
      </c>
      <c r="C76" s="24">
        <v>491</v>
      </c>
      <c r="D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2.0103232590244446E-4</v>
      </c>
      <c r="E76" s="18">
        <v>1492</v>
      </c>
      <c r="F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1.1098548954783315E-4</v>
      </c>
      <c r="G76" s="23">
        <v>892</v>
      </c>
      <c r="H76" s="23">
        <v>364</v>
      </c>
      <c r="I76" s="23">
        <v>111</v>
      </c>
      <c r="J76" s="19">
        <f>SUM(Table1[[#This Row],[Estimate; Total: - Speak Spanish: - Speak English "very well"]:[Estimate; Total: - Speak Spanish: - Speak English "not well"]])</f>
        <v>1367</v>
      </c>
      <c r="K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1.1456886805263675E-4</v>
      </c>
      <c r="L76" s="24">
        <v>125</v>
      </c>
      <c r="M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7.8506826716293672E-5</v>
      </c>
    </row>
    <row r="77" spans="1:13" ht="15.6" x14ac:dyDescent="0.3">
      <c r="A77" s="22" t="s">
        <v>82</v>
      </c>
      <c r="B77" s="18">
        <v>2071</v>
      </c>
      <c r="C77" s="24">
        <v>577</v>
      </c>
      <c r="D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9.1245467589459771E-5</v>
      </c>
      <c r="E77" s="18">
        <v>1494</v>
      </c>
      <c r="F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5.0561643487477868E-5</v>
      </c>
      <c r="G77" s="23">
        <v>1083</v>
      </c>
      <c r="H77" s="23">
        <v>132</v>
      </c>
      <c r="I77" s="23">
        <v>210</v>
      </c>
      <c r="J77" s="19">
        <f>SUM(Table1[[#This Row],[Estimate; Total: - Speak Spanish: - Speak English "very well"]:[Estimate; Total: - Speak Spanish: - Speak English "not well"]])</f>
        <v>1425</v>
      </c>
      <c r="K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3.8318799790480773E-5</v>
      </c>
      <c r="L77" s="24">
        <v>69</v>
      </c>
      <c r="M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1.6152708908608699E-4</v>
      </c>
    </row>
    <row r="78" spans="1:13" ht="15.6" x14ac:dyDescent="0.3">
      <c r="A78" s="22" t="s">
        <v>83</v>
      </c>
      <c r="B78" s="18">
        <v>2787</v>
      </c>
      <c r="C78" s="24">
        <v>621</v>
      </c>
      <c r="D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1.240342211647075E-4</v>
      </c>
      <c r="E78" s="18">
        <v>2166</v>
      </c>
      <c r="F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4.8860150260574833E-5</v>
      </c>
      <c r="G78" s="23">
        <v>1602</v>
      </c>
      <c r="H78" s="23">
        <v>195</v>
      </c>
      <c r="I78" s="23">
        <v>178</v>
      </c>
      <c r="J78" s="19">
        <f>SUM(Table1[[#This Row],[Estimate; Total: - Speak Spanish: - Speak English "very well"]:[Estimate; Total: - Speak Spanish: - Speak English "not well"]])</f>
        <v>1975</v>
      </c>
      <c r="K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5.259351480729345E-5</v>
      </c>
      <c r="L78" s="24">
        <v>191</v>
      </c>
      <c r="M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1.5022059146964188E-5</v>
      </c>
    </row>
    <row r="79" spans="1:13" ht="15.6" x14ac:dyDescent="0.3">
      <c r="A79" s="22" t="s">
        <v>84</v>
      </c>
      <c r="B79" s="18">
        <v>1153</v>
      </c>
      <c r="C79" s="24">
        <v>378</v>
      </c>
      <c r="D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3.3020608794659954E-5</v>
      </c>
      <c r="E79" s="18">
        <v>775</v>
      </c>
      <c r="F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1.5419409809675885E-4</v>
      </c>
      <c r="G79" s="23">
        <v>547</v>
      </c>
      <c r="H79" s="23">
        <v>158</v>
      </c>
      <c r="I79" s="23">
        <v>37</v>
      </c>
      <c r="J79" s="19">
        <f>SUM(Table1[[#This Row],[Estimate; Total: - Speak Spanish: - Speak English "very well"]:[Estimate; Total: - Speak Spanish: - Speak English "not well"]])</f>
        <v>742</v>
      </c>
      <c r="K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1.4741283521066187E-4</v>
      </c>
      <c r="L79" s="24">
        <v>33</v>
      </c>
      <c r="M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2.1565742120212777E-4</v>
      </c>
    </row>
    <row r="80" spans="1:13" ht="15.6" x14ac:dyDescent="0.3">
      <c r="A80" s="22" t="s">
        <v>85</v>
      </c>
      <c r="B80" s="18">
        <v>1050</v>
      </c>
      <c r="C80" s="24">
        <v>235</v>
      </c>
      <c r="D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1.4189583911080307E-4</v>
      </c>
      <c r="E80" s="18">
        <v>803</v>
      </c>
      <c r="F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1.7265560616834151E-4</v>
      </c>
      <c r="G80" s="23">
        <v>399</v>
      </c>
      <c r="H80" s="23">
        <v>214</v>
      </c>
      <c r="I80" s="23">
        <v>126</v>
      </c>
      <c r="J80" s="19">
        <f>SUM(Table1[[#This Row],[Estimate; Total: - Speak Spanish: - Speak English "very well"]:[Estimate; Total: - Speak Spanish: - Speak English "not well"]])</f>
        <v>739</v>
      </c>
      <c r="K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1.7022231288838549E-4</v>
      </c>
      <c r="L80" s="24">
        <v>64</v>
      </c>
      <c r="M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1.9471024312728966E-4</v>
      </c>
    </row>
    <row r="81" spans="1:13" ht="15.6" x14ac:dyDescent="0.3">
      <c r="A81" s="22" t="s">
        <v>86</v>
      </c>
      <c r="B81" s="18">
        <v>1598</v>
      </c>
      <c r="C81" s="24">
        <v>564</v>
      </c>
      <c r="D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1.3906543935439386E-4</v>
      </c>
      <c r="E81" s="18">
        <v>1034</v>
      </c>
      <c r="F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3.3684303446358777E-4</v>
      </c>
      <c r="G81" s="23">
        <v>839</v>
      </c>
      <c r="H81" s="23">
        <v>113</v>
      </c>
      <c r="I81" s="23">
        <v>35</v>
      </c>
      <c r="J81" s="19">
        <f>SUM(Table1[[#This Row],[Estimate; Total: - Speak Spanish: - Speak English "very well"]:[Estimate; Total: - Speak Spanish: - Speak English "not well"]])</f>
        <v>987</v>
      </c>
      <c r="K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3.2825340264722023E-4</v>
      </c>
      <c r="L81" s="24">
        <v>47</v>
      </c>
      <c r="M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4.1469686855811279E-4</v>
      </c>
    </row>
    <row r="82" spans="1:13" ht="15.6" x14ac:dyDescent="0.3">
      <c r="A82" s="22" t="s">
        <v>87</v>
      </c>
      <c r="B82" s="18">
        <v>914</v>
      </c>
      <c r="C82" s="24">
        <v>279</v>
      </c>
      <c r="D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4.9748632656237664E-4</v>
      </c>
      <c r="E82" s="18">
        <v>635</v>
      </c>
      <c r="F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5.7818435831021519E-4</v>
      </c>
      <c r="G82" s="23">
        <v>553</v>
      </c>
      <c r="H82" s="23">
        <v>43</v>
      </c>
      <c r="I82" s="23">
        <v>20</v>
      </c>
      <c r="J82" s="19">
        <f>SUM(Table1[[#This Row],[Estimate; Total: - Speak Spanish: - Speak English "very well"]:[Estimate; Total: - Speak Spanish: - Speak English "not well"]])</f>
        <v>616</v>
      </c>
      <c r="K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5.7138944126317503E-4</v>
      </c>
      <c r="L82" s="24">
        <v>19</v>
      </c>
      <c r="M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6.3977143861536779E-4</v>
      </c>
    </row>
    <row r="83" spans="1:13" ht="15.6" x14ac:dyDescent="0.3">
      <c r="A83" s="22" t="s">
        <v>88</v>
      </c>
      <c r="B83" s="18">
        <v>871</v>
      </c>
      <c r="C83" s="24">
        <v>312</v>
      </c>
      <c r="D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3.6738708957963055E-5</v>
      </c>
      <c r="E83" s="18">
        <v>522</v>
      </c>
      <c r="F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1.5308635950540714E-4</v>
      </c>
      <c r="G83" s="23">
        <v>435</v>
      </c>
      <c r="H83" s="23">
        <v>69</v>
      </c>
      <c r="I83" s="23">
        <v>18</v>
      </c>
      <c r="J83" s="19">
        <f>SUM(Table1[[#This Row],[Estimate; Total: - Speak Spanish: - Speak English "very well"]:[Estimate; Total: - Speak Spanish: - Speak English "not well"]])</f>
        <v>522</v>
      </c>
      <c r="K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1.450939556935286E-4</v>
      </c>
      <c r="L83" s="24">
        <v>0</v>
      </c>
      <c r="M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2.2552709895605098E-4</v>
      </c>
    </row>
    <row r="84" spans="1:13" ht="15.6" x14ac:dyDescent="0.3">
      <c r="A84" s="22" t="s">
        <v>89</v>
      </c>
      <c r="B84" s="18">
        <v>947</v>
      </c>
      <c r="C84" s="24">
        <v>696</v>
      </c>
      <c r="D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5.7909105314363218E-5</v>
      </c>
      <c r="E84" s="18">
        <v>251</v>
      </c>
      <c r="F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4.4421982075256008E-4</v>
      </c>
      <c r="G84" s="23">
        <v>231</v>
      </c>
      <c r="H84" s="23">
        <v>14</v>
      </c>
      <c r="I84" s="23">
        <v>6</v>
      </c>
      <c r="J84" s="19">
        <f>SUM(Table1[[#This Row],[Estimate; Total: - Speak Spanish: - Speak English "very well"]:[Estimate; Total: - Speak Spanish: - Speak English "not well"]])</f>
        <v>251</v>
      </c>
      <c r="K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4.4037673003075641E-4</v>
      </c>
      <c r="L84" s="24">
        <v>0</v>
      </c>
      <c r="M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4.7905243684855933E-4</v>
      </c>
    </row>
    <row r="85" spans="1:13" ht="15.6" x14ac:dyDescent="0.3">
      <c r="A85" s="22" t="s">
        <v>90</v>
      </c>
      <c r="B85" s="18">
        <v>2650</v>
      </c>
      <c r="C85" s="24">
        <v>723</v>
      </c>
      <c r="D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5.4345691763549352E-6</v>
      </c>
      <c r="E85" s="18">
        <v>1927</v>
      </c>
      <c r="F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1.6462609481411854E-4</v>
      </c>
      <c r="G85" s="23">
        <v>1154</v>
      </c>
      <c r="H85" s="23">
        <v>395</v>
      </c>
      <c r="I85" s="23">
        <v>297</v>
      </c>
      <c r="J85" s="19">
        <f>SUM(Table1[[#This Row],[Estimate; Total: - Speak Spanish: - Speak English "very well"]:[Estimate; Total: - Speak Spanish: - Speak English "not well"]])</f>
        <v>1846</v>
      </c>
      <c r="K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1.4760257462019977E-4</v>
      </c>
      <c r="L85" s="24">
        <v>81</v>
      </c>
      <c r="M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3.1892215141071287E-4</v>
      </c>
    </row>
    <row r="86" spans="1:13" ht="15.6" x14ac:dyDescent="0.3">
      <c r="A86" s="22" t="s">
        <v>91</v>
      </c>
      <c r="B86" s="18">
        <v>1056</v>
      </c>
      <c r="C86" s="24">
        <v>333</v>
      </c>
      <c r="D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2.8346502126538539E-4</v>
      </c>
      <c r="E86" s="18">
        <v>723</v>
      </c>
      <c r="F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3.8462573472869952E-4</v>
      </c>
      <c r="G86" s="23">
        <v>549</v>
      </c>
      <c r="H86" s="23">
        <v>143</v>
      </c>
      <c r="I86" s="23">
        <v>31</v>
      </c>
      <c r="J86" s="19">
        <f>SUM(Table1[[#This Row],[Estimate; Total: - Speak Spanish: - Speak English "very well"]:[Estimate; Total: - Speak Spanish: - Speak English "not well"]])</f>
        <v>723</v>
      </c>
      <c r="K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3.7355579611569536E-4</v>
      </c>
      <c r="L86" s="24">
        <v>0</v>
      </c>
      <c r="M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4.8496032212872923E-4</v>
      </c>
    </row>
    <row r="87" spans="1:13" ht="15.6" x14ac:dyDescent="0.3">
      <c r="A87" s="22" t="s">
        <v>92</v>
      </c>
      <c r="B87" s="18">
        <v>2679</v>
      </c>
      <c r="C87" s="24">
        <v>525</v>
      </c>
      <c r="D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1.4365600937665167E-4</v>
      </c>
      <c r="E87" s="18">
        <v>2131</v>
      </c>
      <c r="F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1.655984825993867E-4</v>
      </c>
      <c r="G87" s="23">
        <v>1294</v>
      </c>
      <c r="H87" s="23">
        <v>545</v>
      </c>
      <c r="I87" s="23">
        <v>161</v>
      </c>
      <c r="J87" s="19">
        <f>SUM(Table1[[#This Row],[Estimate; Total: - Speak Spanish: - Speak English "very well"]:[Estimate; Total: - Speak Spanish: - Speak English "not well"]])</f>
        <v>2000</v>
      </c>
      <c r="K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1.5315581831639303E-4</v>
      </c>
      <c r="L87" s="24">
        <v>131</v>
      </c>
      <c r="M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2.7837504176880199E-4</v>
      </c>
    </row>
    <row r="88" spans="1:13" ht="15.6" x14ac:dyDescent="0.3">
      <c r="A88" s="22" t="s">
        <v>93</v>
      </c>
      <c r="B88" s="18">
        <v>627</v>
      </c>
      <c r="C88" s="24">
        <v>348</v>
      </c>
      <c r="D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1.5828586737742271E-4</v>
      </c>
      <c r="E88" s="18">
        <v>221</v>
      </c>
      <c r="F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3.3818817793648955E-4</v>
      </c>
      <c r="G88" s="23">
        <v>157</v>
      </c>
      <c r="H88" s="23">
        <v>43</v>
      </c>
      <c r="I88" s="23">
        <v>0</v>
      </c>
      <c r="J88" s="19">
        <f>SUM(Table1[[#This Row],[Estimate; Total: - Speak Spanish: - Speak English "very well"]:[Estimate; Total: - Speak Spanish: - Speak English "not well"]])</f>
        <v>200</v>
      </c>
      <c r="K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3.3804023687535511E-4</v>
      </c>
      <c r="L88" s="24">
        <v>21</v>
      </c>
      <c r="M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3.3952907112906887E-4</v>
      </c>
    </row>
    <row r="89" spans="1:13" ht="15.6" x14ac:dyDescent="0.3">
      <c r="A89" s="22" t="s">
        <v>94</v>
      </c>
      <c r="B89" s="18">
        <v>413</v>
      </c>
      <c r="C89" s="24">
        <v>171</v>
      </c>
      <c r="D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3.0032055576794455E-4</v>
      </c>
      <c r="E89" s="18">
        <v>235</v>
      </c>
      <c r="F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3.7117890538165978E-4</v>
      </c>
      <c r="G89" s="23">
        <v>156</v>
      </c>
      <c r="H89" s="23">
        <v>77</v>
      </c>
      <c r="I89" s="23">
        <v>2</v>
      </c>
      <c r="J89" s="19">
        <f>SUM(Table1[[#This Row],[Estimate; Total: - Speak Spanish: - Speak English "very well"]:[Estimate; Total: - Speak Spanish: - Speak English "not well"]])</f>
        <v>235</v>
      </c>
      <c r="K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3.6758079255447311E-4</v>
      </c>
      <c r="L89" s="24">
        <v>0</v>
      </c>
      <c r="M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4.0379111567074276E-4</v>
      </c>
    </row>
    <row r="90" spans="1:13" ht="15.6" x14ac:dyDescent="0.3">
      <c r="A90" s="22" t="s">
        <v>95</v>
      </c>
      <c r="B90" s="18">
        <v>511</v>
      </c>
      <c r="C90" s="24">
        <v>254</v>
      </c>
      <c r="D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2.7963742970135404E-4</v>
      </c>
      <c r="E90" s="18">
        <v>257</v>
      </c>
      <c r="F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3.9766527379799942E-4</v>
      </c>
      <c r="G90" s="23">
        <v>233</v>
      </c>
      <c r="H90" s="23">
        <v>16</v>
      </c>
      <c r="I90" s="23">
        <v>5</v>
      </c>
      <c r="J90" s="19">
        <f>SUM(Table1[[#This Row],[Estimate; Total: - Speak Spanish: - Speak English "very well"]:[Estimate; Total: - Speak Spanish: - Speak English "not well"]])</f>
        <v>254</v>
      </c>
      <c r="K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3.9419257580975184E-4</v>
      </c>
      <c r="L90" s="24">
        <v>3</v>
      </c>
      <c r="M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4.2914076178367054E-4</v>
      </c>
    </row>
    <row r="91" spans="1:13" ht="15.6" x14ac:dyDescent="0.3">
      <c r="A91" s="22" t="s">
        <v>96</v>
      </c>
      <c r="B91" s="18">
        <v>767</v>
      </c>
      <c r="C91" s="24">
        <v>167</v>
      </c>
      <c r="D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2.5753275412010939E-4</v>
      </c>
      <c r="E91" s="18">
        <v>586</v>
      </c>
      <c r="F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2.7726058737026412E-4</v>
      </c>
      <c r="G91" s="23">
        <v>425</v>
      </c>
      <c r="H91" s="23">
        <v>115</v>
      </c>
      <c r="I91" s="23">
        <v>35</v>
      </c>
      <c r="J91" s="19">
        <f>SUM(Table1[[#This Row],[Estimate; Total: - Speak Spanish: - Speak English "very well"]:[Estimate; Total: - Speak Spanish: - Speak English "not well"]])</f>
        <v>575</v>
      </c>
      <c r="K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2.6998322327472185E-4</v>
      </c>
      <c r="L91" s="24">
        <v>11</v>
      </c>
      <c r="M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3.4322042232619353E-4</v>
      </c>
    </row>
    <row r="92" spans="1:13" ht="15.6" x14ac:dyDescent="0.3">
      <c r="A92" s="22" t="s">
        <v>97</v>
      </c>
      <c r="B92" s="18">
        <v>1362</v>
      </c>
      <c r="C92" s="24">
        <v>721</v>
      </c>
      <c r="D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5.765221928811544E-5</v>
      </c>
      <c r="E92" s="18">
        <v>610</v>
      </c>
      <c r="F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2.9396541569698761E-4</v>
      </c>
      <c r="G92" s="23">
        <v>455</v>
      </c>
      <c r="H92" s="23">
        <v>94</v>
      </c>
      <c r="I92" s="23">
        <v>31</v>
      </c>
      <c r="J92" s="19">
        <f>SUM(Table1[[#This Row],[Estimate; Total: - Speak Spanish: - Speak English "very well"]:[Estimate; Total: - Speak Spanish: - Speak English "not well"]])</f>
        <v>580</v>
      </c>
      <c r="K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2.8924822790509061E-4</v>
      </c>
      <c r="L92" s="24">
        <v>30</v>
      </c>
      <c r="M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3.3672058420645403E-4</v>
      </c>
    </row>
    <row r="93" spans="1:13" ht="15.6" x14ac:dyDescent="0.3">
      <c r="A93" s="22" t="s">
        <v>98</v>
      </c>
      <c r="B93" s="18">
        <v>305</v>
      </c>
      <c r="C93" s="24">
        <v>116</v>
      </c>
      <c r="D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2.1081929241846894E-4</v>
      </c>
      <c r="E93" s="18">
        <v>189</v>
      </c>
      <c r="F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2.5478130407996969E-4</v>
      </c>
      <c r="G93" s="23">
        <v>137</v>
      </c>
      <c r="H93" s="23">
        <v>44</v>
      </c>
      <c r="I93" s="23">
        <v>8</v>
      </c>
      <c r="J93" s="19">
        <f>SUM(Table1[[#This Row],[Estimate; Total: - Speak Spanish: - Speak English "very well"]:[Estimate; Total: - Speak Spanish: - Speak English "not well"]])</f>
        <v>189</v>
      </c>
      <c r="K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2.5188750269980676E-4</v>
      </c>
      <c r="L93" s="24">
        <v>0</v>
      </c>
      <c r="M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2.810098476741683E-4</v>
      </c>
    </row>
    <row r="94" spans="1:13" ht="15.6" x14ac:dyDescent="0.3">
      <c r="A94" s="22" t="s">
        <v>99</v>
      </c>
      <c r="B94" s="18">
        <v>811</v>
      </c>
      <c r="C94" s="24">
        <v>349</v>
      </c>
      <c r="D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2.863699296605834E-4</v>
      </c>
      <c r="E94" s="18">
        <v>462</v>
      </c>
      <c r="F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4.3343246874655728E-4</v>
      </c>
      <c r="G94" s="23">
        <v>353</v>
      </c>
      <c r="H94" s="23">
        <v>62</v>
      </c>
      <c r="I94" s="23">
        <v>24</v>
      </c>
      <c r="J94" s="19">
        <f>SUM(Table1[[#This Row],[Estimate; Total: - Speak Spanish: - Speak English "very well"]:[Estimate; Total: - Speak Spanish: - Speak English "not well"]])</f>
        <v>439</v>
      </c>
      <c r="K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4.2990272111044644E-4</v>
      </c>
      <c r="L94" s="24">
        <v>23</v>
      </c>
      <c r="M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4.6542503754719869E-4</v>
      </c>
    </row>
    <row r="95" spans="1:13" ht="15.6" x14ac:dyDescent="0.3">
      <c r="A95" s="22" t="s">
        <v>100</v>
      </c>
      <c r="B95" s="18">
        <v>4635</v>
      </c>
      <c r="C95" s="24">
        <v>566</v>
      </c>
      <c r="D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7.9195310534667536E-5</v>
      </c>
      <c r="E95" s="18">
        <v>4050</v>
      </c>
      <c r="F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2.9875402804202642E-4</v>
      </c>
      <c r="G95" s="23">
        <v>2142</v>
      </c>
      <c r="H95" s="23">
        <v>1002</v>
      </c>
      <c r="I95" s="23">
        <v>613</v>
      </c>
      <c r="J95" s="19">
        <f>SUM(Table1[[#This Row],[Estimate; Total: - Speak Spanish: - Speak English "very well"]:[Estimate; Total: - Speak Spanish: - Speak English "not well"]])</f>
        <v>3757</v>
      </c>
      <c r="K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3.1561671858261833E-4</v>
      </c>
      <c r="L95" s="24">
        <v>293</v>
      </c>
      <c r="M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1.459156829533609E-4</v>
      </c>
    </row>
    <row r="96" spans="1:13" ht="15.6" x14ac:dyDescent="0.3">
      <c r="A96" s="22" t="s">
        <v>101</v>
      </c>
      <c r="B96" s="18">
        <v>1999</v>
      </c>
      <c r="C96" s="24">
        <v>138</v>
      </c>
      <c r="D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1.186498652982312E-4</v>
      </c>
      <c r="E96" s="18">
        <v>1861</v>
      </c>
      <c r="F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5.610852800418047E-5</v>
      </c>
      <c r="G96" s="23">
        <v>924</v>
      </c>
      <c r="H96" s="23">
        <v>375</v>
      </c>
      <c r="I96" s="23">
        <v>422</v>
      </c>
      <c r="J96" s="19">
        <f>SUM(Table1[[#This Row],[Estimate; Total: - Speak Spanish: - Speak English "very well"]:[Estimate; Total: - Speak Spanish: - Speak English "not well"]])</f>
        <v>1721</v>
      </c>
      <c r="K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6.3030411983400436E-5</v>
      </c>
      <c r="L96" s="24">
        <v>140</v>
      </c>
      <c r="M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6.6293423097573561E-6</v>
      </c>
    </row>
    <row r="97" spans="1:13" ht="15.6" x14ac:dyDescent="0.3">
      <c r="A97" s="22" t="s">
        <v>102</v>
      </c>
      <c r="B97" s="18">
        <v>339</v>
      </c>
      <c r="C97" s="24">
        <v>198</v>
      </c>
      <c r="D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9.3132717933959327E-5</v>
      </c>
      <c r="E97" s="18">
        <v>141</v>
      </c>
      <c r="F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1.9337340849006533E-4</v>
      </c>
      <c r="G97" s="23">
        <v>77</v>
      </c>
      <c r="H97" s="23">
        <v>46</v>
      </c>
      <c r="I97" s="23">
        <v>18</v>
      </c>
      <c r="J97" s="19">
        <f>SUM(Table1[[#This Row],[Estimate; Total: - Speak Spanish: - Speak English "very well"]:[Estimate; Total: - Speak Spanish: - Speak English "not well"]])</f>
        <v>141</v>
      </c>
      <c r="K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1.9121454079375333E-4</v>
      </c>
      <c r="L97" s="24">
        <v>0</v>
      </c>
      <c r="M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2.1294073466351511E-4</v>
      </c>
    </row>
    <row r="98" spans="1:13" ht="15.6" x14ac:dyDescent="0.3">
      <c r="A98" s="22" t="s">
        <v>103</v>
      </c>
      <c r="B98" s="18">
        <v>980</v>
      </c>
      <c r="C98" s="24">
        <v>131</v>
      </c>
      <c r="D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3.4122039304220408E-4</v>
      </c>
      <c r="E98" s="18">
        <v>740</v>
      </c>
      <c r="F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3.1779354463177943E-4</v>
      </c>
      <c r="G98" s="23">
        <v>616</v>
      </c>
      <c r="H98" s="23">
        <v>78</v>
      </c>
      <c r="I98" s="23">
        <v>31</v>
      </c>
      <c r="J98" s="19">
        <f>SUM(Table1[[#This Row],[Estimate; Total: - Speak Spanish: - Speak English "very well"]:[Estimate; Total: - Speak Spanish: - Speak English "not well"]])</f>
        <v>725</v>
      </c>
      <c r="K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3.0877461422593216E-4</v>
      </c>
      <c r="L98" s="24">
        <v>15</v>
      </c>
      <c r="M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3.9953841176204916E-4</v>
      </c>
    </row>
    <row r="99" spans="1:13" ht="15.6" x14ac:dyDescent="0.3">
      <c r="A99" s="22" t="s">
        <v>104</v>
      </c>
      <c r="B99" s="18">
        <v>489</v>
      </c>
      <c r="C99" s="24">
        <v>79</v>
      </c>
      <c r="D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2.0829179517338966E-4</v>
      </c>
      <c r="E99" s="18">
        <v>376</v>
      </c>
      <c r="F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2.0391444720396253E-4</v>
      </c>
      <c r="G99" s="23">
        <v>267</v>
      </c>
      <c r="H99" s="23">
        <v>49</v>
      </c>
      <c r="I99" s="23">
        <v>60</v>
      </c>
      <c r="J99" s="19">
        <f>SUM(Table1[[#This Row],[Estimate; Total: - Speak Spanish: - Speak English "very well"]:[Estimate; Total: - Speak Spanish: - Speak English "not well"]])</f>
        <v>376</v>
      </c>
      <c r="K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1.981574666804638E-4</v>
      </c>
      <c r="L99" s="24">
        <v>0</v>
      </c>
      <c r="M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2.5609398366649525E-4</v>
      </c>
    </row>
    <row r="100" spans="1:13" ht="15.6" x14ac:dyDescent="0.3">
      <c r="A100" s="22" t="s">
        <v>105</v>
      </c>
      <c r="B100" s="18">
        <v>1135</v>
      </c>
      <c r="C100" s="24">
        <v>307</v>
      </c>
      <c r="D1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2.3215573239750094E-4</v>
      </c>
      <c r="E100" s="18">
        <v>817</v>
      </c>
      <c r="F1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3.0453919591200791E-4</v>
      </c>
      <c r="G100" s="23">
        <v>525</v>
      </c>
      <c r="H100" s="23">
        <v>128</v>
      </c>
      <c r="I100" s="23">
        <v>164</v>
      </c>
      <c r="J100" s="19">
        <f>SUM(Table1[[#This Row],[Estimate; Total: - Speak Spanish: - Speak English "very well"]:[Estimate; Total: - Speak Spanish: - Speak English "not well"]])</f>
        <v>817</v>
      </c>
      <c r="K1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2.9203001216812906E-4</v>
      </c>
      <c r="L100" s="24">
        <v>0</v>
      </c>
      <c r="M1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4.1791866742767078E-4</v>
      </c>
    </row>
    <row r="101" spans="1:13" ht="15.6" x14ac:dyDescent="0.3">
      <c r="A101" s="22" t="s">
        <v>106</v>
      </c>
      <c r="B101" s="18">
        <v>1657</v>
      </c>
      <c r="C101" s="24">
        <v>166</v>
      </c>
      <c r="D1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2.6918302194183668E-4</v>
      </c>
      <c r="E101" s="18">
        <v>1491</v>
      </c>
      <c r="F1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1.6271406074470536E-4</v>
      </c>
      <c r="G101" s="23">
        <v>843</v>
      </c>
      <c r="H101" s="23">
        <v>373</v>
      </c>
      <c r="I101" s="23">
        <v>173</v>
      </c>
      <c r="J101" s="19">
        <f>SUM(Table1[[#This Row],[Estimate; Total: - Speak Spanish: - Speak English "very well"]:[Estimate; Total: - Speak Spanish: - Speak English "not well"]])</f>
        <v>1389</v>
      </c>
      <c r="K1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1.5560200428736128E-4</v>
      </c>
      <c r="L101" s="24">
        <v>102</v>
      </c>
      <c r="M1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2.2717559708737895E-4</v>
      </c>
    </row>
    <row r="102" spans="1:13" ht="15.6" x14ac:dyDescent="0.3">
      <c r="A102" s="22" t="s">
        <v>107</v>
      </c>
      <c r="B102" s="18">
        <v>720</v>
      </c>
      <c r="C102" s="24">
        <v>269</v>
      </c>
      <c r="D1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2.5180995064749532E-4</v>
      </c>
      <c r="E102" s="18">
        <v>421</v>
      </c>
      <c r="F1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3.5615500012700299E-4</v>
      </c>
      <c r="G102" s="23">
        <v>247</v>
      </c>
      <c r="H102" s="23">
        <v>68</v>
      </c>
      <c r="I102" s="23">
        <v>106</v>
      </c>
      <c r="J102" s="19">
        <f>SUM(Table1[[#This Row],[Estimate; Total: - Speak Spanish: - Speak English "very well"]:[Estimate; Total: - Speak Spanish: - Speak English "not well"]])</f>
        <v>421</v>
      </c>
      <c r="K1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3.4970901927489409E-4</v>
      </c>
      <c r="L102" s="24">
        <v>0</v>
      </c>
      <c r="M1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4.1457942792148778E-4</v>
      </c>
    </row>
    <row r="103" spans="1:13" ht="15.6" x14ac:dyDescent="0.3">
      <c r="A103" s="22" t="s">
        <v>108</v>
      </c>
      <c r="B103" s="18">
        <v>2346</v>
      </c>
      <c r="C103" s="24">
        <v>428</v>
      </c>
      <c r="D1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7.1092036703531087E-5</v>
      </c>
      <c r="E103" s="18">
        <v>1918</v>
      </c>
      <c r="F1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6.3899835853228502E-5</v>
      </c>
      <c r="G103" s="23">
        <v>1074</v>
      </c>
      <c r="H103" s="23">
        <v>425</v>
      </c>
      <c r="I103" s="23">
        <v>323</v>
      </c>
      <c r="J103" s="19">
        <f>SUM(Table1[[#This Row],[Estimate; Total: - Speak Spanish: - Speak English "very well"]:[Estimate; Total: - Speak Spanish: - Speak English "not well"]])</f>
        <v>1822</v>
      </c>
      <c r="K1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4.9325412945219217E-5</v>
      </c>
      <c r="L103" s="24">
        <v>96</v>
      </c>
      <c r="M1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1.9599801274382392E-4</v>
      </c>
    </row>
    <row r="104" spans="1:13" ht="15.6" x14ac:dyDescent="0.3">
      <c r="A104" s="22" t="s">
        <v>109</v>
      </c>
      <c r="B104" s="18">
        <v>3656</v>
      </c>
      <c r="C104" s="24">
        <v>548</v>
      </c>
      <c r="D1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3.645246505272476E-5</v>
      </c>
      <c r="E104" s="18">
        <v>3108</v>
      </c>
      <c r="F1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1.3617642856239234E-4</v>
      </c>
      <c r="G104" s="23">
        <v>1698</v>
      </c>
      <c r="H104" s="23">
        <v>598</v>
      </c>
      <c r="I104" s="23">
        <v>606</v>
      </c>
      <c r="J104" s="19">
        <f>SUM(Table1[[#This Row],[Estimate; Total: - Speak Spanish: - Speak English "very well"]:[Estimate; Total: - Speak Spanish: - Speak English "not well"]])</f>
        <v>2902</v>
      </c>
      <c r="K1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1.520215694344974E-4</v>
      </c>
      <c r="L104" s="24">
        <v>206</v>
      </c>
      <c r="M1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7.4391529938061898E-6</v>
      </c>
    </row>
    <row r="105" spans="1:13" ht="15.6" x14ac:dyDescent="0.3">
      <c r="A105" s="22" t="s">
        <v>110</v>
      </c>
      <c r="B105" s="18">
        <v>2821</v>
      </c>
      <c r="C105" s="24">
        <v>538</v>
      </c>
      <c r="D1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2.9630961384692503E-5</v>
      </c>
      <c r="E105" s="18">
        <v>2282</v>
      </c>
      <c r="F1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2.0777385048142928E-5</v>
      </c>
      <c r="G105" s="23">
        <v>1120</v>
      </c>
      <c r="H105" s="23">
        <v>396</v>
      </c>
      <c r="I105" s="23">
        <v>633</v>
      </c>
      <c r="J105" s="19">
        <f>SUM(Table1[[#This Row],[Estimate; Total: - Speak Spanish: - Speak English "very well"]:[Estimate; Total: - Speak Spanish: - Speak English "not well"]])</f>
        <v>2149</v>
      </c>
      <c r="K1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3.5223855248892619E-5</v>
      </c>
      <c r="L105" s="24">
        <v>133</v>
      </c>
      <c r="M1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1.1016106706543034E-4</v>
      </c>
    </row>
    <row r="106" spans="1:13" ht="15.6" x14ac:dyDescent="0.3">
      <c r="A106" s="22" t="s">
        <v>111</v>
      </c>
      <c r="B106" s="18">
        <v>959</v>
      </c>
      <c r="C106" s="24">
        <v>229</v>
      </c>
      <c r="D1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4.6249727358228988E-4</v>
      </c>
      <c r="E106" s="18">
        <v>730</v>
      </c>
      <c r="F1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4.9975709617238221E-4</v>
      </c>
      <c r="G106" s="23">
        <v>525</v>
      </c>
      <c r="H106" s="23">
        <v>93</v>
      </c>
      <c r="I106" s="23">
        <v>90</v>
      </c>
      <c r="J106" s="19">
        <f>SUM(Table1[[#This Row],[Estimate; Total: - Speak Spanish: - Speak English "very well"]:[Estimate; Total: - Speak Spanish: - Speak English "not well"]])</f>
        <v>708</v>
      </c>
      <c r="K1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4.9196988232009132E-4</v>
      </c>
      <c r="L106" s="24">
        <v>22</v>
      </c>
      <c r="M1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5.703380556681786E-4</v>
      </c>
    </row>
    <row r="107" spans="1:13" ht="15.6" x14ac:dyDescent="0.3">
      <c r="A107" s="22" t="s">
        <v>112</v>
      </c>
      <c r="B107" s="18">
        <v>1109</v>
      </c>
      <c r="C107" s="24">
        <v>275</v>
      </c>
      <c r="D1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6.86310650843084E-5</v>
      </c>
      <c r="E107" s="18">
        <v>834</v>
      </c>
      <c r="F1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1.1929243563429111E-4</v>
      </c>
      <c r="G107" s="23">
        <v>817</v>
      </c>
      <c r="H107" s="23">
        <v>17</v>
      </c>
      <c r="I107" s="23">
        <v>0</v>
      </c>
      <c r="J107" s="19">
        <f>SUM(Table1[[#This Row],[Estimate; Total: - Speak Spanish: - Speak English "very well"]:[Estimate; Total: - Speak Spanish: - Speak English "not well"]])</f>
        <v>834</v>
      </c>
      <c r="K1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1.0652296287738176E-4</v>
      </c>
      <c r="L107" s="24">
        <v>0</v>
      </c>
      <c r="M1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2.3503108831980256E-4</v>
      </c>
    </row>
    <row r="108" spans="1:13" ht="15.6" x14ac:dyDescent="0.3">
      <c r="A108" s="22" t="s">
        <v>113</v>
      </c>
      <c r="B108" s="18">
        <v>1287</v>
      </c>
      <c r="C108" s="24">
        <v>318</v>
      </c>
      <c r="D1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5.2886735456160634E-5</v>
      </c>
      <c r="E108" s="18">
        <v>961</v>
      </c>
      <c r="F1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1.1194254763784078E-4</v>
      </c>
      <c r="G108" s="23">
        <v>797</v>
      </c>
      <c r="H108" s="23">
        <v>100</v>
      </c>
      <c r="I108" s="23">
        <v>38</v>
      </c>
      <c r="J108" s="19">
        <f>SUM(Table1[[#This Row],[Estimate; Total: - Speak Spanish: - Speak English "very well"]:[Estimate; Total: - Speak Spanish: - Speak English "not well"]])</f>
        <v>935</v>
      </c>
      <c r="K1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1.0123481135740077E-4</v>
      </c>
      <c r="L108" s="24">
        <v>26</v>
      </c>
      <c r="M1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2.0899424225376213E-4</v>
      </c>
    </row>
    <row r="109" spans="1:13" ht="15.6" x14ac:dyDescent="0.3">
      <c r="A109" s="22" t="s">
        <v>114</v>
      </c>
      <c r="B109" s="18">
        <v>1945</v>
      </c>
      <c r="C109" s="24">
        <v>394</v>
      </c>
      <c r="D1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3.028078131070983E-4</v>
      </c>
      <c r="E109" s="18">
        <v>1551</v>
      </c>
      <c r="F1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3.2597307667109511E-4</v>
      </c>
      <c r="G109" s="23">
        <v>1281</v>
      </c>
      <c r="H109" s="23">
        <v>121</v>
      </c>
      <c r="I109" s="23">
        <v>135</v>
      </c>
      <c r="J109" s="19">
        <f>SUM(Table1[[#This Row],[Estimate; Total: - Speak Spanish: - Speak English "very well"]:[Estimate; Total: - Speak Spanish: - Speak English "not well"]])</f>
        <v>1537</v>
      </c>
      <c r="K1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3.0438274275050451E-4</v>
      </c>
      <c r="L109" s="24">
        <v>14</v>
      </c>
      <c r="M1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5.2166135656874142E-4</v>
      </c>
    </row>
    <row r="110" spans="1:13" ht="15.6" x14ac:dyDescent="0.3">
      <c r="A110" s="22" t="s">
        <v>115</v>
      </c>
      <c r="B110" s="18">
        <v>1197</v>
      </c>
      <c r="C110" s="24">
        <v>480</v>
      </c>
      <c r="D1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1.2464948015614993E-4</v>
      </c>
      <c r="E110" s="18">
        <v>717</v>
      </c>
      <c r="F1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3.1559122185384909E-4</v>
      </c>
      <c r="G110" s="23">
        <v>556</v>
      </c>
      <c r="H110" s="23">
        <v>116</v>
      </c>
      <c r="I110" s="23">
        <v>44</v>
      </c>
      <c r="J110" s="19">
        <f>SUM(Table1[[#This Row],[Estimate; Total: - Speak Spanish: - Speak English "very well"]:[Estimate; Total: - Speak Spanish: - Speak English "not well"]])</f>
        <v>716</v>
      </c>
      <c r="K1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3.0476723643267211E-4</v>
      </c>
      <c r="L110" s="24">
        <v>1</v>
      </c>
      <c r="M1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4.1369656364697796E-4</v>
      </c>
    </row>
    <row r="111" spans="1:13" ht="15.6" x14ac:dyDescent="0.3">
      <c r="A111" s="22" t="s">
        <v>116</v>
      </c>
      <c r="B111" s="18">
        <v>821</v>
      </c>
      <c r="C111" s="24">
        <v>517</v>
      </c>
      <c r="D1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8.2482540933856939E-5</v>
      </c>
      <c r="E111" s="18">
        <v>304</v>
      </c>
      <c r="F1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3.5312687428517653E-4</v>
      </c>
      <c r="G111" s="23">
        <v>269</v>
      </c>
      <c r="H111" s="23">
        <v>11</v>
      </c>
      <c r="I111" s="23">
        <v>0</v>
      </c>
      <c r="J111" s="19">
        <f>SUM(Table1[[#This Row],[Estimate; Total: - Speak Spanish: - Speak English "very well"]:[Estimate; Total: - Speak Spanish: - Speak English "not well"]])</f>
        <v>280</v>
      </c>
      <c r="K1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3.5217036983975405E-4</v>
      </c>
      <c r="L111" s="24">
        <v>24</v>
      </c>
      <c r="M1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3.6179634231321234E-4</v>
      </c>
    </row>
    <row r="112" spans="1:13" ht="15.6" x14ac:dyDescent="0.3">
      <c r="A112" s="22" t="s">
        <v>117</v>
      </c>
      <c r="B112" s="18">
        <v>2947</v>
      </c>
      <c r="C112" s="24">
        <v>208</v>
      </c>
      <c r="D1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6.2670240625313885E-5</v>
      </c>
      <c r="E112" s="18">
        <v>2739</v>
      </c>
      <c r="F1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3.1691703303140379E-4</v>
      </c>
      <c r="G112" s="23">
        <v>1322</v>
      </c>
      <c r="H112" s="23">
        <v>532</v>
      </c>
      <c r="I112" s="23">
        <v>654</v>
      </c>
      <c r="J112" s="19">
        <f>SUM(Table1[[#This Row],[Estimate; Total: - Speak Spanish: - Speak English "very well"]:[Estimate; Total: - Speak Spanish: - Speak English "not well"]])</f>
        <v>2508</v>
      </c>
      <c r="K1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3.2326020917525938E-4</v>
      </c>
      <c r="L112" s="24">
        <v>231</v>
      </c>
      <c r="M1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2.5942439612989295E-4</v>
      </c>
    </row>
    <row r="113" spans="1:13" ht="15.6" x14ac:dyDescent="0.3">
      <c r="A113" s="22" t="s">
        <v>118</v>
      </c>
      <c r="B113" s="18">
        <v>2339</v>
      </c>
      <c r="C113" s="24">
        <v>243</v>
      </c>
      <c r="D1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2.0204184924400305E-4</v>
      </c>
      <c r="E113" s="18">
        <v>2096</v>
      </c>
      <c r="F1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5.8205799978787995E-5</v>
      </c>
      <c r="G113" s="23">
        <v>1099</v>
      </c>
      <c r="H113" s="23">
        <v>393</v>
      </c>
      <c r="I113" s="23">
        <v>447</v>
      </c>
      <c r="J113" s="19">
        <f>SUM(Table1[[#This Row],[Estimate; Total: - Speak Spanish: - Speak English "very well"]:[Estimate; Total: - Speak Spanish: - Speak English "not well"]])</f>
        <v>1939</v>
      </c>
      <c r="K1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5.0305273355260411E-5</v>
      </c>
      <c r="L113" s="24">
        <v>157</v>
      </c>
      <c r="M1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1.2981379228358582E-4</v>
      </c>
    </row>
    <row r="114" spans="1:13" ht="15.6" x14ac:dyDescent="0.3">
      <c r="A114" s="22" t="s">
        <v>119</v>
      </c>
      <c r="B114" s="18">
        <v>1724</v>
      </c>
      <c r="C114" s="24">
        <v>256</v>
      </c>
      <c r="D1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6.6798744309654336E-5</v>
      </c>
      <c r="E114" s="18">
        <v>1468</v>
      </c>
      <c r="F1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1.1561768273681817E-4</v>
      </c>
      <c r="G114" s="23">
        <v>760</v>
      </c>
      <c r="H114" s="23">
        <v>307</v>
      </c>
      <c r="I114" s="23">
        <v>307</v>
      </c>
      <c r="J114" s="19">
        <f>SUM(Table1[[#This Row],[Estimate; Total: - Speak Spanish: - Speak English "very well"]:[Estimate; Total: - Speak Spanish: - Speak English "not well"]])</f>
        <v>1374</v>
      </c>
      <c r="K1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1.2361027532141694E-4</v>
      </c>
      <c r="L114" s="24">
        <v>94</v>
      </c>
      <c r="M1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4.3175232307128848E-5</v>
      </c>
    </row>
    <row r="115" spans="1:13" ht="15.6" x14ac:dyDescent="0.3">
      <c r="A115" s="22" t="s">
        <v>120</v>
      </c>
      <c r="B115" s="18">
        <v>1410</v>
      </c>
      <c r="C115" s="24">
        <v>279</v>
      </c>
      <c r="D1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7.2753035262718065E-5</v>
      </c>
      <c r="E115" s="18">
        <v>1131</v>
      </c>
      <c r="F1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6.0887583529284437E-5</v>
      </c>
      <c r="G115" s="23">
        <v>537</v>
      </c>
      <c r="H115" s="23">
        <v>298</v>
      </c>
      <c r="I115" s="23">
        <v>239</v>
      </c>
      <c r="J115" s="19">
        <f>SUM(Table1[[#This Row],[Estimate; Total: - Speak Spanish: - Speak English "very well"]:[Estimate; Total: - Speak Spanish: - Speak English "not well"]])</f>
        <v>1074</v>
      </c>
      <c r="K1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6.9421529018309043E-5</v>
      </c>
      <c r="L115" s="24">
        <v>57</v>
      </c>
      <c r="M1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1.6461526476598229E-5</v>
      </c>
    </row>
    <row r="116" spans="1:13" ht="15.6" x14ac:dyDescent="0.3">
      <c r="A116" s="22" t="s">
        <v>121</v>
      </c>
      <c r="B116" s="18">
        <v>2332</v>
      </c>
      <c r="C116" s="24">
        <v>186</v>
      </c>
      <c r="D1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6.939367580357226E-5</v>
      </c>
      <c r="E116" s="18">
        <v>2134</v>
      </c>
      <c r="F1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2.5299337549447955E-4</v>
      </c>
      <c r="G116" s="23">
        <v>1034</v>
      </c>
      <c r="H116" s="23">
        <v>337</v>
      </c>
      <c r="I116" s="23">
        <v>378</v>
      </c>
      <c r="J116" s="19">
        <f>SUM(Table1[[#This Row],[Estimate; Total: - Speak Spanish: - Speak English "very well"]:[Estimate; Total: - Speak Spanish: - Speak English "not well"]])</f>
        <v>1749</v>
      </c>
      <c r="K1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2.2634400687087359E-4</v>
      </c>
      <c r="L116" s="24">
        <v>385</v>
      </c>
      <c r="M1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4.9453522128030489E-4</v>
      </c>
    </row>
    <row r="117" spans="1:13" ht="15.6" x14ac:dyDescent="0.3">
      <c r="A117" s="22" t="s">
        <v>122</v>
      </c>
      <c r="B117" s="18">
        <v>1602</v>
      </c>
      <c r="C117" s="24">
        <v>384</v>
      </c>
      <c r="D1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1.1060113184912852E-4</v>
      </c>
      <c r="E117" s="18">
        <v>1211</v>
      </c>
      <c r="F1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4.6303154823996743E-5</v>
      </c>
      <c r="G117" s="23">
        <v>675</v>
      </c>
      <c r="H117" s="23">
        <v>215</v>
      </c>
      <c r="I117" s="23">
        <v>196</v>
      </c>
      <c r="J117" s="19">
        <f>SUM(Table1[[#This Row],[Estimate; Total: - Speak Spanish: - Speak English "very well"]:[Estimate; Total: - Speak Spanish: - Speak English "not well"]])</f>
        <v>1086</v>
      </c>
      <c r="K1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4.5584109054589851E-5</v>
      </c>
      <c r="L117" s="24">
        <v>125</v>
      </c>
      <c r="M1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5.2820368976424541E-5</v>
      </c>
    </row>
    <row r="118" spans="1:13" ht="15.6" x14ac:dyDescent="0.3">
      <c r="A118" s="22" t="s">
        <v>123</v>
      </c>
      <c r="B118" s="18">
        <v>2935</v>
      </c>
      <c r="C118" s="24">
        <v>169</v>
      </c>
      <c r="D1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1.3328681913780141E-5</v>
      </c>
      <c r="E118" s="18">
        <v>2766</v>
      </c>
      <c r="F1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2.6826359404124195E-4</v>
      </c>
      <c r="G118" s="23">
        <v>1386</v>
      </c>
      <c r="H118" s="23">
        <v>474</v>
      </c>
      <c r="I118" s="23">
        <v>537</v>
      </c>
      <c r="J118" s="19">
        <f>SUM(Table1[[#This Row],[Estimate; Total: - Speak Spanish: - Speak English "very well"]:[Estimate; Total: - Speak Spanish: - Speak English "not well"]])</f>
        <v>2397</v>
      </c>
      <c r="K1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2.5375623595653936E-4</v>
      </c>
      <c r="L118" s="24">
        <v>369</v>
      </c>
      <c r="M1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3.997539155849582E-4</v>
      </c>
    </row>
    <row r="119" spans="1:13" ht="15.6" x14ac:dyDescent="0.3">
      <c r="A119" s="22" t="s">
        <v>124</v>
      </c>
      <c r="B119" s="18">
        <v>831</v>
      </c>
      <c r="C119" s="24">
        <v>142</v>
      </c>
      <c r="D1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6.3572262957165002E-5</v>
      </c>
      <c r="E119" s="18">
        <v>689</v>
      </c>
      <c r="F1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5.3878958985705748E-5</v>
      </c>
      <c r="G119" s="23">
        <v>470</v>
      </c>
      <c r="H119" s="23">
        <v>65</v>
      </c>
      <c r="I119" s="23">
        <v>143</v>
      </c>
      <c r="J119" s="19">
        <f>SUM(Table1[[#This Row],[Estimate; Total: - Speak Spanish: - Speak English "very well"]:[Estimate; Total: - Speak Spanish: - Speak English "not well"]])</f>
        <v>678</v>
      </c>
      <c r="K1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4.5024549693566755E-5</v>
      </c>
      <c r="L119" s="24">
        <v>11</v>
      </c>
      <c r="M1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1.3413265632365877E-4</v>
      </c>
    </row>
    <row r="120" spans="1:13" ht="15.6" x14ac:dyDescent="0.3">
      <c r="A120" s="22" t="s">
        <v>125</v>
      </c>
      <c r="B120" s="18">
        <v>1062</v>
      </c>
      <c r="C120" s="24">
        <v>234</v>
      </c>
      <c r="D1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1.2940083665705343E-4</v>
      </c>
      <c r="E120" s="18">
        <v>818</v>
      </c>
      <c r="F1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1.5747388227702421E-4</v>
      </c>
      <c r="G120" s="23">
        <v>598</v>
      </c>
      <c r="H120" s="23">
        <v>106</v>
      </c>
      <c r="I120" s="23">
        <v>103</v>
      </c>
      <c r="J120" s="19">
        <f>SUM(Table1[[#This Row],[Estimate; Total: - Speak Spanish: - Speak English "very well"]:[Estimate; Total: - Speak Spanish: - Speak English "not well"]])</f>
        <v>807</v>
      </c>
      <c r="K1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1.4664433870953592E-4</v>
      </c>
      <c r="L120" s="24">
        <v>11</v>
      </c>
      <c r="M1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2.556296014332398E-4</v>
      </c>
    </row>
    <row r="121" spans="1:13" ht="15.6" x14ac:dyDescent="0.3">
      <c r="A121" s="22" t="s">
        <v>126</v>
      </c>
      <c r="B121" s="18">
        <v>1003</v>
      </c>
      <c r="C121" s="24">
        <v>208</v>
      </c>
      <c r="D1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2.8255575139852726E-4</v>
      </c>
      <c r="E121" s="18">
        <v>772</v>
      </c>
      <c r="F1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3.012800978802084E-4</v>
      </c>
      <c r="G121" s="23">
        <v>577</v>
      </c>
      <c r="H121" s="23">
        <v>120</v>
      </c>
      <c r="I121" s="23">
        <v>71</v>
      </c>
      <c r="J121" s="19">
        <f>SUM(Table1[[#This Row],[Estimate; Total: - Speak Spanish: - Speak English "very well"]:[Estimate; Total: - Speak Spanish: - Speak English "not well"]])</f>
        <v>768</v>
      </c>
      <c r="K1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2.9007626039032308E-4</v>
      </c>
      <c r="L121" s="24">
        <v>4</v>
      </c>
      <c r="M1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4.0282830434669025E-4</v>
      </c>
    </row>
    <row r="122" spans="1:13" ht="15.6" x14ac:dyDescent="0.3">
      <c r="A122" s="22" t="s">
        <v>127</v>
      </c>
      <c r="B122" s="18">
        <v>1638</v>
      </c>
      <c r="C122" s="24">
        <v>720</v>
      </c>
      <c r="D1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1.7058127150475341E-4</v>
      </c>
      <c r="E122" s="18">
        <v>918</v>
      </c>
      <c r="F1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1.3768846070362752E-4</v>
      </c>
      <c r="G122" s="23">
        <v>515</v>
      </c>
      <c r="H122" s="23">
        <v>264</v>
      </c>
      <c r="I122" s="23">
        <v>139</v>
      </c>
      <c r="J122" s="19">
        <f>SUM(Table1[[#This Row],[Estimate; Total: - Speak Spanish: - Speak English "very well"]:[Estimate; Total: - Speak Spanish: - Speak English "not well"]])</f>
        <v>918</v>
      </c>
      <c r="K1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1.2363285399997909E-4</v>
      </c>
      <c r="L122" s="24">
        <v>0</v>
      </c>
      <c r="M1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2.6508424387544947E-4</v>
      </c>
    </row>
    <row r="123" spans="1:13" ht="15.6" x14ac:dyDescent="0.3">
      <c r="A123" s="22" t="s">
        <v>128</v>
      </c>
      <c r="B123" s="18">
        <v>1966</v>
      </c>
      <c r="C123" s="24">
        <v>192</v>
      </c>
      <c r="D1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1.0369860748522568E-4</v>
      </c>
      <c r="E123" s="18">
        <v>1760</v>
      </c>
      <c r="F1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2.4368560507511723E-5</v>
      </c>
      <c r="G123" s="23">
        <v>1161</v>
      </c>
      <c r="H123" s="23">
        <v>243</v>
      </c>
      <c r="I123" s="23">
        <v>261</v>
      </c>
      <c r="J123" s="19">
        <f>SUM(Table1[[#This Row],[Estimate; Total: - Speak Spanish: - Speak English "very well"]:[Estimate; Total: - Speak Spanish: - Speak English "not well"]])</f>
        <v>1665</v>
      </c>
      <c r="K1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3.6677913187524366E-5</v>
      </c>
      <c r="L123" s="24">
        <v>95</v>
      </c>
      <c r="M1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8.7199702469092569E-5</v>
      </c>
    </row>
    <row r="124" spans="1:13" ht="15.6" x14ac:dyDescent="0.3">
      <c r="A124" s="22" t="s">
        <v>129</v>
      </c>
      <c r="B124" s="18">
        <v>3047</v>
      </c>
      <c r="C124" s="24">
        <v>145</v>
      </c>
      <c r="D1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7.3610642312696163E-5</v>
      </c>
      <c r="E124" s="18">
        <v>2859</v>
      </c>
      <c r="F1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3.8263121086642591E-4</v>
      </c>
      <c r="G124" s="23">
        <v>1458</v>
      </c>
      <c r="H124" s="23">
        <v>520</v>
      </c>
      <c r="I124" s="23">
        <v>507</v>
      </c>
      <c r="J124" s="19">
        <f>SUM(Table1[[#This Row],[Estimate; Total: - Speak Spanish: - Speak English "very well"]:[Estimate; Total: - Speak Spanish: - Speak English "not well"]])</f>
        <v>2485</v>
      </c>
      <c r="K1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3.6877735438745535E-4</v>
      </c>
      <c r="L124" s="24">
        <v>374</v>
      </c>
      <c r="M1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5.0819839080397747E-4</v>
      </c>
    </row>
    <row r="125" spans="1:13" ht="15.6" x14ac:dyDescent="0.3">
      <c r="A125" s="22" t="s">
        <v>130</v>
      </c>
      <c r="B125" s="18">
        <v>3203</v>
      </c>
      <c r="C125" s="24">
        <v>102</v>
      </c>
      <c r="D1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5.0674104517385011E-5</v>
      </c>
      <c r="E125" s="18">
        <v>3101</v>
      </c>
      <c r="F1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4.1929722362481908E-4</v>
      </c>
      <c r="G125" s="23">
        <v>1430</v>
      </c>
      <c r="H125" s="23">
        <v>378</v>
      </c>
      <c r="I125" s="23">
        <v>710</v>
      </c>
      <c r="J125" s="19">
        <f>SUM(Table1[[#This Row],[Estimate; Total: - Speak Spanish: - Speak English "very well"]:[Estimate; Total: - Speak Spanish: - Speak English "not well"]])</f>
        <v>2518</v>
      </c>
      <c r="K1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3.7694458320065198E-4</v>
      </c>
      <c r="L125" s="24">
        <v>583</v>
      </c>
      <c r="M1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8.0316879245797364E-4</v>
      </c>
    </row>
    <row r="126" spans="1:13" ht="15.6" x14ac:dyDescent="0.3">
      <c r="A126" s="22" t="s">
        <v>131</v>
      </c>
      <c r="B126" s="18">
        <v>2294</v>
      </c>
      <c r="C126" s="24">
        <v>223</v>
      </c>
      <c r="D1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1.074507817874862E-4</v>
      </c>
      <c r="E126" s="18">
        <v>2071</v>
      </c>
      <c r="F1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2.5991926685106691E-4</v>
      </c>
      <c r="G126" s="23">
        <v>969</v>
      </c>
      <c r="H126" s="23">
        <v>253</v>
      </c>
      <c r="I126" s="23">
        <v>572</v>
      </c>
      <c r="J126" s="19">
        <f>SUM(Table1[[#This Row],[Estimate; Total: - Speak Spanish: - Speak English "very well"]:[Estimate; Total: - Speak Spanish: - Speak English "not well"]])</f>
        <v>1794</v>
      </c>
      <c r="K1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2.4894663775275604E-4</v>
      </c>
      <c r="L126" s="24">
        <v>277</v>
      </c>
      <c r="M1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3.5937187013644379E-4</v>
      </c>
    </row>
    <row r="127" spans="1:13" ht="15.6" x14ac:dyDescent="0.3">
      <c r="A127" s="22" t="s">
        <v>132</v>
      </c>
      <c r="B127" s="18">
        <v>3111</v>
      </c>
      <c r="C127" s="24">
        <v>248</v>
      </c>
      <c r="D1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1.3285263972302424E-4</v>
      </c>
      <c r="E127" s="18">
        <v>2846</v>
      </c>
      <c r="F1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3.7774475621952212E-4</v>
      </c>
      <c r="G127" s="23">
        <v>1458</v>
      </c>
      <c r="H127" s="23">
        <v>415</v>
      </c>
      <c r="I127" s="23">
        <v>582</v>
      </c>
      <c r="J127" s="19">
        <f>SUM(Table1[[#This Row],[Estimate; Total: - Speak Spanish: - Speak English "very well"]:[Estimate; Total: - Speak Spanish: - Speak English "not well"]])</f>
        <v>2455</v>
      </c>
      <c r="K1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3.6107238501829615E-4</v>
      </c>
      <c r="L127" s="24">
        <v>391</v>
      </c>
      <c r="M1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5.2885810417341609E-4</v>
      </c>
    </row>
    <row r="128" spans="1:13" ht="15.6" x14ac:dyDescent="0.3">
      <c r="A128" s="22" t="s">
        <v>133</v>
      </c>
      <c r="B128" s="18">
        <v>3114</v>
      </c>
      <c r="C128" s="24">
        <v>199</v>
      </c>
      <c r="D1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9.8579618644250647E-5</v>
      </c>
      <c r="E128" s="18">
        <v>2904</v>
      </c>
      <c r="F1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3.8117016487641722E-4</v>
      </c>
      <c r="G128" s="23">
        <v>1670</v>
      </c>
      <c r="H128" s="23">
        <v>289</v>
      </c>
      <c r="I128" s="23">
        <v>678</v>
      </c>
      <c r="J128" s="19">
        <f>SUM(Table1[[#This Row],[Estimate; Total: - Speak Spanish: - Speak English "very well"]:[Estimate; Total: - Speak Spanish: - Speak English "not well"]])</f>
        <v>2637</v>
      </c>
      <c r="K1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3.8449256223006053E-4</v>
      </c>
      <c r="L128" s="24">
        <v>267</v>
      </c>
      <c r="M1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3.5105695654614262E-4</v>
      </c>
    </row>
    <row r="129" spans="1:13" ht="15.6" x14ac:dyDescent="0.3">
      <c r="A129" s="22" t="s">
        <v>134</v>
      </c>
      <c r="B129" s="18">
        <v>4489</v>
      </c>
      <c r="C129" s="24">
        <v>264</v>
      </c>
      <c r="D1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1.0939856513593089E-4</v>
      </c>
      <c r="E129" s="18">
        <v>4225</v>
      </c>
      <c r="F1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5.3598045121868842E-4</v>
      </c>
      <c r="G129" s="23">
        <v>2180</v>
      </c>
      <c r="H129" s="23">
        <v>668</v>
      </c>
      <c r="I129" s="23">
        <v>995</v>
      </c>
      <c r="J129" s="19">
        <f>SUM(Table1[[#This Row],[Estimate; Total: - Speak Spanish: - Speak English "very well"]:[Estimate; Total: - Speak Spanish: - Speak English "not well"]])</f>
        <v>3843</v>
      </c>
      <c r="K1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5.4180889064187477E-4</v>
      </c>
      <c r="L129" s="24">
        <v>382</v>
      </c>
      <c r="M1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4.8315323282521982E-4</v>
      </c>
    </row>
    <row r="130" spans="1:13" ht="15.6" x14ac:dyDescent="0.3">
      <c r="A130" s="22" t="s">
        <v>135</v>
      </c>
      <c r="B130" s="18">
        <v>2491</v>
      </c>
      <c r="C130" s="24">
        <v>277</v>
      </c>
      <c r="D1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8.9780238270857903E-5</v>
      </c>
      <c r="E130" s="18">
        <v>2182</v>
      </c>
      <c r="F1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2.2497787496640511E-4</v>
      </c>
      <c r="G130" s="23">
        <v>1330</v>
      </c>
      <c r="H130" s="23">
        <v>431</v>
      </c>
      <c r="I130" s="23">
        <v>285</v>
      </c>
      <c r="J130" s="19">
        <f>SUM(Table1[[#This Row],[Estimate; Total: - Speak Spanish: - Speak English "very well"]:[Estimate; Total: - Speak Spanish: - Speak English "not well"]])</f>
        <v>2046</v>
      </c>
      <c r="K1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2.3743097388176127E-4</v>
      </c>
      <c r="L130" s="24">
        <v>136</v>
      </c>
      <c r="M1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1.1210673943398033E-4</v>
      </c>
    </row>
    <row r="131" spans="1:13" ht="15.6" x14ac:dyDescent="0.3">
      <c r="A131" s="22" t="s">
        <v>136</v>
      </c>
      <c r="B131" s="18">
        <v>5410</v>
      </c>
      <c r="C131" s="24">
        <v>923</v>
      </c>
      <c r="D1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4.572943435825923E-4</v>
      </c>
      <c r="E131" s="18">
        <v>4487</v>
      </c>
      <c r="F1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5.2148040998200175E-4</v>
      </c>
      <c r="G131" s="23">
        <v>2300</v>
      </c>
      <c r="H131" s="23">
        <v>681</v>
      </c>
      <c r="I131" s="23">
        <v>922</v>
      </c>
      <c r="J131" s="19">
        <f>SUM(Table1[[#This Row],[Estimate; Total: - Speak Spanish: - Speak English "very well"]:[Estimate; Total: - Speak Spanish: - Speak English "not well"]])</f>
        <v>3903</v>
      </c>
      <c r="K1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5.0019489319768349E-4</v>
      </c>
      <c r="L131" s="24">
        <v>584</v>
      </c>
      <c r="M1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7.1440591922034013E-4</v>
      </c>
    </row>
    <row r="132" spans="1:13" ht="15.6" x14ac:dyDescent="0.3">
      <c r="A132" s="22" t="s">
        <v>137</v>
      </c>
      <c r="B132" s="18">
        <v>3174</v>
      </c>
      <c r="C132" s="24">
        <v>422</v>
      </c>
      <c r="D1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2.2144227507565829E-4</v>
      </c>
      <c r="E132" s="18">
        <v>2752</v>
      </c>
      <c r="F1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3.4800367457297403E-4</v>
      </c>
      <c r="G132" s="23">
        <v>1625</v>
      </c>
      <c r="H132" s="23">
        <v>534</v>
      </c>
      <c r="I132" s="23">
        <v>478</v>
      </c>
      <c r="J132" s="19">
        <f>SUM(Table1[[#This Row],[Estimate; Total: - Speak Spanish: - Speak English "very well"]:[Estimate; Total: - Speak Spanish: - Speak English "not well"]])</f>
        <v>2637</v>
      </c>
      <c r="K1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3.7241992709232199E-4</v>
      </c>
      <c r="L132" s="24">
        <v>115</v>
      </c>
      <c r="M1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1.2670212015370461E-4</v>
      </c>
    </row>
    <row r="133" spans="1:13" ht="15.6" x14ac:dyDescent="0.3">
      <c r="A133" s="22" t="s">
        <v>138</v>
      </c>
      <c r="B133" s="18">
        <v>3243</v>
      </c>
      <c r="C133" s="24">
        <v>445</v>
      </c>
      <c r="D1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1.8732569195452616E-4</v>
      </c>
      <c r="E133" s="18">
        <v>2762</v>
      </c>
      <c r="F1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3.0135775222874146E-4</v>
      </c>
      <c r="G133" s="23">
        <v>1713</v>
      </c>
      <c r="H133" s="23">
        <v>466</v>
      </c>
      <c r="I133" s="23">
        <v>466</v>
      </c>
      <c r="J133" s="19">
        <f>SUM(Table1[[#This Row],[Estimate; Total: - Speak Spanish: - Speak English "very well"]:[Estimate; Total: - Speak Spanish: - Speak English "not well"]])</f>
        <v>2645</v>
      </c>
      <c r="K1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3.2561894296953336E-4</v>
      </c>
      <c r="L133" s="24">
        <v>117</v>
      </c>
      <c r="M1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8.1461631038763817E-5</v>
      </c>
    </row>
    <row r="134" spans="1:13" ht="15.6" x14ac:dyDescent="0.3">
      <c r="A134" s="22" t="s">
        <v>139</v>
      </c>
      <c r="B134" s="18">
        <v>2485</v>
      </c>
      <c r="C134" s="24">
        <v>244</v>
      </c>
      <c r="D1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6.7500454286010381E-5</v>
      </c>
      <c r="E134" s="18">
        <v>2241</v>
      </c>
      <c r="F1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2.3085384018282066E-4</v>
      </c>
      <c r="G134" s="23">
        <v>1517</v>
      </c>
      <c r="H134" s="23">
        <v>268</v>
      </c>
      <c r="I134" s="23">
        <v>321</v>
      </c>
      <c r="J134" s="19">
        <f>SUM(Table1[[#This Row],[Estimate; Total: - Speak Spanish: - Speak English "very well"]:[Estimate; Total: - Speak Spanish: - Speak English "not well"]])</f>
        <v>2106</v>
      </c>
      <c r="K1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2.4436438156592275E-4</v>
      </c>
      <c r="L134" s="24">
        <v>135</v>
      </c>
      <c r="M1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1.0839836480808486E-4</v>
      </c>
    </row>
    <row r="135" spans="1:13" ht="15.6" x14ac:dyDescent="0.3">
      <c r="A135" s="22" t="s">
        <v>140</v>
      </c>
      <c r="B135" s="18">
        <v>3109</v>
      </c>
      <c r="C135" s="24">
        <v>197</v>
      </c>
      <c r="D1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1.0019494700846902E-4</v>
      </c>
      <c r="E135" s="18">
        <v>2900</v>
      </c>
      <c r="F1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3.8344057377607377E-4</v>
      </c>
      <c r="G135" s="23">
        <v>1509</v>
      </c>
      <c r="H135" s="23">
        <v>572</v>
      </c>
      <c r="I135" s="23">
        <v>515</v>
      </c>
      <c r="J135" s="19">
        <f>SUM(Table1[[#This Row],[Estimate; Total: - Speak Spanish: - Speak English "very well"]:[Estimate; Total: - Speak Spanish: - Speak English "not well"]])</f>
        <v>2596</v>
      </c>
      <c r="K1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3.8100052684626712E-4</v>
      </c>
      <c r="L135" s="24">
        <v>304</v>
      </c>
      <c r="M1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4.0555642378189592E-4</v>
      </c>
    </row>
    <row r="136" spans="1:13" ht="15.6" x14ac:dyDescent="0.3">
      <c r="A136" s="22" t="s">
        <v>141</v>
      </c>
      <c r="B136" s="18">
        <v>3181</v>
      </c>
      <c r="C136" s="24">
        <v>169</v>
      </c>
      <c r="D1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9.840740925465059E-5</v>
      </c>
      <c r="E136" s="18">
        <v>3007</v>
      </c>
      <c r="F1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4.1344454767634927E-4</v>
      </c>
      <c r="G136" s="23">
        <v>1517</v>
      </c>
      <c r="H136" s="23">
        <v>325</v>
      </c>
      <c r="I136" s="23">
        <v>821</v>
      </c>
      <c r="J136" s="19">
        <f>SUM(Table1[[#This Row],[Estimate; Total: - Speak Spanish: - Speak English "very well"]:[Estimate; Total: - Speak Spanish: - Speak English "not well"]])</f>
        <v>2663</v>
      </c>
      <c r="K1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4.0647933116296045E-4</v>
      </c>
      <c r="L136" s="24">
        <v>344</v>
      </c>
      <c r="M1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4.7657517102070809E-4</v>
      </c>
    </row>
    <row r="137" spans="1:13" ht="15.6" x14ac:dyDescent="0.3">
      <c r="A137" s="22" t="s">
        <v>142</v>
      </c>
      <c r="B137" s="18">
        <v>1480</v>
      </c>
      <c r="C137" s="24">
        <v>83</v>
      </c>
      <c r="D1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4.2516615145479318E-5</v>
      </c>
      <c r="E137" s="18">
        <v>1392</v>
      </c>
      <c r="F1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1.8546936787975618E-4</v>
      </c>
      <c r="G137" s="23">
        <v>800</v>
      </c>
      <c r="H137" s="23">
        <v>214</v>
      </c>
      <c r="I137" s="23">
        <v>281</v>
      </c>
      <c r="J137" s="19">
        <f>SUM(Table1[[#This Row],[Estimate; Total: - Speak Spanish: - Speak English "very well"]:[Estimate; Total: - Speak Spanish: - Speak English "not well"]])</f>
        <v>1295</v>
      </c>
      <c r="K1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1.9183605602088693E-4</v>
      </c>
      <c r="L137" s="24">
        <v>97</v>
      </c>
      <c r="M1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1.2776362532084093E-4</v>
      </c>
    </row>
    <row r="138" spans="1:13" ht="15.6" x14ac:dyDescent="0.3">
      <c r="A138" s="22" t="s">
        <v>143</v>
      </c>
      <c r="B138" s="18">
        <v>2498</v>
      </c>
      <c r="C138" s="24">
        <v>141</v>
      </c>
      <c r="D1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8.223545516650544E-5</v>
      </c>
      <c r="E138" s="18">
        <v>2357</v>
      </c>
      <c r="F1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3.2401115550257113E-4</v>
      </c>
      <c r="G138" s="23">
        <v>1333</v>
      </c>
      <c r="H138" s="23">
        <v>292</v>
      </c>
      <c r="I138" s="23">
        <v>460</v>
      </c>
      <c r="J138" s="19">
        <f>SUM(Table1[[#This Row],[Estimate; Total: - Speak Spanish: - Speak English "very well"]:[Estimate; Total: - Speak Spanish: - Speak English "not well"]])</f>
        <v>2085</v>
      </c>
      <c r="K1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3.1818793867726769E-4</v>
      </c>
      <c r="L138" s="24">
        <v>272</v>
      </c>
      <c r="M1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3.7679103784278329E-4</v>
      </c>
    </row>
    <row r="139" spans="1:13" ht="15.6" x14ac:dyDescent="0.3">
      <c r="A139" s="22" t="s">
        <v>144</v>
      </c>
      <c r="B139" s="18">
        <v>4379</v>
      </c>
      <c r="C139" s="24">
        <v>496</v>
      </c>
      <c r="D1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2.2383635333006176E-4</v>
      </c>
      <c r="E139" s="18">
        <v>3880</v>
      </c>
      <c r="F1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4.6215962868978813E-4</v>
      </c>
      <c r="G139" s="23">
        <v>1958</v>
      </c>
      <c r="H139" s="23">
        <v>691</v>
      </c>
      <c r="I139" s="23">
        <v>828</v>
      </c>
      <c r="J139" s="19">
        <f>SUM(Table1[[#This Row],[Estimate; Total: - Speak Spanish: - Speak English "very well"]:[Estimate; Total: - Speak Spanish: - Speak English "not well"]])</f>
        <v>3477</v>
      </c>
      <c r="K1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4.5946991615203369E-4</v>
      </c>
      <c r="L139" s="24">
        <v>403</v>
      </c>
      <c r="M1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4.8653837252340384E-4</v>
      </c>
    </row>
    <row r="140" spans="1:13" ht="15.6" x14ac:dyDescent="0.3">
      <c r="A140" s="22" t="s">
        <v>145</v>
      </c>
      <c r="B140" s="18">
        <v>2005</v>
      </c>
      <c r="C140" s="24">
        <v>286</v>
      </c>
      <c r="D1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6.4402307925267503E-5</v>
      </c>
      <c r="E140" s="18">
        <v>1710</v>
      </c>
      <c r="F1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1.286521543745317E-4</v>
      </c>
      <c r="G140" s="23">
        <v>976</v>
      </c>
      <c r="H140" s="23">
        <v>447</v>
      </c>
      <c r="I140" s="23">
        <v>134</v>
      </c>
      <c r="J140" s="19">
        <f>SUM(Table1[[#This Row],[Estimate; Total: - Speak Spanish: - Speak English "very well"]:[Estimate; Total: - Speak Spanish: - Speak English "not well"]])</f>
        <v>1557</v>
      </c>
      <c r="K1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1.3125893521580826E-4</v>
      </c>
      <c r="L140" s="24">
        <v>153</v>
      </c>
      <c r="M1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1.0502507844436035E-4</v>
      </c>
    </row>
    <row r="141" spans="1:13" ht="15.6" x14ac:dyDescent="0.3">
      <c r="A141" s="22" t="s">
        <v>146</v>
      </c>
      <c r="B141" s="18">
        <v>4965</v>
      </c>
      <c r="C141" s="24">
        <v>401</v>
      </c>
      <c r="D1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1.7328805252938298E-4</v>
      </c>
      <c r="E141" s="18">
        <v>4538</v>
      </c>
      <c r="F1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5.6040916108898514E-4</v>
      </c>
      <c r="G141" s="23">
        <v>2710</v>
      </c>
      <c r="H141" s="23">
        <v>849</v>
      </c>
      <c r="I141" s="23">
        <v>650</v>
      </c>
      <c r="J141" s="19">
        <f>SUM(Table1[[#This Row],[Estimate; Total: - Speak Spanish: - Speak English "very well"]:[Estimate; Total: - Speak Spanish: - Speak English "not well"]])</f>
        <v>4209</v>
      </c>
      <c r="K1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5.7919656408694472E-4</v>
      </c>
      <c r="L141" s="24">
        <v>329</v>
      </c>
      <c r="M1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3.9012580234443325E-4</v>
      </c>
    </row>
    <row r="142" spans="1:13" ht="15.6" x14ac:dyDescent="0.3">
      <c r="A142" s="22" t="s">
        <v>147</v>
      </c>
      <c r="B142" s="18">
        <v>3320</v>
      </c>
      <c r="C142" s="24">
        <v>414</v>
      </c>
      <c r="D1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2.0170340163786532E-4</v>
      </c>
      <c r="E142" s="18">
        <v>2906</v>
      </c>
      <c r="F1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3.5447693497541919E-4</v>
      </c>
      <c r="G142" s="23">
        <v>1647</v>
      </c>
      <c r="H142" s="23">
        <v>489</v>
      </c>
      <c r="I142" s="23">
        <v>538</v>
      </c>
      <c r="J142" s="19">
        <f>SUM(Table1[[#This Row],[Estimate; Total: - Speak Spanish: - Speak English "very well"]:[Estimate; Total: - Speak Spanish: - Speak English "not well"]])</f>
        <v>2674</v>
      </c>
      <c r="K1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3.6322298141299358E-4</v>
      </c>
      <c r="L142" s="24">
        <v>232</v>
      </c>
      <c r="M1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2.752054058935269E-4</v>
      </c>
    </row>
    <row r="143" spans="1:13" ht="15.6" x14ac:dyDescent="0.3">
      <c r="A143" s="22" t="s">
        <v>148</v>
      </c>
      <c r="B143" s="18">
        <v>1860</v>
      </c>
      <c r="C143" s="24">
        <v>57</v>
      </c>
      <c r="D1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7.7762705848021652E-6</v>
      </c>
      <c r="E143" s="18">
        <v>1803</v>
      </c>
      <c r="F1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2.2349806331741517E-4</v>
      </c>
      <c r="G143" s="23">
        <v>943</v>
      </c>
      <c r="H143" s="23">
        <v>342</v>
      </c>
      <c r="I143" s="23">
        <v>450</v>
      </c>
      <c r="J143" s="19">
        <f>SUM(Table1[[#This Row],[Estimate; Total: - Speak Spanish: - Speak English "very well"]:[Estimate; Total: - Speak Spanish: - Speak English "not well"]])</f>
        <v>1735</v>
      </c>
      <c r="K1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2.4062612908554824E-4</v>
      </c>
      <c r="L143" s="24">
        <v>68</v>
      </c>
      <c r="M1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6.8254437143427997E-5</v>
      </c>
    </row>
    <row r="144" spans="1:13" ht="15.6" x14ac:dyDescent="0.3">
      <c r="A144" s="22" t="s">
        <v>149</v>
      </c>
      <c r="B144" s="18">
        <v>3205</v>
      </c>
      <c r="C144" s="24">
        <v>214</v>
      </c>
      <c r="D1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1.1947175410834468E-4</v>
      </c>
      <c r="E144" s="18">
        <v>2958</v>
      </c>
      <c r="F1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4.0047980503509948E-4</v>
      </c>
      <c r="G144" s="23">
        <v>1196</v>
      </c>
      <c r="H144" s="23">
        <v>467</v>
      </c>
      <c r="I144" s="23">
        <v>746</v>
      </c>
      <c r="J144" s="19">
        <f>SUM(Table1[[#This Row],[Estimate; Total: - Speak Spanish: - Speak English "very well"]:[Estimate; Total: - Speak Spanish: - Speak English "not well"]])</f>
        <v>2409</v>
      </c>
      <c r="K1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3.6117661504355141E-4</v>
      </c>
      <c r="L144" s="24">
        <v>549</v>
      </c>
      <c r="M1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7.5671207417112236E-4</v>
      </c>
    </row>
    <row r="145" spans="1:13" ht="15.6" x14ac:dyDescent="0.3">
      <c r="A145" s="22" t="s">
        <v>150</v>
      </c>
      <c r="B145" s="18">
        <v>2036</v>
      </c>
      <c r="C145" s="24">
        <v>74</v>
      </c>
      <c r="D1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3.4245285851841175E-5</v>
      </c>
      <c r="E145" s="18">
        <v>1962</v>
      </c>
      <c r="F1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2.6174581439976331E-4</v>
      </c>
      <c r="G145" s="23">
        <v>871</v>
      </c>
      <c r="H145" s="23">
        <v>286</v>
      </c>
      <c r="I145" s="23">
        <v>498</v>
      </c>
      <c r="J145" s="19">
        <f>SUM(Table1[[#This Row],[Estimate; Total: - Speak Spanish: - Speak English "very well"]:[Estimate; Total: - Speak Spanish: - Speak English "not well"]])</f>
        <v>1655</v>
      </c>
      <c r="K1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2.4448167895399953E-4</v>
      </c>
      <c r="L145" s="24">
        <v>307</v>
      </c>
      <c r="M1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4.1822273512397444E-4</v>
      </c>
    </row>
    <row r="146" spans="1:13" ht="15.6" x14ac:dyDescent="0.3">
      <c r="A146" s="22" t="s">
        <v>151</v>
      </c>
      <c r="B146" s="18">
        <v>2620</v>
      </c>
      <c r="C146" s="24">
        <v>162</v>
      </c>
      <c r="D1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8.6722699555003227E-5</v>
      </c>
      <c r="E146" s="18">
        <v>2458</v>
      </c>
      <c r="F1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3.2980780068197205E-4</v>
      </c>
      <c r="G146" s="23">
        <v>1047</v>
      </c>
      <c r="H146" s="23">
        <v>368</v>
      </c>
      <c r="I146" s="23">
        <v>779</v>
      </c>
      <c r="J146" s="19">
        <f>SUM(Table1[[#This Row],[Estimate; Total: - Speak Spanish: - Speak English "very well"]:[Estimate; Total: - Speak Spanish: - Speak English "not well"]])</f>
        <v>2194</v>
      </c>
      <c r="K1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3.2676369866720486E-4</v>
      </c>
      <c r="L146" s="24">
        <v>264</v>
      </c>
      <c r="M1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3.5739862393156726E-4</v>
      </c>
    </row>
    <row r="147" spans="1:13" ht="15.6" x14ac:dyDescent="0.3">
      <c r="A147" s="22" t="s">
        <v>152</v>
      </c>
      <c r="B147" s="18">
        <v>1578</v>
      </c>
      <c r="C147" s="24">
        <v>241</v>
      </c>
      <c r="D1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1.0652664911165148E-4</v>
      </c>
      <c r="E147" s="18">
        <v>1337</v>
      </c>
      <c r="F1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1.4624237989844244E-4</v>
      </c>
      <c r="G147" s="23">
        <v>661</v>
      </c>
      <c r="H147" s="23">
        <v>193</v>
      </c>
      <c r="I147" s="23">
        <v>244</v>
      </c>
      <c r="J147" s="19">
        <f>SUM(Table1[[#This Row],[Estimate; Total: - Speak Spanish: - Speak English "very well"]:[Estimate; Total: - Speak Spanish: - Speak English "not well"]])</f>
        <v>1098</v>
      </c>
      <c r="K1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1.298866761757197E-4</v>
      </c>
      <c r="L147" s="24">
        <v>239</v>
      </c>
      <c r="M1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2.9448554926242914E-4</v>
      </c>
    </row>
    <row r="148" spans="1:13" ht="15.6" x14ac:dyDescent="0.3">
      <c r="A148" s="22" t="s">
        <v>153</v>
      </c>
      <c r="B148" s="18">
        <v>1929</v>
      </c>
      <c r="C148" s="24">
        <v>136</v>
      </c>
      <c r="D1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5.0441167529933923E-5</v>
      </c>
      <c r="E148" s="18">
        <v>1793</v>
      </c>
      <c r="F1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2.1697301814011861E-4</v>
      </c>
      <c r="G148" s="23">
        <v>1055</v>
      </c>
      <c r="H148" s="23">
        <v>356</v>
      </c>
      <c r="I148" s="23">
        <v>244</v>
      </c>
      <c r="J148" s="19">
        <f>SUM(Table1[[#This Row],[Estimate; Total: - Speak Spanish: - Speak English "very well"]:[Estimate; Total: - Speak Spanish: - Speak English "not well"]])</f>
        <v>1655</v>
      </c>
      <c r="K1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2.2316191902990815E-4</v>
      </c>
      <c r="L148" s="24">
        <v>138</v>
      </c>
      <c r="M1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1.6087868564696053E-4</v>
      </c>
    </row>
    <row r="149" spans="1:13" ht="15.6" x14ac:dyDescent="0.3">
      <c r="A149" s="22" t="s">
        <v>154</v>
      </c>
      <c r="B149" s="18">
        <v>3464</v>
      </c>
      <c r="C149" s="24">
        <v>73</v>
      </c>
      <c r="D1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2.1310695143120378E-5</v>
      </c>
      <c r="E149" s="18">
        <v>3391</v>
      </c>
      <c r="F1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4.4772630831483695E-4</v>
      </c>
      <c r="G149" s="23">
        <v>1509</v>
      </c>
      <c r="H149" s="23">
        <v>386</v>
      </c>
      <c r="I149" s="23">
        <v>739</v>
      </c>
      <c r="J149" s="19">
        <f>SUM(Table1[[#This Row],[Estimate; Total: - Speak Spanish: - Speak English "very well"]:[Estimate; Total: - Speak Spanish: - Speak English "not well"]])</f>
        <v>2634</v>
      </c>
      <c r="K1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3.8300284447642826E-4</v>
      </c>
      <c r="L149" s="24">
        <v>757</v>
      </c>
      <c r="M1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1.0343602785970925E-3</v>
      </c>
    </row>
    <row r="150" spans="1:13" ht="15.6" x14ac:dyDescent="0.3">
      <c r="A150" s="22" t="s">
        <v>155</v>
      </c>
      <c r="B150" s="18">
        <v>3024</v>
      </c>
      <c r="C150" s="24">
        <v>154</v>
      </c>
      <c r="D1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8.085451329673954E-5</v>
      </c>
      <c r="E150" s="18">
        <v>2870</v>
      </c>
      <c r="F1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3.8595579190047174E-4</v>
      </c>
      <c r="G150" s="23">
        <v>1344</v>
      </c>
      <c r="H150" s="23">
        <v>382</v>
      </c>
      <c r="I150" s="23">
        <v>795</v>
      </c>
      <c r="J150" s="19">
        <f>SUM(Table1[[#This Row],[Estimate; Total: - Speak Spanish: - Speak English "very well"]:[Estimate; Total: - Speak Spanish: - Speak English "not well"]])</f>
        <v>2521</v>
      </c>
      <c r="K1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3.7612251975769603E-4</v>
      </c>
      <c r="L150" s="24">
        <v>349</v>
      </c>
      <c r="M1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4.7508160711308742E-4</v>
      </c>
    </row>
    <row r="151" spans="1:13" ht="15.6" x14ac:dyDescent="0.3">
      <c r="A151" s="22" t="s">
        <v>156</v>
      </c>
      <c r="B151" s="18">
        <v>3884</v>
      </c>
      <c r="C151" s="24">
        <v>185</v>
      </c>
      <c r="D1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8.2659271989517981E-5</v>
      </c>
      <c r="E151" s="18">
        <v>3692</v>
      </c>
      <c r="F1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4.8307607812248231E-4</v>
      </c>
      <c r="G151" s="23">
        <v>1864</v>
      </c>
      <c r="H151" s="23">
        <v>610</v>
      </c>
      <c r="I151" s="23">
        <v>703</v>
      </c>
      <c r="J151" s="19">
        <f>SUM(Table1[[#This Row],[Estimate; Total: - Speak Spanish: - Speak English "very well"]:[Estimate; Total: - Speak Spanish: - Speak English "not well"]])</f>
        <v>3177</v>
      </c>
      <c r="K1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4.6025018941224575E-4</v>
      </c>
      <c r="L151" s="24">
        <v>515</v>
      </c>
      <c r="M1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6.8996305426977469E-4</v>
      </c>
    </row>
    <row r="152" spans="1:13" ht="15.6" x14ac:dyDescent="0.3">
      <c r="A152" s="22" t="s">
        <v>157</v>
      </c>
      <c r="B152" s="18">
        <v>3136</v>
      </c>
      <c r="C152" s="24">
        <v>406</v>
      </c>
      <c r="D1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1.0567574871266097E-4</v>
      </c>
      <c r="E152" s="18">
        <v>2730</v>
      </c>
      <c r="F1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2.3886554612280461E-4</v>
      </c>
      <c r="G152" s="23">
        <v>1708</v>
      </c>
      <c r="H152" s="23">
        <v>474</v>
      </c>
      <c r="I152" s="23">
        <v>341</v>
      </c>
      <c r="J152" s="19">
        <f>SUM(Table1[[#This Row],[Estimate; Total: - Speak Spanish: - Speak English "very well"]:[Estimate; Total: - Speak Spanish: - Speak English "not well"]])</f>
        <v>2523</v>
      </c>
      <c r="K1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2.4876899775323801E-4</v>
      </c>
      <c r="L152" s="24">
        <v>207</v>
      </c>
      <c r="M1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1.4910364518431061E-4</v>
      </c>
    </row>
    <row r="153" spans="1:13" ht="15.6" x14ac:dyDescent="0.3">
      <c r="A153" s="22" t="s">
        <v>158</v>
      </c>
      <c r="B153" s="18">
        <v>3795</v>
      </c>
      <c r="C153" s="24">
        <v>451</v>
      </c>
      <c r="D1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1.4831671806784513E-4</v>
      </c>
      <c r="E153" s="18">
        <v>3344</v>
      </c>
      <c r="F1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3.3948549360713861E-4</v>
      </c>
      <c r="G153" s="23">
        <v>2001</v>
      </c>
      <c r="H153" s="23">
        <v>491</v>
      </c>
      <c r="I153" s="23">
        <v>554</v>
      </c>
      <c r="J153" s="19">
        <f>SUM(Table1[[#This Row],[Estimate; Total: - Speak Spanish: - Speak English "very well"]:[Estimate; Total: - Speak Spanish: - Speak English "not well"]])</f>
        <v>3046</v>
      </c>
      <c r="K1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3.4476810214102769E-4</v>
      </c>
      <c r="L153" s="24">
        <v>298</v>
      </c>
      <c r="M1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2.9160552189519038E-4</v>
      </c>
    </row>
    <row r="154" spans="1:13" ht="15.6" x14ac:dyDescent="0.3">
      <c r="A154" s="22" t="s">
        <v>159</v>
      </c>
      <c r="B154" s="18">
        <v>2595</v>
      </c>
      <c r="C154" s="24">
        <v>210</v>
      </c>
      <c r="D1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2.7662517199265627E-5</v>
      </c>
      <c r="E154" s="18">
        <v>2385</v>
      </c>
      <c r="F1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2.3157264914016543E-4</v>
      </c>
      <c r="G154" s="23">
        <v>1396</v>
      </c>
      <c r="H154" s="23">
        <v>429</v>
      </c>
      <c r="I154" s="23">
        <v>336</v>
      </c>
      <c r="J154" s="19">
        <f>SUM(Table1[[#This Row],[Estimate; Total: - Speak Spanish: - Speak English "very well"]:[Estimate; Total: - Speak Spanish: - Speak English "not well"]])</f>
        <v>2161</v>
      </c>
      <c r="K1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2.3357429473504145E-4</v>
      </c>
      <c r="L154" s="24">
        <v>224</v>
      </c>
      <c r="M1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2.1343033671152685E-4</v>
      </c>
    </row>
    <row r="155" spans="1:13" ht="15.6" x14ac:dyDescent="0.3">
      <c r="A155" s="22" t="s">
        <v>160</v>
      </c>
      <c r="B155" s="18">
        <v>2023</v>
      </c>
      <c r="C155" s="24">
        <v>131</v>
      </c>
      <c r="D1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5.1477149736480317E-5</v>
      </c>
      <c r="E155" s="18">
        <v>1892</v>
      </c>
      <c r="F1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1.3181891677191697E-4</v>
      </c>
      <c r="G155" s="23">
        <v>961</v>
      </c>
      <c r="H155" s="23">
        <v>282</v>
      </c>
      <c r="I155" s="23">
        <v>422</v>
      </c>
      <c r="J155" s="19">
        <f>SUM(Table1[[#This Row],[Estimate; Total: - Speak Spanish: - Speak English "very well"]:[Estimate; Total: - Speak Spanish: - Speak English "not well"]])</f>
        <v>1665</v>
      </c>
      <c r="K1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1.2580992154487025E-4</v>
      </c>
      <c r="L155" s="24">
        <v>227</v>
      </c>
      <c r="M1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1.862826385568082E-4</v>
      </c>
    </row>
    <row r="156" spans="1:13" ht="15.6" x14ac:dyDescent="0.3">
      <c r="A156" s="22" t="s">
        <v>161</v>
      </c>
      <c r="B156" s="18">
        <v>1734</v>
      </c>
      <c r="C156" s="24">
        <v>179</v>
      </c>
      <c r="D1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4.9232435049768107E-5</v>
      </c>
      <c r="E156" s="18">
        <v>1543</v>
      </c>
      <c r="F1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1.5505153220279037E-4</v>
      </c>
      <c r="G156" s="23">
        <v>787</v>
      </c>
      <c r="H156" s="23">
        <v>343</v>
      </c>
      <c r="I156" s="23">
        <v>281</v>
      </c>
      <c r="J156" s="19">
        <f>SUM(Table1[[#This Row],[Estimate; Total: - Speak Spanish: - Speak English "very well"]:[Estimate; Total: - Speak Spanish: - Speak English "not well"]])</f>
        <v>1411</v>
      </c>
      <c r="K1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1.5833717237726474E-4</v>
      </c>
      <c r="L156" s="24">
        <v>132</v>
      </c>
      <c r="M1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1.2527147986685585E-4</v>
      </c>
    </row>
    <row r="157" spans="1:13" ht="15.6" x14ac:dyDescent="0.3">
      <c r="A157" s="22" t="s">
        <v>162</v>
      </c>
      <c r="B157" s="18">
        <v>1431</v>
      </c>
      <c r="C157" s="24">
        <v>334</v>
      </c>
      <c r="D1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2.2038323100444831E-5</v>
      </c>
      <c r="E157" s="18">
        <v>1097</v>
      </c>
      <c r="F1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2.7825495619784727E-5</v>
      </c>
      <c r="G157" s="23">
        <v>650</v>
      </c>
      <c r="H157" s="23">
        <v>226</v>
      </c>
      <c r="I157" s="23">
        <v>111</v>
      </c>
      <c r="J157" s="19">
        <f>SUM(Table1[[#This Row],[Estimate; Total: - Speak Spanish: - Speak English "very well"]:[Estimate; Total: - Speak Spanish: - Speak English "not well"]])</f>
        <v>987</v>
      </c>
      <c r="K1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2.7978711668150065E-5</v>
      </c>
      <c r="L157" s="24">
        <v>110</v>
      </c>
      <c r="M1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2.6436791532686904E-5</v>
      </c>
    </row>
    <row r="158" spans="1:13" ht="15.6" x14ac:dyDescent="0.3">
      <c r="A158" s="22" t="s">
        <v>163</v>
      </c>
      <c r="B158" s="18">
        <v>2136</v>
      </c>
      <c r="C158" s="24">
        <v>417</v>
      </c>
      <c r="D1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2.1405012229196247E-4</v>
      </c>
      <c r="E158" s="18">
        <v>1707</v>
      </c>
      <c r="F1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1.9861672249297632E-4</v>
      </c>
      <c r="G158" s="23">
        <v>942</v>
      </c>
      <c r="H158" s="23">
        <v>318</v>
      </c>
      <c r="I158" s="23">
        <v>310</v>
      </c>
      <c r="J158" s="19">
        <f>SUM(Table1[[#This Row],[Estimate; Total: - Speak Spanish: - Speak English "very well"]:[Estimate; Total: - Speak Spanish: - Speak English "not well"]])</f>
        <v>1570</v>
      </c>
      <c r="K1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2.0364295368054542E-4</v>
      </c>
      <c r="L158" s="24">
        <v>137</v>
      </c>
      <c r="M1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1.5306047778268603E-4</v>
      </c>
    </row>
    <row r="159" spans="1:13" ht="15.6" x14ac:dyDescent="0.3">
      <c r="A159" s="22" t="s">
        <v>164</v>
      </c>
      <c r="B159" s="18">
        <v>1812</v>
      </c>
      <c r="C159" s="24">
        <v>177</v>
      </c>
      <c r="D1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6.1379211087332817E-5</v>
      </c>
      <c r="E159" s="18">
        <v>1635</v>
      </c>
      <c r="F1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1.8117582361729096E-4</v>
      </c>
      <c r="G159" s="23">
        <v>929</v>
      </c>
      <c r="H159" s="23">
        <v>344</v>
      </c>
      <c r="I159" s="23">
        <v>255</v>
      </c>
      <c r="J159" s="19">
        <f>SUM(Table1[[#This Row],[Estimate; Total: - Speak Spanish: - Speak English "very well"]:[Estimate; Total: - Speak Spanish: - Speak English "not well"]])</f>
        <v>1528</v>
      </c>
      <c r="K1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1.8972224871945857E-4</v>
      </c>
      <c r="L159" s="24">
        <v>107</v>
      </c>
      <c r="M1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1.0371360215890697E-4</v>
      </c>
    </row>
    <row r="160" spans="1:13" ht="15.6" x14ac:dyDescent="0.3">
      <c r="A160" s="22" t="s">
        <v>165</v>
      </c>
      <c r="B160" s="18">
        <v>4029</v>
      </c>
      <c r="C160" s="24">
        <v>232</v>
      </c>
      <c r="D1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9.7227861508418555E-5</v>
      </c>
      <c r="E160" s="18">
        <v>3786</v>
      </c>
      <c r="F1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4.8225027505858614E-4</v>
      </c>
      <c r="G160" s="23">
        <v>2316</v>
      </c>
      <c r="H160" s="23">
        <v>687</v>
      </c>
      <c r="I160" s="23">
        <v>600</v>
      </c>
      <c r="J160" s="19">
        <f>SUM(Table1[[#This Row],[Estimate; Total: - Speak Spanish: - Speak English "very well"]:[Estimate; Total: - Speak Spanish: - Speak English "not well"]])</f>
        <v>3603</v>
      </c>
      <c r="K1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5.1202034328603932E-4</v>
      </c>
      <c r="L160" s="24">
        <v>183</v>
      </c>
      <c r="M1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2.1242334856024362E-4</v>
      </c>
    </row>
    <row r="161" spans="1:13" ht="15.6" x14ac:dyDescent="0.3">
      <c r="A161" s="22" t="s">
        <v>166</v>
      </c>
      <c r="B161" s="18">
        <v>879</v>
      </c>
      <c r="C161" s="24">
        <v>132</v>
      </c>
      <c r="D1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2.1332632342047192E-5</v>
      </c>
      <c r="E161" s="18">
        <v>747</v>
      </c>
      <c r="F1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2.4605526153197426E-6</v>
      </c>
      <c r="G161" s="23">
        <v>360</v>
      </c>
      <c r="H161" s="23">
        <v>163</v>
      </c>
      <c r="I161" s="23">
        <v>174</v>
      </c>
      <c r="J161" s="19">
        <f>SUM(Table1[[#This Row],[Estimate; Total: - Speak Spanish: - Speak English "very well"]:[Estimate; Total: - Speak Spanish: - Speak English "not well"]])</f>
        <v>697</v>
      </c>
      <c r="K1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6.1936340029579483E-6</v>
      </c>
      <c r="L161" s="24">
        <v>50</v>
      </c>
      <c r="M1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3.1374972029722691E-5</v>
      </c>
    </row>
    <row r="162" spans="1:13" ht="15.6" x14ac:dyDescent="0.3">
      <c r="A162" s="22" t="s">
        <v>167</v>
      </c>
      <c r="B162" s="18">
        <v>2017</v>
      </c>
      <c r="C162" s="24">
        <v>171</v>
      </c>
      <c r="D1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4.2079925904510955E-5</v>
      </c>
      <c r="E162" s="18">
        <v>1834</v>
      </c>
      <c r="F1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1.931233816194921E-4</v>
      </c>
      <c r="G162" s="23">
        <v>868</v>
      </c>
      <c r="H162" s="23">
        <v>462</v>
      </c>
      <c r="I162" s="23">
        <v>277</v>
      </c>
      <c r="J162" s="19">
        <f>SUM(Table1[[#This Row],[Estimate; Total: - Speak Spanish: - Speak English "very well"]:[Estimate; Total: - Speak Spanish: - Speak English "not well"]])</f>
        <v>1607</v>
      </c>
      <c r="K1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1.8622634152445889E-4</v>
      </c>
      <c r="L162" s="24">
        <v>227</v>
      </c>
      <c r="M1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2.5563607445445487E-4</v>
      </c>
    </row>
    <row r="163" spans="1:13" ht="15.6" x14ac:dyDescent="0.3">
      <c r="A163" s="22" t="s">
        <v>168</v>
      </c>
      <c r="B163" s="18">
        <v>1874</v>
      </c>
      <c r="C163" s="24">
        <v>162</v>
      </c>
      <c r="D1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4.0425266257348993E-5</v>
      </c>
      <c r="E163" s="18">
        <v>1712</v>
      </c>
      <c r="F1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9.9133414122148033E-5</v>
      </c>
      <c r="G163" s="23">
        <v>1058</v>
      </c>
      <c r="H163" s="23">
        <v>262</v>
      </c>
      <c r="I163" s="23">
        <v>300</v>
      </c>
      <c r="J163" s="19">
        <f>SUM(Table1[[#This Row],[Estimate; Total: - Speak Spanish: - Speak English "very well"]:[Estimate; Total: - Speak Spanish: - Speak English "not well"]])</f>
        <v>1620</v>
      </c>
      <c r="K1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1.111700925623472E-4</v>
      </c>
      <c r="L163" s="24">
        <v>92</v>
      </c>
      <c r="M1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9.9634117216291335E-6</v>
      </c>
    </row>
    <row r="164" spans="1:13" ht="15.6" x14ac:dyDescent="0.3">
      <c r="A164" s="22" t="s">
        <v>169</v>
      </c>
      <c r="B164" s="18">
        <v>3207</v>
      </c>
      <c r="C164" s="24">
        <v>146</v>
      </c>
      <c r="D1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8.2015369148161129E-6</v>
      </c>
      <c r="E164" s="18">
        <v>3061</v>
      </c>
      <c r="F1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3.4464963778728039E-4</v>
      </c>
      <c r="G164" s="23">
        <v>1669</v>
      </c>
      <c r="H164" s="23">
        <v>476</v>
      </c>
      <c r="I164" s="23">
        <v>677</v>
      </c>
      <c r="J164" s="19">
        <f>SUM(Table1[[#This Row],[Estimate; Total: - Speak Spanish: - Speak English "very well"]:[Estimate; Total: - Speak Spanish: - Speak English "not well"]])</f>
        <v>2822</v>
      </c>
      <c r="K1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3.5469030220953578E-4</v>
      </c>
      <c r="L164" s="24">
        <v>239</v>
      </c>
      <c r="M1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2.536440814560372E-4</v>
      </c>
    </row>
    <row r="165" spans="1:13" ht="15.6" x14ac:dyDescent="0.3">
      <c r="A165" s="22" t="s">
        <v>170</v>
      </c>
      <c r="B165" s="18">
        <v>2783</v>
      </c>
      <c r="C165" s="24">
        <v>413</v>
      </c>
      <c r="D1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2.3348023084387287E-5</v>
      </c>
      <c r="E165" s="18">
        <v>2370</v>
      </c>
      <c r="F1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1.0234305288382917E-4</v>
      </c>
      <c r="G165" s="23">
        <v>1220</v>
      </c>
      <c r="H165" s="23">
        <v>352</v>
      </c>
      <c r="I165" s="23">
        <v>349</v>
      </c>
      <c r="J165" s="19">
        <f>SUM(Table1[[#This Row],[Estimate; Total: - Speak Spanish: - Speak English "very well"]:[Estimate; Total: - Speak Spanish: - Speak English "not well"]])</f>
        <v>1921</v>
      </c>
      <c r="K1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6.9445573399690424E-5</v>
      </c>
      <c r="L165" s="24">
        <v>449</v>
      </c>
      <c r="M1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4.0051589249330219E-4</v>
      </c>
    </row>
    <row r="166" spans="1:13" ht="15.6" x14ac:dyDescent="0.3">
      <c r="A166" s="22" t="s">
        <v>171</v>
      </c>
      <c r="B166" s="18">
        <v>3774</v>
      </c>
      <c r="C166" s="24">
        <v>323</v>
      </c>
      <c r="D1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1.615382667108804E-4</v>
      </c>
      <c r="E166" s="18">
        <v>3444</v>
      </c>
      <c r="F1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4.4403622572210342E-4</v>
      </c>
      <c r="G166" s="23">
        <v>2201</v>
      </c>
      <c r="H166" s="23">
        <v>517</v>
      </c>
      <c r="I166" s="23">
        <v>549</v>
      </c>
      <c r="J166" s="19">
        <f>SUM(Table1[[#This Row],[Estimate; Total: - Speak Spanish: - Speak English "very well"]:[Estimate; Total: - Speak Spanish: - Speak English "not well"]])</f>
        <v>3267</v>
      </c>
      <c r="K1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4.6949441034019383E-4</v>
      </c>
      <c r="L166" s="24">
        <v>177</v>
      </c>
      <c r="M1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2.1329091277075312E-4</v>
      </c>
    </row>
    <row r="167" spans="1:13" ht="15.6" x14ac:dyDescent="0.3">
      <c r="A167" s="22" t="s">
        <v>172</v>
      </c>
      <c r="B167" s="18">
        <v>2053</v>
      </c>
      <c r="C167" s="24">
        <v>188</v>
      </c>
      <c r="D1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9.9629555036791611E-5</v>
      </c>
      <c r="E167" s="18">
        <v>1865</v>
      </c>
      <c r="F1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2.4468850011175161E-4</v>
      </c>
      <c r="G167" s="23">
        <v>1111</v>
      </c>
      <c r="H167" s="23">
        <v>218</v>
      </c>
      <c r="I167" s="23">
        <v>366</v>
      </c>
      <c r="J167" s="19">
        <f>SUM(Table1[[#This Row],[Estimate; Total: - Speak Spanish: - Speak English "very well"]:[Estimate; Total: - Speak Spanish: - Speak English "not well"]])</f>
        <v>1695</v>
      </c>
      <c r="K1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2.4704903412425095E-4</v>
      </c>
      <c r="L167" s="24">
        <v>170</v>
      </c>
      <c r="M1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2.2329333122530172E-4</v>
      </c>
    </row>
    <row r="168" spans="1:13" ht="15.6" x14ac:dyDescent="0.3">
      <c r="A168" s="22" t="s">
        <v>173</v>
      </c>
      <c r="B168" s="18">
        <v>1896</v>
      </c>
      <c r="C168" s="24">
        <v>116</v>
      </c>
      <c r="D1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4.9641389063804036E-5</v>
      </c>
      <c r="E168" s="18">
        <v>1780</v>
      </c>
      <c r="F1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2.2647097982754155E-4</v>
      </c>
      <c r="G168" s="23">
        <v>1193</v>
      </c>
      <c r="H168" s="23">
        <v>148</v>
      </c>
      <c r="I168" s="23">
        <v>273</v>
      </c>
      <c r="J168" s="19">
        <f>SUM(Table1[[#This Row],[Estimate; Total: - Speak Spanish: - Speak English "very well"]:[Estimate; Total: - Speak Spanish: - Speak English "not well"]])</f>
        <v>1614</v>
      </c>
      <c r="K1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2.2814641470027158E-4</v>
      </c>
      <c r="L168" s="24">
        <v>166</v>
      </c>
      <c r="M1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2.1128534307310551E-4</v>
      </c>
    </row>
    <row r="169" spans="1:13" ht="15.6" x14ac:dyDescent="0.3">
      <c r="A169" s="22" t="s">
        <v>174</v>
      </c>
      <c r="B169" s="18">
        <v>3150</v>
      </c>
      <c r="C169" s="24">
        <v>244</v>
      </c>
      <c r="D1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9.1645724561487368E-5</v>
      </c>
      <c r="E169" s="18">
        <v>2906</v>
      </c>
      <c r="F1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3.4728472680825584E-4</v>
      </c>
      <c r="G169" s="23">
        <v>1306</v>
      </c>
      <c r="H169" s="23">
        <v>553</v>
      </c>
      <c r="I169" s="23">
        <v>709</v>
      </c>
      <c r="J169" s="19">
        <f>SUM(Table1[[#This Row],[Estimate; Total: - Speak Spanish: - Speak English "very well"]:[Estimate; Total: - Speak Spanish: - Speak English "not well"]])</f>
        <v>2568</v>
      </c>
      <c r="K1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3.3969760622317238E-4</v>
      </c>
      <c r="L169" s="24">
        <v>338</v>
      </c>
      <c r="M1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4.1605210123293033E-4</v>
      </c>
    </row>
    <row r="170" spans="1:13" ht="15.6" x14ac:dyDescent="0.3">
      <c r="A170" s="22" t="s">
        <v>175</v>
      </c>
      <c r="B170" s="18">
        <v>2786</v>
      </c>
      <c r="C170" s="24">
        <v>192</v>
      </c>
      <c r="D1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3.3723941423074197E-5</v>
      </c>
      <c r="E170" s="18">
        <v>2594</v>
      </c>
      <c r="F1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2.7752976210132301E-4</v>
      </c>
      <c r="G170" s="23">
        <v>1272</v>
      </c>
      <c r="H170" s="23">
        <v>371</v>
      </c>
      <c r="I170" s="23">
        <v>639</v>
      </c>
      <c r="J170" s="19">
        <f>SUM(Table1[[#This Row],[Estimate; Total: - Speak Spanish: - Speak English "very well"]:[Estimate; Total: - Speak Spanish: - Speak English "not well"]])</f>
        <v>2282</v>
      </c>
      <c r="K1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2.6917182108620029E-4</v>
      </c>
      <c r="L170" s="24">
        <v>312</v>
      </c>
      <c r="M1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3.53283620598877E-4</v>
      </c>
    </row>
    <row r="171" spans="1:13" ht="15.6" x14ac:dyDescent="0.3">
      <c r="A171" s="22" t="s">
        <v>176</v>
      </c>
      <c r="B171" s="18">
        <v>3469</v>
      </c>
      <c r="C171" s="24">
        <v>218</v>
      </c>
      <c r="D1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8.7472264711254495E-5</v>
      </c>
      <c r="E171" s="18">
        <v>3251</v>
      </c>
      <c r="F1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4.0672113300282937E-4</v>
      </c>
      <c r="G171" s="23">
        <v>1539</v>
      </c>
      <c r="H171" s="23">
        <v>587</v>
      </c>
      <c r="I171" s="23">
        <v>899</v>
      </c>
      <c r="J171" s="19">
        <f>SUM(Table1[[#This Row],[Estimate; Total: - Speak Spanish: - Speak English "very well"]:[Estimate; Total: - Speak Spanish: - Speak English "not well"]])</f>
        <v>3025</v>
      </c>
      <c r="K1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4.2167403418115701E-4</v>
      </c>
      <c r="L171" s="24">
        <v>226</v>
      </c>
      <c r="M1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2.7119254313346124E-4</v>
      </c>
    </row>
    <row r="172" spans="1:13" ht="15.6" x14ac:dyDescent="0.3">
      <c r="A172" s="22" t="s">
        <v>177</v>
      </c>
      <c r="B172" s="18">
        <v>3439</v>
      </c>
      <c r="C172" s="24">
        <v>150</v>
      </c>
      <c r="D1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3.3482848277634105E-5</v>
      </c>
      <c r="E172" s="18">
        <v>3289</v>
      </c>
      <c r="F1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3.9915136792432093E-4</v>
      </c>
      <c r="G172" s="23">
        <v>1535</v>
      </c>
      <c r="H172" s="23">
        <v>504</v>
      </c>
      <c r="I172" s="23">
        <v>780</v>
      </c>
      <c r="J172" s="19">
        <f>SUM(Table1[[#This Row],[Estimate; Total: - Speak Spanish: - Speak English "very well"]:[Estimate; Total: - Speak Spanish: - Speak English "not well"]])</f>
        <v>2819</v>
      </c>
      <c r="K1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3.7708899015398184E-4</v>
      </c>
      <c r="L172" s="24">
        <v>470</v>
      </c>
      <c r="M1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5.991181110144917E-4</v>
      </c>
    </row>
    <row r="173" spans="1:13" ht="15.6" x14ac:dyDescent="0.3">
      <c r="A173" s="22" t="s">
        <v>178</v>
      </c>
      <c r="B173" s="18">
        <v>2836</v>
      </c>
      <c r="C173" s="24">
        <v>134</v>
      </c>
      <c r="D1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5.308395420374707E-5</v>
      </c>
      <c r="E173" s="18">
        <v>2702</v>
      </c>
      <c r="F1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3.4697279170653055E-4</v>
      </c>
      <c r="G173" s="23">
        <v>1422</v>
      </c>
      <c r="H173" s="23">
        <v>502</v>
      </c>
      <c r="I173" s="23">
        <v>555</v>
      </c>
      <c r="J173" s="19">
        <f>SUM(Table1[[#This Row],[Estimate; Total: - Speak Spanish: - Speak English "very well"]:[Estimate; Total: - Speak Spanish: - Speak English "not well"]])</f>
        <v>2479</v>
      </c>
      <c r="K1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3.53982148319851E-4</v>
      </c>
      <c r="L173" s="24">
        <v>223</v>
      </c>
      <c r="M1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2.8344209579905577E-4</v>
      </c>
    </row>
    <row r="174" spans="1:13" ht="15.6" x14ac:dyDescent="0.3">
      <c r="A174" s="22" t="s">
        <v>179</v>
      </c>
      <c r="B174" s="18">
        <v>2362</v>
      </c>
      <c r="C174" s="24">
        <v>225</v>
      </c>
      <c r="D1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4.5714647241960063E-5</v>
      </c>
      <c r="E174" s="18">
        <v>2137</v>
      </c>
      <c r="F1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1.1470282978798306E-4</v>
      </c>
      <c r="G174" s="23">
        <v>1161</v>
      </c>
      <c r="H174" s="23">
        <v>409</v>
      </c>
      <c r="I174" s="23">
        <v>417</v>
      </c>
      <c r="J174" s="19">
        <f>SUM(Table1[[#This Row],[Estimate; Total: - Speak Spanish: - Speak English "very well"]:[Estimate; Total: - Speak Spanish: - Speak English "not well"]])</f>
        <v>1987</v>
      </c>
      <c r="K1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1.2430971763588742E-4</v>
      </c>
      <c r="L174" s="24">
        <v>150</v>
      </c>
      <c r="M1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2.7628893597811605E-5</v>
      </c>
    </row>
    <row r="175" spans="1:13" ht="15.6" x14ac:dyDescent="0.3">
      <c r="A175" s="22" t="s">
        <v>180</v>
      </c>
      <c r="B175" s="18">
        <v>3021</v>
      </c>
      <c r="C175" s="24">
        <v>522</v>
      </c>
      <c r="D1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1.9410368896366742E-4</v>
      </c>
      <c r="E175" s="18">
        <v>2473</v>
      </c>
      <c r="F1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2.2143766284451886E-4</v>
      </c>
      <c r="G175" s="23">
        <v>1274</v>
      </c>
      <c r="H175" s="23">
        <v>425</v>
      </c>
      <c r="I175" s="23">
        <v>489</v>
      </c>
      <c r="J175" s="19">
        <f>SUM(Table1[[#This Row],[Estimate; Total: - Speak Spanish: - Speak English "very well"]:[Estimate; Total: - Speak Spanish: - Speak English "not well"]])</f>
        <v>2188</v>
      </c>
      <c r="K1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2.1538741149769268E-4</v>
      </c>
      <c r="L175" s="24">
        <v>285</v>
      </c>
      <c r="M1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2.7627531766558197E-4</v>
      </c>
    </row>
    <row r="176" spans="1:13" ht="15.6" x14ac:dyDescent="0.3">
      <c r="A176" s="22" t="s">
        <v>181</v>
      </c>
      <c r="B176" s="18">
        <v>2492</v>
      </c>
      <c r="C176" s="24">
        <v>229</v>
      </c>
      <c r="D1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9.2073349021484725E-5</v>
      </c>
      <c r="E176" s="18">
        <v>2263</v>
      </c>
      <c r="F1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2.6755615780655917E-4</v>
      </c>
      <c r="G176" s="23">
        <v>1069</v>
      </c>
      <c r="H176" s="23">
        <v>430</v>
      </c>
      <c r="I176" s="23">
        <v>480</v>
      </c>
      <c r="J176" s="19">
        <f>SUM(Table1[[#This Row],[Estimate; Total: - Speak Spanish: - Speak English "very well"]:[Estimate; Total: - Speak Spanish: - Speak English "not well"]])</f>
        <v>1979</v>
      </c>
      <c r="K1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2.584446580742311E-4</v>
      </c>
      <c r="L176" s="24">
        <v>284</v>
      </c>
      <c r="M1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3.501400454140913E-4</v>
      </c>
    </row>
    <row r="177" spans="1:13" ht="15.6" x14ac:dyDescent="0.3">
      <c r="A177" s="22" t="s">
        <v>182</v>
      </c>
      <c r="B177" s="18">
        <v>2321</v>
      </c>
      <c r="C177" s="24">
        <v>161</v>
      </c>
      <c r="D1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2.8066214069315373E-5</v>
      </c>
      <c r="E177" s="18">
        <v>2160</v>
      </c>
      <c r="F1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2.30401348036052E-4</v>
      </c>
      <c r="G177" s="23">
        <v>1009</v>
      </c>
      <c r="H177" s="23">
        <v>370</v>
      </c>
      <c r="I177" s="23">
        <v>470</v>
      </c>
      <c r="J177" s="19">
        <f>SUM(Table1[[#This Row],[Estimate; Total: - Speak Spanish: - Speak English "very well"]:[Estimate; Total: - Speak Spanish: - Speak English "not well"]])</f>
        <v>1849</v>
      </c>
      <c r="K1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2.1555246811078986E-4</v>
      </c>
      <c r="L177" s="24">
        <v>311</v>
      </c>
      <c r="M1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3.6498712061690302E-4</v>
      </c>
    </row>
    <row r="178" spans="1:13" ht="15.6" x14ac:dyDescent="0.3">
      <c r="A178" s="22" t="s">
        <v>183</v>
      </c>
      <c r="B178" s="18">
        <v>1962</v>
      </c>
      <c r="C178" s="24">
        <v>71</v>
      </c>
      <c r="D1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1.5089933947667573E-5</v>
      </c>
      <c r="E178" s="18">
        <v>1891</v>
      </c>
      <c r="F1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2.0437281681281441E-4</v>
      </c>
      <c r="G178" s="23">
        <v>982</v>
      </c>
      <c r="H178" s="23">
        <v>286</v>
      </c>
      <c r="I178" s="23">
        <v>357</v>
      </c>
      <c r="J178" s="19">
        <f>SUM(Table1[[#This Row],[Estimate; Total: - Speak Spanish: - Speak English "very well"]:[Estimate; Total: - Speak Spanish: - Speak English "not well"]])</f>
        <v>1625</v>
      </c>
      <c r="K1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1.9233913769486677E-4</v>
      </c>
      <c r="L178" s="24">
        <v>266</v>
      </c>
      <c r="M1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3.1344245770361994E-4</v>
      </c>
    </row>
    <row r="179" spans="1:13" ht="15.6" x14ac:dyDescent="0.3">
      <c r="A179" s="22" t="s">
        <v>184</v>
      </c>
      <c r="B179" s="18">
        <v>2283</v>
      </c>
      <c r="C179" s="24">
        <v>71</v>
      </c>
      <c r="D1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1.5089933947667573E-5</v>
      </c>
      <c r="E179" s="18">
        <v>2204</v>
      </c>
      <c r="F1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2.4780950541061422E-4</v>
      </c>
      <c r="G179" s="23">
        <v>1119</v>
      </c>
      <c r="H179" s="23">
        <v>370</v>
      </c>
      <c r="I179" s="23">
        <v>471</v>
      </c>
      <c r="J179" s="19">
        <f>SUM(Table1[[#This Row],[Estimate; Total: - Speak Spanish: - Speak English "very well"]:[Estimate; Total: - Speak Spanish: - Speak English "not well"]])</f>
        <v>1960</v>
      </c>
      <c r="K1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2.4395810894571926E-4</v>
      </c>
      <c r="L179" s="24">
        <v>244</v>
      </c>
      <c r="M1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2.8271740225886081E-4</v>
      </c>
    </row>
    <row r="180" spans="1:13" ht="15.6" x14ac:dyDescent="0.3">
      <c r="A180" s="22" t="s">
        <v>185</v>
      </c>
      <c r="B180" s="18">
        <v>1678</v>
      </c>
      <c r="C180" s="24">
        <v>250</v>
      </c>
      <c r="D1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3.5210934795546129E-5</v>
      </c>
      <c r="E180" s="18">
        <v>1428</v>
      </c>
      <c r="F1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1.1687535075828668E-5</v>
      </c>
      <c r="G180" s="23">
        <v>855</v>
      </c>
      <c r="H180" s="23">
        <v>308</v>
      </c>
      <c r="I180" s="23">
        <v>176</v>
      </c>
      <c r="J180" s="19">
        <f>SUM(Table1[[#This Row],[Estimate; Total: - Speak Spanish: - Speak English "very well"]:[Estimate; Total: - Speak Spanish: - Speak English "not well"]])</f>
        <v>1339</v>
      </c>
      <c r="K1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1.9838115330614195E-5</v>
      </c>
      <c r="L180" s="24">
        <v>89</v>
      </c>
      <c r="M1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6.2186867983106089E-5</v>
      </c>
    </row>
    <row r="181" spans="1:13" ht="15.6" x14ac:dyDescent="0.3">
      <c r="A181" s="22" t="s">
        <v>186</v>
      </c>
      <c r="B181" s="18">
        <v>1594</v>
      </c>
      <c r="C181" s="24">
        <v>94</v>
      </c>
      <c r="D1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1.4272934542577678E-5</v>
      </c>
      <c r="E181" s="18">
        <v>1496</v>
      </c>
      <c r="F1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1.3645645500723531E-4</v>
      </c>
      <c r="G181" s="23">
        <v>812</v>
      </c>
      <c r="H181" s="23">
        <v>258</v>
      </c>
      <c r="I181" s="23">
        <v>236</v>
      </c>
      <c r="J181" s="19">
        <f>SUM(Table1[[#This Row],[Estimate; Total: - Speak Spanish: - Speak English "very well"]:[Estimate; Total: - Speak Spanish: - Speak English "not well"]])</f>
        <v>1306</v>
      </c>
      <c r="K1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1.3008545669821429E-4</v>
      </c>
      <c r="L181" s="24">
        <v>190</v>
      </c>
      <c r="M1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1.9420126362893695E-4</v>
      </c>
    </row>
    <row r="182" spans="1:13" ht="15.6" x14ac:dyDescent="0.3">
      <c r="A182" s="22" t="s">
        <v>187</v>
      </c>
      <c r="B182" s="18">
        <v>1888</v>
      </c>
      <c r="C182" s="24">
        <v>195</v>
      </c>
      <c r="D1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8.6249645500169423E-7</v>
      </c>
      <c r="E182" s="18">
        <v>1693</v>
      </c>
      <c r="F1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1.1781644215052633E-4</v>
      </c>
      <c r="G182" s="23">
        <v>1133</v>
      </c>
      <c r="H182" s="23">
        <v>138</v>
      </c>
      <c r="I182" s="23">
        <v>234</v>
      </c>
      <c r="J182" s="19">
        <f>SUM(Table1[[#This Row],[Estimate; Total: - Speak Spanish: - Speak English "very well"]:[Estimate; Total: - Speak Spanish: - Speak English "not well"]])</f>
        <v>1505</v>
      </c>
      <c r="K1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1.1476990713166835E-4</v>
      </c>
      <c r="L182" s="24">
        <v>188</v>
      </c>
      <c r="M1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1.4542931741595673E-4</v>
      </c>
    </row>
    <row r="183" spans="1:13" ht="15.6" x14ac:dyDescent="0.3">
      <c r="A183" s="22" t="s">
        <v>188</v>
      </c>
      <c r="B183" s="18">
        <v>2140</v>
      </c>
      <c r="C183" s="24">
        <v>385</v>
      </c>
      <c r="D1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9.6051212776189347E-5</v>
      </c>
      <c r="E183" s="18">
        <v>1728</v>
      </c>
      <c r="F1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1.0289500739345646E-4</v>
      </c>
      <c r="G183" s="23">
        <v>626</v>
      </c>
      <c r="H183" s="23">
        <v>374</v>
      </c>
      <c r="I183" s="23">
        <v>548</v>
      </c>
      <c r="J183" s="19">
        <f>SUM(Table1[[#This Row],[Estimate; Total: - Speak Spanish: - Speak English "very well"]:[Estimate; Total: - Speak Spanish: - Speak English "not well"]])</f>
        <v>1548</v>
      </c>
      <c r="K1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1.0161705336983974E-4</v>
      </c>
      <c r="L183" s="24">
        <v>180</v>
      </c>
      <c r="M1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1.1447799752179963E-4</v>
      </c>
    </row>
    <row r="184" spans="1:13" ht="15.6" x14ac:dyDescent="0.3">
      <c r="A184" s="22" t="s">
        <v>189</v>
      </c>
      <c r="B184" s="18">
        <v>2214</v>
      </c>
      <c r="C184" s="24">
        <v>178</v>
      </c>
      <c r="D1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3.655470891844599E-5</v>
      </c>
      <c r="E184" s="18">
        <v>2036</v>
      </c>
      <c r="F1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2.1139515099065999E-4</v>
      </c>
      <c r="G184" s="23">
        <v>1054</v>
      </c>
      <c r="H184" s="23">
        <v>270</v>
      </c>
      <c r="I184" s="23">
        <v>492</v>
      </c>
      <c r="J184" s="19">
        <f>SUM(Table1[[#This Row],[Estimate; Total: - Speak Spanish: - Speak English "very well"]:[Estimate; Total: - Speak Spanish: - Speak English "not well"]])</f>
        <v>1816</v>
      </c>
      <c r="K1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2.0866956218458673E-4</v>
      </c>
      <c r="L184" s="24">
        <v>220</v>
      </c>
      <c r="M1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2.3609906650815394E-4</v>
      </c>
    </row>
    <row r="185" spans="1:13" ht="15.6" x14ac:dyDescent="0.3">
      <c r="A185" s="22" t="s">
        <v>190</v>
      </c>
      <c r="B185" s="18">
        <v>2156</v>
      </c>
      <c r="C185" s="24">
        <v>95</v>
      </c>
      <c r="D1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1.1615680993107189E-4</v>
      </c>
      <c r="E185" s="18">
        <v>2057</v>
      </c>
      <c r="F1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1.1182046723015978E-4</v>
      </c>
      <c r="G185" s="23">
        <v>963</v>
      </c>
      <c r="H185" s="23">
        <v>455</v>
      </c>
      <c r="I185" s="23">
        <v>489</v>
      </c>
      <c r="J185" s="19">
        <f>SUM(Table1[[#This Row],[Estimate; Total: - Speak Spanish: - Speak English "very well"]:[Estimate; Total: - Speak Spanish: - Speak English "not well"]])</f>
        <v>1907</v>
      </c>
      <c r="K1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1.2020246560497924E-4</v>
      </c>
      <c r="L185" s="24">
        <v>150</v>
      </c>
      <c r="M1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3.584856007456973E-5</v>
      </c>
    </row>
    <row r="186" spans="1:13" ht="15.6" x14ac:dyDescent="0.3">
      <c r="A186" s="22" t="s">
        <v>191</v>
      </c>
      <c r="B186" s="18">
        <v>1078</v>
      </c>
      <c r="C186" s="24">
        <v>116</v>
      </c>
      <c r="D1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9.1805991604962725E-6</v>
      </c>
      <c r="E186" s="18">
        <v>962</v>
      </c>
      <c r="F1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5.4130744724646112E-5</v>
      </c>
      <c r="G186" s="23">
        <v>561</v>
      </c>
      <c r="H186" s="23">
        <v>127</v>
      </c>
      <c r="I186" s="23">
        <v>181</v>
      </c>
      <c r="J186" s="19">
        <f>SUM(Table1[[#This Row],[Estimate; Total: - Speak Spanish: - Speak English "very well"]:[Estimate; Total: - Speak Spanish: - Speak English "not well"]])</f>
        <v>869</v>
      </c>
      <c r="K1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5.4529997873329193E-5</v>
      </c>
      <c r="L186" s="24">
        <v>93</v>
      </c>
      <c r="M1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5.051203450937712E-5</v>
      </c>
    </row>
    <row r="187" spans="1:13" ht="15.6" x14ac:dyDescent="0.3">
      <c r="A187" s="22" t="s">
        <v>192</v>
      </c>
      <c r="B187" s="18">
        <v>2028</v>
      </c>
      <c r="C187" s="24">
        <v>320</v>
      </c>
      <c r="D1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8.943564634660101E-5</v>
      </c>
      <c r="E187" s="18">
        <v>1698</v>
      </c>
      <c r="F1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4.7424198034366939E-5</v>
      </c>
      <c r="G187" s="23">
        <v>926</v>
      </c>
      <c r="H187" s="23">
        <v>233</v>
      </c>
      <c r="I187" s="23">
        <v>331</v>
      </c>
      <c r="J187" s="19">
        <f>SUM(Table1[[#This Row],[Estimate; Total: - Speak Spanish: - Speak English "very well"]:[Estimate; Total: - Speak Spanish: - Speak English "not well"]])</f>
        <v>1490</v>
      </c>
      <c r="K1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5.3475907088073666E-5</v>
      </c>
      <c r="L187" s="24">
        <v>208</v>
      </c>
      <c r="M1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7.4266690025467669E-6</v>
      </c>
    </row>
    <row r="188" spans="1:13" ht="15.6" x14ac:dyDescent="0.3">
      <c r="A188" s="22" t="s">
        <v>193</v>
      </c>
      <c r="B188" s="18">
        <v>1121</v>
      </c>
      <c r="C188" s="24">
        <v>106</v>
      </c>
      <c r="D1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1.847621301794687E-4</v>
      </c>
      <c r="E188" s="18">
        <v>1015</v>
      </c>
      <c r="F1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1.0804478212307996E-4</v>
      </c>
      <c r="G188" s="23">
        <v>476</v>
      </c>
      <c r="H188" s="23">
        <v>195</v>
      </c>
      <c r="I188" s="23">
        <v>227</v>
      </c>
      <c r="J188" s="19">
        <f>SUM(Table1[[#This Row],[Estimate; Total: - Speak Spanish: - Speak English "very well"]:[Estimate; Total: - Speak Spanish: - Speak English "not well"]])</f>
        <v>898</v>
      </c>
      <c r="K1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1.1053211525077807E-4</v>
      </c>
      <c r="L188" s="24">
        <v>117</v>
      </c>
      <c r="M1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8.5500344270385547E-5</v>
      </c>
    </row>
    <row r="189" spans="1:13" ht="15.6" x14ac:dyDescent="0.3">
      <c r="A189" s="22" t="s">
        <v>194</v>
      </c>
      <c r="B189" s="18">
        <v>402</v>
      </c>
      <c r="C189" s="24">
        <v>46</v>
      </c>
      <c r="D1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1.7483196586272115E-4</v>
      </c>
      <c r="E189" s="18">
        <v>356</v>
      </c>
      <c r="F1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1.5326212236368007E-4</v>
      </c>
      <c r="G189" s="23">
        <v>134</v>
      </c>
      <c r="H189" s="23">
        <v>116</v>
      </c>
      <c r="I189" s="23">
        <v>91</v>
      </c>
      <c r="J189" s="19">
        <f>SUM(Table1[[#This Row],[Estimate; Total: - Speak Spanish: - Speak English "very well"]:[Estimate; Total: - Speak Spanish: - Speak English "not well"]])</f>
        <v>341</v>
      </c>
      <c r="K1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1.5012266142863998E-4</v>
      </c>
      <c r="L189" s="24">
        <v>15</v>
      </c>
      <c r="M1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1.8171725012795895E-4</v>
      </c>
    </row>
    <row r="190" spans="1:13" ht="15.6" x14ac:dyDescent="0.3">
      <c r="A190" s="22" t="s">
        <v>195</v>
      </c>
      <c r="B190" s="18">
        <v>1286</v>
      </c>
      <c r="C190" s="24">
        <v>270</v>
      </c>
      <c r="D1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2.8613844218013378E-4</v>
      </c>
      <c r="E190" s="18">
        <v>966</v>
      </c>
      <c r="F1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3.1545600985513904E-4</v>
      </c>
      <c r="G190" s="23">
        <v>577</v>
      </c>
      <c r="H190" s="23">
        <v>188</v>
      </c>
      <c r="I190" s="23">
        <v>137</v>
      </c>
      <c r="J190" s="19">
        <f>SUM(Table1[[#This Row],[Estimate; Total: - Speak Spanish: - Speak English "very well"]:[Estimate; Total: - Speak Spanish: - Speak English "not well"]])</f>
        <v>902</v>
      </c>
      <c r="K1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3.1052700427377269E-4</v>
      </c>
      <c r="L190" s="24">
        <v>64</v>
      </c>
      <c r="M1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3.6013103097204684E-4</v>
      </c>
    </row>
    <row r="191" spans="1:13" ht="15.6" x14ac:dyDescent="0.3">
      <c r="A191" s="22" t="s">
        <v>196</v>
      </c>
      <c r="B191" s="18">
        <v>2181</v>
      </c>
      <c r="C191" s="24">
        <v>203</v>
      </c>
      <c r="D1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6.8016909309753776E-5</v>
      </c>
      <c r="E191" s="18">
        <v>1978</v>
      </c>
      <c r="F1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8.3647286872798283E-5</v>
      </c>
      <c r="G191" s="23">
        <v>1172</v>
      </c>
      <c r="H191" s="23">
        <v>155</v>
      </c>
      <c r="I191" s="23">
        <v>495</v>
      </c>
      <c r="J191" s="19">
        <f>SUM(Table1[[#This Row],[Estimate; Total: - Speak Spanish: - Speak English "very well"]:[Estimate; Total: - Speak Spanish: - Speak English "not well"]])</f>
        <v>1822</v>
      </c>
      <c r="K1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8.989518800487151E-5</v>
      </c>
      <c r="L191" s="24">
        <v>156</v>
      </c>
      <c r="M1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2.7018193964700819E-5</v>
      </c>
    </row>
    <row r="192" spans="1:13" ht="15.6" x14ac:dyDescent="0.3">
      <c r="A192" s="22" t="s">
        <v>197</v>
      </c>
      <c r="B192" s="18">
        <v>674</v>
      </c>
      <c r="C192" s="24">
        <v>103</v>
      </c>
      <c r="D1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1.6628510154572291E-4</v>
      </c>
      <c r="E192" s="18">
        <v>571</v>
      </c>
      <c r="F1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1.493687416505103E-4</v>
      </c>
      <c r="G192" s="23">
        <v>325</v>
      </c>
      <c r="H192" s="23">
        <v>94</v>
      </c>
      <c r="I192" s="23">
        <v>152</v>
      </c>
      <c r="J192" s="19">
        <f>SUM(Table1[[#This Row],[Estimate; Total: - Speak Spanish: - Speak English "very well"]:[Estimate; Total: - Speak Spanish: - Speak English "not well"]])</f>
        <v>571</v>
      </c>
      <c r="K1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1.406260930363673E-4</v>
      </c>
      <c r="L192" s="24">
        <v>0</v>
      </c>
      <c r="M1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2.2860947388483527E-4</v>
      </c>
    </row>
    <row r="193" spans="1:13" ht="15.6" x14ac:dyDescent="0.3">
      <c r="A193" s="22" t="s">
        <v>198</v>
      </c>
      <c r="B193" s="18">
        <v>713</v>
      </c>
      <c r="C193" s="24">
        <v>266</v>
      </c>
      <c r="D1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5.3437820672501575E-4</v>
      </c>
      <c r="E193" s="18">
        <v>447</v>
      </c>
      <c r="F1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6.3329982378753367E-4</v>
      </c>
      <c r="G193" s="23">
        <v>271</v>
      </c>
      <c r="H193" s="23">
        <v>91</v>
      </c>
      <c r="I193" s="23">
        <v>65</v>
      </c>
      <c r="J193" s="19">
        <f>SUM(Table1[[#This Row],[Estimate; Total: - Speak Spanish: - Speak English "very well"]:[Estimate; Total: - Speak Spanish: - Speak English "not well"]])</f>
        <v>427</v>
      </c>
      <c r="K1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6.2953748348358878E-4</v>
      </c>
      <c r="L193" s="24">
        <v>20</v>
      </c>
      <c r="M1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6.6740054243211275E-4</v>
      </c>
    </row>
    <row r="194" spans="1:13" ht="15.6" x14ac:dyDescent="0.3">
      <c r="A194" s="22" t="s">
        <v>199</v>
      </c>
      <c r="B194" s="18">
        <v>1568</v>
      </c>
      <c r="C194" s="24">
        <v>245</v>
      </c>
      <c r="D1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4.6969785395019722E-5</v>
      </c>
      <c r="E194" s="18">
        <v>1323</v>
      </c>
      <c r="F1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1.161727366361497E-5</v>
      </c>
      <c r="G194" s="23">
        <v>716</v>
      </c>
      <c r="H194" s="23">
        <v>207</v>
      </c>
      <c r="I194" s="23">
        <v>301</v>
      </c>
      <c r="J194" s="19">
        <f>SUM(Table1[[#This Row],[Estimate; Total: - Speak Spanish: - Speak English "very well"]:[Estimate; Total: - Speak Spanish: - Speak English "not well"]])</f>
        <v>1224</v>
      </c>
      <c r="K1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6.6152256557115545E-6</v>
      </c>
      <c r="L194" s="24">
        <v>99</v>
      </c>
      <c r="M1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5.6954329321589269E-5</v>
      </c>
    </row>
    <row r="195" spans="1:13" ht="15.6" x14ac:dyDescent="0.3">
      <c r="A195" s="22" t="s">
        <v>200</v>
      </c>
      <c r="B195" s="18">
        <v>1491</v>
      </c>
      <c r="C195" s="24">
        <v>102</v>
      </c>
      <c r="D1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3.7830875647450445E-5</v>
      </c>
      <c r="E195" s="18">
        <v>1389</v>
      </c>
      <c r="F1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1.6887057341484181E-4</v>
      </c>
      <c r="G195" s="23">
        <v>669</v>
      </c>
      <c r="H195" s="23">
        <v>215</v>
      </c>
      <c r="I195" s="23">
        <v>322</v>
      </c>
      <c r="J195" s="19">
        <f>SUM(Table1[[#This Row],[Estimate; Total: - Speak Spanish: - Speak English "very well"]:[Estimate; Total: - Speak Spanish: - Speak English "not well"]])</f>
        <v>1206</v>
      </c>
      <c r="K1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1.6193989080499064E-4</v>
      </c>
      <c r="L195" s="24">
        <v>183</v>
      </c>
      <c r="M1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2.3168819186514548E-4</v>
      </c>
    </row>
    <row r="196" spans="1:13" ht="15.6" x14ac:dyDescent="0.3">
      <c r="A196" s="22" t="s">
        <v>201</v>
      </c>
      <c r="B196" s="18">
        <v>1414</v>
      </c>
      <c r="C196" s="24">
        <v>161</v>
      </c>
      <c r="D1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8.3856886505409654E-7</v>
      </c>
      <c r="E196" s="18">
        <v>1253</v>
      </c>
      <c r="F1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7.7304448652223748E-5</v>
      </c>
      <c r="G196" s="23">
        <v>526</v>
      </c>
      <c r="H196" s="23">
        <v>455</v>
      </c>
      <c r="I196" s="23">
        <v>148</v>
      </c>
      <c r="J196" s="19">
        <f>SUM(Table1[[#This Row],[Estimate; Total: - Speak Spanish: - Speak English "very well"]:[Estimate; Total: - Speak Spanish: - Speak English "not well"]])</f>
        <v>1129</v>
      </c>
      <c r="K1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7.7382556337532234E-5</v>
      </c>
      <c r="L196" s="24">
        <v>124</v>
      </c>
      <c r="M1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7.6596504132189061E-5</v>
      </c>
    </row>
    <row r="197" spans="1:13" ht="15.6" x14ac:dyDescent="0.3">
      <c r="A197" s="22" t="s">
        <v>202</v>
      </c>
      <c r="B197" s="18">
        <v>1504</v>
      </c>
      <c r="C197" s="24">
        <v>99</v>
      </c>
      <c r="D1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4.5924197523482938E-5</v>
      </c>
      <c r="E197" s="18">
        <v>1390</v>
      </c>
      <c r="F1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8.7069548587591575E-5</v>
      </c>
      <c r="G197" s="23">
        <v>623</v>
      </c>
      <c r="H197" s="23">
        <v>224</v>
      </c>
      <c r="I197" s="23">
        <v>443</v>
      </c>
      <c r="J197" s="19">
        <f>SUM(Table1[[#This Row],[Estimate; Total: - Speak Spanish: - Speak English "very well"]:[Estimate; Total: - Speak Spanish: - Speak English "not well"]])</f>
        <v>1290</v>
      </c>
      <c r="K1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9.2943355047857699E-5</v>
      </c>
      <c r="L197" s="24">
        <v>100</v>
      </c>
      <c r="M1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3.3831137042462551E-5</v>
      </c>
    </row>
    <row r="198" spans="1:13" ht="15.6" x14ac:dyDescent="0.3">
      <c r="A198" s="22" t="s">
        <v>203</v>
      </c>
      <c r="B198" s="18">
        <v>1717</v>
      </c>
      <c r="C198" s="24">
        <v>118</v>
      </c>
      <c r="D1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4.8298155824923579E-5</v>
      </c>
      <c r="E198" s="18">
        <v>1599</v>
      </c>
      <c r="F1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1.0220291226090622E-4</v>
      </c>
      <c r="G198" s="23">
        <v>887</v>
      </c>
      <c r="H198" s="23">
        <v>350</v>
      </c>
      <c r="I198" s="23">
        <v>290</v>
      </c>
      <c r="J198" s="19">
        <f>SUM(Table1[[#This Row],[Estimate; Total: - Speak Spanish: - Speak English "very well"]:[Estimate; Total: - Speak Spanish: - Speak English "not well"]])</f>
        <v>1527</v>
      </c>
      <c r="K1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1.1559116394728968E-4</v>
      </c>
      <c r="L198" s="24">
        <v>72</v>
      </c>
      <c r="M1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1.9144166157669334E-5</v>
      </c>
    </row>
    <row r="199" spans="1:13" ht="15.6" x14ac:dyDescent="0.3">
      <c r="A199" s="22" t="s">
        <v>204</v>
      </c>
      <c r="B199" s="18">
        <v>1776</v>
      </c>
      <c r="C199" s="24">
        <v>93</v>
      </c>
      <c r="D1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1.6419213000553434E-5</v>
      </c>
      <c r="E199" s="18">
        <v>1674</v>
      </c>
      <c r="F1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1.5961728214478684E-4</v>
      </c>
      <c r="G199" s="23">
        <v>890</v>
      </c>
      <c r="H199" s="23">
        <v>293</v>
      </c>
      <c r="I199" s="23">
        <v>348</v>
      </c>
      <c r="J199" s="19">
        <f>SUM(Table1[[#This Row],[Estimate; Total: - Speak Spanish: - Speak English "very well"]:[Estimate; Total: - Speak Spanish: - Speak English "not well"]])</f>
        <v>1531</v>
      </c>
      <c r="K1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1.632137275366335E-4</v>
      </c>
      <c r="L199" s="24">
        <v>143</v>
      </c>
      <c r="M1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1.270201849871048E-4</v>
      </c>
    </row>
    <row r="200" spans="1:13" ht="15.6" x14ac:dyDescent="0.3">
      <c r="A200" s="22" t="s">
        <v>205</v>
      </c>
      <c r="B200" s="18">
        <v>1493</v>
      </c>
      <c r="C200" s="24">
        <v>191</v>
      </c>
      <c r="D2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2.5960002372208443E-5</v>
      </c>
      <c r="E200" s="18">
        <v>1302</v>
      </c>
      <c r="F2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3.9153140391133881E-5</v>
      </c>
      <c r="G200" s="23">
        <v>609</v>
      </c>
      <c r="H200" s="23">
        <v>257</v>
      </c>
      <c r="I200" s="23">
        <v>285</v>
      </c>
      <c r="J200" s="19">
        <f>SUM(Table1[[#This Row],[Estimate; Total: - Speak Spanish: - Speak English "very well"]:[Estimate; Total: - Speak Spanish: - Speak English "not well"]])</f>
        <v>1151</v>
      </c>
      <c r="K2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3.5821157882369458E-5</v>
      </c>
      <c r="L200" s="24">
        <v>151</v>
      </c>
      <c r="M2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6.9353225678713373E-5</v>
      </c>
    </row>
    <row r="201" spans="1:13" ht="15.6" x14ac:dyDescent="0.3">
      <c r="A201" s="22" t="s">
        <v>206</v>
      </c>
      <c r="B201" s="18">
        <v>2432</v>
      </c>
      <c r="C201" s="24">
        <v>441</v>
      </c>
      <c r="D2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1.1324011088595685E-4</v>
      </c>
      <c r="E201" s="18">
        <v>1983</v>
      </c>
      <c r="F2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1.2158652741026983E-4</v>
      </c>
      <c r="G201" s="23">
        <v>1107</v>
      </c>
      <c r="H201" s="23">
        <v>347</v>
      </c>
      <c r="I201" s="23">
        <v>438</v>
      </c>
      <c r="J201" s="19">
        <f>SUM(Table1[[#This Row],[Estimate; Total: - Speak Spanish: - Speak English "very well"]:[Estimate; Total: - Speak Spanish: - Speak English "not well"]])</f>
        <v>1892</v>
      </c>
      <c r="K2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1.3792660542188978E-4</v>
      </c>
      <c r="L201" s="24">
        <v>91</v>
      </c>
      <c r="M2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2.6515015217459142E-5</v>
      </c>
    </row>
    <row r="202" spans="1:13" ht="15.6" x14ac:dyDescent="0.3">
      <c r="A202" s="22" t="s">
        <v>207</v>
      </c>
      <c r="B202" s="18">
        <v>789</v>
      </c>
      <c r="C202" s="24">
        <v>220</v>
      </c>
      <c r="D2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2.6887304504055661E-4</v>
      </c>
      <c r="E202" s="18">
        <v>569</v>
      </c>
      <c r="F2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3.2302988212049152E-4</v>
      </c>
      <c r="G202" s="23">
        <v>356</v>
      </c>
      <c r="H202" s="23">
        <v>61</v>
      </c>
      <c r="I202" s="23">
        <v>120</v>
      </c>
      <c r="J202" s="19">
        <f>SUM(Table1[[#This Row],[Estimate; Total: - Speak Spanish: - Speak English "very well"]:[Estimate; Total: - Speak Spanish: - Speak English "not well"]])</f>
        <v>537</v>
      </c>
      <c r="K2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3.1924862314624213E-4</v>
      </c>
      <c r="L202" s="24">
        <v>32</v>
      </c>
      <c r="M2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3.5730207389112048E-4</v>
      </c>
    </row>
    <row r="203" spans="1:13" ht="15.6" x14ac:dyDescent="0.3">
      <c r="A203" s="22" t="s">
        <v>208</v>
      </c>
      <c r="B203" s="18">
        <v>806</v>
      </c>
      <c r="C203" s="24">
        <v>237</v>
      </c>
      <c r="D2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1.9000365598418459E-4</v>
      </c>
      <c r="E203" s="18">
        <v>569</v>
      </c>
      <c r="F2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2.5444703995504094E-4</v>
      </c>
      <c r="G203" s="23">
        <v>400</v>
      </c>
      <c r="H203" s="23">
        <v>80</v>
      </c>
      <c r="I203" s="23">
        <v>48</v>
      </c>
      <c r="J203" s="19">
        <f>SUM(Table1[[#This Row],[Estimate; Total: - Speak Spanish: - Speak English "very well"]:[Estimate; Total: - Speak Spanish: - Speak English "not well"]])</f>
        <v>528</v>
      </c>
      <c r="K2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2.5205255931290405E-4</v>
      </c>
      <c r="L203" s="24">
        <v>41</v>
      </c>
      <c r="M2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2.7614989086190481E-4</v>
      </c>
    </row>
    <row r="204" spans="1:13" ht="15.6" x14ac:dyDescent="0.3">
      <c r="A204" s="22" t="s">
        <v>209</v>
      </c>
      <c r="B204" s="18">
        <v>367</v>
      </c>
      <c r="C204" s="24">
        <v>73</v>
      </c>
      <c r="D2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3.9660797228455044E-4</v>
      </c>
      <c r="E204" s="18">
        <v>294</v>
      </c>
      <c r="F2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3.999796581140676E-4</v>
      </c>
      <c r="G204" s="23">
        <v>183</v>
      </c>
      <c r="H204" s="23">
        <v>110</v>
      </c>
      <c r="I204" s="23">
        <v>0</v>
      </c>
      <c r="J204" s="19">
        <f>SUM(Table1[[#This Row],[Estimate; Total: - Speak Spanish: - Speak English "very well"]:[Estimate; Total: - Speak Spanish: - Speak English "not well"]])</f>
        <v>293</v>
      </c>
      <c r="K2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3.9563227578182667E-4</v>
      </c>
      <c r="L204" s="24">
        <v>1</v>
      </c>
      <c r="M2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4.393830213868471E-4</v>
      </c>
    </row>
    <row r="205" spans="1:13" ht="15.6" x14ac:dyDescent="0.3">
      <c r="A205" s="22" t="s">
        <v>210</v>
      </c>
      <c r="B205" s="18">
        <v>713</v>
      </c>
      <c r="C205" s="24">
        <v>120</v>
      </c>
      <c r="D2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4.9865590090465565E-4</v>
      </c>
      <c r="E205" s="18">
        <v>593</v>
      </c>
      <c r="F2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4.8897302991585459E-4</v>
      </c>
      <c r="G205" s="23">
        <v>328</v>
      </c>
      <c r="H205" s="23">
        <v>120</v>
      </c>
      <c r="I205" s="23">
        <v>138</v>
      </c>
      <c r="J205" s="19">
        <f>SUM(Table1[[#This Row],[Estimate; Total: - Speak Spanish: - Speak English "very well"]:[Estimate; Total: - Speak Spanish: - Speak English "not well"]])</f>
        <v>586</v>
      </c>
      <c r="K2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4.8097214206603415E-4</v>
      </c>
      <c r="L205" s="24">
        <v>7</v>
      </c>
      <c r="M2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5.6149066612953889E-4</v>
      </c>
    </row>
    <row r="206" spans="1:13" ht="15.6" x14ac:dyDescent="0.3">
      <c r="A206" s="22" t="s">
        <v>211</v>
      </c>
      <c r="B206" s="18">
        <v>908</v>
      </c>
      <c r="C206" s="24">
        <v>135</v>
      </c>
      <c r="D2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2.0779909459453706E-4</v>
      </c>
      <c r="E206" s="18">
        <v>773</v>
      </c>
      <c r="F2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1.8221302318168202E-4</v>
      </c>
      <c r="G206" s="23">
        <v>471</v>
      </c>
      <c r="H206" s="23">
        <v>159</v>
      </c>
      <c r="I206" s="23">
        <v>143</v>
      </c>
      <c r="J206" s="19">
        <f>SUM(Table1[[#This Row],[Estimate; Total: - Speak Spanish: - Speak English "very well"]:[Estimate; Total: - Speak Spanish: - Speak English "not well"]])</f>
        <v>773</v>
      </c>
      <c r="K2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1.7037752864799982E-4</v>
      </c>
      <c r="L206" s="24">
        <v>0</v>
      </c>
      <c r="M2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2.8948637872832511E-4</v>
      </c>
    </row>
    <row r="207" spans="1:13" ht="15.6" x14ac:dyDescent="0.3">
      <c r="A207" s="22" t="s">
        <v>212</v>
      </c>
      <c r="B207" s="18">
        <v>745</v>
      </c>
      <c r="C207" s="24">
        <v>230</v>
      </c>
      <c r="D2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1.9963344906464238E-4</v>
      </c>
      <c r="E207" s="18">
        <v>515</v>
      </c>
      <c r="F2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2.6733506567875589E-4</v>
      </c>
      <c r="G207" s="23">
        <v>305</v>
      </c>
      <c r="H207" s="23">
        <v>137</v>
      </c>
      <c r="I207" s="23">
        <v>47</v>
      </c>
      <c r="J207" s="19">
        <f>SUM(Table1[[#This Row],[Estimate; Total: - Speak Spanish: - Speak English "very well"]:[Estimate; Total: - Speak Spanish: - Speak English "not well"]])</f>
        <v>489</v>
      </c>
      <c r="K2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2.634560882107638E-4</v>
      </c>
      <c r="L207" s="24">
        <v>26</v>
      </c>
      <c r="M2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3.0249294842688576E-4</v>
      </c>
    </row>
    <row r="208" spans="1:13" ht="15.6" x14ac:dyDescent="0.3">
      <c r="A208" s="22" t="s">
        <v>213</v>
      </c>
      <c r="B208" s="18">
        <v>1402</v>
      </c>
      <c r="C208" s="24">
        <v>364</v>
      </c>
      <c r="D2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3.2301545953379628E-4</v>
      </c>
      <c r="E208" s="18">
        <v>1038</v>
      </c>
      <c r="F2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3.992197544745381E-4</v>
      </c>
      <c r="G208" s="23">
        <v>600</v>
      </c>
      <c r="H208" s="23">
        <v>185</v>
      </c>
      <c r="I208" s="23">
        <v>253</v>
      </c>
      <c r="J208" s="19">
        <f>SUM(Table1[[#This Row],[Estimate; Total: - Speak Spanish: - Speak English "very well"]:[Estimate; Total: - Speak Spanish: - Speak English "not well"]])</f>
        <v>1038</v>
      </c>
      <c r="K2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3.8332681356126243E-4</v>
      </c>
      <c r="L208" s="24">
        <v>0</v>
      </c>
      <c r="M2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5.4326858119823219E-4</v>
      </c>
    </row>
    <row r="209" spans="1:13" ht="15.6" x14ac:dyDescent="0.3">
      <c r="A209" s="22" t="s">
        <v>214</v>
      </c>
      <c r="B209" s="18">
        <v>1315</v>
      </c>
      <c r="C209" s="24">
        <v>383</v>
      </c>
      <c r="D2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1.3710768260199619E-4</v>
      </c>
      <c r="E209" s="18">
        <v>932</v>
      </c>
      <c r="F2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2.3951889489164707E-4</v>
      </c>
      <c r="G209" s="23">
        <v>396</v>
      </c>
      <c r="H209" s="23">
        <v>381</v>
      </c>
      <c r="I209" s="23">
        <v>100</v>
      </c>
      <c r="J209" s="19">
        <f>SUM(Table1[[#This Row],[Estimate; Total: - Speak Spanish: - Speak English "very well"]:[Estimate; Total: - Speak Spanish: - Speak English "not well"]])</f>
        <v>877</v>
      </c>
      <c r="K2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2.3372368900422935E-4</v>
      </c>
      <c r="L209" s="24">
        <v>55</v>
      </c>
      <c r="M2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2.9204489453262293E-4</v>
      </c>
    </row>
    <row r="210" spans="1:13" ht="15.6" x14ac:dyDescent="0.3">
      <c r="A210" s="22" t="s">
        <v>215</v>
      </c>
      <c r="B210" s="18">
        <v>1781</v>
      </c>
      <c r="C210" s="24">
        <v>209</v>
      </c>
      <c r="D2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1.8459898557083966E-4</v>
      </c>
      <c r="E210" s="18">
        <v>1559</v>
      </c>
      <c r="F2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9.4712212418409546E-5</v>
      </c>
      <c r="G210" s="23">
        <v>703</v>
      </c>
      <c r="H210" s="23">
        <v>231</v>
      </c>
      <c r="I210" s="23">
        <v>427</v>
      </c>
      <c r="J210" s="19">
        <f>SUM(Table1[[#This Row],[Estimate; Total: - Speak Spanish: - Speak English "very well"]:[Estimate; Total: - Speak Spanish: - Speak English "not well"]])</f>
        <v>1361</v>
      </c>
      <c r="K2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1.0135130211814288E-4</v>
      </c>
      <c r="L210" s="24">
        <v>198</v>
      </c>
      <c r="M2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3.4537504226982933E-5</v>
      </c>
    </row>
    <row r="211" spans="1:13" ht="15.6" x14ac:dyDescent="0.3">
      <c r="A211" s="22" t="s">
        <v>216</v>
      </c>
      <c r="B211" s="18">
        <v>1699</v>
      </c>
      <c r="C211" s="24">
        <v>251</v>
      </c>
      <c r="D2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2.6860947381217033E-4</v>
      </c>
      <c r="E211" s="18">
        <v>1448</v>
      </c>
      <c r="F2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2.1954058767573376E-4</v>
      </c>
      <c r="G211" s="23">
        <v>883</v>
      </c>
      <c r="H211" s="23">
        <v>266</v>
      </c>
      <c r="I211" s="23">
        <v>108</v>
      </c>
      <c r="J211" s="19">
        <f>SUM(Table1[[#This Row],[Estimate; Total: - Speak Spanish: - Speak English "very well"]:[Estimate; Total: - Speak Spanish: - Speak English "not well"]])</f>
        <v>1257</v>
      </c>
      <c r="K2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2.268006061499515E-4</v>
      </c>
      <c r="L211" s="24">
        <v>191</v>
      </c>
      <c r="M2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1.5373796820397601E-4</v>
      </c>
    </row>
    <row r="212" spans="1:13" ht="15.6" x14ac:dyDescent="0.3">
      <c r="A212" s="22" t="s">
        <v>217</v>
      </c>
      <c r="B212" s="18">
        <v>973</v>
      </c>
      <c r="C212" s="24">
        <v>285</v>
      </c>
      <c r="D2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1.4580427822564828E-4</v>
      </c>
      <c r="E212" s="18">
        <v>670</v>
      </c>
      <c r="F2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2.2527571823235907E-4</v>
      </c>
      <c r="G212" s="23">
        <v>474</v>
      </c>
      <c r="H212" s="23">
        <v>135</v>
      </c>
      <c r="I212" s="23">
        <v>27</v>
      </c>
      <c r="J212" s="19">
        <f>SUM(Table1[[#This Row],[Estimate; Total: - Speak Spanish: - Speak English "very well"]:[Estimate; Total: - Speak Spanish: - Speak English "not well"]])</f>
        <v>636</v>
      </c>
      <c r="K2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2.2025620926103176E-4</v>
      </c>
      <c r="L212" s="24">
        <v>34</v>
      </c>
      <c r="M2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2.7077103480053263E-4</v>
      </c>
    </row>
    <row r="213" spans="1:13" ht="15.6" x14ac:dyDescent="0.3">
      <c r="A213" s="22" t="s">
        <v>218</v>
      </c>
      <c r="B213" s="18">
        <v>968</v>
      </c>
      <c r="C213" s="24">
        <v>187</v>
      </c>
      <c r="D2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3.6590042104842329E-4</v>
      </c>
      <c r="E213" s="18">
        <v>759</v>
      </c>
      <c r="F2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3.73721936382968E-4</v>
      </c>
      <c r="G213" s="23">
        <v>376</v>
      </c>
      <c r="H213" s="23">
        <v>181</v>
      </c>
      <c r="I213" s="23">
        <v>122</v>
      </c>
      <c r="J213" s="19">
        <f>SUM(Table1[[#This Row],[Estimate; Total: - Speak Spanish: - Speak English "very well"]:[Estimate; Total: - Speak Spanish: - Speak English "not well"]])</f>
        <v>679</v>
      </c>
      <c r="K2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3.7442771601474189E-4</v>
      </c>
      <c r="L213" s="24">
        <v>80</v>
      </c>
      <c r="M2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3.6732496250398063E-4</v>
      </c>
    </row>
    <row r="214" spans="1:13" ht="15.6" x14ac:dyDescent="0.3">
      <c r="A214" s="22" t="s">
        <v>219</v>
      </c>
      <c r="B214" s="18">
        <v>990</v>
      </c>
      <c r="C214" s="24">
        <v>271</v>
      </c>
      <c r="D2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1.2242434453838116E-4</v>
      </c>
      <c r="E214" s="18">
        <v>719</v>
      </c>
      <c r="F2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1.8662451785124022E-4</v>
      </c>
      <c r="G214" s="23">
        <v>488</v>
      </c>
      <c r="H214" s="23">
        <v>127</v>
      </c>
      <c r="I214" s="23">
        <v>97</v>
      </c>
      <c r="J214" s="19">
        <f>SUM(Table1[[#This Row],[Estimate; Total: - Speak Spanish: - Speak English "very well"]:[Estimate; Total: - Speak Spanish: - Speak English "not well"]])</f>
        <v>712</v>
      </c>
      <c r="K2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1.7669442908131109E-4</v>
      </c>
      <c r="L214" s="24">
        <v>7</v>
      </c>
      <c r="M2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2.7662784979439023E-4</v>
      </c>
    </row>
    <row r="215" spans="1:13" ht="15.6" x14ac:dyDescent="0.3">
      <c r="A215" s="22" t="s">
        <v>220</v>
      </c>
      <c r="B215" s="18">
        <v>600</v>
      </c>
      <c r="C215" s="24">
        <v>115</v>
      </c>
      <c r="D2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3.4242531788538516E-4</v>
      </c>
      <c r="E215" s="18">
        <v>459</v>
      </c>
      <c r="F2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3.4831289056158989E-4</v>
      </c>
      <c r="G215" s="23">
        <v>390</v>
      </c>
      <c r="H215" s="23">
        <v>40</v>
      </c>
      <c r="I215" s="23">
        <v>0</v>
      </c>
      <c r="J215" s="19">
        <f>SUM(Table1[[#This Row],[Estimate; Total: - Speak Spanish: - Speak English "very well"]:[Estimate; Total: - Speak Spanish: - Speak English "not well"]])</f>
        <v>430</v>
      </c>
      <c r="K2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3.457535951687947E-4</v>
      </c>
      <c r="L215" s="24">
        <v>29</v>
      </c>
      <c r="M2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3.7150957269759107E-4</v>
      </c>
    </row>
    <row r="216" spans="1:13" ht="15.6" x14ac:dyDescent="0.3">
      <c r="A216" s="22" t="s">
        <v>221</v>
      </c>
      <c r="B216" s="18">
        <v>285</v>
      </c>
      <c r="C216" s="24">
        <v>144</v>
      </c>
      <c r="D2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2.6348704507317308E-4</v>
      </c>
      <c r="E216" s="18">
        <v>141</v>
      </c>
      <c r="F2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3.310528219757639E-4</v>
      </c>
      <c r="G216" s="23">
        <v>62</v>
      </c>
      <c r="H216" s="23">
        <v>66</v>
      </c>
      <c r="I216" s="23">
        <v>0</v>
      </c>
      <c r="J216" s="19">
        <f>SUM(Table1[[#This Row],[Estimate; Total: - Speak Spanish: - Speak English "very well"]:[Estimate; Total: - Speak Spanish: - Speak English "not well"]])</f>
        <v>128</v>
      </c>
      <c r="K2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3.3089707853694764E-4</v>
      </c>
      <c r="L216" s="24">
        <v>13</v>
      </c>
      <c r="M2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3.3246443356821961E-4</v>
      </c>
    </row>
    <row r="217" spans="1:13" ht="15.6" x14ac:dyDescent="0.3">
      <c r="A217" s="22" t="s">
        <v>222</v>
      </c>
      <c r="B217" s="18">
        <v>2817</v>
      </c>
      <c r="C217" s="24">
        <v>285</v>
      </c>
      <c r="D2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2.7579311518468371E-5</v>
      </c>
      <c r="E217" s="18">
        <v>2523</v>
      </c>
      <c r="F2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2.0525861902525E-4</v>
      </c>
      <c r="G217" s="23">
        <v>1177</v>
      </c>
      <c r="H217" s="23">
        <v>416</v>
      </c>
      <c r="I217" s="23">
        <v>714</v>
      </c>
      <c r="J217" s="19">
        <f>SUM(Table1[[#This Row],[Estimate; Total: - Speak Spanish: - Speak English "very well"]:[Estimate; Total: - Speak Spanish: - Speak English "not well"]])</f>
        <v>2307</v>
      </c>
      <c r="K2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2.1060589081196401E-4</v>
      </c>
      <c r="L217" s="24">
        <v>216</v>
      </c>
      <c r="M2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1.567925590775006E-4</v>
      </c>
    </row>
    <row r="218" spans="1:13" ht="15.6" x14ac:dyDescent="0.3">
      <c r="A218" s="22" t="s">
        <v>223</v>
      </c>
      <c r="B218" s="18">
        <v>1970</v>
      </c>
      <c r="C218" s="24">
        <v>93</v>
      </c>
      <c r="D2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3.0803629334880151E-5</v>
      </c>
      <c r="E218" s="18">
        <v>1877</v>
      </c>
      <c r="F2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1.7340426448571051E-4</v>
      </c>
      <c r="G218" s="23">
        <v>585</v>
      </c>
      <c r="H218" s="23">
        <v>546</v>
      </c>
      <c r="I218" s="23">
        <v>501</v>
      </c>
      <c r="J218" s="19">
        <f>SUM(Table1[[#This Row],[Estimate; Total: - Speak Spanish: - Speak English "very well"]:[Estimate; Total: - Speak Spanish: - Speak English "not well"]])</f>
        <v>1632</v>
      </c>
      <c r="K2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1.643920458182354E-4</v>
      </c>
      <c r="L218" s="24">
        <v>245</v>
      </c>
      <c r="M2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2.550882984421159E-4</v>
      </c>
    </row>
    <row r="219" spans="1:13" ht="15.6" x14ac:dyDescent="0.3">
      <c r="A219" s="22" t="s">
        <v>224</v>
      </c>
      <c r="B219" s="18">
        <v>2081</v>
      </c>
      <c r="C219" s="24">
        <v>152</v>
      </c>
      <c r="D2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6.1631186259707914E-5</v>
      </c>
      <c r="E219" s="18">
        <v>1904</v>
      </c>
      <c r="F2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1.1062327373862071E-4</v>
      </c>
      <c r="G219" s="23">
        <v>828</v>
      </c>
      <c r="H219" s="23">
        <v>557</v>
      </c>
      <c r="I219" s="23">
        <v>413</v>
      </c>
      <c r="J219" s="19">
        <f>SUM(Table1[[#This Row],[Estimate; Total: - Speak Spanish: - Speak English "very well"]:[Estimate; Total: - Speak Spanish: - Speak English "not well"]])</f>
        <v>1798</v>
      </c>
      <c r="K2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1.2344247617538187E-4</v>
      </c>
      <c r="L219" s="24">
        <v>106</v>
      </c>
      <c r="M2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5.5661137778506196E-6</v>
      </c>
    </row>
    <row r="220" spans="1:13" ht="15.6" x14ac:dyDescent="0.3">
      <c r="A220" s="22" t="s">
        <v>225</v>
      </c>
      <c r="B220" s="18">
        <v>3100</v>
      </c>
      <c r="C220" s="24">
        <v>352</v>
      </c>
      <c r="D2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4.500259612268839E-5</v>
      </c>
      <c r="E220" s="18">
        <v>2737</v>
      </c>
      <c r="F2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2.1183873472687312E-4</v>
      </c>
      <c r="G220" s="23">
        <v>1333</v>
      </c>
      <c r="H220" s="23">
        <v>866</v>
      </c>
      <c r="I220" s="23">
        <v>336</v>
      </c>
      <c r="J220" s="19">
        <f>SUM(Table1[[#This Row],[Estimate; Total: - Speak Spanish: - Speak English "very well"]:[Estimate; Total: - Speak Spanish: - Speak English "not well"]])</f>
        <v>2535</v>
      </c>
      <c r="K2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2.2261979659293061E-4</v>
      </c>
      <c r="L220" s="24">
        <v>202</v>
      </c>
      <c r="M2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1.141224391013171E-4</v>
      </c>
    </row>
    <row r="221" spans="1:13" ht="15.6" x14ac:dyDescent="0.3">
      <c r="A221" s="22" t="s">
        <v>226</v>
      </c>
      <c r="B221" s="18">
        <v>3164</v>
      </c>
      <c r="C221" s="24">
        <v>244</v>
      </c>
      <c r="D2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5.8253329499657498E-5</v>
      </c>
      <c r="E221" s="18">
        <v>2920</v>
      </c>
      <c r="F2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3.1583518682747768E-4</v>
      </c>
      <c r="G221" s="23">
        <v>896</v>
      </c>
      <c r="H221" s="23">
        <v>731</v>
      </c>
      <c r="I221" s="23">
        <v>865</v>
      </c>
      <c r="J221" s="19">
        <f>SUM(Table1[[#This Row],[Estimate; Total: - Speak Spanish: - Speak English "very well"]:[Estimate; Total: - Speak Spanish: - Speak English "not well"]])</f>
        <v>2492</v>
      </c>
      <c r="K2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2.9459463857905955E-4</v>
      </c>
      <c r="L221" s="24">
        <v>428</v>
      </c>
      <c r="M2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5.083531148087515E-4</v>
      </c>
    </row>
    <row r="222" spans="1:13" ht="15.6" x14ac:dyDescent="0.3">
      <c r="A222" s="22" t="s">
        <v>227</v>
      </c>
      <c r="B222" s="18">
        <v>1830</v>
      </c>
      <c r="C222" s="24">
        <v>303</v>
      </c>
      <c r="D2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3.2805022993527555E-6</v>
      </c>
      <c r="E222" s="18">
        <v>1527</v>
      </c>
      <c r="F2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3.1847910441090487E-5</v>
      </c>
      <c r="G222" s="23">
        <v>803</v>
      </c>
      <c r="H222" s="23">
        <v>250</v>
      </c>
      <c r="I222" s="23">
        <v>304</v>
      </c>
      <c r="J222" s="19">
        <f>SUM(Table1[[#This Row],[Estimate; Total: - Speak Spanish: - Speak English "very well"]:[Estimate; Total: - Speak Spanish: - Speak English "not well"]])</f>
        <v>1357</v>
      </c>
      <c r="K2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2.9033286429806392E-5</v>
      </c>
      <c r="L222" s="24">
        <v>170</v>
      </c>
      <c r="M2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5.735881422574713E-5</v>
      </c>
    </row>
    <row r="223" spans="1:13" ht="15.6" x14ac:dyDescent="0.3">
      <c r="A223" s="22" t="s">
        <v>228</v>
      </c>
      <c r="B223" s="18">
        <v>4072</v>
      </c>
      <c r="C223" s="24">
        <v>239</v>
      </c>
      <c r="D2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2.5945312708288608E-5</v>
      </c>
      <c r="E223" s="18">
        <v>3833</v>
      </c>
      <c r="F2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4.1325453136118752E-4</v>
      </c>
      <c r="G223" s="23">
        <v>1564</v>
      </c>
      <c r="H223" s="23">
        <v>824</v>
      </c>
      <c r="I223" s="23">
        <v>1132</v>
      </c>
      <c r="J223" s="19">
        <f>SUM(Table1[[#This Row],[Estimate; Total: - Speak Spanish: - Speak English "very well"]:[Estimate; Total: - Speak Spanish: - Speak English "not well"]])</f>
        <v>3520</v>
      </c>
      <c r="K2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4.2371297957912032E-4</v>
      </c>
      <c r="L223" s="24">
        <v>313</v>
      </c>
      <c r="M2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3.184623086149688E-4</v>
      </c>
    </row>
    <row r="224" spans="1:13" ht="15.6" x14ac:dyDescent="0.3">
      <c r="A224" s="22" t="s">
        <v>229</v>
      </c>
      <c r="B224" s="18">
        <v>2737</v>
      </c>
      <c r="C224" s="24">
        <v>136</v>
      </c>
      <c r="D2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6.5339313019058026E-5</v>
      </c>
      <c r="E224" s="18">
        <v>2601</v>
      </c>
      <c r="F2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3.4400165687851521E-4</v>
      </c>
      <c r="G224" s="23">
        <v>673</v>
      </c>
      <c r="H224" s="23">
        <v>520</v>
      </c>
      <c r="I224" s="23">
        <v>1108</v>
      </c>
      <c r="J224" s="19">
        <f>SUM(Table1[[#This Row],[Estimate; Total: - Speak Spanish: - Speak English "very well"]:[Estimate; Total: - Speak Spanish: - Speak English "not well"]])</f>
        <v>2301</v>
      </c>
      <c r="K2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3.3759993146843733E-4</v>
      </c>
      <c r="L224" s="24">
        <v>300</v>
      </c>
      <c r="M2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4.0202496668385651E-4</v>
      </c>
    </row>
    <row r="225" spans="1:13" ht="15.6" x14ac:dyDescent="0.3">
      <c r="A225" s="22" t="s">
        <v>230</v>
      </c>
      <c r="B225" s="18">
        <v>2173</v>
      </c>
      <c r="C225" s="24">
        <v>240</v>
      </c>
      <c r="D2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9.6417568754316276E-5</v>
      </c>
      <c r="E225" s="18">
        <v>1933</v>
      </c>
      <c r="F2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2.194485068423225E-4</v>
      </c>
      <c r="G225" s="23">
        <v>698</v>
      </c>
      <c r="H225" s="23">
        <v>556</v>
      </c>
      <c r="I225" s="23">
        <v>560</v>
      </c>
      <c r="J225" s="19">
        <f>SUM(Table1[[#This Row],[Estimate; Total: - Speak Spanish: - Speak English "very well"]:[Estimate; Total: - Speak Spanish: - Speak English "not well"]])</f>
        <v>1814</v>
      </c>
      <c r="K2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2.3070860745558118E-4</v>
      </c>
      <c r="L225" s="24">
        <v>119</v>
      </c>
      <c r="M2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1.1739034838180947E-4</v>
      </c>
    </row>
    <row r="226" spans="1:13" ht="15.6" x14ac:dyDescent="0.3">
      <c r="A226" s="22" t="s">
        <v>231</v>
      </c>
      <c r="B226" s="18">
        <v>1160</v>
      </c>
      <c r="C226" s="24">
        <v>202</v>
      </c>
      <c r="D2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2.5133570447184936E-5</v>
      </c>
      <c r="E226" s="18">
        <v>949</v>
      </c>
      <c r="F2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3.4603009166016938E-5</v>
      </c>
      <c r="G226" s="23">
        <v>454</v>
      </c>
      <c r="H226" s="23">
        <v>275</v>
      </c>
      <c r="I226" s="23">
        <v>186</v>
      </c>
      <c r="J226" s="19">
        <f>SUM(Table1[[#This Row],[Estimate; Total: - Speak Spanish: - Speak English "very well"]:[Estimate; Total: - Speak Spanish: - Speak English "not well"]])</f>
        <v>915</v>
      </c>
      <c r="K2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4.3894320174727588E-5</v>
      </c>
      <c r="L226" s="24">
        <v>34</v>
      </c>
      <c r="M2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4.9610633660259369E-5</v>
      </c>
    </row>
    <row r="227" spans="1:13" ht="15.6" x14ac:dyDescent="0.3">
      <c r="A227" s="22" t="s">
        <v>232</v>
      </c>
      <c r="B227" s="18">
        <v>2694</v>
      </c>
      <c r="C227" s="24">
        <v>229</v>
      </c>
      <c r="D2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7.7432068109759328E-5</v>
      </c>
      <c r="E227" s="18">
        <v>2465</v>
      </c>
      <c r="F2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2.8094750020715183E-4</v>
      </c>
      <c r="G227" s="23">
        <v>1254</v>
      </c>
      <c r="H227" s="23">
        <v>369</v>
      </c>
      <c r="I227" s="23">
        <v>609</v>
      </c>
      <c r="J227" s="19">
        <f>SUM(Table1[[#This Row],[Estimate; Total: - Speak Spanish: - Speak English "very well"]:[Estimate; Total: - Speak Spanish: - Speak English "not well"]])</f>
        <v>2232</v>
      </c>
      <c r="K2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2.8278725694300024E-4</v>
      </c>
      <c r="L227" s="24">
        <v>233</v>
      </c>
      <c r="M2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2.6427249960769692E-4</v>
      </c>
    </row>
    <row r="228" spans="1:13" ht="15.6" x14ac:dyDescent="0.3">
      <c r="A228" s="22" t="s">
        <v>233</v>
      </c>
      <c r="B228" s="18">
        <v>2167</v>
      </c>
      <c r="C228" s="24">
        <v>361</v>
      </c>
      <c r="D2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9.4885986954914534E-5</v>
      </c>
      <c r="E228" s="18">
        <v>1791</v>
      </c>
      <c r="F2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1.249948132829213E-4</v>
      </c>
      <c r="G228" s="23">
        <v>900</v>
      </c>
      <c r="H228" s="23">
        <v>429</v>
      </c>
      <c r="I228" s="23">
        <v>246</v>
      </c>
      <c r="J228" s="19">
        <f>SUM(Table1[[#This Row],[Estimate; Total: - Speak Spanish: - Speak English "very well"]:[Estimate; Total: - Speak Spanish: - Speak English "not well"]])</f>
        <v>1575</v>
      </c>
      <c r="K2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1.1913434639090908E-4</v>
      </c>
      <c r="L228" s="24">
        <v>216</v>
      </c>
      <c r="M2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1.7811231900159201E-4</v>
      </c>
    </row>
    <row r="229" spans="1:13" ht="15.6" x14ac:dyDescent="0.3">
      <c r="A229" s="22" t="s">
        <v>234</v>
      </c>
      <c r="B229" s="18">
        <v>1668</v>
      </c>
      <c r="C229" s="24">
        <v>101</v>
      </c>
      <c r="D2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1.066183786894003E-4</v>
      </c>
      <c r="E229" s="18">
        <v>1567</v>
      </c>
      <c r="F2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4.9728424673518379E-5</v>
      </c>
      <c r="G229" s="23">
        <v>866</v>
      </c>
      <c r="H229" s="23">
        <v>335</v>
      </c>
      <c r="I229" s="23">
        <v>333</v>
      </c>
      <c r="J229" s="19">
        <f>SUM(Table1[[#This Row],[Estimate; Total: - Speak Spanish: - Speak English "very well"]:[Estimate; Total: - Speak Spanish: - Speak English "not well"]])</f>
        <v>1534</v>
      </c>
      <c r="K2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6.8636093343155184E-5</v>
      </c>
      <c r="L229" s="24">
        <v>33</v>
      </c>
      <c r="M2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1.2164498587420672E-4</v>
      </c>
    </row>
    <row r="230" spans="1:13" ht="15.6" x14ac:dyDescent="0.3">
      <c r="A230" s="22" t="s">
        <v>235</v>
      </c>
      <c r="B230" s="18">
        <v>1688</v>
      </c>
      <c r="C230" s="24">
        <v>125</v>
      </c>
      <c r="D2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9.0298142801602705E-5</v>
      </c>
      <c r="E230" s="18">
        <v>1563</v>
      </c>
      <c r="F2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5.0971375263580163E-5</v>
      </c>
      <c r="G230" s="23">
        <v>654</v>
      </c>
      <c r="H230" s="23">
        <v>410</v>
      </c>
      <c r="I230" s="23">
        <v>356</v>
      </c>
      <c r="J230" s="19">
        <f>SUM(Table1[[#This Row],[Estimate; Total: - Speak Spanish: - Speak English "very well"]:[Estimate; Total: - Speak Spanish: - Speak English "not well"]])</f>
        <v>1420</v>
      </c>
      <c r="K2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5.2868286511521616E-5</v>
      </c>
      <c r="L230" s="24">
        <v>143</v>
      </c>
      <c r="M2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3.3778343391379853E-5</v>
      </c>
    </row>
    <row r="231" spans="1:13" ht="15.6" x14ac:dyDescent="0.3">
      <c r="A231" s="22" t="s">
        <v>236</v>
      </c>
      <c r="B231" s="18">
        <v>2281</v>
      </c>
      <c r="C231" s="24">
        <v>190</v>
      </c>
      <c r="D2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2.8363145407582892E-5</v>
      </c>
      <c r="E231" s="18">
        <v>2026</v>
      </c>
      <c r="F2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1.3782845111230503E-4</v>
      </c>
      <c r="G231" s="23">
        <v>740</v>
      </c>
      <c r="H231" s="23">
        <v>426</v>
      </c>
      <c r="I231" s="23">
        <v>703</v>
      </c>
      <c r="J231" s="19">
        <f>SUM(Table1[[#This Row],[Estimate; Total: - Speak Spanish: - Speak English "very well"]:[Estimate; Total: - Speak Spanish: - Speak English "not well"]])</f>
        <v>1869</v>
      </c>
      <c r="K2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1.4465719944688337E-4</v>
      </c>
      <c r="L231" s="24">
        <v>157</v>
      </c>
      <c r="M2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7.5934734212765938E-5</v>
      </c>
    </row>
    <row r="232" spans="1:13" ht="15.6" x14ac:dyDescent="0.3">
      <c r="A232" s="22" t="s">
        <v>237</v>
      </c>
      <c r="B232" s="18">
        <v>1869</v>
      </c>
      <c r="C232" s="24">
        <v>211</v>
      </c>
      <c r="D2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1.8995474048509977E-5</v>
      </c>
      <c r="E232" s="18">
        <v>1658</v>
      </c>
      <c r="F2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8.3419878047047446E-5</v>
      </c>
      <c r="G232" s="23">
        <v>550</v>
      </c>
      <c r="H232" s="23">
        <v>494</v>
      </c>
      <c r="I232" s="23">
        <v>357</v>
      </c>
      <c r="J232" s="19">
        <f>SUM(Table1[[#This Row],[Estimate; Total: - Speak Spanish: - Speak English "very well"]:[Estimate; Total: - Speak Spanish: - Speak English "not well"]])</f>
        <v>1401</v>
      </c>
      <c r="K2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6.9205486670852705E-5</v>
      </c>
      <c r="L232" s="24">
        <v>257</v>
      </c>
      <c r="M2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2.1225483763730632E-4</v>
      </c>
    </row>
    <row r="233" spans="1:13" ht="15.6" x14ac:dyDescent="0.3">
      <c r="A233" s="22" t="s">
        <v>238</v>
      </c>
      <c r="B233" s="18">
        <v>2491</v>
      </c>
      <c r="C233" s="24">
        <v>84</v>
      </c>
      <c r="D2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7.3494811999942936E-5</v>
      </c>
      <c r="E233" s="18">
        <v>2407</v>
      </c>
      <c r="F2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2.0970984311700222E-4</v>
      </c>
      <c r="G233" s="23">
        <v>1052</v>
      </c>
      <c r="H233" s="23">
        <v>553</v>
      </c>
      <c r="I233" s="23">
        <v>571</v>
      </c>
      <c r="J233" s="19">
        <f>SUM(Table1[[#This Row],[Estimate; Total: - Speak Spanish: - Speak English "very well"]:[Estimate; Total: - Speak Spanish: - Speak English "not well"]])</f>
        <v>2176</v>
      </c>
      <c r="K2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2.1096972794755581E-4</v>
      </c>
      <c r="L233" s="24">
        <v>231</v>
      </c>
      <c r="M2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1.9829062670900438E-4</v>
      </c>
    </row>
    <row r="234" spans="1:13" ht="15.6" x14ac:dyDescent="0.3">
      <c r="A234" s="22" t="s">
        <v>239</v>
      </c>
      <c r="B234" s="18">
        <v>2021</v>
      </c>
      <c r="C234" s="24">
        <v>74</v>
      </c>
      <c r="D2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2.8943400188236896E-5</v>
      </c>
      <c r="E234" s="18">
        <v>1937</v>
      </c>
      <c r="F2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1.9508774428637853E-4</v>
      </c>
      <c r="G234" s="23">
        <v>929</v>
      </c>
      <c r="H234" s="23">
        <v>375</v>
      </c>
      <c r="I234" s="23">
        <v>538</v>
      </c>
      <c r="J234" s="19">
        <f>SUM(Table1[[#This Row],[Estimate; Total: - Speak Spanish: - Speak English "very well"]:[Estimate; Total: - Speak Spanish: - Speak English "not well"]])</f>
        <v>1842</v>
      </c>
      <c r="K2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2.1010716492559134E-4</v>
      </c>
      <c r="L234" s="24">
        <v>95</v>
      </c>
      <c r="M2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5.8956242070762804E-5</v>
      </c>
    </row>
    <row r="235" spans="1:13" ht="15.6" x14ac:dyDescent="0.3">
      <c r="A235" s="22" t="s">
        <v>240</v>
      </c>
      <c r="B235" s="18">
        <v>2802</v>
      </c>
      <c r="C235" s="24">
        <v>151</v>
      </c>
      <c r="D2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3.6806684090821086E-5</v>
      </c>
      <c r="E235" s="18">
        <v>2651</v>
      </c>
      <c r="F2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2.3971806301149528E-4</v>
      </c>
      <c r="G235" s="23">
        <v>962</v>
      </c>
      <c r="H235" s="23">
        <v>698</v>
      </c>
      <c r="I235" s="23">
        <v>611</v>
      </c>
      <c r="J235" s="19">
        <f>SUM(Table1[[#This Row],[Estimate; Total: - Speak Spanish: - Speak English "very well"]:[Estimate; Total: - Speak Spanish: - Speak English "not well"]])</f>
        <v>2271</v>
      </c>
      <c r="K2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2.2175497501442914E-4</v>
      </c>
      <c r="L235" s="24">
        <v>380</v>
      </c>
      <c r="M2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4.0253007901480187E-4</v>
      </c>
    </row>
    <row r="236" spans="1:13" ht="15.6" x14ac:dyDescent="0.3">
      <c r="A236" s="22" t="s">
        <v>241</v>
      </c>
      <c r="B236" s="18">
        <v>2057</v>
      </c>
      <c r="C236" s="24">
        <v>136</v>
      </c>
      <c r="D2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5.4359580048732149E-5</v>
      </c>
      <c r="E236" s="18">
        <v>1907</v>
      </c>
      <c r="F2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1.2799266193573111E-4</v>
      </c>
      <c r="G236" s="23">
        <v>592</v>
      </c>
      <c r="H236" s="23">
        <v>618</v>
      </c>
      <c r="I236" s="23">
        <v>567</v>
      </c>
      <c r="J236" s="19">
        <f>SUM(Table1[[#This Row],[Estimate; Total: - Speak Spanish: - Speak English "very well"]:[Estimate; Total: - Speak Spanish: - Speak English "not well"]])</f>
        <v>1777</v>
      </c>
      <c r="K2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1.3715972217543309E-4</v>
      </c>
      <c r="L236" s="24">
        <v>130</v>
      </c>
      <c r="M2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4.4905190633836602E-5</v>
      </c>
    </row>
    <row r="237" spans="1:13" ht="15.6" x14ac:dyDescent="0.3">
      <c r="A237" s="22" t="s">
        <v>242</v>
      </c>
      <c r="B237" s="18">
        <v>1573</v>
      </c>
      <c r="C237" s="24">
        <v>286</v>
      </c>
      <c r="D2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9.9470175167449496E-6</v>
      </c>
      <c r="E237" s="18">
        <v>1287</v>
      </c>
      <c r="F2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1.5494885445659811E-5</v>
      </c>
      <c r="G237" s="23">
        <v>619</v>
      </c>
      <c r="H237" s="23">
        <v>300</v>
      </c>
      <c r="I237" s="23">
        <v>237</v>
      </c>
      <c r="J237" s="19">
        <f>SUM(Table1[[#This Row],[Estimate; Total: - Speak Spanish: - Speak English "very well"]:[Estimate; Total: - Speak Spanish: - Speak English "not well"]])</f>
        <v>1156</v>
      </c>
      <c r="K2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1.501496578760854E-5</v>
      </c>
      <c r="L237" s="24">
        <v>131</v>
      </c>
      <c r="M2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1.9844732591078656E-5</v>
      </c>
    </row>
    <row r="238" spans="1:13" ht="15.6" x14ac:dyDescent="0.3">
      <c r="A238" s="22" t="s">
        <v>243</v>
      </c>
      <c r="B238" s="18">
        <v>2921</v>
      </c>
      <c r="C238" s="24">
        <v>138</v>
      </c>
      <c r="D2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1.3335388564767744E-5</v>
      </c>
      <c r="E238" s="18">
        <v>2783</v>
      </c>
      <c r="F2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2.8937388936119498E-4</v>
      </c>
      <c r="G238" s="23">
        <v>1087</v>
      </c>
      <c r="H238" s="23">
        <v>686</v>
      </c>
      <c r="I238" s="23">
        <v>764</v>
      </c>
      <c r="J238" s="19">
        <f>SUM(Table1[[#This Row],[Estimate; Total: - Speak Spanish: - Speak English "very well"]:[Estimate; Total: - Speak Spanish: - Speak English "not well"]])</f>
        <v>2537</v>
      </c>
      <c r="K2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2.9407945749505978E-4</v>
      </c>
      <c r="L238" s="24">
        <v>246</v>
      </c>
      <c r="M2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2.4672403793027289E-4</v>
      </c>
    </row>
    <row r="239" spans="1:13" ht="15.6" x14ac:dyDescent="0.3">
      <c r="A239" s="22" t="s">
        <v>244</v>
      </c>
      <c r="B239" s="18">
        <v>4070</v>
      </c>
      <c r="C239" s="24">
        <v>272</v>
      </c>
      <c r="D2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9.8570553863279621E-5</v>
      </c>
      <c r="E239" s="18">
        <v>3789</v>
      </c>
      <c r="F2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4.5980565375889948E-4</v>
      </c>
      <c r="G239" s="23">
        <v>1667</v>
      </c>
      <c r="H239" s="23">
        <v>739</v>
      </c>
      <c r="I239" s="23">
        <v>915</v>
      </c>
      <c r="J239" s="19">
        <f>SUM(Table1[[#This Row],[Estimate; Total: - Speak Spanish: - Speak English "very well"]:[Estimate; Total: - Speak Spanish: - Speak English "not well"]])</f>
        <v>3321</v>
      </c>
      <c r="K2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4.4570700815803219E-4</v>
      </c>
      <c r="L239" s="24">
        <v>468</v>
      </c>
      <c r="M2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5.8759152852432169E-4</v>
      </c>
    </row>
    <row r="240" spans="1:13" ht="15.6" x14ac:dyDescent="0.3">
      <c r="A240" s="22" t="s">
        <v>245</v>
      </c>
      <c r="B240" s="18">
        <v>1224</v>
      </c>
      <c r="C240" s="24">
        <v>117</v>
      </c>
      <c r="D2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7.8185808641957985E-5</v>
      </c>
      <c r="E240" s="18">
        <v>1107</v>
      </c>
      <c r="F2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4.6428718747796086E-6</v>
      </c>
      <c r="G240" s="23">
        <v>479</v>
      </c>
      <c r="H240" s="23">
        <v>301</v>
      </c>
      <c r="I240" s="23">
        <v>291</v>
      </c>
      <c r="J240" s="19">
        <f>SUM(Table1[[#This Row],[Estimate; Total: - Speak Spanish: - Speak English "very well"]:[Estimate; Total: - Speak Spanish: - Speak English "not well"]])</f>
        <v>1071</v>
      </c>
      <c r="K2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1.6045166630141149E-5</v>
      </c>
      <c r="L240" s="24">
        <v>36</v>
      </c>
      <c r="M2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9.8704091436180536E-5</v>
      </c>
    </row>
    <row r="241" spans="1:13" ht="15.6" x14ac:dyDescent="0.3">
      <c r="A241" s="22" t="s">
        <v>246</v>
      </c>
      <c r="B241" s="18">
        <v>3569</v>
      </c>
      <c r="C241" s="24">
        <v>134</v>
      </c>
      <c r="D2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2.8598981409036774E-5</v>
      </c>
      <c r="E241" s="18">
        <v>3422</v>
      </c>
      <c r="F2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3.6520811740497957E-4</v>
      </c>
      <c r="G241" s="23">
        <v>1828</v>
      </c>
      <c r="H241" s="23">
        <v>485</v>
      </c>
      <c r="I241" s="23">
        <v>793</v>
      </c>
      <c r="J241" s="19">
        <f>SUM(Table1[[#This Row],[Estimate; Total: - Speak Spanish: - Speak English "very well"]:[Estimate; Total: - Speak Spanish: - Speak English "not well"]])</f>
        <v>3106</v>
      </c>
      <c r="K2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3.6891143651090151E-4</v>
      </c>
      <c r="L241" s="24">
        <v>316</v>
      </c>
      <c r="M2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3.3164234911184468E-4</v>
      </c>
    </row>
    <row r="242" spans="1:13" ht="15.6" x14ac:dyDescent="0.3">
      <c r="A242" s="22" t="s">
        <v>247</v>
      </c>
      <c r="B242" s="18">
        <v>2488</v>
      </c>
      <c r="C242" s="24">
        <v>78</v>
      </c>
      <c r="D2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3.4610733206986108E-5</v>
      </c>
      <c r="E242" s="18">
        <v>2410</v>
      </c>
      <c r="F2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3.2186226037422979E-4</v>
      </c>
      <c r="G242" s="23">
        <v>1097</v>
      </c>
      <c r="H242" s="23">
        <v>412</v>
      </c>
      <c r="I242" s="23">
        <v>638</v>
      </c>
      <c r="J242" s="19">
        <f>SUM(Table1[[#This Row],[Estimate; Total: - Speak Spanish: - Speak English "very well"]:[Estimate; Total: - Speak Spanish: - Speak English "not well"]])</f>
        <v>2147</v>
      </c>
      <c r="K2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3.1823731115695748E-4</v>
      </c>
      <c r="L242" s="24">
        <v>263</v>
      </c>
      <c r="M2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3.5471770761526662E-4</v>
      </c>
    </row>
    <row r="243" spans="1:13" ht="15.6" x14ac:dyDescent="0.3">
      <c r="A243" s="22" t="s">
        <v>248</v>
      </c>
      <c r="B243" s="18">
        <v>1085</v>
      </c>
      <c r="C243" s="24">
        <v>275</v>
      </c>
      <c r="D2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2.407303319414316E-4</v>
      </c>
      <c r="E243" s="18">
        <v>810</v>
      </c>
      <c r="F2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2.9472231120178876E-4</v>
      </c>
      <c r="G243" s="23">
        <v>454</v>
      </c>
      <c r="H243" s="23">
        <v>225</v>
      </c>
      <c r="I243" s="23">
        <v>98</v>
      </c>
      <c r="J243" s="19">
        <f>SUM(Table1[[#This Row],[Estimate; Total: - Speak Spanish: - Speak English "very well"]:[Estimate; Total: - Speak Spanish: - Speak English "not well"]])</f>
        <v>777</v>
      </c>
      <c r="K2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2.8740515917121713E-4</v>
      </c>
      <c r="L243" s="24">
        <v>33</v>
      </c>
      <c r="M2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3.6104277200978705E-4</v>
      </c>
    </row>
    <row r="244" spans="1:13" ht="15.6" x14ac:dyDescent="0.3">
      <c r="A244" s="22" t="s">
        <v>249</v>
      </c>
      <c r="B244" s="18">
        <v>1020</v>
      </c>
      <c r="C244" s="24">
        <v>417</v>
      </c>
      <c r="D2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1.8100759774722477E-4</v>
      </c>
      <c r="E244" s="18">
        <v>603</v>
      </c>
      <c r="F2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3.4964899822343472E-4</v>
      </c>
      <c r="G244" s="23">
        <v>522</v>
      </c>
      <c r="H244" s="23">
        <v>45</v>
      </c>
      <c r="I244" s="23">
        <v>26</v>
      </c>
      <c r="J244" s="19">
        <f>SUM(Table1[[#This Row],[Estimate; Total: - Speak Spanish: - Speak English "very well"]:[Estimate; Total: - Speak Spanish: - Speak English "not well"]])</f>
        <v>593</v>
      </c>
      <c r="K2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3.4195725863351607E-4</v>
      </c>
      <c r="L244" s="24">
        <v>10</v>
      </c>
      <c r="M2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4.1936460777851993E-4</v>
      </c>
    </row>
    <row r="245" spans="1:13" ht="15.6" x14ac:dyDescent="0.3">
      <c r="A245" s="22" t="s">
        <v>250</v>
      </c>
      <c r="B245" s="18">
        <v>2117</v>
      </c>
      <c r="C245" s="24">
        <v>327</v>
      </c>
      <c r="D2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1.8573279877555593E-5</v>
      </c>
      <c r="E245" s="18">
        <v>1790</v>
      </c>
      <c r="F2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6.9116424624472987E-5</v>
      </c>
      <c r="G245" s="23">
        <v>987</v>
      </c>
      <c r="H245" s="23">
        <v>389</v>
      </c>
      <c r="I245" s="23">
        <v>222</v>
      </c>
      <c r="J245" s="19">
        <f>SUM(Table1[[#This Row],[Estimate; Total: - Speak Spanish: - Speak English "very well"]:[Estimate; Total: - Speak Spanish: - Speak English "not well"]])</f>
        <v>1598</v>
      </c>
      <c r="K2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6.6938722166347069E-5</v>
      </c>
      <c r="L245" s="24">
        <v>192</v>
      </c>
      <c r="M2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8.885446340270236E-5</v>
      </c>
    </row>
    <row r="246" spans="1:13" ht="15.6" x14ac:dyDescent="0.3">
      <c r="A246" s="22" t="s">
        <v>251</v>
      </c>
      <c r="B246" s="18">
        <v>454</v>
      </c>
      <c r="C246" s="24">
        <v>130</v>
      </c>
      <c r="D2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3.4542158811936939E-4</v>
      </c>
      <c r="E246" s="18">
        <v>324</v>
      </c>
      <c r="F2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3.7912019969518458E-4</v>
      </c>
      <c r="G246" s="23">
        <v>248</v>
      </c>
      <c r="H246" s="23">
        <v>61</v>
      </c>
      <c r="I246" s="23">
        <v>15</v>
      </c>
      <c r="J246" s="19">
        <f>SUM(Table1[[#This Row],[Estimate; Total: - Speak Spanish: - Speak English "very well"]:[Estimate; Total: - Speak Spanish: - Speak English "not well"]])</f>
        <v>324</v>
      </c>
      <c r="K2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3.7415939732919097E-4</v>
      </c>
      <c r="L246" s="24">
        <v>0</v>
      </c>
      <c r="M2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4.2408341728523936E-4</v>
      </c>
    </row>
    <row r="247" spans="1:13" ht="15.6" x14ac:dyDescent="0.3">
      <c r="A247" s="22" t="s">
        <v>252</v>
      </c>
      <c r="B247" s="18">
        <v>744</v>
      </c>
      <c r="C247" s="24">
        <v>234</v>
      </c>
      <c r="D2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4.8926810959261987E-4</v>
      </c>
      <c r="E247" s="18">
        <v>510</v>
      </c>
      <c r="F2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5.6008396699572922E-4</v>
      </c>
      <c r="G247" s="23">
        <v>455</v>
      </c>
      <c r="H247" s="23">
        <v>44</v>
      </c>
      <c r="I247" s="23">
        <v>4</v>
      </c>
      <c r="J247" s="19">
        <f>SUM(Table1[[#This Row],[Estimate; Total: - Speak Spanish: - Speak English "very well"]:[Estimate; Total: - Speak Spanish: - Speak English "not well"]])</f>
        <v>503</v>
      </c>
      <c r="K2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5.5335390197423426E-4</v>
      </c>
      <c r="L247" s="24">
        <v>7</v>
      </c>
      <c r="M2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6.2108324808603525E-4</v>
      </c>
    </row>
    <row r="248" spans="1:13" ht="15.6" x14ac:dyDescent="0.3">
      <c r="A248" s="22" t="s">
        <v>253</v>
      </c>
      <c r="B248" s="18">
        <v>609</v>
      </c>
      <c r="C248" s="24">
        <v>125</v>
      </c>
      <c r="D2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2.3080306663868688E-4</v>
      </c>
      <c r="E248" s="18">
        <v>458</v>
      </c>
      <c r="F2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2.4288032461366007E-4</v>
      </c>
      <c r="G248" s="23">
        <v>236</v>
      </c>
      <c r="H248" s="23">
        <v>208</v>
      </c>
      <c r="I248" s="23">
        <v>14</v>
      </c>
      <c r="J248" s="19">
        <f>SUM(Table1[[#This Row],[Estimate; Total: - Speak Spanish: - Speak English "very well"]:[Estimate; Total: - Speak Spanish: - Speak English "not well"]])</f>
        <v>458</v>
      </c>
      <c r="K2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2.358678323802494E-4</v>
      </c>
      <c r="L248" s="24">
        <v>0</v>
      </c>
      <c r="M2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3.0643944083663877E-4</v>
      </c>
    </row>
    <row r="249" spans="1:13" ht="15.6" x14ac:dyDescent="0.3">
      <c r="A249" s="22" t="s">
        <v>254</v>
      </c>
      <c r="B249" s="18">
        <v>838</v>
      </c>
      <c r="C249" s="24">
        <v>153</v>
      </c>
      <c r="D2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5.1721758472620001E-4</v>
      </c>
      <c r="E249" s="18">
        <v>685</v>
      </c>
      <c r="F2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5.1473538313588966E-4</v>
      </c>
      <c r="G249" s="23">
        <v>454</v>
      </c>
      <c r="H249" s="23">
        <v>139</v>
      </c>
      <c r="I249" s="23">
        <v>92</v>
      </c>
      <c r="J249" s="19">
        <f>SUM(Table1[[#This Row],[Estimate; Total: - Speak Spanish: - Speak English "very well"]:[Estimate; Total: - Speak Spanish: - Speak English "not well"]])</f>
        <v>685</v>
      </c>
      <c r="K2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5.0424726702260074E-4</v>
      </c>
      <c r="L249" s="24">
        <v>0</v>
      </c>
      <c r="M2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6.0979650674449317E-4</v>
      </c>
    </row>
    <row r="250" spans="1:13" ht="15.6" x14ac:dyDescent="0.3">
      <c r="A250" s="22" t="s">
        <v>255</v>
      </c>
      <c r="B250" s="18">
        <v>249</v>
      </c>
      <c r="C250" s="24">
        <v>100</v>
      </c>
      <c r="D2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4.2753359769915201E-4</v>
      </c>
      <c r="E250" s="18">
        <v>149</v>
      </c>
      <c r="F2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4.6736516798060563E-4</v>
      </c>
      <c r="G250" s="23">
        <v>65</v>
      </c>
      <c r="H250" s="23">
        <v>10</v>
      </c>
      <c r="I250" s="23">
        <v>74</v>
      </c>
      <c r="J250" s="19">
        <f>SUM(Table1[[#This Row],[Estimate; Total: - Speak Spanish: - Speak English "very well"]:[Estimate; Total: - Speak Spanish: - Speak English "not well"]])</f>
        <v>149</v>
      </c>
      <c r="K2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4.6508381133698515E-4</v>
      </c>
      <c r="L250" s="24">
        <v>0</v>
      </c>
      <c r="M2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4.8804269705751354E-4</v>
      </c>
    </row>
    <row r="251" spans="1:13" ht="15.6" x14ac:dyDescent="0.3">
      <c r="A251" s="22" t="s">
        <v>256</v>
      </c>
      <c r="B251" s="18">
        <v>3410</v>
      </c>
      <c r="C251" s="24">
        <v>401</v>
      </c>
      <c r="D2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6.4634336289736555E-5</v>
      </c>
      <c r="E251" s="18">
        <v>3009</v>
      </c>
      <c r="F2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2.3956791492590104E-4</v>
      </c>
      <c r="G251" s="23">
        <v>1575</v>
      </c>
      <c r="H251" s="23">
        <v>751</v>
      </c>
      <c r="I251" s="23">
        <v>595</v>
      </c>
      <c r="J251" s="19">
        <f>SUM(Table1[[#This Row],[Estimate; Total: - Speak Spanish: - Speak English "very well"]:[Estimate; Total: - Speak Spanish: - Speak English "not well"]])</f>
        <v>2921</v>
      </c>
      <c r="K2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2.720794598738714E-4</v>
      </c>
      <c r="L251" s="24">
        <v>88</v>
      </c>
      <c r="M2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5.5106930358256523E-5</v>
      </c>
    </row>
    <row r="252" spans="1:13" ht="15.6" x14ac:dyDescent="0.3">
      <c r="A252" s="22" t="s">
        <v>257</v>
      </c>
      <c r="B252" s="18">
        <v>3383</v>
      </c>
      <c r="C252" s="24">
        <v>423</v>
      </c>
      <c r="D2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1.0954068116861515E-4</v>
      </c>
      <c r="E252" s="18">
        <v>2948</v>
      </c>
      <c r="F2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2.6269696080707174E-4</v>
      </c>
      <c r="G252" s="23">
        <v>1532</v>
      </c>
      <c r="H252" s="23">
        <v>488</v>
      </c>
      <c r="I252" s="23">
        <v>671</v>
      </c>
      <c r="J252" s="19">
        <f>SUM(Table1[[#This Row],[Estimate; Total: - Speak Spanish: - Speak English "very well"]:[Estimate; Total: - Speak Spanish: - Speak English "not well"]])</f>
        <v>2691</v>
      </c>
      <c r="K2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2.6823391218436991E-4</v>
      </c>
      <c r="L252" s="24">
        <v>257</v>
      </c>
      <c r="M2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2.1251170221470503E-4</v>
      </c>
    </row>
    <row r="253" spans="1:13" ht="15.6" x14ac:dyDescent="0.3">
      <c r="A253" s="22" t="s">
        <v>258</v>
      </c>
      <c r="B253" s="18">
        <v>1122</v>
      </c>
      <c r="C253" s="24">
        <v>109</v>
      </c>
      <c r="D2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2.0221170050361968E-4</v>
      </c>
      <c r="E253" s="18">
        <v>1013</v>
      </c>
      <c r="F2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1.2758717615384633E-4</v>
      </c>
      <c r="G253" s="23">
        <v>628</v>
      </c>
      <c r="H253" s="23">
        <v>175</v>
      </c>
      <c r="I253" s="23">
        <v>85</v>
      </c>
      <c r="J253" s="19">
        <f>SUM(Table1[[#This Row],[Estimate; Total: - Speak Spanish: - Speak English "very well"]:[Estimate; Total: - Speak Spanish: - Speak English "not well"]])</f>
        <v>888</v>
      </c>
      <c r="K2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1.313378233691382E-4</v>
      </c>
      <c r="L253" s="24">
        <v>125</v>
      </c>
      <c r="M2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9.3592440140829498E-5</v>
      </c>
    </row>
    <row r="254" spans="1:13" ht="15.6" x14ac:dyDescent="0.3">
      <c r="A254" s="22" t="s">
        <v>259</v>
      </c>
      <c r="B254" s="18">
        <v>1125</v>
      </c>
      <c r="C254" s="24">
        <v>207</v>
      </c>
      <c r="D2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8.5118253217719871E-5</v>
      </c>
      <c r="E254" s="18">
        <v>918</v>
      </c>
      <c r="F2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8.2976305717706264E-5</v>
      </c>
      <c r="G254" s="23">
        <v>595</v>
      </c>
      <c r="H254" s="23">
        <v>129</v>
      </c>
      <c r="I254" s="23">
        <v>182</v>
      </c>
      <c r="J254" s="19">
        <f>SUM(Table1[[#This Row],[Estimate; Total: - Speak Spanish: - Speak English "very well"]:[Estimate; Total: - Speak Spanish: - Speak English "not well"]])</f>
        <v>906</v>
      </c>
      <c r="K2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7.076973679020777E-5</v>
      </c>
      <c r="L254" s="24">
        <v>12</v>
      </c>
      <c r="M2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1.936129677378414E-4</v>
      </c>
    </row>
    <row r="255" spans="1:13" ht="15.6" x14ac:dyDescent="0.3">
      <c r="A255" s="22" t="s">
        <v>260</v>
      </c>
      <c r="B255" s="18">
        <v>2744</v>
      </c>
      <c r="C255" s="24">
        <v>343</v>
      </c>
      <c r="D2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5.522551640175602E-5</v>
      </c>
      <c r="E255" s="18">
        <v>2401</v>
      </c>
      <c r="F2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1.8087895200295128E-4</v>
      </c>
      <c r="G255" s="23">
        <v>1291</v>
      </c>
      <c r="H255" s="23">
        <v>437</v>
      </c>
      <c r="I255" s="23">
        <v>436</v>
      </c>
      <c r="J255" s="19">
        <f>SUM(Table1[[#This Row],[Estimate; Total: - Speak Spanish: - Speak English "very well"]:[Estimate; Total: - Speak Spanish: - Speak English "not well"]])</f>
        <v>2164</v>
      </c>
      <c r="K2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1.8112245123494853E-4</v>
      </c>
      <c r="L255" s="24">
        <v>237</v>
      </c>
      <c r="M2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1.7867194834839047E-4</v>
      </c>
    </row>
    <row r="256" spans="1:13" ht="15.6" x14ac:dyDescent="0.3">
      <c r="A256" s="22" t="s">
        <v>261</v>
      </c>
      <c r="B256" s="18">
        <v>2445</v>
      </c>
      <c r="C256" s="24">
        <v>435</v>
      </c>
      <c r="D2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1.1487296358155105E-5</v>
      </c>
      <c r="E256" s="18">
        <v>2006</v>
      </c>
      <c r="F2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2.6656092191411958E-5</v>
      </c>
      <c r="G256" s="23">
        <v>1325</v>
      </c>
      <c r="H256" s="23">
        <v>412</v>
      </c>
      <c r="I256" s="23">
        <v>224</v>
      </c>
      <c r="J256" s="19">
        <f>SUM(Table1[[#This Row],[Estimate; Total: - Speak Spanish: - Speak English "very well"]:[Estimate; Total: - Speak Spanish: - Speak English "not well"]])</f>
        <v>1961</v>
      </c>
      <c r="K2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5.0436304068451844E-5</v>
      </c>
      <c r="L256" s="24">
        <v>45</v>
      </c>
      <c r="M2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1.8888058153189197E-4</v>
      </c>
    </row>
    <row r="257" spans="1:13" ht="15.6" x14ac:dyDescent="0.3">
      <c r="A257" s="22" t="s">
        <v>262</v>
      </c>
      <c r="B257" s="18">
        <v>2527</v>
      </c>
      <c r="C257" s="24">
        <v>291</v>
      </c>
      <c r="D2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8.9259629320016164E-5</v>
      </c>
      <c r="E257" s="18">
        <v>2236</v>
      </c>
      <c r="F2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4.4960603063702901E-5</v>
      </c>
      <c r="G257" s="23">
        <v>1255</v>
      </c>
      <c r="H257" s="23">
        <v>523</v>
      </c>
      <c r="I257" s="23">
        <v>278</v>
      </c>
      <c r="J257" s="19">
        <f>SUM(Table1[[#This Row],[Estimate; Total: - Speak Spanish: - Speak English "very well"]:[Estimate; Total: - Speak Spanish: - Speak English "not well"]])</f>
        <v>2056</v>
      </c>
      <c r="K2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5.1460697194174868E-5</v>
      </c>
      <c r="L257" s="24">
        <v>180</v>
      </c>
      <c r="M2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1.3954291177546046E-5</v>
      </c>
    </row>
    <row r="258" spans="1:13" ht="15.6" x14ac:dyDescent="0.3">
      <c r="A258" s="22" t="s">
        <v>263</v>
      </c>
      <c r="B258" s="18">
        <v>1423</v>
      </c>
      <c r="C258" s="24">
        <v>220</v>
      </c>
      <c r="D2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6.0555872770217919E-5</v>
      </c>
      <c r="E258" s="18">
        <v>1203</v>
      </c>
      <c r="F2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2.6729129751094954E-5</v>
      </c>
      <c r="G258" s="23">
        <v>481</v>
      </c>
      <c r="H258" s="23">
        <v>315</v>
      </c>
      <c r="I258" s="23">
        <v>329</v>
      </c>
      <c r="J258" s="19">
        <f>SUM(Table1[[#This Row],[Estimate; Total: - Speak Spanish: - Speak English "very well"]:[Estimate; Total: - Speak Spanish: - Speak English "not well"]])</f>
        <v>1125</v>
      </c>
      <c r="K2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2.0328599844556417E-5</v>
      </c>
      <c r="L258" s="24">
        <v>78</v>
      </c>
      <c r="M2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8.4741603872649023E-5</v>
      </c>
    </row>
    <row r="259" spans="1:13" ht="15.6" x14ac:dyDescent="0.3">
      <c r="A259" s="22" t="s">
        <v>264</v>
      </c>
      <c r="B259" s="18">
        <v>1698</v>
      </c>
      <c r="C259" s="24">
        <v>233</v>
      </c>
      <c r="D2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2.9828742465147387E-5</v>
      </c>
      <c r="E259" s="18">
        <v>1465</v>
      </c>
      <c r="F2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3.2490962725642759E-5</v>
      </c>
      <c r="G259" s="23">
        <v>676</v>
      </c>
      <c r="H259" s="23">
        <v>301</v>
      </c>
      <c r="I259" s="23">
        <v>290</v>
      </c>
      <c r="J259" s="19">
        <f>SUM(Table1[[#This Row],[Estimate; Total: - Speak Spanish: - Speak English "very well"]:[Estimate; Total: - Speak Spanish: - Speak English "not well"]])</f>
        <v>1267</v>
      </c>
      <c r="K2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2.4412627895034736E-5</v>
      </c>
      <c r="L259" s="24">
        <v>198</v>
      </c>
      <c r="M2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1.0571055503270257E-4</v>
      </c>
    </row>
    <row r="260" spans="1:13" ht="15.6" x14ac:dyDescent="0.3">
      <c r="A260" s="22" t="s">
        <v>265</v>
      </c>
      <c r="B260" s="18">
        <v>3257</v>
      </c>
      <c r="C260" s="24">
        <v>315</v>
      </c>
      <c r="D2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4.3656831608767733E-5</v>
      </c>
      <c r="E260" s="18">
        <v>2942</v>
      </c>
      <c r="F2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1.7401662315912571E-4</v>
      </c>
      <c r="G260" s="23">
        <v>1272</v>
      </c>
      <c r="H260" s="23">
        <v>678</v>
      </c>
      <c r="I260" s="23">
        <v>664</v>
      </c>
      <c r="J260" s="19">
        <f>SUM(Table1[[#This Row],[Estimate; Total: - Speak Spanish: - Speak English "very well"]:[Estimate; Total: - Speak Spanish: - Speak English "not well"]])</f>
        <v>2614</v>
      </c>
      <c r="K2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1.6852156765038873E-4</v>
      </c>
      <c r="L260" s="24">
        <v>328</v>
      </c>
      <c r="M2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2.238221502251662E-4</v>
      </c>
    </row>
    <row r="261" spans="1:13" ht="15.6" x14ac:dyDescent="0.3">
      <c r="A261" s="22" t="s">
        <v>266</v>
      </c>
      <c r="B261" s="18">
        <v>2241</v>
      </c>
      <c r="C261" s="24">
        <v>412</v>
      </c>
      <c r="D2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3.8925400466921191E-5</v>
      </c>
      <c r="E261" s="18">
        <v>1829</v>
      </c>
      <c r="F2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4.3448049913589803E-5</v>
      </c>
      <c r="G261" s="23">
        <v>1276</v>
      </c>
      <c r="H261" s="23">
        <v>233</v>
      </c>
      <c r="I261" s="23">
        <v>201</v>
      </c>
      <c r="J261" s="19">
        <f>SUM(Table1[[#This Row],[Estimate; Total: - Speak Spanish: - Speak English "very well"]:[Estimate; Total: - Speak Spanish: - Speak English "not well"]])</f>
        <v>1710</v>
      </c>
      <c r="K2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5.3115794211838204E-5</v>
      </c>
      <c r="L261" s="24">
        <v>119</v>
      </c>
      <c r="M2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4.4177470801967379E-5</v>
      </c>
    </row>
    <row r="262" spans="1:13" ht="15.6" x14ac:dyDescent="0.3">
      <c r="A262" s="22" t="s">
        <v>267</v>
      </c>
      <c r="B262" s="18">
        <v>924</v>
      </c>
      <c r="C262" s="24">
        <v>204</v>
      </c>
      <c r="D2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2.3771303313150253E-4</v>
      </c>
      <c r="E262" s="18">
        <v>714</v>
      </c>
      <c r="F2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2.6206598668892069E-4</v>
      </c>
      <c r="G262" s="23">
        <v>404</v>
      </c>
      <c r="H262" s="23">
        <v>137</v>
      </c>
      <c r="I262" s="23">
        <v>173</v>
      </c>
      <c r="J262" s="19">
        <f>SUM(Table1[[#This Row],[Estimate; Total: - Speak Spanish: - Speak English "very well"]:[Estimate; Total: - Speak Spanish: - Speak English "not well"]])</f>
        <v>714</v>
      </c>
      <c r="K2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2.5113384814163858E-4</v>
      </c>
      <c r="L262" s="24">
        <v>0</v>
      </c>
      <c r="M2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3.6115159582256E-4</v>
      </c>
    </row>
    <row r="263" spans="1:13" ht="15.6" x14ac:dyDescent="0.3">
      <c r="A263" s="22" t="s">
        <v>268</v>
      </c>
      <c r="B263" s="18">
        <v>1159</v>
      </c>
      <c r="C263" s="24">
        <v>228</v>
      </c>
      <c r="D2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2.219065263985023E-4</v>
      </c>
      <c r="E263" s="18">
        <v>931</v>
      </c>
      <c r="F2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2.3066741004562513E-4</v>
      </c>
      <c r="G263" s="23">
        <v>546</v>
      </c>
      <c r="H263" s="23">
        <v>168</v>
      </c>
      <c r="I263" s="23">
        <v>178</v>
      </c>
      <c r="J263" s="19">
        <f>SUM(Table1[[#This Row],[Estimate; Total: - Speak Spanish: - Speak English "very well"]:[Estimate; Total: - Speak Spanish: - Speak English "not well"]])</f>
        <v>892</v>
      </c>
      <c r="K2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2.2242213157508769E-4</v>
      </c>
      <c r="L263" s="24">
        <v>39</v>
      </c>
      <c r="M2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3.0540012919258442E-4</v>
      </c>
    </row>
    <row r="264" spans="1:13" ht="15.6" x14ac:dyDescent="0.3">
      <c r="A264" s="22" t="s">
        <v>269</v>
      </c>
      <c r="B264" s="18">
        <v>1948</v>
      </c>
      <c r="C264" s="24">
        <v>186</v>
      </c>
      <c r="D2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1.6178444385524991E-4</v>
      </c>
      <c r="E264" s="18">
        <v>1740</v>
      </c>
      <c r="F2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3.2862237159656156E-5</v>
      </c>
      <c r="G264" s="23">
        <v>798</v>
      </c>
      <c r="H264" s="23">
        <v>531</v>
      </c>
      <c r="I264" s="23">
        <v>365</v>
      </c>
      <c r="J264" s="19">
        <f>SUM(Table1[[#This Row],[Estimate; Total: - Speak Spanish: - Speak English "very well"]:[Estimate; Total: - Speak Spanish: - Speak English "not well"]])</f>
        <v>1694</v>
      </c>
      <c r="K2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1.330886926196917E-5</v>
      </c>
      <c r="L264" s="24">
        <v>46</v>
      </c>
      <c r="M2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2.1008807091366956E-4</v>
      </c>
    </row>
    <row r="265" spans="1:13" ht="15.6" x14ac:dyDescent="0.3">
      <c r="A265" s="22" t="s">
        <v>270</v>
      </c>
      <c r="B265" s="18">
        <v>2165</v>
      </c>
      <c r="C265" s="24">
        <v>326</v>
      </c>
      <c r="D2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1.0147383960641947E-4</v>
      </c>
      <c r="E265" s="18">
        <v>1839</v>
      </c>
      <c r="F2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4.3525611082237316E-5</v>
      </c>
      <c r="G265" s="23">
        <v>872</v>
      </c>
      <c r="H265" s="23">
        <v>538</v>
      </c>
      <c r="I265" s="23">
        <v>264</v>
      </c>
      <c r="J265" s="19">
        <f>SUM(Table1[[#This Row],[Estimate; Total: - Speak Spanish: - Speak English "very well"]:[Estimate; Total: - Speak Spanish: - Speak English "not well"]])</f>
        <v>1674</v>
      </c>
      <c r="K2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4.0792733741761413E-5</v>
      </c>
      <c r="L265" s="24">
        <v>165</v>
      </c>
      <c r="M2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6.8295587678984424E-5</v>
      </c>
    </row>
    <row r="266" spans="1:13" ht="15.6" x14ac:dyDescent="0.3">
      <c r="A266" s="22" t="s">
        <v>271</v>
      </c>
      <c r="B266" s="18">
        <v>4148</v>
      </c>
      <c r="C266" s="24">
        <v>437</v>
      </c>
      <c r="D2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5.3025216996916856E-5</v>
      </c>
      <c r="E266" s="18">
        <v>3711</v>
      </c>
      <c r="F2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3.0359582464252325E-4</v>
      </c>
      <c r="G266" s="23">
        <v>2030</v>
      </c>
      <c r="H266" s="23">
        <v>564</v>
      </c>
      <c r="I266" s="23">
        <v>877</v>
      </c>
      <c r="J266" s="19">
        <f>SUM(Table1[[#This Row],[Estimate; Total: - Speak Spanish: - Speak English "very well"]:[Estimate; Total: - Speak Spanish: - Speak English "not well"]])</f>
        <v>3471</v>
      </c>
      <c r="K2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3.2343462955224708E-4</v>
      </c>
      <c r="L266" s="24">
        <v>240</v>
      </c>
      <c r="M2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1.2378287583461318E-4</v>
      </c>
    </row>
    <row r="267" spans="1:13" ht="15.6" x14ac:dyDescent="0.3">
      <c r="A267" s="22" t="s">
        <v>272</v>
      </c>
      <c r="B267" s="18">
        <v>1934</v>
      </c>
      <c r="C267" s="24">
        <v>242</v>
      </c>
      <c r="D2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3.8253610702424206E-5</v>
      </c>
      <c r="E267" s="18">
        <v>1692</v>
      </c>
      <c r="F2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5.0122282931738224E-5</v>
      </c>
      <c r="G267" s="23">
        <v>812</v>
      </c>
      <c r="H267" s="23">
        <v>282</v>
      </c>
      <c r="I267" s="23">
        <v>414</v>
      </c>
      <c r="J267" s="19">
        <f>SUM(Table1[[#This Row],[Estimate; Total: - Speak Spanish: - Speak English "very well"]:[Estimate; Total: - Speak Spanish: - Speak English "not well"]])</f>
        <v>1508</v>
      </c>
      <c r="K2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4.767678271985003E-5</v>
      </c>
      <c r="L267" s="24">
        <v>184</v>
      </c>
      <c r="M2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7.2287559842871939E-5</v>
      </c>
    </row>
    <row r="268" spans="1:13" ht="15.6" x14ac:dyDescent="0.3">
      <c r="A268" s="22" t="s">
        <v>273</v>
      </c>
      <c r="B268" s="18">
        <v>1586</v>
      </c>
      <c r="C268" s="24">
        <v>100</v>
      </c>
      <c r="D2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1.1056270918916692E-4</v>
      </c>
      <c r="E268" s="18">
        <v>1437</v>
      </c>
      <c r="F2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2.8348387986140564E-5</v>
      </c>
      <c r="G268" s="23">
        <v>756</v>
      </c>
      <c r="H268" s="23">
        <v>239</v>
      </c>
      <c r="I268" s="23">
        <v>312</v>
      </c>
      <c r="J268" s="19">
        <f>SUM(Table1[[#This Row],[Estimate; Total: - Speak Spanish: - Speak English "very well"]:[Estimate; Total: - Speak Spanish: - Speak English "not well"]])</f>
        <v>1307</v>
      </c>
      <c r="K2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3.0319222571469182E-5</v>
      </c>
      <c r="L268" s="24">
        <v>130</v>
      </c>
      <c r="M2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1.0485337262411973E-5</v>
      </c>
    </row>
    <row r="269" spans="1:13" ht="15.6" x14ac:dyDescent="0.3">
      <c r="A269" s="22" t="s">
        <v>274</v>
      </c>
      <c r="B269" s="18">
        <v>2945</v>
      </c>
      <c r="C269" s="24">
        <v>354</v>
      </c>
      <c r="D2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9.737452065601283E-5</v>
      </c>
      <c r="E269" s="18">
        <v>2591</v>
      </c>
      <c r="F2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4.799023297289356E-5</v>
      </c>
      <c r="G269" s="23">
        <v>1138</v>
      </c>
      <c r="H269" s="23">
        <v>423</v>
      </c>
      <c r="I269" s="23">
        <v>688</v>
      </c>
      <c r="J269" s="19">
        <f>SUM(Table1[[#This Row],[Estimate; Total: - Speak Spanish: - Speak English "very well"]:[Estimate; Total: - Speak Spanish: - Speak English "not well"]])</f>
        <v>2249</v>
      </c>
      <c r="K2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3.4963764162155263E-5</v>
      </c>
      <c r="L269" s="24">
        <v>342</v>
      </c>
      <c r="M2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1.6605822043846139E-4</v>
      </c>
    </row>
    <row r="270" spans="1:13" ht="15.6" x14ac:dyDescent="0.3">
      <c r="A270" s="22" t="s">
        <v>275</v>
      </c>
      <c r="B270" s="18">
        <v>1084</v>
      </c>
      <c r="C270" s="24">
        <v>483</v>
      </c>
      <c r="D2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5.2939178824668292E-8</v>
      </c>
      <c r="E270" s="18">
        <v>601</v>
      </c>
      <c r="F2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2.0890789595741772E-4</v>
      </c>
      <c r="G270" s="23">
        <v>442</v>
      </c>
      <c r="H270" s="23">
        <v>104</v>
      </c>
      <c r="I270" s="23">
        <v>55</v>
      </c>
      <c r="J270" s="19">
        <f>SUM(Table1[[#This Row],[Estimate; Total: - Speak Spanish: - Speak English "very well"]:[Estimate; Total: - Speak Spanish: - Speak English "not well"]])</f>
        <v>601</v>
      </c>
      <c r="K2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1.9970591379086795E-4</v>
      </c>
      <c r="L270" s="24">
        <v>0</v>
      </c>
      <c r="M2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2.9231188907971075E-4</v>
      </c>
    </row>
    <row r="271" spans="1:13" ht="15.6" x14ac:dyDescent="0.3">
      <c r="A271" s="22" t="s">
        <v>276</v>
      </c>
      <c r="B271" s="18">
        <v>2357</v>
      </c>
      <c r="C271" s="24">
        <v>265</v>
      </c>
      <c r="D2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5.9013235798824408E-5</v>
      </c>
      <c r="E271" s="18">
        <v>2092</v>
      </c>
      <c r="F2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7.0955710155822048E-5</v>
      </c>
      <c r="G271" s="23">
        <v>1043</v>
      </c>
      <c r="H271" s="23">
        <v>425</v>
      </c>
      <c r="I271" s="23">
        <v>557</v>
      </c>
      <c r="J271" s="19">
        <f>SUM(Table1[[#This Row],[Estimate; Total: - Speak Spanish: - Speak English "very well"]:[Estimate; Total: - Speak Spanish: - Speak English "not well"]])</f>
        <v>2025</v>
      </c>
      <c r="K2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9.2662775626819907E-5</v>
      </c>
      <c r="L271" s="24">
        <v>67</v>
      </c>
      <c r="M2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1.2579058933489775E-4</v>
      </c>
    </row>
    <row r="272" spans="1:13" ht="15.6" x14ac:dyDescent="0.3">
      <c r="A272" s="22" t="s">
        <v>277</v>
      </c>
      <c r="B272" s="18">
        <v>2260</v>
      </c>
      <c r="C272" s="24">
        <v>392</v>
      </c>
      <c r="D2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1.7276019604353421E-4</v>
      </c>
      <c r="E272" s="18">
        <v>1868</v>
      </c>
      <c r="F2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1.507234875708349E-4</v>
      </c>
      <c r="G272" s="23">
        <v>891</v>
      </c>
      <c r="H272" s="23">
        <v>325</v>
      </c>
      <c r="I272" s="23">
        <v>441</v>
      </c>
      <c r="J272" s="19">
        <f>SUM(Table1[[#This Row],[Estimate; Total: - Speak Spanish: - Speak English "very well"]:[Estimate; Total: - Speak Spanish: - Speak English "not well"]])</f>
        <v>1657</v>
      </c>
      <c r="K2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1.5463456593827385E-4</v>
      </c>
      <c r="L272" s="24">
        <v>211</v>
      </c>
      <c r="M2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1.15274651944485E-4</v>
      </c>
    </row>
    <row r="273" spans="1:13" ht="15.6" x14ac:dyDescent="0.3">
      <c r="A273" s="22" t="s">
        <v>278</v>
      </c>
      <c r="B273" s="18">
        <v>3111</v>
      </c>
      <c r="C273" s="24">
        <v>134</v>
      </c>
      <c r="D2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4.4350558572191566E-5</v>
      </c>
      <c r="E273" s="18">
        <v>2924</v>
      </c>
      <c r="F2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3.6904752664593851E-4</v>
      </c>
      <c r="G273" s="23">
        <v>1219</v>
      </c>
      <c r="H273" s="23">
        <v>642</v>
      </c>
      <c r="I273" s="23">
        <v>726</v>
      </c>
      <c r="J273" s="19">
        <f>SUM(Table1[[#This Row],[Estimate; Total: - Speak Spanish: - Speak English "very well"]:[Estimate; Total: - Speak Spanish: - Speak English "not well"]])</f>
        <v>2587</v>
      </c>
      <c r="K2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3.6189009267364498E-4</v>
      </c>
      <c r="L273" s="24">
        <v>337</v>
      </c>
      <c r="M2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4.3392035110852492E-4</v>
      </c>
    </row>
    <row r="274" spans="1:13" ht="15.6" x14ac:dyDescent="0.3">
      <c r="A274" s="22" t="s">
        <v>279</v>
      </c>
      <c r="B274" s="18">
        <v>2355</v>
      </c>
      <c r="C274" s="24">
        <v>447</v>
      </c>
      <c r="D2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1.6362000993402038E-4</v>
      </c>
      <c r="E274" s="18">
        <v>1908</v>
      </c>
      <c r="F2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1.579277282769116E-4</v>
      </c>
      <c r="G274" s="23">
        <v>958</v>
      </c>
      <c r="H274" s="23">
        <v>455</v>
      </c>
      <c r="I274" s="23">
        <v>367</v>
      </c>
      <c r="J274" s="19">
        <f>SUM(Table1[[#This Row],[Estimate; Total: - Speak Spanish: - Speak English "very well"]:[Estimate; Total: - Speak Spanish: - Speak English "not well"]])</f>
        <v>1780</v>
      </c>
      <c r="K2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1.674182725977188E-4</v>
      </c>
      <c r="L274" s="24">
        <v>128</v>
      </c>
      <c r="M2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7.1908294753470333E-5</v>
      </c>
    </row>
    <row r="275" spans="1:13" ht="15.6" x14ac:dyDescent="0.3">
      <c r="A275" s="22" t="s">
        <v>280</v>
      </c>
      <c r="B275" s="18">
        <v>2463</v>
      </c>
      <c r="C275" s="24">
        <v>264</v>
      </c>
      <c r="D2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3.444559820733626E-5</v>
      </c>
      <c r="E275" s="18">
        <v>2191</v>
      </c>
      <c r="F2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1.0986719967118834E-4</v>
      </c>
      <c r="G275" s="23">
        <v>1016</v>
      </c>
      <c r="H275" s="23">
        <v>521</v>
      </c>
      <c r="I275" s="23">
        <v>581</v>
      </c>
      <c r="J275" s="19">
        <f>SUM(Table1[[#This Row],[Estimate; Total: - Speak Spanish: - Speak English "very well"]:[Estimate; Total: - Speak Spanish: - Speak English "not well"]])</f>
        <v>2118</v>
      </c>
      <c r="K2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1.3216554697705374E-4</v>
      </c>
      <c r="L275" s="24">
        <v>73</v>
      </c>
      <c r="M2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9.2238300173982574E-5</v>
      </c>
    </row>
    <row r="276" spans="1:13" ht="15.6" x14ac:dyDescent="0.3">
      <c r="A276" s="22" t="s">
        <v>281</v>
      </c>
      <c r="B276" s="18">
        <v>2125</v>
      </c>
      <c r="C276" s="24">
        <v>484</v>
      </c>
      <c r="D2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3.0091578215608471E-5</v>
      </c>
      <c r="E276" s="18">
        <v>1641</v>
      </c>
      <c r="F2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3.5042092107009595E-5</v>
      </c>
      <c r="G276" s="23">
        <v>836</v>
      </c>
      <c r="H276" s="23">
        <v>480</v>
      </c>
      <c r="I276" s="23">
        <v>132</v>
      </c>
      <c r="J276" s="19">
        <f>SUM(Table1[[#This Row],[Estimate; Total: - Speak Spanish: - Speak English "very well"]:[Estimate; Total: - Speak Spanish: - Speak English "not well"]])</f>
        <v>1448</v>
      </c>
      <c r="K2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3.9655237690101853E-5</v>
      </c>
      <c r="L276" s="24">
        <v>193</v>
      </c>
      <c r="M2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6.7700691774349032E-6</v>
      </c>
    </row>
    <row r="277" spans="1:13" ht="15.6" x14ac:dyDescent="0.3">
      <c r="A277" s="22" t="s">
        <v>282</v>
      </c>
      <c r="B277" s="18">
        <v>1404</v>
      </c>
      <c r="C277" s="24">
        <v>127</v>
      </c>
      <c r="D2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7.4703544480108765E-5</v>
      </c>
      <c r="E277" s="18">
        <v>1270</v>
      </c>
      <c r="F2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2.4694610258752349E-5</v>
      </c>
      <c r="G277" s="23">
        <v>588</v>
      </c>
      <c r="H277" s="23">
        <v>408</v>
      </c>
      <c r="I277" s="23">
        <v>205</v>
      </c>
      <c r="J277" s="19">
        <f>SUM(Table1[[#This Row],[Estimate; Total: - Speak Spanish: - Speak English "very well"]:[Estimate; Total: - Speak Spanish: - Speak English "not well"]])</f>
        <v>1201</v>
      </c>
      <c r="K2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3.3507763431111923E-5</v>
      </c>
      <c r="L277" s="24">
        <v>69</v>
      </c>
      <c r="M2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5.5185154043028761E-5</v>
      </c>
    </row>
    <row r="278" spans="1:13" ht="15.6" x14ac:dyDescent="0.3">
      <c r="A278" s="22" t="s">
        <v>283</v>
      </c>
      <c r="B278" s="18">
        <v>1982</v>
      </c>
      <c r="C278" s="24">
        <v>386</v>
      </c>
      <c r="D2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7.2674308350283623E-6</v>
      </c>
      <c r="E278" s="18">
        <v>1596</v>
      </c>
      <c r="F2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4.8122134483474918E-6</v>
      </c>
      <c r="G278" s="23">
        <v>747</v>
      </c>
      <c r="H278" s="23">
        <v>258</v>
      </c>
      <c r="I278" s="23">
        <v>439</v>
      </c>
      <c r="J278" s="19">
        <f>SUM(Table1[[#This Row],[Estimate; Total: - Speak Spanish: - Speak English "very well"]:[Estimate; Total: - Speak Spanish: - Speak English "not well"]])</f>
        <v>1444</v>
      </c>
      <c r="K2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3.7968136248709837E-6</v>
      </c>
      <c r="L278" s="24">
        <v>152</v>
      </c>
      <c r="M2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1.4015491433547536E-5</v>
      </c>
    </row>
    <row r="279" spans="1:13" ht="15.6" x14ac:dyDescent="0.3">
      <c r="A279" s="22" t="s">
        <v>284</v>
      </c>
      <c r="B279" s="18">
        <v>837</v>
      </c>
      <c r="C279" s="24">
        <v>265</v>
      </c>
      <c r="D2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2.9686983447001257E-4</v>
      </c>
      <c r="E279" s="18">
        <v>572</v>
      </c>
      <c r="F2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3.7783944017241331E-4</v>
      </c>
      <c r="G279" s="23">
        <v>398</v>
      </c>
      <c r="H279" s="23">
        <v>70</v>
      </c>
      <c r="I279" s="23">
        <v>104</v>
      </c>
      <c r="J279" s="19">
        <f>SUM(Table1[[#This Row],[Estimate; Total: - Speak Spanish: - Speak English "very well"]:[Estimate; Total: - Speak Spanish: - Speak English "not well"]])</f>
        <v>572</v>
      </c>
      <c r="K2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3.6908148043985673E-4</v>
      </c>
      <c r="L279" s="24">
        <v>0</v>
      </c>
      <c r="M2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4.5721894776967054E-4</v>
      </c>
    </row>
    <row r="280" spans="1:13" ht="15.6" x14ac:dyDescent="0.3">
      <c r="A280" s="22" t="s">
        <v>285</v>
      </c>
      <c r="B280" s="18">
        <v>2787</v>
      </c>
      <c r="C280" s="24">
        <v>690</v>
      </c>
      <c r="D2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1.967072515987817E-5</v>
      </c>
      <c r="E280" s="18">
        <v>2049</v>
      </c>
      <c r="F2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1.5283279208435567E-4</v>
      </c>
      <c r="G280" s="23">
        <v>1412</v>
      </c>
      <c r="H280" s="23">
        <v>210</v>
      </c>
      <c r="I280" s="23">
        <v>325</v>
      </c>
      <c r="J280" s="19">
        <f>SUM(Table1[[#This Row],[Estimate; Total: - Speak Spanish: - Speak English "very well"]:[Estimate; Total: - Speak Spanish: - Speak English "not well"]])</f>
        <v>1947</v>
      </c>
      <c r="K2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1.3717713155224489E-4</v>
      </c>
      <c r="L280" s="24">
        <v>102</v>
      </c>
      <c r="M2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2.9473098094323473E-4</v>
      </c>
    </row>
    <row r="281" spans="1:13" ht="15.6" x14ac:dyDescent="0.3">
      <c r="A281" s="22" t="s">
        <v>286</v>
      </c>
      <c r="B281" s="18">
        <v>906</v>
      </c>
      <c r="C281" s="24">
        <v>157</v>
      </c>
      <c r="D2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1.5647113528069123E-4</v>
      </c>
      <c r="E281" s="18">
        <v>729</v>
      </c>
      <c r="F2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1.503031816956955E-4</v>
      </c>
      <c r="G281" s="23">
        <v>389</v>
      </c>
      <c r="H281" s="23">
        <v>149</v>
      </c>
      <c r="I281" s="23">
        <v>130</v>
      </c>
      <c r="J281" s="19">
        <f>SUM(Table1[[#This Row],[Estimate; Total: - Speak Spanish: - Speak English "very well"]:[Estimate; Total: - Speak Spanish: - Speak English "not well"]])</f>
        <v>668</v>
      </c>
      <c r="K2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1.4854065173430548E-4</v>
      </c>
      <c r="L281" s="24">
        <v>61</v>
      </c>
      <c r="M2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1.6627822208557753E-4</v>
      </c>
    </row>
    <row r="282" spans="1:13" ht="15.6" x14ac:dyDescent="0.3">
      <c r="A282" s="22" t="s">
        <v>287</v>
      </c>
      <c r="B282" s="18">
        <v>3521</v>
      </c>
      <c r="C282" s="24">
        <v>182</v>
      </c>
      <c r="D2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6.4918395210048285E-5</v>
      </c>
      <c r="E282" s="18">
        <v>3339</v>
      </c>
      <c r="F2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4.181627712086729E-4</v>
      </c>
      <c r="G282" s="23">
        <v>1132</v>
      </c>
      <c r="H282" s="23">
        <v>786</v>
      </c>
      <c r="I282" s="23">
        <v>1001</v>
      </c>
      <c r="J282" s="19">
        <f>SUM(Table1[[#This Row],[Estimate; Total: - Speak Spanish: - Speak English "very well"]:[Estimate; Total: - Speak Spanish: - Speak English "not well"]])</f>
        <v>2919</v>
      </c>
      <c r="K2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4.0457027342630318E-4</v>
      </c>
      <c r="L282" s="24">
        <v>420</v>
      </c>
      <c r="M2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5.4136107468686853E-4</v>
      </c>
    </row>
    <row r="283" spans="1:13" ht="15.6" x14ac:dyDescent="0.3">
      <c r="A283" s="22" t="s">
        <v>288</v>
      </c>
      <c r="B283" s="18">
        <v>1154</v>
      </c>
      <c r="C283" s="24">
        <v>258</v>
      </c>
      <c r="D2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9.7154996970536981E-5</v>
      </c>
      <c r="E283" s="18">
        <v>815</v>
      </c>
      <c r="F2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1.4016655252531131E-4</v>
      </c>
      <c r="G283" s="23">
        <v>434</v>
      </c>
      <c r="H283" s="23">
        <v>213</v>
      </c>
      <c r="I283" s="23">
        <v>139</v>
      </c>
      <c r="J283" s="19">
        <f>SUM(Table1[[#This Row],[Estimate; Total: - Speak Spanish: - Speak English "very well"]:[Estimate; Total: - Speak Spanish: - Speak English "not well"]])</f>
        <v>786</v>
      </c>
      <c r="K2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1.3215649897728861E-4</v>
      </c>
      <c r="L283" s="24">
        <v>29</v>
      </c>
      <c r="M2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2.1276726386519989E-4</v>
      </c>
    </row>
    <row r="284" spans="1:13" ht="15.6" x14ac:dyDescent="0.3">
      <c r="A284" s="22" t="s">
        <v>289</v>
      </c>
      <c r="B284" s="18">
        <v>337</v>
      </c>
      <c r="C284" s="24">
        <v>183</v>
      </c>
      <c r="D2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4.0068572177499287E-4</v>
      </c>
      <c r="E284" s="18">
        <v>154</v>
      </c>
      <c r="F2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4.9004596770922519E-4</v>
      </c>
      <c r="G284" s="23">
        <v>86</v>
      </c>
      <c r="H284" s="23">
        <v>68</v>
      </c>
      <c r="I284" s="23">
        <v>0</v>
      </c>
      <c r="J284" s="19">
        <f>SUM(Table1[[#This Row],[Estimate; Total: - Speak Spanish: - Speak English "very well"]:[Estimate; Total: - Speak Spanish: - Speak English "not well"]])</f>
        <v>154</v>
      </c>
      <c r="K2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4.8768805547353685E-4</v>
      </c>
      <c r="L284" s="24">
        <v>0</v>
      </c>
      <c r="M2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5.1141737360079441E-4</v>
      </c>
    </row>
    <row r="285" spans="1:13" ht="15.6" x14ac:dyDescent="0.3">
      <c r="A285" s="22" t="s">
        <v>290</v>
      </c>
      <c r="B285" s="18">
        <v>477</v>
      </c>
      <c r="C285" s="24">
        <v>190</v>
      </c>
      <c r="D2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4.8224285367107049E-4</v>
      </c>
      <c r="E285" s="18">
        <v>287</v>
      </c>
      <c r="F2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5.5738161329039646E-4</v>
      </c>
      <c r="G285" s="23">
        <v>262</v>
      </c>
      <c r="H285" s="23">
        <v>0</v>
      </c>
      <c r="I285" s="23">
        <v>0</v>
      </c>
      <c r="J285" s="19">
        <f>SUM(Table1[[#This Row],[Estimate; Total: - Speak Spanish: - Speak English "very well"]:[Estimate; Total: - Speak Spanish: - Speak English "not well"]])</f>
        <v>262</v>
      </c>
      <c r="K2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5.5683948433935036E-4</v>
      </c>
      <c r="L285" s="24">
        <v>25</v>
      </c>
      <c r="M2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5.6229530671927659E-4</v>
      </c>
    </row>
    <row r="286" spans="1:13" ht="15.6" x14ac:dyDescent="0.3">
      <c r="A286" s="22" t="s">
        <v>291</v>
      </c>
      <c r="B286" s="18">
        <v>362</v>
      </c>
      <c r="C286" s="24">
        <v>211</v>
      </c>
      <c r="D2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3.208113524919723E-4</v>
      </c>
      <c r="E286" s="18">
        <v>151</v>
      </c>
      <c r="F2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4.2753047233534257E-4</v>
      </c>
      <c r="G286" s="23">
        <v>151</v>
      </c>
      <c r="H286" s="23">
        <v>0</v>
      </c>
      <c r="I286" s="23">
        <v>0</v>
      </c>
      <c r="J286" s="19">
        <f>SUM(Table1[[#This Row],[Estimate; Total: - Speak Spanish: - Speak English "very well"]:[Estimate; Total: - Speak Spanish: - Speak English "not well"]])</f>
        <v>151</v>
      </c>
      <c r="K2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4.2521849345489499E-4</v>
      </c>
      <c r="L286" s="24">
        <v>0</v>
      </c>
      <c r="M2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4.4848555213811505E-4</v>
      </c>
    </row>
    <row r="287" spans="1:13" ht="15.6" x14ac:dyDescent="0.3">
      <c r="A287" s="22" t="s">
        <v>292</v>
      </c>
      <c r="B287" s="18">
        <v>173</v>
      </c>
      <c r="C287" s="24">
        <v>96</v>
      </c>
      <c r="D2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2.902196315685984E-4</v>
      </c>
      <c r="E287" s="18">
        <v>77</v>
      </c>
      <c r="F2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3.3762266400684082E-4</v>
      </c>
      <c r="G287" s="23">
        <v>57</v>
      </c>
      <c r="H287" s="23">
        <v>20</v>
      </c>
      <c r="I287" s="23">
        <v>0</v>
      </c>
      <c r="J287" s="19">
        <f>SUM(Table1[[#This Row],[Estimate; Total: - Speak Spanish: - Speak English "very well"]:[Estimate; Total: - Speak Spanish: - Speak English "not well"]])</f>
        <v>77</v>
      </c>
      <c r="K2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3.3644370788899662E-4</v>
      </c>
      <c r="L287" s="24">
        <v>0</v>
      </c>
      <c r="M2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3.4830836695262543E-4</v>
      </c>
    </row>
    <row r="288" spans="1:13" ht="15.6" x14ac:dyDescent="0.3">
      <c r="A288" s="22" t="s">
        <v>293</v>
      </c>
      <c r="B288" s="18">
        <v>3691</v>
      </c>
      <c r="C288" s="24">
        <v>356</v>
      </c>
      <c r="D2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1.5170997852089152E-4</v>
      </c>
      <c r="E288" s="18">
        <v>3335</v>
      </c>
      <c r="F2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3.9911342018423803E-4</v>
      </c>
      <c r="G288" s="23">
        <v>1321</v>
      </c>
      <c r="H288" s="23">
        <v>648</v>
      </c>
      <c r="I288" s="23">
        <v>1080</v>
      </c>
      <c r="J288" s="19">
        <f>SUM(Table1[[#This Row],[Estimate; Total: - Speak Spanish: - Speak English "very well"]:[Estimate; Total: - Speak Spanish: - Speak English "not well"]])</f>
        <v>3049</v>
      </c>
      <c r="K2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4.0610726642855506E-4</v>
      </c>
      <c r="L288" s="24">
        <v>286</v>
      </c>
      <c r="M2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3.3572330558699344E-4</v>
      </c>
    </row>
    <row r="289" spans="1:13" ht="15.6" x14ac:dyDescent="0.3">
      <c r="A289" s="22" t="s">
        <v>294</v>
      </c>
      <c r="B289" s="18">
        <v>2381</v>
      </c>
      <c r="C289" s="24">
        <v>52</v>
      </c>
      <c r="D2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1.5282263290230435E-5</v>
      </c>
      <c r="E289" s="18">
        <v>2329</v>
      </c>
      <c r="F2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3.0702535189313436E-4</v>
      </c>
      <c r="G289" s="23">
        <v>641</v>
      </c>
      <c r="H289" s="23">
        <v>392</v>
      </c>
      <c r="I289" s="23">
        <v>899</v>
      </c>
      <c r="J289" s="19">
        <f>SUM(Table1[[#This Row],[Estimate; Total: - Speak Spanish: - Speak English "very well"]:[Estimate; Total: - Speak Spanish: - Speak English "not well"]])</f>
        <v>1932</v>
      </c>
      <c r="K2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2.8151261358402271E-4</v>
      </c>
      <c r="L289" s="24">
        <v>397</v>
      </c>
      <c r="M2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5.3826512305885435E-4</v>
      </c>
    </row>
    <row r="290" spans="1:13" ht="15.6" x14ac:dyDescent="0.3">
      <c r="A290" s="22" t="s">
        <v>295</v>
      </c>
      <c r="B290" s="18">
        <v>2610</v>
      </c>
      <c r="C290" s="24">
        <v>187</v>
      </c>
      <c r="D2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1.3231695192045094E-5</v>
      </c>
      <c r="E290" s="18">
        <v>2423</v>
      </c>
      <c r="F2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2.3633238377679421E-4</v>
      </c>
      <c r="G290" s="23">
        <v>1062</v>
      </c>
      <c r="H290" s="23">
        <v>507</v>
      </c>
      <c r="I290" s="23">
        <v>666</v>
      </c>
      <c r="J290" s="19">
        <f>SUM(Table1[[#This Row],[Estimate; Total: - Speak Spanish: - Speak English "very well"]:[Estimate; Total: - Speak Spanish: - Speak English "not well"]])</f>
        <v>2235</v>
      </c>
      <c r="K2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2.4446296519983534E-4</v>
      </c>
      <c r="L290" s="24">
        <v>188</v>
      </c>
      <c r="M2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1.6263924410166901E-4</v>
      </c>
    </row>
    <row r="291" spans="1:13" ht="15.6" x14ac:dyDescent="0.3">
      <c r="A291" s="22" t="s">
        <v>296</v>
      </c>
      <c r="B291" s="18">
        <v>4126</v>
      </c>
      <c r="C291" s="24">
        <v>266</v>
      </c>
      <c r="D2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3.4391252419208301E-6</v>
      </c>
      <c r="E291" s="18">
        <v>3850</v>
      </c>
      <c r="F2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3.6989181775406901E-4</v>
      </c>
      <c r="G291" s="23">
        <v>1511</v>
      </c>
      <c r="H291" s="23">
        <v>760</v>
      </c>
      <c r="I291" s="23">
        <v>1058</v>
      </c>
      <c r="J291" s="19">
        <f>SUM(Table1[[#This Row],[Estimate; Total: - Speak Spanish: - Speak English "very well"]:[Estimate; Total: - Speak Spanish: - Speak English "not well"]])</f>
        <v>3329</v>
      </c>
      <c r="K2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3.4856056686509993E-4</v>
      </c>
      <c r="L291" s="24">
        <v>521</v>
      </c>
      <c r="M2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5.6323184713390629E-4</v>
      </c>
    </row>
    <row r="292" spans="1:13" ht="15.6" x14ac:dyDescent="0.3">
      <c r="A292" s="22" t="s">
        <v>297</v>
      </c>
      <c r="B292" s="18">
        <v>2226</v>
      </c>
      <c r="C292" s="24">
        <v>197</v>
      </c>
      <c r="D2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4.3906080912196806E-5</v>
      </c>
      <c r="E292" s="18">
        <v>2021</v>
      </c>
      <c r="F2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1.1735600183794445E-4</v>
      </c>
      <c r="G292" s="23">
        <v>1061</v>
      </c>
      <c r="H292" s="23">
        <v>509</v>
      </c>
      <c r="I292" s="23">
        <v>268</v>
      </c>
      <c r="J292" s="19">
        <f>SUM(Table1[[#This Row],[Estimate; Total: - Speak Spanish: - Speak English "very well"]:[Estimate; Total: - Speak Spanish: - Speak English "not well"]])</f>
        <v>1838</v>
      </c>
      <c r="K2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1.2010194606546344E-4</v>
      </c>
      <c r="L292" s="24">
        <v>183</v>
      </c>
      <c r="M2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9.2467590915054783E-5</v>
      </c>
    </row>
    <row r="293" spans="1:13" ht="15.6" x14ac:dyDescent="0.3">
      <c r="A293" s="22" t="s">
        <v>298</v>
      </c>
      <c r="B293" s="18">
        <v>3227</v>
      </c>
      <c r="C293" s="24">
        <v>615</v>
      </c>
      <c r="D2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1.2066053978060446E-4</v>
      </c>
      <c r="E293" s="18">
        <v>2590</v>
      </c>
      <c r="F2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1.079577687212551E-4</v>
      </c>
      <c r="G293" s="23">
        <v>1536</v>
      </c>
      <c r="H293" s="23">
        <v>451</v>
      </c>
      <c r="I293" s="23">
        <v>430</v>
      </c>
      <c r="J293" s="19">
        <f>SUM(Table1[[#This Row],[Estimate; Total: - Speak Spanish: - Speak English "very well"]:[Estimate; Total: - Speak Spanish: - Speak English "not well"]])</f>
        <v>2417</v>
      </c>
      <c r="K2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1.209566041395482E-4</v>
      </c>
      <c r="L293" s="24">
        <v>173</v>
      </c>
      <c r="M2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9.8597580031673697E-6</v>
      </c>
    </row>
    <row r="294" spans="1:13" ht="15.6" x14ac:dyDescent="0.3">
      <c r="A294" s="22" t="s">
        <v>299</v>
      </c>
      <c r="B294" s="18">
        <v>934</v>
      </c>
      <c r="C294" s="24">
        <v>129</v>
      </c>
      <c r="D2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2.5406916040422153E-4</v>
      </c>
      <c r="E294" s="18">
        <v>805</v>
      </c>
      <c r="F2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2.2041173141603218E-4</v>
      </c>
      <c r="G294" s="23">
        <v>450</v>
      </c>
      <c r="H294" s="23">
        <v>188</v>
      </c>
      <c r="I294" s="23">
        <v>103</v>
      </c>
      <c r="J294" s="19">
        <f>SUM(Table1[[#This Row],[Estimate; Total: - Speak Spanish: - Speak English "very well"]:[Estimate; Total: - Speak Spanish: - Speak English "not well"]])</f>
        <v>741</v>
      </c>
      <c r="K2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2.1794781589924909E-4</v>
      </c>
      <c r="L294" s="24">
        <v>64</v>
      </c>
      <c r="M2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2.427439191008449E-4</v>
      </c>
    </row>
    <row r="295" spans="1:13" ht="15.6" x14ac:dyDescent="0.3">
      <c r="A295" s="22" t="s">
        <v>300</v>
      </c>
      <c r="B295" s="18">
        <v>2342</v>
      </c>
      <c r="C295" s="24">
        <v>193</v>
      </c>
      <c r="D2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4.8895090660518194E-5</v>
      </c>
      <c r="E295" s="18">
        <v>2139</v>
      </c>
      <c r="F2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1.3116284888996512E-4</v>
      </c>
      <c r="G295" s="23">
        <v>1289</v>
      </c>
      <c r="H295" s="23">
        <v>316</v>
      </c>
      <c r="I295" s="23">
        <v>455</v>
      </c>
      <c r="J295" s="19">
        <f>SUM(Table1[[#This Row],[Estimate; Total: - Speak Spanish: - Speak English "very well"]:[Estimate; Total: - Speak Spanish: - Speak English "not well"]])</f>
        <v>2060</v>
      </c>
      <c r="K2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1.5174049915025038E-4</v>
      </c>
      <c r="L295" s="24">
        <v>79</v>
      </c>
      <c r="M2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5.5346771506884442E-5</v>
      </c>
    </row>
    <row r="296" spans="1:13" ht="15.6" x14ac:dyDescent="0.3">
      <c r="A296" s="22" t="s">
        <v>301</v>
      </c>
      <c r="B296" s="18">
        <v>2437</v>
      </c>
      <c r="C296" s="24">
        <v>328</v>
      </c>
      <c r="D2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4.1268724527426673E-5</v>
      </c>
      <c r="E296" s="18">
        <v>2101</v>
      </c>
      <c r="F2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1.3436591615269581E-4</v>
      </c>
      <c r="G296" s="23">
        <v>738</v>
      </c>
      <c r="H296" s="23">
        <v>684</v>
      </c>
      <c r="I296" s="23">
        <v>453</v>
      </c>
      <c r="J296" s="19">
        <f>SUM(Table1[[#This Row],[Estimate; Total: - Speak Spanish: - Speak English "very well"]:[Estimate; Total: - Speak Spanish: - Speak English "not well"]])</f>
        <v>1875</v>
      </c>
      <c r="K2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1.31711031155429E-4</v>
      </c>
      <c r="L296" s="24">
        <v>226</v>
      </c>
      <c r="M2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1.5842899365543577E-4</v>
      </c>
    </row>
    <row r="297" spans="1:13" ht="15.6" x14ac:dyDescent="0.3">
      <c r="A297" s="22" t="s">
        <v>302</v>
      </c>
      <c r="B297" s="18">
        <v>463</v>
      </c>
      <c r="C297" s="24">
        <v>178</v>
      </c>
      <c r="D2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2.3880411805295114E-4</v>
      </c>
      <c r="E297" s="18">
        <v>285</v>
      </c>
      <c r="F2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3.0695933647513827E-4</v>
      </c>
      <c r="G297" s="23">
        <v>221</v>
      </c>
      <c r="H297" s="23">
        <v>64</v>
      </c>
      <c r="I297" s="23">
        <v>0</v>
      </c>
      <c r="J297" s="19">
        <f>SUM(Table1[[#This Row],[Estimate; Total: - Speak Spanish: - Speak English "very well"]:[Estimate; Total: - Speak Spanish: - Speak English "not well"]])</f>
        <v>285</v>
      </c>
      <c r="K2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3.0259566772727355E-4</v>
      </c>
      <c r="L297" s="24">
        <v>0</v>
      </c>
      <c r="M2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3.4651031491083462E-4</v>
      </c>
    </row>
    <row r="298" spans="1:13" ht="15.6" x14ac:dyDescent="0.3">
      <c r="A298" s="22" t="s">
        <v>303</v>
      </c>
      <c r="B298" s="18">
        <v>559</v>
      </c>
      <c r="C298" s="24">
        <v>271</v>
      </c>
      <c r="D2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2.7628622640019725E-4</v>
      </c>
      <c r="E298" s="18">
        <v>288</v>
      </c>
      <c r="F2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4.0029858113686378E-4</v>
      </c>
      <c r="G298" s="23">
        <v>142</v>
      </c>
      <c r="H298" s="23">
        <v>75</v>
      </c>
      <c r="I298" s="23">
        <v>46</v>
      </c>
      <c r="J298" s="19">
        <f>SUM(Table1[[#This Row],[Estimate; Total: - Speak Spanish: - Speak English "very well"]:[Estimate; Total: - Speak Spanish: - Speak English "not well"]])</f>
        <v>263</v>
      </c>
      <c r="K2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3.9974114106740408E-4</v>
      </c>
      <c r="L298" s="24">
        <v>25</v>
      </c>
      <c r="M2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4.0535104992867608E-4</v>
      </c>
    </row>
    <row r="299" spans="1:13" ht="15.6" x14ac:dyDescent="0.3">
      <c r="A299" s="22" t="s">
        <v>304</v>
      </c>
      <c r="B299" s="18">
        <v>591</v>
      </c>
      <c r="C299" s="24">
        <v>137</v>
      </c>
      <c r="D2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2.0992815211355283E-4</v>
      </c>
      <c r="E299" s="18">
        <v>443</v>
      </c>
      <c r="F2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2.3134813245551342E-4</v>
      </c>
      <c r="G299" s="23">
        <v>305</v>
      </c>
      <c r="H299" s="23">
        <v>65</v>
      </c>
      <c r="I299" s="23">
        <v>73</v>
      </c>
      <c r="J299" s="19">
        <f>SUM(Table1[[#This Row],[Estimate; Total: - Speak Spanish: - Speak English "very well"]:[Estimate; Total: - Speak Spanish: - Speak English "not well"]])</f>
        <v>443</v>
      </c>
      <c r="K2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2.2456530699830615E-4</v>
      </c>
      <c r="L299" s="24">
        <v>0</v>
      </c>
      <c r="M2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2.928256182345081E-4</v>
      </c>
    </row>
    <row r="300" spans="1:13" ht="15.6" x14ac:dyDescent="0.3">
      <c r="A300" s="22" t="s">
        <v>305</v>
      </c>
      <c r="B300" s="18">
        <v>244</v>
      </c>
      <c r="C300" s="24">
        <v>59</v>
      </c>
      <c r="D3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1.8212079301265695E-4</v>
      </c>
      <c r="E300" s="18">
        <v>185</v>
      </c>
      <c r="F3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1.9214771949162068E-4</v>
      </c>
      <c r="G300" s="23">
        <v>68</v>
      </c>
      <c r="H300" s="23">
        <v>58</v>
      </c>
      <c r="I300" s="23">
        <v>59</v>
      </c>
      <c r="J300" s="19">
        <f>SUM(Table1[[#This Row],[Estimate; Total: - Speak Spanish: - Speak English "very well"]:[Estimate; Total: - Speak Spanish: - Speak English "not well"]])</f>
        <v>185</v>
      </c>
      <c r="K3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1.89315162585112E-4</v>
      </c>
      <c r="L300" s="24">
        <v>0</v>
      </c>
      <c r="M3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2.1782116163409024E-4</v>
      </c>
    </row>
    <row r="301" spans="1:13" ht="15.6" x14ac:dyDescent="0.3">
      <c r="A301" s="22" t="s">
        <v>306</v>
      </c>
      <c r="B301" s="18">
        <v>465</v>
      </c>
      <c r="C301" s="24">
        <v>292</v>
      </c>
      <c r="D3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1.8574934858313783E-4</v>
      </c>
      <c r="E301" s="18">
        <v>173</v>
      </c>
      <c r="F3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3.3842778092227111E-4</v>
      </c>
      <c r="G301" s="23">
        <v>119</v>
      </c>
      <c r="H301" s="23">
        <v>17</v>
      </c>
      <c r="I301" s="23">
        <v>37</v>
      </c>
      <c r="J301" s="19">
        <f>SUM(Table1[[#This Row],[Estimate; Total: - Speak Spanish: - Speak English "very well"]:[Estimate; Total: - Speak Spanish: - Speak English "not well"]])</f>
        <v>173</v>
      </c>
      <c r="K3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3.3577895743672518E-4</v>
      </c>
      <c r="L301" s="24">
        <v>0</v>
      </c>
      <c r="M3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3.6243591870955346E-4</v>
      </c>
    </row>
    <row r="302" spans="1:13" ht="15.6" x14ac:dyDescent="0.3">
      <c r="A302" s="22" t="s">
        <v>307</v>
      </c>
      <c r="B302" s="18">
        <v>364</v>
      </c>
      <c r="C302" s="24">
        <v>91</v>
      </c>
      <c r="D3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3.1122560695442481E-4</v>
      </c>
      <c r="E302" s="18">
        <v>273</v>
      </c>
      <c r="F3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3.2840321329002465E-4</v>
      </c>
      <c r="G302" s="23">
        <v>172</v>
      </c>
      <c r="H302" s="23">
        <v>55</v>
      </c>
      <c r="I302" s="23">
        <v>30</v>
      </c>
      <c r="J302" s="19">
        <f>SUM(Table1[[#This Row],[Estimate; Total: - Speak Spanish: - Speak English "very well"]:[Estimate; Total: - Speak Spanish: - Speak English "not well"]])</f>
        <v>257</v>
      </c>
      <c r="K3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3.2668866166465595E-4</v>
      </c>
      <c r="L302" s="24">
        <v>16</v>
      </c>
      <c r="M3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3.4394339250161805E-4</v>
      </c>
    </row>
    <row r="303" spans="1:13" ht="15.6" x14ac:dyDescent="0.3">
      <c r="A303" s="22" t="s">
        <v>308</v>
      </c>
      <c r="B303" s="18">
        <v>566</v>
      </c>
      <c r="C303" s="24">
        <v>325</v>
      </c>
      <c r="D3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4.0646345481745239E-4</v>
      </c>
      <c r="E303" s="18">
        <v>241</v>
      </c>
      <c r="F3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5.6967316526545077E-4</v>
      </c>
      <c r="G303" s="23">
        <v>198</v>
      </c>
      <c r="H303" s="23">
        <v>25</v>
      </c>
      <c r="I303" s="23">
        <v>18</v>
      </c>
      <c r="J303" s="19">
        <f>SUM(Table1[[#This Row],[Estimate; Total: - Speak Spanish: - Speak English "very well"]:[Estimate; Total: - Speak Spanish: - Speak English "not well"]])</f>
        <v>241</v>
      </c>
      <c r="K3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5.659831857277827E-4</v>
      </c>
      <c r="L303" s="24">
        <v>0</v>
      </c>
      <c r="M3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6.0311802773212729E-4</v>
      </c>
    </row>
    <row r="304" spans="1:13" ht="15.6" x14ac:dyDescent="0.3">
      <c r="A304" s="22" t="s">
        <v>309</v>
      </c>
      <c r="B304" s="18">
        <v>1294</v>
      </c>
      <c r="C304" s="24">
        <v>800</v>
      </c>
      <c r="D3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4.3242001729163854E-4</v>
      </c>
      <c r="E304" s="18">
        <v>494</v>
      </c>
      <c r="F3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8.4793778286999029E-4</v>
      </c>
      <c r="G304" s="23">
        <v>351</v>
      </c>
      <c r="H304" s="23">
        <v>70</v>
      </c>
      <c r="I304" s="23">
        <v>73</v>
      </c>
      <c r="J304" s="19">
        <f>SUM(Table1[[#This Row],[Estimate; Total: - Speak Spanish: - Speak English "very well"]:[Estimate; Total: - Speak Spanish: - Speak English "not well"]])</f>
        <v>494</v>
      </c>
      <c r="K3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8.4037409037369146E-4</v>
      </c>
      <c r="L304" s="24">
        <v>0</v>
      </c>
      <c r="M3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9.1649281215853062E-4</v>
      </c>
    </row>
    <row r="305" spans="1:13" ht="15.6" x14ac:dyDescent="0.3">
      <c r="A305" s="22" t="s">
        <v>310</v>
      </c>
      <c r="B305" s="18">
        <v>325</v>
      </c>
      <c r="C305" s="24">
        <v>175</v>
      </c>
      <c r="D3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6.3696143395988269E-4</v>
      </c>
      <c r="E305" s="18">
        <v>130</v>
      </c>
      <c r="F3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7.248115606558205E-4</v>
      </c>
      <c r="G305" s="23">
        <v>102</v>
      </c>
      <c r="H305" s="23">
        <v>14</v>
      </c>
      <c r="I305" s="23">
        <v>10</v>
      </c>
      <c r="J305" s="19">
        <f>SUM(Table1[[#This Row],[Estimate; Total: - Speak Spanish: - Speak English "very well"]:[Estimate; Total: - Speak Spanish: - Speak English "not well"]])</f>
        <v>126</v>
      </c>
      <c r="K3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7.2343746118744094E-4</v>
      </c>
      <c r="L305" s="24">
        <v>4</v>
      </c>
      <c r="M3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7.3726598411978639E-4</v>
      </c>
    </row>
    <row r="306" spans="1:13" ht="15.6" x14ac:dyDescent="0.3">
      <c r="A306" s="22" t="s">
        <v>311</v>
      </c>
      <c r="B306" s="18">
        <v>717</v>
      </c>
      <c r="C306" s="24">
        <v>355</v>
      </c>
      <c r="D3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2.1235848949184032E-4</v>
      </c>
      <c r="E306" s="18">
        <v>362</v>
      </c>
      <c r="F3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3.7692911083254271E-4</v>
      </c>
      <c r="G306" s="23">
        <v>215</v>
      </c>
      <c r="H306" s="23">
        <v>125</v>
      </c>
      <c r="I306" s="23">
        <v>22</v>
      </c>
      <c r="J306" s="19">
        <f>SUM(Table1[[#This Row],[Estimate; Total: - Speak Spanish: - Speak English "very well"]:[Estimate; Total: - Speak Spanish: - Speak English "not well"]])</f>
        <v>362</v>
      </c>
      <c r="K3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3.7138648596683386E-4</v>
      </c>
      <c r="L306" s="24">
        <v>0</v>
      </c>
      <c r="M3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4.2716579221402368E-4</v>
      </c>
    </row>
    <row r="307" spans="1:13" ht="15.6" x14ac:dyDescent="0.3">
      <c r="A307" s="22" t="s">
        <v>312</v>
      </c>
      <c r="B307" s="18">
        <v>264</v>
      </c>
      <c r="C307" s="24">
        <v>175</v>
      </c>
      <c r="D3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1.948974962567349E-4</v>
      </c>
      <c r="E307" s="18">
        <v>89</v>
      </c>
      <c r="F3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2.8843741283289569E-4</v>
      </c>
      <c r="G307" s="23">
        <v>59</v>
      </c>
      <c r="H307" s="23">
        <v>30</v>
      </c>
      <c r="I307" s="23">
        <v>0</v>
      </c>
      <c r="J307" s="19">
        <f>SUM(Table1[[#This Row],[Estimate; Total: - Speak Spanish: - Speak English "very well"]:[Estimate; Total: - Speak Spanish: - Speak English "not well"]])</f>
        <v>89</v>
      </c>
      <c r="K3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2.870747232940888E-4</v>
      </c>
      <c r="L307" s="24">
        <v>0</v>
      </c>
      <c r="M3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3.0078842013386755E-4</v>
      </c>
    </row>
    <row r="308" spans="1:13" ht="15.6" x14ac:dyDescent="0.3">
      <c r="A308" s="22" t="s">
        <v>313</v>
      </c>
      <c r="B308" s="18">
        <v>862</v>
      </c>
      <c r="C308" s="24">
        <v>476</v>
      </c>
      <c r="D3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2.6783163254496731E-4</v>
      </c>
      <c r="E308" s="18">
        <v>372</v>
      </c>
      <c r="F3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5.0423051047996444E-4</v>
      </c>
      <c r="G308" s="23">
        <v>281</v>
      </c>
      <c r="H308" s="23">
        <v>91</v>
      </c>
      <c r="I308" s="23">
        <v>0</v>
      </c>
      <c r="J308" s="19">
        <f>SUM(Table1[[#This Row],[Estimate; Total: - Speak Spanish: - Speak English "very well"]:[Estimate; Total: - Speak Spanish: - Speak English "not well"]])</f>
        <v>372</v>
      </c>
      <c r="K3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4.9853477443011999E-4</v>
      </c>
      <c r="L308" s="24">
        <v>0</v>
      </c>
      <c r="M3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5.5585494549076808E-4</v>
      </c>
    </row>
    <row r="309" spans="1:13" ht="15.6" x14ac:dyDescent="0.3">
      <c r="A309" s="22" t="s">
        <v>314</v>
      </c>
      <c r="B309" s="18">
        <v>233</v>
      </c>
      <c r="C309" s="24">
        <v>128</v>
      </c>
      <c r="D3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2.1974066887158313E-4</v>
      </c>
      <c r="E309" s="18">
        <v>105</v>
      </c>
      <c r="F3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2.8262090294239775E-4</v>
      </c>
      <c r="G309" s="23">
        <v>100</v>
      </c>
      <c r="H309" s="23">
        <v>0</v>
      </c>
      <c r="I309" s="23">
        <v>5</v>
      </c>
      <c r="J309" s="19">
        <f>SUM(Table1[[#This Row],[Estimate; Total: - Speak Spanish: - Speak English "very well"]:[Estimate; Total: - Speak Spanish: - Speak English "not well"]])</f>
        <v>105</v>
      </c>
      <c r="K3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2.8101323550897391E-4</v>
      </c>
      <c r="L309" s="24">
        <v>0</v>
      </c>
      <c r="M3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2.9719231605028587E-4</v>
      </c>
    </row>
    <row r="310" spans="1:13" ht="15.6" x14ac:dyDescent="0.3">
      <c r="A310" s="22" t="s">
        <v>315</v>
      </c>
      <c r="B310" s="18">
        <v>245</v>
      </c>
      <c r="C310" s="24">
        <v>168</v>
      </c>
      <c r="D3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5.3536886502670721E-4</v>
      </c>
      <c r="E310" s="18">
        <v>77</v>
      </c>
      <c r="F3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6.2633844900296983E-4</v>
      </c>
      <c r="G310" s="23">
        <v>77</v>
      </c>
      <c r="H310" s="23">
        <v>0</v>
      </c>
      <c r="I310" s="23">
        <v>0</v>
      </c>
      <c r="J310" s="19">
        <f>SUM(Table1[[#This Row],[Estimate; Total: - Speak Spanish: - Speak English "very well"]:[Estimate; Total: - Speak Spanish: - Speak English "not well"]])</f>
        <v>77</v>
      </c>
      <c r="K3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6.2515949288512575E-4</v>
      </c>
      <c r="L310" s="24">
        <v>0</v>
      </c>
      <c r="M3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6.370241519487545E-4</v>
      </c>
    </row>
    <row r="311" spans="1:13" ht="15.6" x14ac:dyDescent="0.3">
      <c r="A311" s="22" t="s">
        <v>316</v>
      </c>
      <c r="B311" s="18">
        <v>354</v>
      </c>
      <c r="C311" s="24">
        <v>273</v>
      </c>
      <c r="D3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3.6497864650257203E-4</v>
      </c>
      <c r="E311" s="18">
        <v>81</v>
      </c>
      <c r="F3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5.1892768335338524E-4</v>
      </c>
      <c r="G311" s="23">
        <v>71</v>
      </c>
      <c r="H311" s="23">
        <v>10</v>
      </c>
      <c r="I311" s="23">
        <v>0</v>
      </c>
      <c r="J311" s="19">
        <f>SUM(Table1[[#This Row],[Estimate; Total: - Speak Spanish: - Speak English "very well"]:[Estimate; Total: - Speak Spanish: - Speak English "not well"]])</f>
        <v>81</v>
      </c>
      <c r="K3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5.1768748276188685E-4</v>
      </c>
      <c r="L311" s="24">
        <v>0</v>
      </c>
      <c r="M3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5.3016848775089894E-4</v>
      </c>
    </row>
    <row r="312" spans="1:13" ht="15.6" x14ac:dyDescent="0.3">
      <c r="A312" s="22" t="s">
        <v>317</v>
      </c>
      <c r="B312" s="18">
        <v>894</v>
      </c>
      <c r="C312" s="24">
        <v>299</v>
      </c>
      <c r="D3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3.1431269814317594E-4</v>
      </c>
      <c r="E312" s="18">
        <v>432</v>
      </c>
      <c r="F3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4.3528394843793714E-4</v>
      </c>
      <c r="G312" s="23">
        <v>422</v>
      </c>
      <c r="H312" s="23">
        <v>0</v>
      </c>
      <c r="I312" s="23">
        <v>0</v>
      </c>
      <c r="J312" s="19">
        <f>SUM(Table1[[#This Row],[Estimate; Total: - Speak Spanish: - Speak English "very well"]:[Estimate; Total: - Speak Spanish: - Speak English "not well"]])</f>
        <v>422</v>
      </c>
      <c r="K3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4.3021041009673737E-4</v>
      </c>
      <c r="L312" s="24">
        <v>10</v>
      </c>
      <c r="M3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4.8126897093160457E-4</v>
      </c>
    </row>
    <row r="313" spans="1:13" ht="15.6" x14ac:dyDescent="0.3">
      <c r="A313" s="22" t="s">
        <v>318</v>
      </c>
      <c r="B313" s="18">
        <v>744</v>
      </c>
      <c r="C313" s="24">
        <v>295</v>
      </c>
      <c r="D3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2.2451867883138026E-4</v>
      </c>
      <c r="E313" s="18">
        <v>449</v>
      </c>
      <c r="F3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3.4071038398195841E-4</v>
      </c>
      <c r="G313" s="23">
        <v>315</v>
      </c>
      <c r="H313" s="23">
        <v>71</v>
      </c>
      <c r="I313" s="23">
        <v>38</v>
      </c>
      <c r="J313" s="19">
        <f>SUM(Table1[[#This Row],[Estimate; Total: - Speak Spanish: - Speak English "very well"]:[Estimate; Total: - Speak Spanish: - Speak English "not well"]])</f>
        <v>424</v>
      </c>
      <c r="K3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3.3768785384791553E-4</v>
      </c>
      <c r="L313" s="24">
        <v>25</v>
      </c>
      <c r="M3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3.6810568620586587E-4</v>
      </c>
    </row>
    <row r="314" spans="1:13" ht="15.6" x14ac:dyDescent="0.3">
      <c r="A314" s="22" t="s">
        <v>319</v>
      </c>
      <c r="B314" s="18">
        <v>567</v>
      </c>
      <c r="C314" s="24">
        <v>321</v>
      </c>
      <c r="D3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3.1435765430906832E-4</v>
      </c>
      <c r="E314" s="18">
        <v>246</v>
      </c>
      <c r="F3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4.7445312396807084E-4</v>
      </c>
      <c r="G314" s="23">
        <v>208</v>
      </c>
      <c r="H314" s="23">
        <v>38</v>
      </c>
      <c r="I314" s="23">
        <v>0</v>
      </c>
      <c r="J314" s="19">
        <f>SUM(Table1[[#This Row],[Estimate; Total: - Speak Spanish: - Speak English "very well"]:[Estimate; Total: - Speak Spanish: - Speak English "not well"]])</f>
        <v>246</v>
      </c>
      <c r="K3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4.7068658883833502E-4</v>
      </c>
      <c r="L314" s="24">
        <v>0</v>
      </c>
      <c r="M3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5.0859186324940877E-4</v>
      </c>
    </row>
    <row r="315" spans="1:13" ht="15.6" x14ac:dyDescent="0.3">
      <c r="A315" s="22" t="s">
        <v>320</v>
      </c>
      <c r="B315" s="18">
        <v>52</v>
      </c>
      <c r="C315" s="24">
        <v>40</v>
      </c>
      <c r="D3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2.4627476025747735E-4</v>
      </c>
      <c r="E315" s="18">
        <v>7</v>
      </c>
      <c r="F3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2.6950697246029608E-4</v>
      </c>
      <c r="G315" s="23">
        <v>7</v>
      </c>
      <c r="H315" s="23">
        <v>0</v>
      </c>
      <c r="I315" s="23">
        <v>0</v>
      </c>
      <c r="J315" s="19">
        <f>SUM(Table1[[#This Row],[Estimate; Total: - Speak Spanish: - Speak English "very well"]:[Estimate; Total: - Speak Spanish: - Speak English "not well"]])</f>
        <v>7</v>
      </c>
      <c r="K3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2.6939979463140118E-4</v>
      </c>
      <c r="L315" s="24">
        <v>0</v>
      </c>
      <c r="M3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2.7047840000082196E-4</v>
      </c>
    </row>
    <row r="316" spans="1:13" ht="15.6" x14ac:dyDescent="0.3">
      <c r="A316" s="22" t="s">
        <v>321</v>
      </c>
      <c r="B316" s="18">
        <v>388</v>
      </c>
      <c r="C316" s="24">
        <v>308</v>
      </c>
      <c r="D3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4.3241874092969396E-4</v>
      </c>
      <c r="E316" s="18">
        <v>61</v>
      </c>
      <c r="F3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6.103214698145791E-4</v>
      </c>
      <c r="G316" s="23">
        <v>61</v>
      </c>
      <c r="H316" s="23">
        <v>0</v>
      </c>
      <c r="I316" s="23">
        <v>0</v>
      </c>
      <c r="J316" s="19">
        <f>SUM(Table1[[#This Row],[Estimate; Total: - Speak Spanish: - Speak English "very well"]:[Estimate; Total: - Speak Spanish: - Speak English "not well"]])</f>
        <v>61</v>
      </c>
      <c r="K3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6.0938749159135191E-4</v>
      </c>
      <c r="L316" s="24">
        <v>0</v>
      </c>
      <c r="M3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6.1878676695344744E-4</v>
      </c>
    </row>
    <row r="317" spans="1:13" ht="15.6" x14ac:dyDescent="0.3">
      <c r="A317" s="22" t="s">
        <v>322</v>
      </c>
      <c r="B317" s="18">
        <v>855</v>
      </c>
      <c r="C317" s="24">
        <v>278</v>
      </c>
      <c r="D3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3.6041200407026176E-4</v>
      </c>
      <c r="E317" s="18">
        <v>577</v>
      </c>
      <c r="F3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4.4855391587458817E-4</v>
      </c>
      <c r="G317" s="23">
        <v>526</v>
      </c>
      <c r="H317" s="23">
        <v>8</v>
      </c>
      <c r="I317" s="23">
        <v>34</v>
      </c>
      <c r="J317" s="19">
        <f>SUM(Table1[[#This Row],[Estimate; Total: - Speak Spanish: - Speak English "very well"]:[Estimate; Total: - Speak Spanish: - Speak English "not well"]])</f>
        <v>568</v>
      </c>
      <c r="K3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4.4110617888207628E-4</v>
      </c>
      <c r="L317" s="24">
        <v>9</v>
      </c>
      <c r="M3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5.1605795942274166E-4</v>
      </c>
    </row>
    <row r="318" spans="1:13" ht="15.6" x14ac:dyDescent="0.3">
      <c r="A318" s="22" t="s">
        <v>323</v>
      </c>
      <c r="B318" s="18">
        <v>1540</v>
      </c>
      <c r="C318" s="24">
        <v>641</v>
      </c>
      <c r="D3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5.3963411102991464E-6</v>
      </c>
      <c r="E318" s="18">
        <v>899</v>
      </c>
      <c r="F3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2.6850061672128756E-4</v>
      </c>
      <c r="G318" s="23">
        <v>782</v>
      </c>
      <c r="H318" s="23">
        <v>68</v>
      </c>
      <c r="I318" s="23">
        <v>49</v>
      </c>
      <c r="J318" s="19">
        <f>SUM(Table1[[#This Row],[Estimate; Total: - Speak Spanish: - Speak English "very well"]:[Estimate; Total: - Speak Spanish: - Speak English "not well"]])</f>
        <v>899</v>
      </c>
      <c r="K3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2.5473592126749677E-4</v>
      </c>
      <c r="L318" s="24">
        <v>0</v>
      </c>
      <c r="M3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3.9325966799739641E-4</v>
      </c>
    </row>
    <row r="319" spans="1:13" ht="15.6" x14ac:dyDescent="0.3">
      <c r="A319" s="22" t="s">
        <v>324</v>
      </c>
      <c r="B319" s="18">
        <v>692</v>
      </c>
      <c r="C319" s="24">
        <v>84</v>
      </c>
      <c r="D3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5.435569886395481E-4</v>
      </c>
      <c r="E319" s="18">
        <v>608</v>
      </c>
      <c r="F3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5.100092114377529E-4</v>
      </c>
      <c r="G319" s="23">
        <v>216</v>
      </c>
      <c r="H319" s="23">
        <v>332</v>
      </c>
      <c r="I319" s="23">
        <v>60</v>
      </c>
      <c r="J319" s="19">
        <f>SUM(Table1[[#This Row],[Estimate; Total: - Speak Spanish: - Speak English "very well"]:[Estimate; Total: - Speak Spanish: - Speak English "not well"]])</f>
        <v>608</v>
      </c>
      <c r="K3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5.0070005144230818E-4</v>
      </c>
      <c r="L319" s="24">
        <v>0</v>
      </c>
      <c r="M3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5.9438463210057175E-4</v>
      </c>
    </row>
    <row r="320" spans="1:13" ht="15.6" x14ac:dyDescent="0.3">
      <c r="A320" s="22" t="s">
        <v>325</v>
      </c>
      <c r="B320" s="18">
        <v>1346</v>
      </c>
      <c r="C320" s="24">
        <v>271</v>
      </c>
      <c r="D3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9.2628053560132927E-5</v>
      </c>
      <c r="E320" s="18">
        <v>1075</v>
      </c>
      <c r="F3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1.0742419766910462E-4</v>
      </c>
      <c r="G320" s="23">
        <v>665</v>
      </c>
      <c r="H320" s="23">
        <v>209</v>
      </c>
      <c r="I320" s="23">
        <v>184</v>
      </c>
      <c r="J320" s="19">
        <f>SUM(Table1[[#This Row],[Estimate; Total: - Speak Spanish: - Speak English "very well"]:[Estimate; Total: - Speak Spanish: - Speak English "not well"]])</f>
        <v>1058</v>
      </c>
      <c r="K3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9.3584215557406252E-5</v>
      </c>
      <c r="L320" s="24">
        <v>17</v>
      </c>
      <c r="M3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2.3286562452306964E-4</v>
      </c>
    </row>
    <row r="321" spans="1:13" ht="15.6" x14ac:dyDescent="0.3">
      <c r="A321" s="22" t="s">
        <v>326</v>
      </c>
      <c r="B321" s="18">
        <v>1054</v>
      </c>
      <c r="C321" s="24">
        <v>305</v>
      </c>
      <c r="D3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8.8751157309204973E-5</v>
      </c>
      <c r="E321" s="18">
        <v>735</v>
      </c>
      <c r="F3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1.713040185969907E-4</v>
      </c>
      <c r="G321" s="23">
        <v>484</v>
      </c>
      <c r="H321" s="23">
        <v>170</v>
      </c>
      <c r="I321" s="23">
        <v>30</v>
      </c>
      <c r="J321" s="19">
        <f>SUM(Table1[[#This Row],[Estimate; Total: - Speak Spanish: - Speak English "very well"]:[Estimate; Total: - Speak Spanish: - Speak English "not well"]])</f>
        <v>684</v>
      </c>
      <c r="K3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1.6790875711166105E-4</v>
      </c>
      <c r="L321" s="24">
        <v>51</v>
      </c>
      <c r="M3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2.0207764545753865E-4</v>
      </c>
    </row>
    <row r="322" spans="1:13" ht="15.6" x14ac:dyDescent="0.3">
      <c r="A322" s="22" t="s">
        <v>327</v>
      </c>
      <c r="B322" s="18">
        <v>1231</v>
      </c>
      <c r="C322" s="24">
        <v>406</v>
      </c>
      <c r="D3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1.0156591547428191E-4</v>
      </c>
      <c r="E322" s="18">
        <v>825</v>
      </c>
      <c r="F3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2.9611353501544807E-5</v>
      </c>
      <c r="G322" s="23">
        <v>407</v>
      </c>
      <c r="H322" s="23">
        <v>204</v>
      </c>
      <c r="I322" s="23">
        <v>155</v>
      </c>
      <c r="J322" s="19">
        <f>SUM(Table1[[#This Row],[Estimate; Total: - Speak Spanish: - Speak English "very well"]:[Estimate; Total: - Speak Spanish: - Speak English "not well"]])</f>
        <v>766</v>
      </c>
      <c r="K3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2.6070783209761341E-5</v>
      </c>
      <c r="L322" s="24">
        <v>59</v>
      </c>
      <c r="M3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6.1702015591539032E-5</v>
      </c>
    </row>
    <row r="323" spans="1:13" ht="15.6" x14ac:dyDescent="0.3">
      <c r="A323" s="22" t="s">
        <v>328</v>
      </c>
      <c r="B323" s="18">
        <v>138</v>
      </c>
      <c r="C323" s="24">
        <v>131</v>
      </c>
      <c r="D3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3.0243384185500168E-4</v>
      </c>
      <c r="E323" s="18">
        <v>7</v>
      </c>
      <c r="F3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3.8072933447392941E-4</v>
      </c>
      <c r="G323" s="23">
        <v>7</v>
      </c>
      <c r="H323" s="23">
        <v>0</v>
      </c>
      <c r="I323" s="23">
        <v>0</v>
      </c>
      <c r="J323" s="19">
        <f>SUM(Table1[[#This Row],[Estimate; Total: - Speak Spanish: - Speak English "very well"]:[Estimate; Total: - Speak Spanish: - Speak English "not well"]])</f>
        <v>7</v>
      </c>
      <c r="K3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3.8062215664503451E-4</v>
      </c>
      <c r="L323" s="24">
        <v>0</v>
      </c>
      <c r="M3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3.8170076201445529E-4</v>
      </c>
    </row>
    <row r="324" spans="1:13" ht="15.6" x14ac:dyDescent="0.3">
      <c r="A324" s="22" t="s">
        <v>329</v>
      </c>
      <c r="B324" s="18">
        <v>348</v>
      </c>
      <c r="C324" s="24">
        <v>150</v>
      </c>
      <c r="D3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1.023985131662736E-4</v>
      </c>
      <c r="E324" s="18">
        <v>182</v>
      </c>
      <c r="F3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1.679050461501431E-4</v>
      </c>
      <c r="G324" s="23">
        <v>70</v>
      </c>
      <c r="H324" s="23">
        <v>91</v>
      </c>
      <c r="I324" s="23">
        <v>10</v>
      </c>
      <c r="J324" s="19">
        <f>SUM(Table1[[#This Row],[Estimate; Total: - Speak Spanish: - Speak English "very well"]:[Estimate; Total: - Speak Spanish: - Speak English "not well"]])</f>
        <v>171</v>
      </c>
      <c r="K3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1.6681337389367923E-4</v>
      </c>
      <c r="L324" s="24">
        <v>11</v>
      </c>
      <c r="M3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1.777996344814363E-4</v>
      </c>
    </row>
    <row r="325" spans="1:13" ht="15.6" x14ac:dyDescent="0.3">
      <c r="A325" s="22" t="s">
        <v>330</v>
      </c>
      <c r="B325" s="18">
        <v>458</v>
      </c>
      <c r="C325" s="24">
        <v>80</v>
      </c>
      <c r="D3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3.1788160788384461E-4</v>
      </c>
      <c r="E325" s="18">
        <v>335</v>
      </c>
      <c r="F3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3.1979914078822407E-4</v>
      </c>
      <c r="G325" s="23">
        <v>213</v>
      </c>
      <c r="H325" s="23">
        <v>68</v>
      </c>
      <c r="I325" s="23">
        <v>54</v>
      </c>
      <c r="J325" s="19">
        <f>SUM(Table1[[#This Row],[Estimate; Total: - Speak Spanish: - Speak English "very well"]:[Estimate; Total: - Speak Spanish: - Speak English "not well"]])</f>
        <v>335</v>
      </c>
      <c r="K3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3.1466991611968131E-4</v>
      </c>
      <c r="L325" s="24">
        <v>0</v>
      </c>
      <c r="M3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3.6628888737053381E-4</v>
      </c>
    </row>
    <row r="326" spans="1:13" ht="15.6" x14ac:dyDescent="0.3">
      <c r="A326" s="22" t="s">
        <v>331</v>
      </c>
      <c r="B326" s="18">
        <v>312</v>
      </c>
      <c r="C326" s="24">
        <v>33</v>
      </c>
      <c r="D3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2.3073182475286341E-4</v>
      </c>
      <c r="E326" s="18">
        <v>279</v>
      </c>
      <c r="F3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2.1198150128301995E-4</v>
      </c>
      <c r="G326" s="23">
        <v>215</v>
      </c>
      <c r="H326" s="23">
        <v>58</v>
      </c>
      <c r="I326" s="23">
        <v>6</v>
      </c>
      <c r="J326" s="19">
        <f>SUM(Table1[[#This Row],[Estimate; Total: - Speak Spanish: - Speak English "very well"]:[Estimate; Total: - Speak Spanish: - Speak English "not well"]])</f>
        <v>279</v>
      </c>
      <c r="K3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2.0770969924563661E-4</v>
      </c>
      <c r="L326" s="24">
        <v>0</v>
      </c>
      <c r="M3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2.5069982754112271E-4</v>
      </c>
    </row>
    <row r="327" spans="1:13" ht="15.6" x14ac:dyDescent="0.3">
      <c r="A327" s="22" t="s">
        <v>332</v>
      </c>
      <c r="B327" s="18">
        <v>337</v>
      </c>
      <c r="C327" s="24">
        <v>124</v>
      </c>
      <c r="D3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4.9674926608511856E-4</v>
      </c>
      <c r="E327" s="18">
        <v>213</v>
      </c>
      <c r="F3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5.4222139698491376E-4</v>
      </c>
      <c r="G327" s="23">
        <v>213</v>
      </c>
      <c r="H327" s="23">
        <v>0</v>
      </c>
      <c r="I327" s="23">
        <v>0</v>
      </c>
      <c r="J327" s="19">
        <f>SUM(Table1[[#This Row],[Estimate; Total: - Speak Spanish: - Speak English "very well"]:[Estimate; Total: - Speak Spanish: - Speak English "not well"]])</f>
        <v>213</v>
      </c>
      <c r="K3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5.3896012876282549E-4</v>
      </c>
      <c r="L327" s="24">
        <v>0</v>
      </c>
      <c r="M3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5.7178054928948686E-4</v>
      </c>
    </row>
    <row r="328" spans="1:13" ht="15.6" x14ac:dyDescent="0.3">
      <c r="A328" s="22" t="s">
        <v>333</v>
      </c>
      <c r="B328" s="18">
        <v>216</v>
      </c>
      <c r="C328" s="24">
        <v>42</v>
      </c>
      <c r="D3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7.071639530105558E-4</v>
      </c>
      <c r="E328" s="18">
        <v>174</v>
      </c>
      <c r="F3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7.0843086159085304E-4</v>
      </c>
      <c r="G328" s="23">
        <v>91</v>
      </c>
      <c r="H328" s="23">
        <v>51</v>
      </c>
      <c r="I328" s="23">
        <v>32</v>
      </c>
      <c r="J328" s="19">
        <f>SUM(Table1[[#This Row],[Estimate; Total: - Speak Spanish: - Speak English "very well"]:[Estimate; Total: - Speak Spanish: - Speak English "not well"]])</f>
        <v>174</v>
      </c>
      <c r="K3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7.0576672698689346E-4</v>
      </c>
      <c r="L328" s="24">
        <v>0</v>
      </c>
      <c r="M3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7.3257777474106762E-4</v>
      </c>
    </row>
    <row r="329" spans="1:13" ht="15.6" x14ac:dyDescent="0.3">
      <c r="A329" s="22" t="s">
        <v>334</v>
      </c>
      <c r="B329" s="18">
        <v>232</v>
      </c>
      <c r="C329" s="24">
        <v>45</v>
      </c>
      <c r="D3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6.4293058772192299E-4</v>
      </c>
      <c r="E329" s="18">
        <v>187</v>
      </c>
      <c r="F3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6.4420868956485157E-4</v>
      </c>
      <c r="G329" s="23">
        <v>187</v>
      </c>
      <c r="H329" s="23">
        <v>0</v>
      </c>
      <c r="I329" s="23">
        <v>0</v>
      </c>
      <c r="J329" s="19">
        <f>SUM(Table1[[#This Row],[Estimate; Total: - Speak Spanish: - Speak English "very well"]:[Estimate; Total: - Speak Spanish: - Speak English "not well"]])</f>
        <v>187</v>
      </c>
      <c r="K3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6.4134551042151569E-4</v>
      </c>
      <c r="L329" s="24">
        <v>0</v>
      </c>
      <c r="M3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6.7015968243318562E-4</v>
      </c>
    </row>
    <row r="330" spans="1:13" ht="15.6" x14ac:dyDescent="0.3">
      <c r="A330" s="22" t="s">
        <v>335</v>
      </c>
      <c r="B330" s="18">
        <v>121</v>
      </c>
      <c r="C330" s="24">
        <v>4</v>
      </c>
      <c r="D3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2.8552482728959853E-4</v>
      </c>
      <c r="E330" s="18">
        <v>117</v>
      </c>
      <c r="F3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2.7170847380085766E-4</v>
      </c>
      <c r="G330" s="23">
        <v>94</v>
      </c>
      <c r="H330" s="23">
        <v>15</v>
      </c>
      <c r="I330" s="23">
        <v>8</v>
      </c>
      <c r="J330" s="19">
        <f>SUM(Table1[[#This Row],[Estimate; Total: - Speak Spanish: - Speak English "very well"]:[Estimate; Total: - Speak Spanish: - Speak English "not well"]])</f>
        <v>117</v>
      </c>
      <c r="K3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2.6991707294647107E-4</v>
      </c>
      <c r="L330" s="24">
        <v>0</v>
      </c>
      <c r="M3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2.8794519126393298E-4</v>
      </c>
    </row>
    <row r="331" spans="1:13" ht="15.6" x14ac:dyDescent="0.3">
      <c r="A331" s="22" t="s">
        <v>336</v>
      </c>
      <c r="B331" s="18">
        <v>238</v>
      </c>
      <c r="C331" s="24">
        <v>30</v>
      </c>
      <c r="D3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4.5704673838007053E-4</v>
      </c>
      <c r="E331" s="18">
        <v>173</v>
      </c>
      <c r="F3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4.5119133040029662E-4</v>
      </c>
      <c r="G331" s="23">
        <v>80</v>
      </c>
      <c r="H331" s="23">
        <v>40</v>
      </c>
      <c r="I331" s="23">
        <v>38</v>
      </c>
      <c r="J331" s="19">
        <f>SUM(Table1[[#This Row],[Estimate; Total: - Speak Spanish: - Speak English "very well"]:[Estimate; Total: - Speak Spanish: - Speak English "not well"]])</f>
        <v>158</v>
      </c>
      <c r="K3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4.5085380413493808E-4</v>
      </c>
      <c r="L331" s="24">
        <v>15</v>
      </c>
      <c r="M3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4.5425056674797045E-4</v>
      </c>
    </row>
    <row r="332" spans="1:13" ht="15.6" x14ac:dyDescent="0.3">
      <c r="A332" s="22" t="s">
        <v>337</v>
      </c>
      <c r="B332" s="18">
        <v>204</v>
      </c>
      <c r="C332" s="24">
        <v>119</v>
      </c>
      <c r="D3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3.086674754684104E-4</v>
      </c>
      <c r="E332" s="18">
        <v>85</v>
      </c>
      <c r="F3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3.6887739785561779E-4</v>
      </c>
      <c r="G332" s="23">
        <v>49</v>
      </c>
      <c r="H332" s="23">
        <v>36</v>
      </c>
      <c r="I332" s="23">
        <v>0</v>
      </c>
      <c r="J332" s="19">
        <f>SUM(Table1[[#This Row],[Estimate; Total: - Speak Spanish: - Speak English "very well"]:[Estimate; Total: - Speak Spanish: - Speak English "not well"]])</f>
        <v>85</v>
      </c>
      <c r="K3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3.6757595279046515E-4</v>
      </c>
      <c r="L332" s="24">
        <v>0</v>
      </c>
      <c r="M3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3.8067330370486057E-4</v>
      </c>
    </row>
    <row r="333" spans="1:13" ht="15.6" x14ac:dyDescent="0.3">
      <c r="A333" s="22" t="s">
        <v>338</v>
      </c>
      <c r="B333" s="18">
        <v>612</v>
      </c>
      <c r="C333" s="24">
        <v>315</v>
      </c>
      <c r="D3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3.5882966807696199E-4</v>
      </c>
      <c r="E333" s="18">
        <v>297</v>
      </c>
      <c r="F3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5.0821704826491717E-4</v>
      </c>
      <c r="G333" s="23">
        <v>281</v>
      </c>
      <c r="H333" s="23">
        <v>16</v>
      </c>
      <c r="I333" s="23">
        <v>0</v>
      </c>
      <c r="J333" s="19">
        <f>SUM(Table1[[#This Row],[Estimate; Total: - Speak Spanish: - Speak English "very well"]:[Estimate; Total: - Speak Spanish: - Speak English "not well"]])</f>
        <v>297</v>
      </c>
      <c r="K3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5.0366964609608971E-4</v>
      </c>
      <c r="L333" s="24">
        <v>0</v>
      </c>
      <c r="M3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5.4943333105580072E-4</v>
      </c>
    </row>
    <row r="334" spans="1:13" ht="15.6" x14ac:dyDescent="0.3">
      <c r="A334" s="22" t="s">
        <v>339</v>
      </c>
      <c r="B334" s="18">
        <v>268</v>
      </c>
      <c r="C334" s="24">
        <v>124</v>
      </c>
      <c r="D3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2.6659860473589119E-4</v>
      </c>
      <c r="E334" s="18">
        <v>144</v>
      </c>
      <c r="F3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3.2164623567801283E-4</v>
      </c>
      <c r="G334" s="23">
        <v>102</v>
      </c>
      <c r="H334" s="23">
        <v>27</v>
      </c>
      <c r="I334" s="23">
        <v>15</v>
      </c>
      <c r="J334" s="19">
        <f>SUM(Table1[[#This Row],[Estimate; Total: - Speak Spanish: - Speak English "very well"]:[Estimate; Total: - Speak Spanish: - Speak English "not well"]])</f>
        <v>144</v>
      </c>
      <c r="K3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3.1944143462646015E-4</v>
      </c>
      <c r="L334" s="24">
        <v>0</v>
      </c>
      <c r="M3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3.4162988794025944E-4</v>
      </c>
    </row>
    <row r="335" spans="1:13" ht="15.6" x14ac:dyDescent="0.3">
      <c r="A335" s="22" t="s">
        <v>340</v>
      </c>
      <c r="B335" s="18">
        <v>989</v>
      </c>
      <c r="C335" s="24">
        <v>632</v>
      </c>
      <c r="D3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7.1205335741244126E-5</v>
      </c>
      <c r="E335" s="18">
        <v>341</v>
      </c>
      <c r="F3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4.0630044492618548E-4</v>
      </c>
      <c r="G335" s="23">
        <v>265</v>
      </c>
      <c r="H335" s="23">
        <v>47</v>
      </c>
      <c r="I335" s="23">
        <v>22</v>
      </c>
      <c r="J335" s="19">
        <f>SUM(Table1[[#This Row],[Estimate; Total: - Speak Spanish: - Speak English "very well"]:[Estimate; Total: - Speak Spanish: - Speak English "not well"]])</f>
        <v>334</v>
      </c>
      <c r="K3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4.021579589165822E-4</v>
      </c>
      <c r="L335" s="24">
        <v>7</v>
      </c>
      <c r="M3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4.4384668968093825E-4</v>
      </c>
    </row>
    <row r="336" spans="1:13" ht="15.6" x14ac:dyDescent="0.3">
      <c r="A336" s="22" t="s">
        <v>341</v>
      </c>
      <c r="B336" s="18">
        <v>222</v>
      </c>
      <c r="C336" s="24">
        <v>88</v>
      </c>
      <c r="D3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3.3461750443666578E-4</v>
      </c>
      <c r="E336" s="18">
        <v>134</v>
      </c>
      <c r="F3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3.6926961323909999E-4</v>
      </c>
      <c r="G336" s="23">
        <v>114</v>
      </c>
      <c r="H336" s="23">
        <v>20</v>
      </c>
      <c r="I336" s="23">
        <v>0</v>
      </c>
      <c r="J336" s="19">
        <f>SUM(Table1[[#This Row],[Estimate; Total: - Speak Spanish: - Speak English "very well"]:[Estimate; Total: - Speak Spanish: - Speak English "not well"]])</f>
        <v>134</v>
      </c>
      <c r="K3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3.6721792337168291E-4</v>
      </c>
      <c r="L336" s="24">
        <v>0</v>
      </c>
      <c r="M3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3.8786551187202392E-4</v>
      </c>
    </row>
    <row r="337" spans="1:13" ht="15.6" x14ac:dyDescent="0.3">
      <c r="A337" s="22" t="s">
        <v>342</v>
      </c>
      <c r="B337" s="18">
        <v>645</v>
      </c>
      <c r="C337" s="24">
        <v>210</v>
      </c>
      <c r="D3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5.2125708470173782E-4</v>
      </c>
      <c r="E337" s="18">
        <v>423</v>
      </c>
      <c r="F3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5.8962421483394758E-4</v>
      </c>
      <c r="G337" s="23">
        <v>354</v>
      </c>
      <c r="H337" s="23">
        <v>51</v>
      </c>
      <c r="I337" s="23">
        <v>18</v>
      </c>
      <c r="J337" s="19">
        <f>SUM(Table1[[#This Row],[Estimate; Total: - Speak Spanish: - Speak English "very well"]:[Estimate; Total: - Speak Spanish: - Speak English "not well"]])</f>
        <v>423</v>
      </c>
      <c r="K3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5.8314761174501153E-4</v>
      </c>
      <c r="L337" s="24">
        <v>0</v>
      </c>
      <c r="M3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6.4832619335429694E-4</v>
      </c>
    </row>
    <row r="338" spans="1:13" ht="15.6" x14ac:dyDescent="0.3">
      <c r="A338" s="22" t="s">
        <v>343</v>
      </c>
      <c r="B338" s="18">
        <v>218</v>
      </c>
      <c r="C338" s="24">
        <v>173</v>
      </c>
      <c r="D3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2.166568444357974E-4</v>
      </c>
      <c r="E338" s="18">
        <v>45</v>
      </c>
      <c r="F3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3.1509269499381076E-4</v>
      </c>
      <c r="G338" s="23">
        <v>45</v>
      </c>
      <c r="H338" s="23">
        <v>0</v>
      </c>
      <c r="I338" s="23">
        <v>0</v>
      </c>
      <c r="J338" s="19">
        <f>SUM(Table1[[#This Row],[Estimate; Total: - Speak Spanish: - Speak English "very well"]:[Estimate; Total: - Speak Spanish: - Speak English "not well"]])</f>
        <v>45</v>
      </c>
      <c r="K3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3.1440369466520057E-4</v>
      </c>
      <c r="L338" s="24">
        <v>0</v>
      </c>
      <c r="M3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3.2133758632576283E-4</v>
      </c>
    </row>
    <row r="339" spans="1:13" ht="15.6" x14ac:dyDescent="0.3">
      <c r="A339" s="22" t="s">
        <v>344</v>
      </c>
      <c r="B339" s="18">
        <v>286</v>
      </c>
      <c r="C339" s="24">
        <v>189</v>
      </c>
      <c r="D3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2.211029402953876E-4</v>
      </c>
      <c r="E339" s="18">
        <v>97</v>
      </c>
      <c r="F3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3.2200392787826089E-4</v>
      </c>
      <c r="G339" s="23">
        <v>53</v>
      </c>
      <c r="H339" s="23">
        <v>22</v>
      </c>
      <c r="I339" s="23">
        <v>11</v>
      </c>
      <c r="J339" s="19">
        <f>SUM(Table1[[#This Row],[Estimate; Total: - Speak Spanish: - Speak English "very well"]:[Estimate; Total: - Speak Spanish: - Speak English "not well"]])</f>
        <v>86</v>
      </c>
      <c r="K3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3.2221370068694961E-4</v>
      </c>
      <c r="L339" s="24">
        <v>11</v>
      </c>
      <c r="M3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3.2010261036031129E-4</v>
      </c>
    </row>
    <row r="340" spans="1:13" ht="15.6" x14ac:dyDescent="0.3">
      <c r="A340" s="22" t="s">
        <v>345</v>
      </c>
      <c r="B340" s="18">
        <v>234</v>
      </c>
      <c r="C340" s="24">
        <v>56</v>
      </c>
      <c r="D3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6.1572542060060796E-4</v>
      </c>
      <c r="E340" s="18">
        <v>178</v>
      </c>
      <c r="F3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6.2490850163934668E-4</v>
      </c>
      <c r="G340" s="23">
        <v>145</v>
      </c>
      <c r="H340" s="23">
        <v>33</v>
      </c>
      <c r="I340" s="23">
        <v>0</v>
      </c>
      <c r="J340" s="19">
        <f>SUM(Table1[[#This Row],[Estimate; Total: - Speak Spanish: - Speak English "very well"]:[Estimate; Total: - Speak Spanish: - Speak English "not well"]])</f>
        <v>178</v>
      </c>
      <c r="K3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6.2218312256173301E-4</v>
      </c>
      <c r="L340" s="24">
        <v>0</v>
      </c>
      <c r="M3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6.4961051624129039E-4</v>
      </c>
    </row>
    <row r="341" spans="1:13" ht="15.6" x14ac:dyDescent="0.3">
      <c r="A341" s="22" t="s">
        <v>346</v>
      </c>
      <c r="B341" s="18">
        <v>230</v>
      </c>
      <c r="C341" s="24">
        <v>89</v>
      </c>
      <c r="D3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3.8744024554200997E-4</v>
      </c>
      <c r="E341" s="18">
        <v>141</v>
      </c>
      <c r="F3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4.2172601779750195E-4</v>
      </c>
      <c r="G341" s="23">
        <v>130</v>
      </c>
      <c r="H341" s="23">
        <v>0</v>
      </c>
      <c r="I341" s="23">
        <v>11</v>
      </c>
      <c r="J341" s="19">
        <f>SUM(Table1[[#This Row],[Estimate; Total: - Speak Spanish: - Speak English "very well"]:[Estimate; Total: - Speak Spanish: - Speak English "not well"]])</f>
        <v>141</v>
      </c>
      <c r="K3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4.1956715010118992E-4</v>
      </c>
      <c r="L341" s="24">
        <v>0</v>
      </c>
      <c r="M3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4.412933439709517E-4</v>
      </c>
    </row>
    <row r="342" spans="1:13" ht="15.6" x14ac:dyDescent="0.3">
      <c r="A342" s="22" t="s">
        <v>347</v>
      </c>
      <c r="B342" s="18">
        <v>237</v>
      </c>
      <c r="C342" s="24">
        <v>38</v>
      </c>
      <c r="D3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5.8243635117253808E-4</v>
      </c>
      <c r="E342" s="18">
        <v>199</v>
      </c>
      <c r="F3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5.7781351170519411E-4</v>
      </c>
      <c r="G342" s="23">
        <v>161</v>
      </c>
      <c r="H342" s="23">
        <v>19</v>
      </c>
      <c r="I342" s="23">
        <v>19</v>
      </c>
      <c r="J342" s="19">
        <f>SUM(Table1[[#This Row],[Estimate; Total: - Speak Spanish: - Speak English "very well"]:[Estimate; Total: - Speak Spanish: - Speak English "not well"]])</f>
        <v>199</v>
      </c>
      <c r="K3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5.7476659914089563E-4</v>
      </c>
      <c r="L342" s="24">
        <v>0</v>
      </c>
      <c r="M3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6.0542980892871546E-4</v>
      </c>
    </row>
    <row r="343" spans="1:13" ht="15.6" x14ac:dyDescent="0.3">
      <c r="A343" s="22" t="s">
        <v>348</v>
      </c>
      <c r="B343" s="18">
        <v>152</v>
      </c>
      <c r="C343" s="24">
        <v>59</v>
      </c>
      <c r="D3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3.9942822549194983E-4</v>
      </c>
      <c r="E343" s="18">
        <v>93</v>
      </c>
      <c r="F3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4.2222248536068218E-4</v>
      </c>
      <c r="G343" s="23">
        <v>39</v>
      </c>
      <c r="H343" s="23">
        <v>41</v>
      </c>
      <c r="I343" s="23">
        <v>13</v>
      </c>
      <c r="J343" s="19">
        <f>SUM(Table1[[#This Row],[Estimate; Total: - Speak Spanish: - Speak English "very well"]:[Estimate; Total: - Speak Spanish: - Speak English "not well"]])</f>
        <v>93</v>
      </c>
      <c r="K3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4.207985513482211E-4</v>
      </c>
      <c r="L343" s="24">
        <v>0</v>
      </c>
      <c r="M3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4.3512859411338312E-4</v>
      </c>
    </row>
    <row r="344" spans="1:13" ht="15.6" x14ac:dyDescent="0.3">
      <c r="A344" s="22" t="s">
        <v>349</v>
      </c>
      <c r="B344" s="18">
        <v>433</v>
      </c>
      <c r="C344" s="24">
        <v>238</v>
      </c>
      <c r="D3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4.991772453334228E-4</v>
      </c>
      <c r="E344" s="18">
        <v>173</v>
      </c>
      <c r="F3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6.1918076401904073E-4</v>
      </c>
      <c r="G344" s="23">
        <v>118</v>
      </c>
      <c r="H344" s="23">
        <v>23</v>
      </c>
      <c r="I344" s="23">
        <v>32</v>
      </c>
      <c r="J344" s="19">
        <f>SUM(Table1[[#This Row],[Estimate; Total: - Speak Spanish: - Speak English "very well"]:[Estimate; Total: - Speak Spanish: - Speak English "not well"]])</f>
        <v>173</v>
      </c>
      <c r="K3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6.1653194053349486E-4</v>
      </c>
      <c r="L344" s="24">
        <v>0</v>
      </c>
      <c r="M3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6.4318890180632313E-4</v>
      </c>
    </row>
    <row r="345" spans="1:13" ht="15.6" x14ac:dyDescent="0.3">
      <c r="A345" s="22" t="s">
        <v>350</v>
      </c>
      <c r="B345" s="18">
        <v>669</v>
      </c>
      <c r="C345" s="24">
        <v>242</v>
      </c>
      <c r="D3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3.0487904204226581E-4</v>
      </c>
      <c r="E345" s="18">
        <v>421</v>
      </c>
      <c r="F3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3.9288663469501584E-4</v>
      </c>
      <c r="G345" s="23">
        <v>329</v>
      </c>
      <c r="H345" s="23">
        <v>92</v>
      </c>
      <c r="I345" s="23">
        <v>0</v>
      </c>
      <c r="J345" s="19">
        <f>SUM(Table1[[#This Row],[Estimate; Total: - Speak Spanish: - Speak English "very well"]:[Estimate; Total: - Speak Spanish: - Speak English "not well"]])</f>
        <v>421</v>
      </c>
      <c r="K3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3.8644065384290695E-4</v>
      </c>
      <c r="L345" s="24">
        <v>0</v>
      </c>
      <c r="M3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4.5131106248950064E-4</v>
      </c>
    </row>
    <row r="346" spans="1:13" ht="15.6" x14ac:dyDescent="0.3">
      <c r="A346" s="22" t="s">
        <v>351</v>
      </c>
      <c r="B346" s="18">
        <v>943</v>
      </c>
      <c r="C346" s="24">
        <v>159</v>
      </c>
      <c r="D3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8.2875987523289266E-4</v>
      </c>
      <c r="E346" s="18">
        <v>757</v>
      </c>
      <c r="F3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8.1991639347296066E-4</v>
      </c>
      <c r="G346" s="23">
        <v>578</v>
      </c>
      <c r="H346" s="23">
        <v>125</v>
      </c>
      <c r="I346" s="23">
        <v>54</v>
      </c>
      <c r="J346" s="19">
        <f>SUM(Table1[[#This Row],[Estimate; Total: - Speak Spanish: - Speak English "very well"]:[Estimate; Total: - Speak Spanish: - Speak English "not well"]])</f>
        <v>757</v>
      </c>
      <c r="K3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8.0832587683389535E-4</v>
      </c>
      <c r="L346" s="24">
        <v>0</v>
      </c>
      <c r="M3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9.2496934321268742E-4</v>
      </c>
    </row>
    <row r="347" spans="1:13" ht="15.6" x14ac:dyDescent="0.3">
      <c r="A347" s="22" t="s">
        <v>352</v>
      </c>
      <c r="B347" s="18">
        <v>600</v>
      </c>
      <c r="C347" s="24">
        <v>358</v>
      </c>
      <c r="D3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7.4841764158394908E-4</v>
      </c>
      <c r="E347" s="18">
        <v>228</v>
      </c>
      <c r="F3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9.3339943453832623E-4</v>
      </c>
      <c r="G347" s="23">
        <v>228</v>
      </c>
      <c r="H347" s="23">
        <v>0</v>
      </c>
      <c r="I347" s="23">
        <v>0</v>
      </c>
      <c r="J347" s="19">
        <f>SUM(Table1[[#This Row],[Estimate; Total: - Speak Spanish: - Speak English "very well"]:[Estimate; Total: - Speak Spanish: - Speak English "not well"]])</f>
        <v>228</v>
      </c>
      <c r="K3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9.2990849954003446E-4</v>
      </c>
      <c r="L347" s="24">
        <v>0</v>
      </c>
      <c r="M3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9.6504021728688327E-4</v>
      </c>
    </row>
    <row r="348" spans="1:13" ht="15.6" x14ac:dyDescent="0.3">
      <c r="A348" s="22" t="s">
        <v>353</v>
      </c>
      <c r="B348" s="18">
        <v>457</v>
      </c>
      <c r="C348" s="24">
        <v>194</v>
      </c>
      <c r="D3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5.6407407108350672E-4</v>
      </c>
      <c r="E348" s="18">
        <v>248</v>
      </c>
      <c r="F3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6.4704543383152567E-4</v>
      </c>
      <c r="G348" s="23">
        <v>176</v>
      </c>
      <c r="H348" s="23">
        <v>72</v>
      </c>
      <c r="I348" s="23">
        <v>0</v>
      </c>
      <c r="J348" s="19">
        <f>SUM(Table1[[#This Row],[Estimate; Total: - Speak Spanish: - Speak English "very well"]:[Estimate; Total: - Speak Spanish: - Speak English "not well"]])</f>
        <v>248</v>
      </c>
      <c r="K3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6.432482764649626E-4</v>
      </c>
      <c r="L348" s="24">
        <v>0</v>
      </c>
      <c r="M3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6.8146172383872806E-4</v>
      </c>
    </row>
    <row r="349" spans="1:13" ht="15.6" x14ac:dyDescent="0.3">
      <c r="A349" s="22" t="s">
        <v>354</v>
      </c>
      <c r="B349" s="18">
        <v>341</v>
      </c>
      <c r="C349" s="24">
        <v>186</v>
      </c>
      <c r="D3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5.7353836142535206E-4</v>
      </c>
      <c r="E349" s="18">
        <v>155</v>
      </c>
      <c r="F3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6.64575104977403E-4</v>
      </c>
      <c r="G349" s="23">
        <v>108</v>
      </c>
      <c r="H349" s="23">
        <v>18</v>
      </c>
      <c r="I349" s="23">
        <v>10</v>
      </c>
      <c r="J349" s="19">
        <f>SUM(Table1[[#This Row],[Estimate; Total: - Speak Spanish: - Speak English "very well"]:[Estimate; Total: - Speak Spanish: - Speak English "not well"]])</f>
        <v>136</v>
      </c>
      <c r="K3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6.6512952476887189E-4</v>
      </c>
      <c r="L349" s="24">
        <v>19</v>
      </c>
      <c r="M3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6.5955001107506704E-4</v>
      </c>
    </row>
    <row r="350" spans="1:13" ht="15.6" x14ac:dyDescent="0.3">
      <c r="A350" s="22" t="s">
        <v>355</v>
      </c>
      <c r="B350" s="18">
        <v>258</v>
      </c>
      <c r="C350" s="24">
        <v>120</v>
      </c>
      <c r="D3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2.6542286462664396E-4</v>
      </c>
      <c r="E350" s="18">
        <v>138</v>
      </c>
      <c r="F3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3.1888278377202481E-4</v>
      </c>
      <c r="G350" s="23">
        <v>138</v>
      </c>
      <c r="H350" s="23">
        <v>0</v>
      </c>
      <c r="I350" s="23">
        <v>0</v>
      </c>
      <c r="J350" s="19">
        <f>SUM(Table1[[#This Row],[Estimate; Total: - Speak Spanish: - Speak English "very well"]:[Estimate; Total: - Speak Spanish: - Speak English "not well"]])</f>
        <v>138</v>
      </c>
      <c r="K3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3.1676984943095348E-4</v>
      </c>
      <c r="L350" s="24">
        <v>0</v>
      </c>
      <c r="M3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3.3803378385667776E-4</v>
      </c>
    </row>
    <row r="351" spans="1:13" ht="15.6" x14ac:dyDescent="0.3">
      <c r="A351" s="22" t="s">
        <v>356</v>
      </c>
      <c r="B351" s="18">
        <v>387</v>
      </c>
      <c r="C351" s="24">
        <v>105</v>
      </c>
      <c r="D3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3.3794478014787497E-4</v>
      </c>
      <c r="E351" s="18">
        <v>282</v>
      </c>
      <c r="F3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3.6234468212725498E-4</v>
      </c>
      <c r="G351" s="23">
        <v>225</v>
      </c>
      <c r="H351" s="23">
        <v>57</v>
      </c>
      <c r="I351" s="23">
        <v>0</v>
      </c>
      <c r="J351" s="19">
        <f>SUM(Table1[[#This Row],[Estimate; Total: - Speak Spanish: - Speak English "very well"]:[Estimate; Total: - Speak Spanish: - Speak English "not well"]])</f>
        <v>282</v>
      </c>
      <c r="K3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3.5802694673463096E-4</v>
      </c>
      <c r="L351" s="24">
        <v>0</v>
      </c>
      <c r="M3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4.0147933447415453E-4</v>
      </c>
    </row>
    <row r="352" spans="1:13" ht="15.6" x14ac:dyDescent="0.3">
      <c r="A352" s="22" t="s">
        <v>357</v>
      </c>
      <c r="B352" s="18">
        <v>151</v>
      </c>
      <c r="C352" s="24">
        <v>60</v>
      </c>
      <c r="D3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4.558470706808757E-4</v>
      </c>
      <c r="E352" s="18">
        <v>91</v>
      </c>
      <c r="F3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4.7952397226905626E-4</v>
      </c>
      <c r="G352" s="23">
        <v>84</v>
      </c>
      <c r="H352" s="23">
        <v>7</v>
      </c>
      <c r="I352" s="23">
        <v>0</v>
      </c>
      <c r="J352" s="19">
        <f>SUM(Table1[[#This Row],[Estimate; Total: - Speak Spanish: - Speak English "very well"]:[Estimate; Total: - Speak Spanish: - Speak English "not well"]])</f>
        <v>91</v>
      </c>
      <c r="K3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4.7813066049342228E-4</v>
      </c>
      <c r="L352" s="24">
        <v>0</v>
      </c>
      <c r="M3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4.9215253029589263E-4</v>
      </c>
    </row>
    <row r="353" spans="1:13" ht="15.6" x14ac:dyDescent="0.3">
      <c r="A353" s="22" t="s">
        <v>358</v>
      </c>
      <c r="B353" s="18">
        <v>671</v>
      </c>
      <c r="C353" s="24">
        <v>287</v>
      </c>
      <c r="D3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6.5883698019066105E-4</v>
      </c>
      <c r="E353" s="18">
        <v>384</v>
      </c>
      <c r="F3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7.7920835598316773E-4</v>
      </c>
      <c r="G353" s="23">
        <v>384</v>
      </c>
      <c r="H353" s="23">
        <v>0</v>
      </c>
      <c r="I353" s="23">
        <v>0</v>
      </c>
      <c r="J353" s="19">
        <f>SUM(Table1[[#This Row],[Estimate; Total: - Speak Spanish: - Speak English "very well"]:[Estimate; Total: - Speak Spanish: - Speak English "not well"]])</f>
        <v>384</v>
      </c>
      <c r="K3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7.7332888651236048E-4</v>
      </c>
      <c r="L353" s="24">
        <v>0</v>
      </c>
      <c r="M3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8.3249809534915857E-4</v>
      </c>
    </row>
    <row r="354" spans="1:13" ht="15.6" x14ac:dyDescent="0.3">
      <c r="A354" s="22" t="s">
        <v>359</v>
      </c>
      <c r="B354" s="18">
        <v>202</v>
      </c>
      <c r="C354" s="24">
        <v>97</v>
      </c>
      <c r="D3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5.2849859755579778E-4</v>
      </c>
      <c r="E354" s="18">
        <v>105</v>
      </c>
      <c r="F3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5.7262101082552021E-4</v>
      </c>
      <c r="G354" s="23">
        <v>64</v>
      </c>
      <c r="H354" s="23">
        <v>41</v>
      </c>
      <c r="I354" s="23">
        <v>0</v>
      </c>
      <c r="J354" s="19">
        <f>SUM(Table1[[#This Row],[Estimate; Total: - Speak Spanish: - Speak English "very well"]:[Estimate; Total: - Speak Spanish: - Speak English "not well"]])</f>
        <v>105</v>
      </c>
      <c r="K3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5.7101334339209643E-4</v>
      </c>
      <c r="L354" s="24">
        <v>0</v>
      </c>
      <c r="M3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5.871924239334084E-4</v>
      </c>
    </row>
    <row r="355" spans="1:13" ht="15.6" x14ac:dyDescent="0.3">
      <c r="A355" s="22" t="s">
        <v>360</v>
      </c>
      <c r="B355" s="18">
        <v>213</v>
      </c>
      <c r="C355" s="24">
        <v>85</v>
      </c>
      <c r="D3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4.1734511929800437E-4</v>
      </c>
      <c r="E355" s="18">
        <v>128</v>
      </c>
      <c r="F3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4.5101460729728138E-4</v>
      </c>
      <c r="G355" s="23">
        <v>128</v>
      </c>
      <c r="H355" s="23">
        <v>0</v>
      </c>
      <c r="I355" s="23">
        <v>0</v>
      </c>
      <c r="J355" s="19">
        <f>SUM(Table1[[#This Row],[Estimate; Total: - Speak Spanish: - Speak English "very well"]:[Estimate; Total: - Speak Spanish: - Speak English "not well"]])</f>
        <v>128</v>
      </c>
      <c r="K3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4.4905478414034565E-4</v>
      </c>
      <c r="L355" s="24">
        <v>0</v>
      </c>
      <c r="M3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4.6877785375261166E-4</v>
      </c>
    </row>
    <row r="356" spans="1:13" ht="15.6" x14ac:dyDescent="0.3">
      <c r="A356" s="22" t="s">
        <v>361</v>
      </c>
      <c r="B356" s="18">
        <v>2104</v>
      </c>
      <c r="C356" s="24">
        <v>937</v>
      </c>
      <c r="D3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1.164297922305427E-4</v>
      </c>
      <c r="E356" s="18">
        <v>1155</v>
      </c>
      <c r="F3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2.9025492457053514E-4</v>
      </c>
      <c r="G356" s="23">
        <v>838</v>
      </c>
      <c r="H356" s="23">
        <v>211</v>
      </c>
      <c r="I356" s="23">
        <v>106</v>
      </c>
      <c r="J356" s="19">
        <f>SUM(Table1[[#This Row],[Estimate; Total: - Speak Spanish: - Speak English "very well"]:[Estimate; Total: - Speak Spanish: - Speak English "not well"]])</f>
        <v>1155</v>
      </c>
      <c r="K3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2.7257058280287288E-4</v>
      </c>
      <c r="L356" s="24">
        <v>0</v>
      </c>
      <c r="M3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4.505404687573046E-4</v>
      </c>
    </row>
    <row r="357" spans="1:13" ht="15.6" x14ac:dyDescent="0.3">
      <c r="A357" s="22" t="s">
        <v>362</v>
      </c>
      <c r="B357" s="18">
        <v>1330</v>
      </c>
      <c r="C357" s="24">
        <v>604</v>
      </c>
      <c r="D3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1.0783978899361614E-4</v>
      </c>
      <c r="E357" s="18">
        <v>687</v>
      </c>
      <c r="F3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1.6229649679641933E-4</v>
      </c>
      <c r="G357" s="23">
        <v>448</v>
      </c>
      <c r="H357" s="23">
        <v>177</v>
      </c>
      <c r="I357" s="23">
        <v>62</v>
      </c>
      <c r="J357" s="19">
        <f>SUM(Table1[[#This Row],[Estimate; Total: - Speak Spanish: - Speak English "very well"]:[Estimate; Total: - Speak Spanish: - Speak English "not well"]])</f>
        <v>687</v>
      </c>
      <c r="K3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1.5177775844630334E-4</v>
      </c>
      <c r="L357" s="24">
        <v>0</v>
      </c>
      <c r="M3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2.5763517113088738E-4</v>
      </c>
    </row>
    <row r="358" spans="1:13" ht="15.6" x14ac:dyDescent="0.3">
      <c r="A358" s="22" t="s">
        <v>363</v>
      </c>
      <c r="B358" s="18">
        <v>1734</v>
      </c>
      <c r="C358" s="24">
        <v>847</v>
      </c>
      <c r="D3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2.6335343148859146E-4</v>
      </c>
      <c r="E358" s="18">
        <v>859</v>
      </c>
      <c r="F3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1.2995060331791243E-4</v>
      </c>
      <c r="G358" s="23">
        <v>509</v>
      </c>
      <c r="H358" s="23">
        <v>89</v>
      </c>
      <c r="I358" s="23">
        <v>220</v>
      </c>
      <c r="J358" s="19">
        <f>SUM(Table1[[#This Row],[Estimate; Total: - Speak Spanish: - Speak English "very well"]:[Estimate; Total: - Speak Spanish: - Speak English "not well"]])</f>
        <v>818</v>
      </c>
      <c r="K3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1.2311589833584303E-4</v>
      </c>
      <c r="L358" s="24">
        <v>41</v>
      </c>
      <c r="M3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1.9189830947513399E-4</v>
      </c>
    </row>
    <row r="359" spans="1:13" ht="15.6" x14ac:dyDescent="0.3">
      <c r="A359" s="22" t="s">
        <v>364</v>
      </c>
      <c r="B359" s="18">
        <v>1845</v>
      </c>
      <c r="C359" s="24">
        <v>549</v>
      </c>
      <c r="D3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9.4338356806216507E-5</v>
      </c>
      <c r="E359" s="18">
        <v>1296</v>
      </c>
      <c r="F3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5.8003728310968954E-5</v>
      </c>
      <c r="G359" s="23">
        <v>866</v>
      </c>
      <c r="H359" s="23">
        <v>288</v>
      </c>
      <c r="I359" s="23">
        <v>137</v>
      </c>
      <c r="J359" s="19">
        <f>SUM(Table1[[#This Row],[Estimate; Total: - Speak Spanish: - Speak English "very well"]:[Estimate; Total: - Speak Spanish: - Speak English "not well"]])</f>
        <v>1291</v>
      </c>
      <c r="K3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3.893095125372383E-5</v>
      </c>
      <c r="L359" s="24">
        <v>5</v>
      </c>
      <c r="M3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2.30873631524652E-4</v>
      </c>
    </row>
    <row r="360" spans="1:13" ht="15.6" x14ac:dyDescent="0.3">
      <c r="A360" s="22" t="s">
        <v>365</v>
      </c>
      <c r="B360" s="18">
        <v>1792</v>
      </c>
      <c r="C360" s="24">
        <v>611</v>
      </c>
      <c r="D3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7.5600655958087267E-5</v>
      </c>
      <c r="E360" s="18">
        <v>1181</v>
      </c>
      <c r="F3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1.3021623749849315E-4</v>
      </c>
      <c r="G360" s="23">
        <v>856</v>
      </c>
      <c r="H360" s="23">
        <v>137</v>
      </c>
      <c r="I360" s="23">
        <v>94</v>
      </c>
      <c r="J360" s="19">
        <f>SUM(Table1[[#This Row],[Estimate; Total: - Speak Spanish: - Speak English "very well"]:[Estimate; Total: - Speak Spanish: - Speak English "not well"]])</f>
        <v>1087</v>
      </c>
      <c r="K3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1.2661793589858618E-4</v>
      </c>
      <c r="L360" s="24">
        <v>94</v>
      </c>
      <c r="M3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1.6283015876662158E-4</v>
      </c>
    </row>
    <row r="361" spans="1:13" ht="15.6" x14ac:dyDescent="0.3">
      <c r="A361" s="22" t="s">
        <v>366</v>
      </c>
      <c r="B361" s="18">
        <v>2415</v>
      </c>
      <c r="C361" s="24">
        <v>307</v>
      </c>
      <c r="D3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4.8854115276667366E-5</v>
      </c>
      <c r="E361" s="18">
        <v>2108</v>
      </c>
      <c r="F3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1.556296453077183E-4</v>
      </c>
      <c r="G361" s="23">
        <v>1334</v>
      </c>
      <c r="H361" s="23">
        <v>320</v>
      </c>
      <c r="I361" s="23">
        <v>341</v>
      </c>
      <c r="J361" s="19">
        <f>SUM(Table1[[#This Row],[Estimate; Total: - Speak Spanish: - Speak English "very well"]:[Estimate; Total: - Speak Spanish: - Speak English "not well"]])</f>
        <v>1995</v>
      </c>
      <c r="K3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1.7049371053142501E-4</v>
      </c>
      <c r="L361" s="24">
        <v>113</v>
      </c>
      <c r="M3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2.0906237758214951E-5</v>
      </c>
    </row>
    <row r="362" spans="1:13" ht="15.6" x14ac:dyDescent="0.3">
      <c r="A362" s="22" t="s">
        <v>367</v>
      </c>
      <c r="B362" s="18">
        <v>2889</v>
      </c>
      <c r="C362" s="24">
        <v>1007</v>
      </c>
      <c r="D3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5.2558877830672702E-4</v>
      </c>
      <c r="E362" s="18">
        <v>1882</v>
      </c>
      <c r="F3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1.7743738080655482E-4</v>
      </c>
      <c r="G362" s="23">
        <v>958</v>
      </c>
      <c r="H362" s="23">
        <v>255</v>
      </c>
      <c r="I362" s="23">
        <v>419</v>
      </c>
      <c r="J362" s="19">
        <f>SUM(Table1[[#This Row],[Estimate; Total: - Speak Spanish: - Speak English "very well"]:[Estimate; Total: - Speak Spanish: - Speak English "not well"]])</f>
        <v>1632</v>
      </c>
      <c r="K3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1.677312853244184E-4</v>
      </c>
      <c r="L362" s="24">
        <v>250</v>
      </c>
      <c r="M3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2.6541050509483509E-4</v>
      </c>
    </row>
    <row r="363" spans="1:13" ht="15.6" x14ac:dyDescent="0.3">
      <c r="A363" s="22" t="s">
        <v>368</v>
      </c>
      <c r="B363" s="18">
        <v>1189</v>
      </c>
      <c r="C363" s="24">
        <v>331</v>
      </c>
      <c r="D3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1.1577667291200715E-4</v>
      </c>
      <c r="E363" s="18">
        <v>858</v>
      </c>
      <c r="F3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3.4560815431716421E-5</v>
      </c>
      <c r="G363" s="23">
        <v>553</v>
      </c>
      <c r="H363" s="23">
        <v>124</v>
      </c>
      <c r="I363" s="23">
        <v>126</v>
      </c>
      <c r="J363" s="19">
        <f>SUM(Table1[[#This Row],[Estimate; Total: - Speak Spanish: - Speak English "very well"]:[Estimate; Total: - Speak Spanish: - Speak English "not well"]])</f>
        <v>803</v>
      </c>
      <c r="K3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3.9222998556530701E-5</v>
      </c>
      <c r="L363" s="24">
        <v>55</v>
      </c>
      <c r="M3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7.6958073522715847E-6</v>
      </c>
    </row>
    <row r="364" spans="1:13" ht="15.6" x14ac:dyDescent="0.3">
      <c r="A364" s="22" t="s">
        <v>369</v>
      </c>
      <c r="B364" s="18">
        <v>2941</v>
      </c>
      <c r="C364" s="24">
        <v>284</v>
      </c>
      <c r="D3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9.1447229451956289E-5</v>
      </c>
      <c r="E364" s="18">
        <v>2657</v>
      </c>
      <c r="F3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2.8832752658524547E-4</v>
      </c>
      <c r="G364" s="23">
        <v>1495</v>
      </c>
      <c r="H364" s="23">
        <v>379</v>
      </c>
      <c r="I364" s="23">
        <v>565</v>
      </c>
      <c r="J364" s="19">
        <f>SUM(Table1[[#This Row],[Estimate; Total: - Speak Spanish: - Speak English "very well"]:[Estimate; Total: - Speak Spanish: - Speak English "not well"]])</f>
        <v>2439</v>
      </c>
      <c r="K3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2.9541831527668484E-4</v>
      </c>
      <c r="L364" s="24">
        <v>218</v>
      </c>
      <c r="M3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2.2405875486318657E-4</v>
      </c>
    </row>
    <row r="365" spans="1:13" ht="15.6" x14ac:dyDescent="0.3">
      <c r="A365" s="22" t="s">
        <v>370</v>
      </c>
      <c r="B365" s="18">
        <v>1906</v>
      </c>
      <c r="C365" s="24">
        <v>531</v>
      </c>
      <c r="D3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1.5819431094473064E-4</v>
      </c>
      <c r="E365" s="18">
        <v>1375</v>
      </c>
      <c r="F3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2.7707117383699384E-5</v>
      </c>
      <c r="G365" s="23">
        <v>954</v>
      </c>
      <c r="H365" s="23">
        <v>157</v>
      </c>
      <c r="I365" s="23">
        <v>234</v>
      </c>
      <c r="J365" s="19">
        <f>SUM(Table1[[#This Row],[Estimate; Total: - Speak Spanish: - Speak English "very well"]:[Estimate; Total: - Speak Spanish: - Speak English "not well"]])</f>
        <v>1345</v>
      </c>
      <c r="K3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4.4137310761970086E-5</v>
      </c>
      <c r="L365" s="24">
        <v>30</v>
      </c>
      <c r="M3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1.2121120376895196E-4</v>
      </c>
    </row>
    <row r="366" spans="1:13" ht="15.6" x14ac:dyDescent="0.3">
      <c r="A366" s="22" t="s">
        <v>371</v>
      </c>
      <c r="B366" s="18">
        <v>1646</v>
      </c>
      <c r="C366" s="24">
        <v>366</v>
      </c>
      <c r="D3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2.5475631096401655E-5</v>
      </c>
      <c r="E366" s="18">
        <v>1259</v>
      </c>
      <c r="F3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2.1269490623476175E-5</v>
      </c>
      <c r="G366" s="23">
        <v>820</v>
      </c>
      <c r="H366" s="23">
        <v>162</v>
      </c>
      <c r="I366" s="23">
        <v>191</v>
      </c>
      <c r="J366" s="19">
        <f>SUM(Table1[[#This Row],[Estimate; Total: - Speak Spanish: - Speak English "very well"]:[Estimate; Total: - Speak Spanish: - Speak English "not well"]])</f>
        <v>1173</v>
      </c>
      <c r="K3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1.524422993654488E-5</v>
      </c>
      <c r="L366" s="24">
        <v>86</v>
      </c>
      <c r="M3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7.5880637634779367E-5</v>
      </c>
    </row>
    <row r="367" spans="1:13" ht="15.6" x14ac:dyDescent="0.3">
      <c r="A367" s="22" t="s">
        <v>372</v>
      </c>
      <c r="B367" s="18">
        <v>1975</v>
      </c>
      <c r="C367" s="24">
        <v>627</v>
      </c>
      <c r="D3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2.6200494110572474E-4</v>
      </c>
      <c r="E367" s="18">
        <v>1348</v>
      </c>
      <c r="F3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6.9682077361495195E-5</v>
      </c>
      <c r="G367" s="23">
        <v>871</v>
      </c>
      <c r="H367" s="23">
        <v>205</v>
      </c>
      <c r="I367" s="23">
        <v>163</v>
      </c>
      <c r="J367" s="19">
        <f>SUM(Table1[[#This Row],[Estimate; Total: - Speak Spanish: - Speak English "very well"]:[Estimate; Total: - Speak Spanish: - Speak English "not well"]])</f>
        <v>1239</v>
      </c>
      <c r="K3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7.3526038516279332E-5</v>
      </c>
      <c r="L367" s="24">
        <v>109</v>
      </c>
      <c r="M3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3.4841571923286535E-5</v>
      </c>
    </row>
    <row r="368" spans="1:13" ht="15.6" x14ac:dyDescent="0.3">
      <c r="A368" s="22" t="s">
        <v>373</v>
      </c>
      <c r="B368" s="18">
        <v>1550</v>
      </c>
      <c r="C368" s="24">
        <v>322</v>
      </c>
      <c r="D3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1.2471527030408132E-4</v>
      </c>
      <c r="E368" s="18">
        <v>1228</v>
      </c>
      <c r="F3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1.0029211605098225E-4</v>
      </c>
      <c r="G368" s="23">
        <v>825</v>
      </c>
      <c r="H368" s="23">
        <v>210</v>
      </c>
      <c r="I368" s="23">
        <v>136</v>
      </c>
      <c r="J368" s="19">
        <f>SUM(Table1[[#This Row],[Estimate; Total: - Speak Spanish: - Speak English "very well"]:[Estimate; Total: - Speak Spanish: - Speak English "not well"]])</f>
        <v>1171</v>
      </c>
      <c r="K3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1.1031124002612222E-4</v>
      </c>
      <c r="L368" s="24">
        <v>57</v>
      </c>
      <c r="M3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9.4817958406695962E-6</v>
      </c>
    </row>
    <row r="369" spans="1:13" ht="15.6" x14ac:dyDescent="0.3">
      <c r="A369" s="22" t="s">
        <v>374</v>
      </c>
      <c r="B369" s="18">
        <v>1409</v>
      </c>
      <c r="C369" s="24">
        <v>281</v>
      </c>
      <c r="D3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4.4937520003833172E-5</v>
      </c>
      <c r="E369" s="18">
        <v>1128</v>
      </c>
      <c r="F3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3.1445560194435525E-5</v>
      </c>
      <c r="G369" s="23">
        <v>679</v>
      </c>
      <c r="H369" s="23">
        <v>119</v>
      </c>
      <c r="I369" s="23">
        <v>279</v>
      </c>
      <c r="J369" s="19">
        <f>SUM(Table1[[#This Row],[Estimate; Total: - Speak Spanish: - Speak English "very well"]:[Estimate; Total: - Speak Spanish: - Speak English "not well"]])</f>
        <v>1077</v>
      </c>
      <c r="K3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4.08580912162944E-5</v>
      </c>
      <c r="L369" s="24">
        <v>51</v>
      </c>
      <c r="M3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5.3866784298493747E-5</v>
      </c>
    </row>
    <row r="370" spans="1:13" ht="15.6" x14ac:dyDescent="0.3">
      <c r="A370" s="22" t="s">
        <v>375</v>
      </c>
      <c r="B370" s="18">
        <v>1804</v>
      </c>
      <c r="C370" s="24">
        <v>282</v>
      </c>
      <c r="D3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1.0590578668610925E-4</v>
      </c>
      <c r="E370" s="18">
        <v>1515</v>
      </c>
      <c r="F3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1.4551480133791569E-4</v>
      </c>
      <c r="G370" s="23">
        <v>933</v>
      </c>
      <c r="H370" s="23">
        <v>258</v>
      </c>
      <c r="I370" s="23">
        <v>232</v>
      </c>
      <c r="J370" s="19">
        <f>SUM(Table1[[#This Row],[Estimate; Total: - Speak Spanish: - Speak English "very well"]:[Estimate; Total: - Speak Spanish: - Speak English "not well"]])</f>
        <v>1423</v>
      </c>
      <c r="K3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1.5453518945064346E-4</v>
      </c>
      <c r="L370" s="24">
        <v>92</v>
      </c>
      <c r="M3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6.3756721991795292E-5</v>
      </c>
    </row>
    <row r="371" spans="1:13" ht="15.6" x14ac:dyDescent="0.3">
      <c r="A371" s="22" t="s">
        <v>376</v>
      </c>
      <c r="B371" s="18">
        <v>2801</v>
      </c>
      <c r="C371" s="24">
        <v>309</v>
      </c>
      <c r="D3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9.6813650350396403E-5</v>
      </c>
      <c r="E371" s="18">
        <v>2492</v>
      </c>
      <c r="F3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2.5566873776027097E-4</v>
      </c>
      <c r="G371" s="23">
        <v>1262</v>
      </c>
      <c r="H371" s="23">
        <v>356</v>
      </c>
      <c r="I371" s="23">
        <v>616</v>
      </c>
      <c r="J371" s="19">
        <f>SUM(Table1[[#This Row],[Estimate; Total: - Speak Spanish: - Speak English "very well"]:[Estimate; Total: - Speak Spanish: - Speak English "not well"]])</f>
        <v>2234</v>
      </c>
      <c r="K3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2.5406973265963977E-4</v>
      </c>
      <c r="L371" s="24">
        <v>258</v>
      </c>
      <c r="M3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2.7016163809432563E-4</v>
      </c>
    </row>
    <row r="372" spans="1:13" ht="15.6" x14ac:dyDescent="0.3">
      <c r="A372" s="22" t="s">
        <v>377</v>
      </c>
      <c r="B372" s="18">
        <v>2633</v>
      </c>
      <c r="C372" s="24">
        <v>388</v>
      </c>
      <c r="D3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1.6542186961279601E-4</v>
      </c>
      <c r="E372" s="18">
        <v>2245</v>
      </c>
      <c r="F3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2.4219725388529477E-4</v>
      </c>
      <c r="G372" s="23">
        <v>1099</v>
      </c>
      <c r="H372" s="23">
        <v>362</v>
      </c>
      <c r="I372" s="23">
        <v>546</v>
      </c>
      <c r="J372" s="19">
        <f>SUM(Table1[[#This Row],[Estimate; Total: - Speak Spanish: - Speak English "very well"]:[Estimate; Total: - Speak Spanish: - Speak English "not well"]])</f>
        <v>2007</v>
      </c>
      <c r="K3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2.3989813216343075E-4</v>
      </c>
      <c r="L372" s="24">
        <v>238</v>
      </c>
      <c r="M3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2.6303580027747499E-4</v>
      </c>
    </row>
    <row r="373" spans="1:13" ht="15.6" x14ac:dyDescent="0.3">
      <c r="A373" s="22" t="s">
        <v>378</v>
      </c>
      <c r="B373" s="18">
        <v>2234</v>
      </c>
      <c r="C373" s="24">
        <v>345</v>
      </c>
      <c r="D3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1.1628514492281835E-4</v>
      </c>
      <c r="E373" s="18">
        <v>1880</v>
      </c>
      <c r="F3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1.6842643444913482E-4</v>
      </c>
      <c r="G373" s="23">
        <v>1016</v>
      </c>
      <c r="H373" s="23">
        <v>347</v>
      </c>
      <c r="I373" s="23">
        <v>443</v>
      </c>
      <c r="J373" s="19">
        <f>SUM(Table1[[#This Row],[Estimate; Total: - Speak Spanish: - Speak English "very well"]:[Estimate; Total: - Speak Spanish: - Speak English "not well"]])</f>
        <v>1806</v>
      </c>
      <c r="K3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1.8580893744703708E-4</v>
      </c>
      <c r="L373" s="24">
        <v>74</v>
      </c>
      <c r="M3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1.0876665905206433E-5</v>
      </c>
    </row>
    <row r="374" spans="1:13" ht="15.6" x14ac:dyDescent="0.3">
      <c r="A374" s="22" t="s">
        <v>379</v>
      </c>
      <c r="B374" s="18">
        <v>3043</v>
      </c>
      <c r="C374" s="24">
        <v>635</v>
      </c>
      <c r="D3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3.2541079270129527E-4</v>
      </c>
      <c r="E374" s="18">
        <v>2408</v>
      </c>
      <c r="F3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2.7534908571660079E-4</v>
      </c>
      <c r="G374" s="23">
        <v>1417</v>
      </c>
      <c r="H374" s="23">
        <v>212</v>
      </c>
      <c r="I374" s="23">
        <v>548</v>
      </c>
      <c r="J374" s="19">
        <f>SUM(Table1[[#This Row],[Estimate; Total: - Speak Spanish: - Speak English "very well"]:[Estimate; Total: - Speak Spanish: - Speak English "not well"]])</f>
        <v>2177</v>
      </c>
      <c r="K3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2.7662428166556793E-4</v>
      </c>
      <c r="L374" s="24">
        <v>231</v>
      </c>
      <c r="M3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2.6379109394567067E-4</v>
      </c>
    </row>
    <row r="375" spans="1:13" ht="15.6" x14ac:dyDescent="0.3">
      <c r="A375" s="22" t="s">
        <v>380</v>
      </c>
      <c r="B375" s="18">
        <v>1878</v>
      </c>
      <c r="C375" s="24">
        <v>132</v>
      </c>
      <c r="D3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1.0030590936504778E-5</v>
      </c>
      <c r="E375" s="18">
        <v>1746</v>
      </c>
      <c r="F3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1.523991815901978E-4</v>
      </c>
      <c r="G375" s="23">
        <v>1095</v>
      </c>
      <c r="H375" s="23">
        <v>344</v>
      </c>
      <c r="I375" s="23">
        <v>200</v>
      </c>
      <c r="J375" s="19">
        <f>SUM(Table1[[#This Row],[Estimate; Total: - Speak Spanish: - Speak English "very well"]:[Estimate; Total: - Speak Spanish: - Speak English "not well"]])</f>
        <v>1639</v>
      </c>
      <c r="K3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1.6264514083627065E-4</v>
      </c>
      <c r="L375" s="24">
        <v>107</v>
      </c>
      <c r="M3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5.9532894846332055E-5</v>
      </c>
    </row>
    <row r="376" spans="1:13" ht="15.6" x14ac:dyDescent="0.3">
      <c r="A376" s="22" t="s">
        <v>381</v>
      </c>
      <c r="B376" s="18">
        <v>3182</v>
      </c>
      <c r="C376" s="24">
        <v>246</v>
      </c>
      <c r="D3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7.9242083946523979E-5</v>
      </c>
      <c r="E376" s="18">
        <v>2919</v>
      </c>
      <c r="F3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3.354749839242447E-4</v>
      </c>
      <c r="G376" s="23">
        <v>1569</v>
      </c>
      <c r="H376" s="23">
        <v>525</v>
      </c>
      <c r="I376" s="23">
        <v>548</v>
      </c>
      <c r="J376" s="19">
        <f>SUM(Table1[[#This Row],[Estimate; Total: - Speak Spanish: - Speak English "very well"]:[Estimate; Total: - Speak Spanish: - Speak English "not well"]])</f>
        <v>2642</v>
      </c>
      <c r="K3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3.3748618324063302E-4</v>
      </c>
      <c r="L376" s="24">
        <v>277</v>
      </c>
      <c r="M3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3.1724607944305839E-4</v>
      </c>
    </row>
    <row r="377" spans="1:13" ht="15.6" x14ac:dyDescent="0.3">
      <c r="A377" s="22" t="s">
        <v>382</v>
      </c>
      <c r="B377" s="18">
        <v>3370</v>
      </c>
      <c r="C377" s="24">
        <v>518</v>
      </c>
      <c r="D3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2.8287024996586832E-4</v>
      </c>
      <c r="E377" s="18">
        <v>2852</v>
      </c>
      <c r="F3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3.6522045037238379E-4</v>
      </c>
      <c r="G377" s="23">
        <v>1675</v>
      </c>
      <c r="H377" s="23">
        <v>400</v>
      </c>
      <c r="I377" s="23">
        <v>571</v>
      </c>
      <c r="J377" s="19">
        <f>SUM(Table1[[#This Row],[Estimate; Total: - Speak Spanish: - Speak English "very well"]:[Estimate; Total: - Speak Spanish: - Speak English "not well"]])</f>
        <v>2646</v>
      </c>
      <c r="K3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3.7714594493061743E-4</v>
      </c>
      <c r="L377" s="24">
        <v>206</v>
      </c>
      <c r="M3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2.5713136172684587E-4</v>
      </c>
    </row>
    <row r="378" spans="1:13" ht="15.6" x14ac:dyDescent="0.3">
      <c r="A378" s="22" t="s">
        <v>383</v>
      </c>
      <c r="B378" s="18">
        <v>3217</v>
      </c>
      <c r="C378" s="24">
        <v>500</v>
      </c>
      <c r="D3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1.1177706655228156E-4</v>
      </c>
      <c r="E378" s="18">
        <v>2717</v>
      </c>
      <c r="F3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3.7269902257117203E-5</v>
      </c>
      <c r="G378" s="23">
        <v>1401</v>
      </c>
      <c r="H378" s="23">
        <v>421</v>
      </c>
      <c r="I378" s="23">
        <v>634</v>
      </c>
      <c r="J378" s="19">
        <f>SUM(Table1[[#This Row],[Estimate; Total: - Speak Spanish: - Speak English "very well"]:[Estimate; Total: - Speak Spanish: - Speak English "not well"]])</f>
        <v>2456</v>
      </c>
      <c r="K3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3.588616515873478E-5</v>
      </c>
      <c r="L378" s="24">
        <v>261</v>
      </c>
      <c r="M3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4.9811678294901069E-5</v>
      </c>
    </row>
    <row r="379" spans="1:13" ht="15.6" x14ac:dyDescent="0.3">
      <c r="A379" s="22" t="s">
        <v>384</v>
      </c>
      <c r="B379" s="18">
        <v>2548</v>
      </c>
      <c r="C379" s="24">
        <v>564</v>
      </c>
      <c r="D3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1.4682483529034957E-4</v>
      </c>
      <c r="E379" s="18">
        <v>1984</v>
      </c>
      <c r="F3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8.0883834966810175E-5</v>
      </c>
      <c r="G379" s="23">
        <v>1087</v>
      </c>
      <c r="H379" s="23">
        <v>545</v>
      </c>
      <c r="I379" s="23">
        <v>264</v>
      </c>
      <c r="J379" s="19">
        <f>SUM(Table1[[#This Row],[Estimate; Total: - Speak Spanish: - Speak English "very well"]:[Estimate; Total: - Speak Spanish: - Speak English "not well"]])</f>
        <v>1896</v>
      </c>
      <c r="K3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9.7701483540881115E-5</v>
      </c>
      <c r="L379" s="24">
        <v>88</v>
      </c>
      <c r="M3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7.1546263311772772E-5</v>
      </c>
    </row>
    <row r="380" spans="1:13" ht="15.6" x14ac:dyDescent="0.3">
      <c r="A380" s="22" t="s">
        <v>385</v>
      </c>
      <c r="B380" s="18">
        <v>2585</v>
      </c>
      <c r="C380" s="24">
        <v>280</v>
      </c>
      <c r="D3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1.1959375018806612E-4</v>
      </c>
      <c r="E380" s="18">
        <v>2290</v>
      </c>
      <c r="F3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2.6796385309954741E-4</v>
      </c>
      <c r="G380" s="23">
        <v>1189</v>
      </c>
      <c r="H380" s="23">
        <v>370</v>
      </c>
      <c r="I380" s="23">
        <v>471</v>
      </c>
      <c r="J380" s="19">
        <f>SUM(Table1[[#This Row],[Estimate; Total: - Speak Spanish: - Speak English "very well"]:[Estimate; Total: - Speak Spanish: - Speak English "not well"]])</f>
        <v>2030</v>
      </c>
      <c r="K3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2.6296382911668537E-4</v>
      </c>
      <c r="L380" s="24">
        <v>260</v>
      </c>
      <c r="M3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3.1328256360453469E-4</v>
      </c>
    </row>
    <row r="381" spans="1:13" ht="15.6" x14ac:dyDescent="0.3">
      <c r="A381" s="22" t="s">
        <v>386</v>
      </c>
      <c r="B381" s="18">
        <v>649</v>
      </c>
      <c r="C381" s="24">
        <v>122</v>
      </c>
      <c r="D3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2.1989386152510828E-5</v>
      </c>
      <c r="E381" s="18">
        <v>527</v>
      </c>
      <c r="F3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2.2675871104406675E-5</v>
      </c>
      <c r="G381" s="23">
        <v>313</v>
      </c>
      <c r="H381" s="23">
        <v>135</v>
      </c>
      <c r="I381" s="23">
        <v>43</v>
      </c>
      <c r="J381" s="19">
        <f>SUM(Table1[[#This Row],[Estimate; Total: - Speak Spanish: - Speak English "very well"]:[Estimate; Total: - Speak Spanish: - Speak English "not well"]])</f>
        <v>491</v>
      </c>
      <c r="K3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2.0154025028910175E-5</v>
      </c>
      <c r="L381" s="24">
        <v>36</v>
      </c>
      <c r="M3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4.5533123914651454E-5</v>
      </c>
    </row>
    <row r="382" spans="1:13" ht="15.6" x14ac:dyDescent="0.3">
      <c r="A382" s="22" t="s">
        <v>387</v>
      </c>
      <c r="B382" s="18">
        <v>2484</v>
      </c>
      <c r="C382" s="24">
        <v>113</v>
      </c>
      <c r="D3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1.9571012569197147E-5</v>
      </c>
      <c r="E382" s="18">
        <v>2371</v>
      </c>
      <c r="F3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2.8023211580665587E-4</v>
      </c>
      <c r="G382" s="23">
        <v>1198</v>
      </c>
      <c r="H382" s="23">
        <v>449</v>
      </c>
      <c r="I382" s="23">
        <v>441</v>
      </c>
      <c r="J382" s="19">
        <f>SUM(Table1[[#This Row],[Estimate; Total: - Speak Spanish: - Speak English "very well"]:[Estimate; Total: - Speak Spanish: - Speak English "not well"]])</f>
        <v>2088</v>
      </c>
      <c r="K3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2.7292830334433817E-4</v>
      </c>
      <c r="L382" s="24">
        <v>283</v>
      </c>
      <c r="M3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3.4643167078819584E-4</v>
      </c>
    </row>
    <row r="383" spans="1:13" ht="15.6" x14ac:dyDescent="0.3">
      <c r="A383" s="22" t="s">
        <v>388</v>
      </c>
      <c r="B383" s="18">
        <v>2379</v>
      </c>
      <c r="C383" s="24">
        <v>131</v>
      </c>
      <c r="D3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6.1286399741545186E-5</v>
      </c>
      <c r="E383" s="18">
        <v>2248</v>
      </c>
      <c r="F3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2.9398649545382986E-4</v>
      </c>
      <c r="G383" s="23">
        <v>1185</v>
      </c>
      <c r="H383" s="23">
        <v>313</v>
      </c>
      <c r="I383" s="23">
        <v>451</v>
      </c>
      <c r="J383" s="19">
        <f>SUM(Table1[[#This Row],[Estimate; Total: - Speak Spanish: - Speak English "very well"]:[Estimate; Total: - Speak Spanish: - Speak English "not well"]])</f>
        <v>1949</v>
      </c>
      <c r="K3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2.8233403172511101E-4</v>
      </c>
      <c r="L383" s="24">
        <v>299</v>
      </c>
      <c r="M3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3.996009149449545E-4</v>
      </c>
    </row>
    <row r="384" spans="1:13" ht="15.6" x14ac:dyDescent="0.3">
      <c r="A384" s="22" t="s">
        <v>389</v>
      </c>
      <c r="B384" s="18">
        <v>1388</v>
      </c>
      <c r="C384" s="24">
        <v>339</v>
      </c>
      <c r="D3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3.2730751846342637E-5</v>
      </c>
      <c r="E384" s="18">
        <v>1030</v>
      </c>
      <c r="F3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9.4917974850952213E-5</v>
      </c>
      <c r="G384" s="23">
        <v>680</v>
      </c>
      <c r="H384" s="23">
        <v>167</v>
      </c>
      <c r="I384" s="23">
        <v>65</v>
      </c>
      <c r="J384" s="19">
        <f>SUM(Table1[[#This Row],[Estimate; Total: - Speak Spanish: - Speak English "very well"]:[Estimate; Total: - Speak Spanish: - Speak English "not well"]])</f>
        <v>912</v>
      </c>
      <c r="K3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9.7329727683792756E-5</v>
      </c>
      <c r="L384" s="24">
        <v>118</v>
      </c>
      <c r="M3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7.3058574012934574E-5</v>
      </c>
    </row>
    <row r="385" spans="1:13" ht="15.6" x14ac:dyDescent="0.3">
      <c r="A385" s="22" t="s">
        <v>390</v>
      </c>
      <c r="B385" s="18">
        <v>1210</v>
      </c>
      <c r="C385" s="24">
        <v>273</v>
      </c>
      <c r="D3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6.6810708104628162E-5</v>
      </c>
      <c r="E385" s="18">
        <v>856</v>
      </c>
      <c r="F3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2.0412577526322562E-5</v>
      </c>
      <c r="G385" s="23">
        <v>417</v>
      </c>
      <c r="H385" s="23">
        <v>175</v>
      </c>
      <c r="I385" s="23">
        <v>262</v>
      </c>
      <c r="J385" s="19">
        <f>SUM(Table1[[#This Row],[Estimate; Total: - Speak Spanish: - Speak English "very well"]:[Estimate; Total: - Speak Spanish: - Speak English "not well"]])</f>
        <v>854</v>
      </c>
      <c r="K3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3.3210721925638602E-5</v>
      </c>
      <c r="L385" s="24">
        <v>2</v>
      </c>
      <c r="M3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9.5585946285084309E-5</v>
      </c>
    </row>
    <row r="386" spans="1:13" ht="15.6" x14ac:dyDescent="0.3">
      <c r="A386" s="22" t="s">
        <v>391</v>
      </c>
      <c r="B386" s="18">
        <v>585</v>
      </c>
      <c r="C386" s="24">
        <v>70</v>
      </c>
      <c r="D3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3.4446139091355643E-5</v>
      </c>
      <c r="E386" s="18">
        <v>515</v>
      </c>
      <c r="F3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5.3331967320907262E-6</v>
      </c>
      <c r="G386" s="23">
        <v>267</v>
      </c>
      <c r="H386" s="23">
        <v>131</v>
      </c>
      <c r="I386" s="23">
        <v>62</v>
      </c>
      <c r="J386" s="19">
        <f>SUM(Table1[[#This Row],[Estimate; Total: - Speak Spanish: - Speak English "very well"]:[Estimate; Total: - Speak Spanish: - Speak English "not well"]])</f>
        <v>460</v>
      </c>
      <c r="K3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5.9227272231276794E-6</v>
      </c>
      <c r="L386" s="24">
        <v>55</v>
      </c>
      <c r="M3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1.0129969689153515E-8</v>
      </c>
    </row>
    <row r="387" spans="1:13" ht="15.6" x14ac:dyDescent="0.3">
      <c r="A387" s="22" t="s">
        <v>392</v>
      </c>
      <c r="B387" s="18">
        <v>1054</v>
      </c>
      <c r="C387" s="24">
        <v>220</v>
      </c>
      <c r="D3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7.8536393188126326E-5</v>
      </c>
      <c r="E387" s="18">
        <v>834</v>
      </c>
      <c r="F3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9.591775909101022E-5</v>
      </c>
      <c r="G387" s="23">
        <v>506</v>
      </c>
      <c r="H387" s="23">
        <v>173</v>
      </c>
      <c r="I387" s="23">
        <v>119</v>
      </c>
      <c r="J387" s="19">
        <f>SUM(Table1[[#This Row],[Estimate; Total: - Speak Spanish: - Speak English "very well"]:[Estimate; Total: - Speak Spanish: - Speak English "not well"]])</f>
        <v>798</v>
      </c>
      <c r="K3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8.8695399662550657E-5</v>
      </c>
      <c r="L387" s="24">
        <v>36</v>
      </c>
      <c r="M3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1.6137904832146124E-4</v>
      </c>
    </row>
    <row r="388" spans="1:13" ht="15.6" x14ac:dyDescent="0.3">
      <c r="A388" s="22" t="s">
        <v>393</v>
      </c>
      <c r="B388" s="18">
        <v>2096</v>
      </c>
      <c r="C388" s="24">
        <v>134</v>
      </c>
      <c r="D3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2.0893044087076036E-5</v>
      </c>
      <c r="E388" s="18">
        <v>1962</v>
      </c>
      <c r="F3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1.7030202484582919E-4</v>
      </c>
      <c r="G388" s="23">
        <v>940</v>
      </c>
      <c r="H388" s="23">
        <v>351</v>
      </c>
      <c r="I388" s="23">
        <v>423</v>
      </c>
      <c r="J388" s="19">
        <f>SUM(Table1[[#This Row],[Estimate; Total: - Speak Spanish: - Speak English "very well"]:[Estimate; Total: - Speak Spanish: - Speak English "not well"]])</f>
        <v>1714</v>
      </c>
      <c r="K3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1.6212899179946928E-4</v>
      </c>
      <c r="L388" s="24">
        <v>248</v>
      </c>
      <c r="M3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2.4437993324091356E-4</v>
      </c>
    </row>
    <row r="389" spans="1:13" ht="15.6" x14ac:dyDescent="0.3">
      <c r="A389" s="22" t="s">
        <v>394</v>
      </c>
      <c r="B389" s="18">
        <v>2156</v>
      </c>
      <c r="C389" s="24">
        <v>405</v>
      </c>
      <c r="D3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1.4397461897339283E-5</v>
      </c>
      <c r="E389" s="18">
        <v>1722</v>
      </c>
      <c r="F3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8.3067844653405306E-6</v>
      </c>
      <c r="G389" s="23">
        <v>927</v>
      </c>
      <c r="H389" s="23">
        <v>304</v>
      </c>
      <c r="I389" s="23">
        <v>339</v>
      </c>
      <c r="J389" s="19">
        <f>SUM(Table1[[#This Row],[Estimate; Total: - Speak Spanish: - Speak English "very well"]:[Estimate; Total: - Speak Spanish: - Speak English "not well"]])</f>
        <v>1570</v>
      </c>
      <c r="K3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1.1251385208925621E-5</v>
      </c>
      <c r="L389" s="24">
        <v>152</v>
      </c>
      <c r="M3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1.8382189249325278E-5</v>
      </c>
    </row>
    <row r="390" spans="1:13" ht="15.6" x14ac:dyDescent="0.3">
      <c r="A390" s="22" t="s">
        <v>395</v>
      </c>
      <c r="B390" s="18">
        <v>2729</v>
      </c>
      <c r="C390" s="24">
        <v>163</v>
      </c>
      <c r="D3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7.1145322172469296E-5</v>
      </c>
      <c r="E390" s="18">
        <v>2566</v>
      </c>
      <c r="F3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3.2861307150253952E-4</v>
      </c>
      <c r="G390" s="23">
        <v>1204</v>
      </c>
      <c r="H390" s="23">
        <v>491</v>
      </c>
      <c r="I390" s="23">
        <v>469</v>
      </c>
      <c r="J390" s="19">
        <f>SUM(Table1[[#This Row],[Estimate; Total: - Speak Spanish: - Speak English "very well"]:[Estimate; Total: - Speak Spanish: - Speak English "not well"]])</f>
        <v>2164</v>
      </c>
      <c r="K3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3.0595863585071252E-4</v>
      </c>
      <c r="L390" s="24">
        <v>402</v>
      </c>
      <c r="M3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5.3394604879984805E-4</v>
      </c>
    </row>
    <row r="391" spans="1:13" ht="15.6" x14ac:dyDescent="0.3">
      <c r="A391" s="22" t="s">
        <v>396</v>
      </c>
      <c r="B391" s="18">
        <v>2022</v>
      </c>
      <c r="C391" s="24">
        <v>283</v>
      </c>
      <c r="D3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1.3194047084216331E-4</v>
      </c>
      <c r="E391" s="18">
        <v>1734</v>
      </c>
      <c r="F3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2.013361989825528E-4</v>
      </c>
      <c r="G391" s="23">
        <v>826</v>
      </c>
      <c r="H391" s="23">
        <v>383</v>
      </c>
      <c r="I391" s="23">
        <v>306</v>
      </c>
      <c r="J391" s="19">
        <f>SUM(Table1[[#This Row],[Estimate; Total: - Speak Spanish: - Speak English "very well"]:[Estimate; Total: - Speak Spanish: - Speak English "not well"]])</f>
        <v>1515</v>
      </c>
      <c r="K3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1.9414073889693011E-4</v>
      </c>
      <c r="L391" s="24">
        <v>219</v>
      </c>
      <c r="M3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2.6655368067628443E-4</v>
      </c>
    </row>
    <row r="392" spans="1:13" ht="15.6" x14ac:dyDescent="0.3">
      <c r="A392" s="22" t="s">
        <v>397</v>
      </c>
      <c r="B392" s="18">
        <v>1925</v>
      </c>
      <c r="C392" s="24">
        <v>135</v>
      </c>
      <c r="D3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4.521251414317387E-5</v>
      </c>
      <c r="E392" s="18">
        <v>1790</v>
      </c>
      <c r="F3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2.1193312965814536E-4</v>
      </c>
      <c r="G392" s="23">
        <v>878</v>
      </c>
      <c r="H392" s="23">
        <v>420</v>
      </c>
      <c r="I392" s="23">
        <v>364</v>
      </c>
      <c r="J392" s="19">
        <f>SUM(Table1[[#This Row],[Estimate; Total: - Speak Spanish: - Speak English "very well"]:[Estimate; Total: - Speak Spanish: - Speak English "not well"]])</f>
        <v>1662</v>
      </c>
      <c r="K3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2.1961696200615248E-4</v>
      </c>
      <c r="L392" s="24">
        <v>128</v>
      </c>
      <c r="M3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1.4228918896071175E-4</v>
      </c>
    </row>
    <row r="393" spans="1:13" ht="15.6" x14ac:dyDescent="0.3">
      <c r="A393" s="22" t="s">
        <v>398</v>
      </c>
      <c r="B393" s="18">
        <v>800</v>
      </c>
      <c r="C393" s="24">
        <v>114</v>
      </c>
      <c r="D3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1.262367055544733E-4</v>
      </c>
      <c r="E393" s="18">
        <v>686</v>
      </c>
      <c r="F3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1.0001717985146963E-4</v>
      </c>
      <c r="G393" s="23">
        <v>327</v>
      </c>
      <c r="H393" s="23">
        <v>172</v>
      </c>
      <c r="I393" s="23">
        <v>145</v>
      </c>
      <c r="J393" s="19">
        <f>SUM(Table1[[#This Row],[Estimate; Total: - Speak Spanish: - Speak English "very well"]:[Estimate; Total: - Speak Spanish: - Speak English "not well"]])</f>
        <v>644</v>
      </c>
      <c r="K3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9.598538483629198E-5</v>
      </c>
      <c r="L393" s="24">
        <v>42</v>
      </c>
      <c r="M3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1.3656015479210159E-4</v>
      </c>
    </row>
    <row r="394" spans="1:13" ht="15.6" x14ac:dyDescent="0.3">
      <c r="A394" s="22" t="s">
        <v>399</v>
      </c>
      <c r="B394" s="18">
        <v>1754</v>
      </c>
      <c r="C394" s="24">
        <v>145</v>
      </c>
      <c r="D3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1.7319418086440564E-5</v>
      </c>
      <c r="E394" s="18">
        <v>1609</v>
      </c>
      <c r="F3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1.182319468019543E-4</v>
      </c>
      <c r="G394" s="23">
        <v>765</v>
      </c>
      <c r="H394" s="23">
        <v>328</v>
      </c>
      <c r="I394" s="23">
        <v>408</v>
      </c>
      <c r="J394" s="19">
        <f>SUM(Table1[[#This Row],[Estimate; Total: - Speak Spanish: - Speak English "very well"]:[Estimate; Total: - Speak Spanish: - Speak English "not well"]])</f>
        <v>1501</v>
      </c>
      <c r="K3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1.2622619634402354E-4</v>
      </c>
      <c r="L394" s="24">
        <v>108</v>
      </c>
      <c r="M3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4.5774478209116511E-5</v>
      </c>
    </row>
    <row r="395" spans="1:13" ht="15.6" x14ac:dyDescent="0.3">
      <c r="A395" s="22" t="s">
        <v>400</v>
      </c>
      <c r="B395" s="18">
        <v>2083</v>
      </c>
      <c r="C395" s="24">
        <v>185</v>
      </c>
      <c r="D3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6.2366970375021363E-5</v>
      </c>
      <c r="E395" s="18">
        <v>1898</v>
      </c>
      <c r="F3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2.1382077540749709E-4</v>
      </c>
      <c r="G395" s="23">
        <v>991</v>
      </c>
      <c r="H395" s="23">
        <v>315</v>
      </c>
      <c r="I395" s="23">
        <v>438</v>
      </c>
      <c r="J395" s="19">
        <f>SUM(Table1[[#This Row],[Estimate; Total: - Speak Spanish: - Speak English "very well"]:[Estimate; Total: - Speak Spanish: - Speak English "not well"]])</f>
        <v>1744</v>
      </c>
      <c r="K3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2.1915196002917714E-4</v>
      </c>
      <c r="L395" s="24">
        <v>154</v>
      </c>
      <c r="M3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1.6550052467536659E-4</v>
      </c>
    </row>
    <row r="396" spans="1:13" ht="15.6" x14ac:dyDescent="0.3">
      <c r="A396" s="22" t="s">
        <v>401</v>
      </c>
      <c r="B396" s="18">
        <v>576</v>
      </c>
      <c r="C396" s="24">
        <v>97</v>
      </c>
      <c r="D3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2.6726732234132861E-4</v>
      </c>
      <c r="E396" s="18">
        <v>479</v>
      </c>
      <c r="F3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2.5948774987438294E-4</v>
      </c>
      <c r="G396" s="23">
        <v>288</v>
      </c>
      <c r="H396" s="23">
        <v>107</v>
      </c>
      <c r="I396" s="23">
        <v>84</v>
      </c>
      <c r="J396" s="19">
        <f>SUM(Table1[[#This Row],[Estimate; Total: - Speak Spanish: - Speak English "very well"]:[Estimate; Total: - Speak Spanish: - Speak English "not well"]])</f>
        <v>479</v>
      </c>
      <c r="K3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2.521537241542875E-4</v>
      </c>
      <c r="L396" s="24">
        <v>0</v>
      </c>
      <c r="M3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3.2596114871893928E-4</v>
      </c>
    </row>
    <row r="397" spans="1:13" ht="15.6" x14ac:dyDescent="0.3">
      <c r="A397" s="22" t="s">
        <v>402</v>
      </c>
      <c r="B397" s="18">
        <v>2198</v>
      </c>
      <c r="C397" s="24">
        <v>340</v>
      </c>
      <c r="D3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4.8272951873031352E-5</v>
      </c>
      <c r="E397" s="18">
        <v>1849</v>
      </c>
      <c r="F3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9.9137660116365578E-5</v>
      </c>
      <c r="G397" s="23">
        <v>978</v>
      </c>
      <c r="H397" s="23">
        <v>430</v>
      </c>
      <c r="I397" s="23">
        <v>295</v>
      </c>
      <c r="J397" s="19">
        <f>SUM(Table1[[#This Row],[Estimate; Total: - Speak Spanish: - Speak English "very well"]:[Estimate; Total: - Speak Spanish: - Speak English "not well"]])</f>
        <v>1703</v>
      </c>
      <c r="K3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1.049512917865478E-4</v>
      </c>
      <c r="L397" s="24">
        <v>146</v>
      </c>
      <c r="M3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4.6444654733458345E-5</v>
      </c>
    </row>
    <row r="398" spans="1:13" ht="15.6" x14ac:dyDescent="0.3">
      <c r="A398" s="22" t="s">
        <v>403</v>
      </c>
      <c r="B398" s="18">
        <v>455</v>
      </c>
      <c r="C398" s="24">
        <v>118</v>
      </c>
      <c r="D3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3.7682795031784979E-4</v>
      </c>
      <c r="E398" s="18">
        <v>337</v>
      </c>
      <c r="F3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4.0146139025254207E-4</v>
      </c>
      <c r="G398" s="23">
        <v>232</v>
      </c>
      <c r="H398" s="23">
        <v>26</v>
      </c>
      <c r="I398" s="23">
        <v>50</v>
      </c>
      <c r="J398" s="19">
        <f>SUM(Table1[[#This Row],[Estimate; Total: - Speak Spanish: - Speak English "very well"]:[Estimate; Total: - Speak Spanish: - Speak English "not well"]])</f>
        <v>308</v>
      </c>
      <c r="K3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4.0077005130620126E-4</v>
      </c>
      <c r="L398" s="24">
        <v>29</v>
      </c>
      <c r="M3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4.0772747811080657E-4</v>
      </c>
    </row>
    <row r="399" spans="1:13" ht="15.6" x14ac:dyDescent="0.3">
      <c r="A399" s="22" t="s">
        <v>404</v>
      </c>
      <c r="B399" s="18">
        <v>258</v>
      </c>
      <c r="C399" s="24">
        <v>34</v>
      </c>
      <c r="D3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2.5735437896354111E-4</v>
      </c>
      <c r="E399" s="18">
        <v>224</v>
      </c>
      <c r="F3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2.4684179144855603E-4</v>
      </c>
      <c r="G399" s="23">
        <v>100</v>
      </c>
      <c r="H399" s="23">
        <v>89</v>
      </c>
      <c r="I399" s="23">
        <v>35</v>
      </c>
      <c r="J399" s="19">
        <f>SUM(Table1[[#This Row],[Estimate; Total: - Speak Spanish: - Speak English "very well"]:[Estimate; Total: - Speak Spanish: - Speak English "not well"]])</f>
        <v>224</v>
      </c>
      <c r="K3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2.4341210092391851E-4</v>
      </c>
      <c r="L399" s="24">
        <v>0</v>
      </c>
      <c r="M3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2.7792747274538404E-4</v>
      </c>
    </row>
    <row r="400" spans="1:13" ht="15.6" x14ac:dyDescent="0.3">
      <c r="A400" s="22" t="s">
        <v>405</v>
      </c>
      <c r="B400" s="18">
        <v>1170</v>
      </c>
      <c r="C400" s="24">
        <v>302</v>
      </c>
      <c r="D4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3.3028764952648963E-5</v>
      </c>
      <c r="E400" s="18">
        <v>868</v>
      </c>
      <c r="F4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9.5309229989692172E-5</v>
      </c>
      <c r="G400" s="23">
        <v>639</v>
      </c>
      <c r="H400" s="23">
        <v>58</v>
      </c>
      <c r="I400" s="23">
        <v>162</v>
      </c>
      <c r="J400" s="19">
        <f>SUM(Table1[[#This Row],[Estimate; Total: - Speak Spanish: - Speak English "very well"]:[Estimate; Total: - Speak Spanish: - Speak English "not well"]])</f>
        <v>859</v>
      </c>
      <c r="K4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8.3405957538834212E-5</v>
      </c>
      <c r="L400" s="24">
        <v>9</v>
      </c>
      <c r="M4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2.0319690415113563E-4</v>
      </c>
    </row>
    <row r="401" spans="1:13" ht="15.6" x14ac:dyDescent="0.3">
      <c r="A401" s="22" t="s">
        <v>406</v>
      </c>
      <c r="B401" s="18">
        <v>382</v>
      </c>
      <c r="C401" s="24">
        <v>100</v>
      </c>
      <c r="D4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2.179321025418199E-4</v>
      </c>
      <c r="E401" s="18">
        <v>282</v>
      </c>
      <c r="F4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2.3930654955328184E-4</v>
      </c>
      <c r="G401" s="23">
        <v>91</v>
      </c>
      <c r="H401" s="23">
        <v>66</v>
      </c>
      <c r="I401" s="23">
        <v>114</v>
      </c>
      <c r="J401" s="19">
        <f>SUM(Table1[[#This Row],[Estimate; Total: - Speak Spanish: - Speak English "very well"]:[Estimate; Total: - Speak Spanish: - Speak English "not well"]])</f>
        <v>271</v>
      </c>
      <c r="K4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2.3668376545546194E-4</v>
      </c>
      <c r="L401" s="24">
        <v>11</v>
      </c>
      <c r="M4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2.6307867417780183E-4</v>
      </c>
    </row>
    <row r="402" spans="1:13" ht="15.6" x14ac:dyDescent="0.3">
      <c r="A402" s="22" t="s">
        <v>407</v>
      </c>
      <c r="B402" s="18">
        <v>619</v>
      </c>
      <c r="C402" s="24">
        <v>145</v>
      </c>
      <c r="D4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2.7880755787830838E-4</v>
      </c>
      <c r="E402" s="18">
        <v>428</v>
      </c>
      <c r="F4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3.0714989661292187E-4</v>
      </c>
      <c r="G402" s="23">
        <v>278</v>
      </c>
      <c r="H402" s="23">
        <v>139</v>
      </c>
      <c r="I402" s="23">
        <v>0</v>
      </c>
      <c r="J402" s="19">
        <f>SUM(Table1[[#This Row],[Estimate; Total: - Speak Spanish: - Speak English "very well"]:[Estimate; Total: - Speak Spanish: - Speak English "not well"]])</f>
        <v>417</v>
      </c>
      <c r="K4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3.0229168922672213E-4</v>
      </c>
      <c r="L402" s="24">
        <v>11</v>
      </c>
      <c r="M4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3.5118322422555298E-4</v>
      </c>
    </row>
    <row r="403" spans="1:13" ht="15.6" x14ac:dyDescent="0.3">
      <c r="A403" s="22" t="s">
        <v>408</v>
      </c>
      <c r="B403" s="18">
        <v>399</v>
      </c>
      <c r="C403" s="24">
        <v>104</v>
      </c>
      <c r="D4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2.7638864341097529E-4</v>
      </c>
      <c r="E403" s="18">
        <v>295</v>
      </c>
      <c r="F4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2.9837937467865224E-4</v>
      </c>
      <c r="G403" s="23">
        <v>212</v>
      </c>
      <c r="H403" s="23">
        <v>45</v>
      </c>
      <c r="I403" s="23">
        <v>18</v>
      </c>
      <c r="J403" s="19">
        <f>SUM(Table1[[#This Row],[Estimate; Total: - Speak Spanish: - Speak English "very well"]:[Estimate; Total: - Speak Spanish: - Speak English "not well"]])</f>
        <v>275</v>
      </c>
      <c r="K4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2.9694432437356847E-4</v>
      </c>
      <c r="L403" s="24">
        <v>20</v>
      </c>
      <c r="M4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3.1138623815752661E-4</v>
      </c>
    </row>
    <row r="404" spans="1:13" ht="15.6" x14ac:dyDescent="0.3">
      <c r="A404" s="22" t="s">
        <v>409</v>
      </c>
      <c r="B404" s="18">
        <v>192</v>
      </c>
      <c r="C404" s="24">
        <v>112</v>
      </c>
      <c r="D4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2.964637794699794E-4</v>
      </c>
      <c r="E404" s="18">
        <v>59</v>
      </c>
      <c r="F4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3.5604622433834049E-4</v>
      </c>
      <c r="G404" s="23">
        <v>41</v>
      </c>
      <c r="H404" s="23">
        <v>18</v>
      </c>
      <c r="I404" s="23">
        <v>0</v>
      </c>
      <c r="J404" s="19">
        <f>SUM(Table1[[#This Row],[Estimate; Total: - Speak Spanish: - Speak English "very well"]:[Estimate; Total: - Speak Spanish: - Speak English "not well"]])</f>
        <v>59</v>
      </c>
      <c r="K4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3.5514286835194045E-4</v>
      </c>
      <c r="L404" s="24">
        <v>0</v>
      </c>
      <c r="M4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3.6423397075134432E-4</v>
      </c>
    </row>
    <row r="405" spans="1:13" ht="15.6" x14ac:dyDescent="0.3">
      <c r="A405" s="22" t="s">
        <v>410</v>
      </c>
      <c r="B405" s="18">
        <v>180</v>
      </c>
      <c r="C405" s="24">
        <v>56</v>
      </c>
      <c r="D4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3.3368811461684483E-4</v>
      </c>
      <c r="E405" s="18">
        <v>108</v>
      </c>
      <c r="F4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3.5258547106084234E-4</v>
      </c>
      <c r="G405" s="23">
        <v>62</v>
      </c>
      <c r="H405" s="23">
        <v>9</v>
      </c>
      <c r="I405" s="23">
        <v>37</v>
      </c>
      <c r="J405" s="19">
        <f>SUM(Table1[[#This Row],[Estimate; Total: - Speak Spanish: - Speak English "very well"]:[Estimate; Total: - Speak Spanish: - Speak English "not well"]])</f>
        <v>108</v>
      </c>
      <c r="K4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3.509318702721778E-4</v>
      </c>
      <c r="L405" s="24">
        <v>0</v>
      </c>
      <c r="M4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3.6757321025752726E-4</v>
      </c>
    </row>
    <row r="406" spans="1:13" ht="15.6" x14ac:dyDescent="0.3">
      <c r="A406" s="22" t="s">
        <v>411</v>
      </c>
      <c r="B406" s="18">
        <v>122</v>
      </c>
      <c r="C406" s="24">
        <v>99</v>
      </c>
      <c r="D4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4.9954704120957181E-4</v>
      </c>
      <c r="E406" s="18">
        <v>23</v>
      </c>
      <c r="F4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5.562592162269075E-4</v>
      </c>
      <c r="G406" s="23">
        <v>23</v>
      </c>
      <c r="H406" s="23">
        <v>0</v>
      </c>
      <c r="I406" s="23">
        <v>0</v>
      </c>
      <c r="J406" s="19">
        <f>SUM(Table1[[#This Row],[Estimate; Total: - Speak Spanish: - Speak English "very well"]:[Estimate; Total: - Speak Spanish: - Speak English "not well"]])</f>
        <v>23</v>
      </c>
      <c r="K4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5.559070605033956E-4</v>
      </c>
      <c r="L406" s="24">
        <v>0</v>
      </c>
      <c r="M4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5.5945104957434971E-4</v>
      </c>
    </row>
    <row r="407" spans="1:13" ht="15.6" x14ac:dyDescent="0.3">
      <c r="A407" s="22" t="s">
        <v>412</v>
      </c>
      <c r="B407" s="18">
        <v>530</v>
      </c>
      <c r="C407" s="24">
        <v>327</v>
      </c>
      <c r="D4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3.5362349277314809E-4</v>
      </c>
      <c r="E407" s="18">
        <v>188</v>
      </c>
      <c r="F4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5.2539847944372393E-4</v>
      </c>
      <c r="G407" s="23">
        <v>151</v>
      </c>
      <c r="H407" s="23">
        <v>0</v>
      </c>
      <c r="I407" s="23">
        <v>37</v>
      </c>
      <c r="J407" s="19">
        <f>SUM(Table1[[#This Row],[Estimate; Total: - Speak Spanish: - Speak English "very well"]:[Estimate; Total: - Speak Spanish: - Speak English "not well"]])</f>
        <v>188</v>
      </c>
      <c r="K4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5.2251998918197455E-4</v>
      </c>
      <c r="L407" s="24">
        <v>0</v>
      </c>
      <c r="M4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5.5148824767499026E-4</v>
      </c>
    </row>
    <row r="408" spans="1:13" ht="15.6" x14ac:dyDescent="0.3">
      <c r="A408" s="22" t="s">
        <v>413</v>
      </c>
      <c r="B408" s="18">
        <v>669</v>
      </c>
      <c r="C408" s="24">
        <v>225</v>
      </c>
      <c r="D4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2.964144747830828E-4</v>
      </c>
      <c r="E408" s="18">
        <v>406</v>
      </c>
      <c r="F4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3.7621715098889547E-4</v>
      </c>
      <c r="G408" s="23">
        <v>299</v>
      </c>
      <c r="H408" s="23">
        <v>40</v>
      </c>
      <c r="I408" s="23">
        <v>37</v>
      </c>
      <c r="J408" s="19">
        <f>SUM(Table1[[#This Row],[Estimate; Total: - Speak Spanish: - Speak English "very well"]:[Estimate; Total: - Speak Spanish: - Speak English "not well"]])</f>
        <v>376</v>
      </c>
      <c r="K4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3.7462343135336479E-4</v>
      </c>
      <c r="L408" s="24">
        <v>30</v>
      </c>
      <c r="M4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3.9066214546017923E-4</v>
      </c>
    </row>
    <row r="409" spans="1:13" ht="15.6" x14ac:dyDescent="0.3">
      <c r="A409" s="22" t="s">
        <v>414</v>
      </c>
      <c r="B409" s="18">
        <v>440</v>
      </c>
      <c r="C409" s="24">
        <v>232</v>
      </c>
      <c r="D4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3.4252429499814102E-4</v>
      </c>
      <c r="E409" s="18">
        <v>191</v>
      </c>
      <c r="F4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4.563993111894765E-4</v>
      </c>
      <c r="G409" s="23">
        <v>107</v>
      </c>
      <c r="H409" s="23">
        <v>84</v>
      </c>
      <c r="I409" s="23">
        <v>0</v>
      </c>
      <c r="J409" s="19">
        <f>SUM(Table1[[#This Row],[Estimate; Total: - Speak Spanish: - Speak English "very well"]:[Estimate; Total: - Speak Spanish: - Speak English "not well"]])</f>
        <v>191</v>
      </c>
      <c r="K4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4.5347488757248647E-4</v>
      </c>
      <c r="L409" s="24">
        <v>0</v>
      </c>
      <c r="M4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4.8290540550953968E-4</v>
      </c>
    </row>
    <row r="410" spans="1:13" ht="15.6" x14ac:dyDescent="0.3">
      <c r="A410" s="22" t="s">
        <v>415</v>
      </c>
      <c r="B410" s="18">
        <v>104</v>
      </c>
      <c r="C410" s="24">
        <v>45</v>
      </c>
      <c r="D4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2.6970635676162451E-4</v>
      </c>
      <c r="E410" s="18">
        <v>59</v>
      </c>
      <c r="F4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2.8874770505988337E-4</v>
      </c>
      <c r="G410" s="23">
        <v>45</v>
      </c>
      <c r="H410" s="23">
        <v>14</v>
      </c>
      <c r="I410" s="23">
        <v>0</v>
      </c>
      <c r="J410" s="19">
        <f>SUM(Table1[[#This Row],[Estimate; Total: - Speak Spanish: - Speak English "very well"]:[Estimate; Total: - Speak Spanish: - Speak English "not well"]])</f>
        <v>59</v>
      </c>
      <c r="K4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2.8784434907348333E-4</v>
      </c>
      <c r="L410" s="24">
        <v>0</v>
      </c>
      <c r="M4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2.9693545147288719E-4</v>
      </c>
    </row>
    <row r="411" spans="1:13" ht="15.6" x14ac:dyDescent="0.3">
      <c r="A411" s="22" t="s">
        <v>416</v>
      </c>
      <c r="B411" s="18">
        <v>742</v>
      </c>
      <c r="C411" s="24">
        <v>194</v>
      </c>
      <c r="D4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2.9333880650528609E-4</v>
      </c>
      <c r="E411" s="18">
        <v>533</v>
      </c>
      <c r="F4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3.3675919081760863E-4</v>
      </c>
      <c r="G411" s="23">
        <v>419</v>
      </c>
      <c r="H411" s="23">
        <v>42</v>
      </c>
      <c r="I411" s="23">
        <v>49</v>
      </c>
      <c r="J411" s="19">
        <f>SUM(Table1[[#This Row],[Estimate; Total: - Speak Spanish: - Speak English "very well"]:[Estimate; Total: - Speak Spanish: - Speak English "not well"]])</f>
        <v>510</v>
      </c>
      <c r="K4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3.3214235377413499E-4</v>
      </c>
      <c r="L411" s="24">
        <v>23</v>
      </c>
      <c r="M4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3.7860481038644105E-4</v>
      </c>
    </row>
    <row r="412" spans="1:13" ht="15.6" x14ac:dyDescent="0.3">
      <c r="A412" s="22" t="s">
        <v>417</v>
      </c>
      <c r="B412" s="18">
        <v>856</v>
      </c>
      <c r="C412" s="24">
        <v>99</v>
      </c>
      <c r="D4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4.4509175080104926E-4</v>
      </c>
      <c r="E412" s="18">
        <v>746</v>
      </c>
      <c r="F4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4.014693384183553E-4</v>
      </c>
      <c r="G412" s="23">
        <v>594</v>
      </c>
      <c r="H412" s="23">
        <v>89</v>
      </c>
      <c r="I412" s="23">
        <v>63</v>
      </c>
      <c r="J412" s="19">
        <f>SUM(Table1[[#This Row],[Estimate; Total: - Speak Spanish: - Speak English "very well"]:[Estimate; Total: - Speak Spanish: - Speak English "not well"]])</f>
        <v>746</v>
      </c>
      <c r="K4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3.9004724408183924E-4</v>
      </c>
      <c r="L412" s="24">
        <v>0</v>
      </c>
      <c r="M4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5.0499575916582715E-4</v>
      </c>
    </row>
    <row r="413" spans="1:13" ht="15.6" x14ac:dyDescent="0.3">
      <c r="A413" s="22" t="s">
        <v>418</v>
      </c>
      <c r="B413" s="18">
        <v>203</v>
      </c>
      <c r="C413" s="24">
        <v>84</v>
      </c>
      <c r="D4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1.5543461219012547E-4</v>
      </c>
      <c r="E413" s="18">
        <v>119</v>
      </c>
      <c r="F4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1.8974798746220926E-4</v>
      </c>
      <c r="G413" s="23">
        <v>100</v>
      </c>
      <c r="H413" s="23">
        <v>19</v>
      </c>
      <c r="I413" s="23">
        <v>0</v>
      </c>
      <c r="J413" s="19">
        <f>SUM(Table1[[#This Row],[Estimate; Total: - Speak Spanish: - Speak English "very well"]:[Estimate; Total: - Speak Spanish: - Speak English "not well"]])</f>
        <v>119</v>
      </c>
      <c r="K4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1.8792596437099558E-4</v>
      </c>
      <c r="L413" s="24">
        <v>0</v>
      </c>
      <c r="M4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2.0626225565114915E-4</v>
      </c>
    </row>
    <row r="414" spans="1:13" ht="15.6" x14ac:dyDescent="0.3">
      <c r="A414" s="22" t="s">
        <v>419</v>
      </c>
      <c r="B414" s="18">
        <v>137</v>
      </c>
      <c r="C414" s="24">
        <v>66</v>
      </c>
      <c r="D4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2.0434220752963686E-4</v>
      </c>
      <c r="E414" s="18">
        <v>71</v>
      </c>
      <c r="F4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2.3442516233796443E-4</v>
      </c>
      <c r="G414" s="23">
        <v>63</v>
      </c>
      <c r="H414" s="23">
        <v>8</v>
      </c>
      <c r="I414" s="23">
        <v>0</v>
      </c>
      <c r="J414" s="19">
        <f>SUM(Table1[[#This Row],[Estimate; Total: - Speak Spanish: - Speak English "very well"]:[Estimate; Total: - Speak Spanish: - Speak English "not well"]])</f>
        <v>71</v>
      </c>
      <c r="K4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2.3333807293060164E-4</v>
      </c>
      <c r="L414" s="24">
        <v>0</v>
      </c>
      <c r="M4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2.4427821310615545E-4</v>
      </c>
    </row>
    <row r="415" spans="1:13" ht="15.6" x14ac:dyDescent="0.3">
      <c r="A415" s="22" t="s">
        <v>420</v>
      </c>
      <c r="B415" s="18">
        <v>222</v>
      </c>
      <c r="C415" s="24">
        <v>64</v>
      </c>
      <c r="D4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1.1153995418888306E-4</v>
      </c>
      <c r="E415" s="18">
        <v>134</v>
      </c>
      <c r="F4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1.3166987914531054E-4</v>
      </c>
      <c r="G415" s="23">
        <v>126</v>
      </c>
      <c r="H415" s="23">
        <v>8</v>
      </c>
      <c r="I415" s="23">
        <v>0</v>
      </c>
      <c r="J415" s="19">
        <f>SUM(Table1[[#This Row],[Estimate; Total: - Speak Spanish: - Speak English "very well"]:[Estimate; Total: - Speak Spanish: - Speak English "not well"]])</f>
        <v>134</v>
      </c>
      <c r="K4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1.2961818927789345E-4</v>
      </c>
      <c r="L415" s="24">
        <v>0</v>
      </c>
      <c r="M4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1.5026577777823444E-4</v>
      </c>
    </row>
    <row r="416" spans="1:13" ht="15.6" x14ac:dyDescent="0.3">
      <c r="A416" s="22" t="s">
        <v>421</v>
      </c>
      <c r="B416" s="18">
        <v>801</v>
      </c>
      <c r="C416" s="24">
        <v>323</v>
      </c>
      <c r="D4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4.2668161553212277E-4</v>
      </c>
      <c r="E416" s="18">
        <v>429</v>
      </c>
      <c r="F4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5.6259137576168748E-4</v>
      </c>
      <c r="G416" s="23">
        <v>268</v>
      </c>
      <c r="H416" s="23">
        <v>143</v>
      </c>
      <c r="I416" s="23">
        <v>18</v>
      </c>
      <c r="J416" s="19">
        <f>SUM(Table1[[#This Row],[Estimate; Total: - Speak Spanish: - Speak English "very well"]:[Estimate; Total: - Speak Spanish: - Speak English "not well"]])</f>
        <v>429</v>
      </c>
      <c r="K4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5.5602290596227014E-4</v>
      </c>
      <c r="L416" s="24">
        <v>0</v>
      </c>
      <c r="M4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6.2212600645963044E-4</v>
      </c>
    </row>
    <row r="417" spans="1:13" ht="15.6" x14ac:dyDescent="0.3">
      <c r="A417" s="22" t="s">
        <v>422</v>
      </c>
      <c r="B417" s="18">
        <v>714</v>
      </c>
      <c r="C417" s="24">
        <v>83</v>
      </c>
      <c r="D4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1.7761632768519914E-4</v>
      </c>
      <c r="E417" s="18">
        <v>631</v>
      </c>
      <c r="F4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1.4027162614237815E-4</v>
      </c>
      <c r="G417" s="23">
        <v>320</v>
      </c>
      <c r="H417" s="23">
        <v>91</v>
      </c>
      <c r="I417" s="23">
        <v>105</v>
      </c>
      <c r="J417" s="19">
        <f>SUM(Table1[[#This Row],[Estimate; Total: - Speak Spanish: - Speak English "very well"]:[Estimate; Total: - Speak Spanish: - Speak English "not well"]])</f>
        <v>516</v>
      </c>
      <c r="K4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1.483302557781918E-4</v>
      </c>
      <c r="L417" s="24">
        <v>115</v>
      </c>
      <c r="M4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6.7230635782307327E-5</v>
      </c>
    </row>
    <row r="418" spans="1:13" ht="15.6" x14ac:dyDescent="0.3">
      <c r="A418" s="22" t="s">
        <v>423</v>
      </c>
      <c r="B418" s="18">
        <v>572</v>
      </c>
      <c r="C418" s="24">
        <v>133</v>
      </c>
      <c r="D4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2.1928385967765195E-4</v>
      </c>
      <c r="E418" s="18">
        <v>423</v>
      </c>
      <c r="F4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2.4105898330392347E-4</v>
      </c>
      <c r="G418" s="23">
        <v>214</v>
      </c>
      <c r="H418" s="23">
        <v>121</v>
      </c>
      <c r="I418" s="23">
        <v>69</v>
      </c>
      <c r="J418" s="19">
        <f>SUM(Table1[[#This Row],[Estimate; Total: - Speak Spanish: - Speak English "very well"]:[Estimate; Total: - Speak Spanish: - Speak English "not well"]])</f>
        <v>404</v>
      </c>
      <c r="K4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2.3751002336055814E-4</v>
      </c>
      <c r="L418" s="24">
        <v>19</v>
      </c>
      <c r="M4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2.7322568666743536E-4</v>
      </c>
    </row>
    <row r="419" spans="1:13" ht="15.6" x14ac:dyDescent="0.3">
      <c r="A419" s="22" t="s">
        <v>424</v>
      </c>
      <c r="B419" s="18">
        <v>1310</v>
      </c>
      <c r="C419" s="24">
        <v>186</v>
      </c>
      <c r="D4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2.9792266987655635E-4</v>
      </c>
      <c r="E419" s="18">
        <v>1080</v>
      </c>
      <c r="F4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2.6059220271625939E-4</v>
      </c>
      <c r="G419" s="23">
        <v>421</v>
      </c>
      <c r="H419" s="23">
        <v>499</v>
      </c>
      <c r="I419" s="23">
        <v>148</v>
      </c>
      <c r="J419" s="19">
        <f>SUM(Table1[[#This Row],[Estimate; Total: - Speak Spanish: - Speak English "very well"]:[Estimate; Total: - Speak Spanish: - Speak English "not well"]])</f>
        <v>1068</v>
      </c>
      <c r="K4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2.4590523260576412E-4</v>
      </c>
      <c r="L419" s="24">
        <v>12</v>
      </c>
      <c r="M4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3.9371047353142194E-4</v>
      </c>
    </row>
    <row r="420" spans="1:13" ht="15.6" x14ac:dyDescent="0.3">
      <c r="A420" s="22" t="s">
        <v>425</v>
      </c>
      <c r="B420" s="18">
        <v>557</v>
      </c>
      <c r="C420" s="24">
        <v>119</v>
      </c>
      <c r="D4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2.0155494669315608E-4</v>
      </c>
      <c r="E420" s="18">
        <v>438</v>
      </c>
      <c r="F4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2.1277716596527292E-4</v>
      </c>
      <c r="G420" s="23">
        <v>195</v>
      </c>
      <c r="H420" s="23">
        <v>158</v>
      </c>
      <c r="I420" s="23">
        <v>85</v>
      </c>
      <c r="J420" s="19">
        <f>SUM(Table1[[#This Row],[Estimate; Total: - Speak Spanish: - Speak English "very well"]:[Estimate; Total: - Speak Spanish: - Speak English "not well"]])</f>
        <v>438</v>
      </c>
      <c r="K4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2.0607089610013348E-4</v>
      </c>
      <c r="L420" s="24">
        <v>0</v>
      </c>
      <c r="M4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2.7356077492960627E-4</v>
      </c>
    </row>
    <row r="421" spans="1:13" ht="15.6" x14ac:dyDescent="0.3">
      <c r="A421" s="22" t="s">
        <v>426</v>
      </c>
      <c r="B421" s="18">
        <v>419</v>
      </c>
      <c r="C421" s="24">
        <v>78</v>
      </c>
      <c r="D4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1.0358240943350984E-4</v>
      </c>
      <c r="E421" s="18">
        <v>341</v>
      </c>
      <c r="F4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1.0345710817312846E-4</v>
      </c>
      <c r="G421" s="23">
        <v>144</v>
      </c>
      <c r="H421" s="23">
        <v>43</v>
      </c>
      <c r="I421" s="23">
        <v>119</v>
      </c>
      <c r="J421" s="19">
        <f>SUM(Table1[[#This Row],[Estimate; Total: - Speak Spanish: - Speak English "very well"]:[Estimate; Total: - Speak Spanish: - Speak English "not well"]])</f>
        <v>306</v>
      </c>
      <c r="K4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1.0362904364120836E-4</v>
      </c>
      <c r="L421" s="24">
        <v>35</v>
      </c>
      <c r="M4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1.0189873690727864E-4</v>
      </c>
    </row>
    <row r="422" spans="1:13" ht="15.6" x14ac:dyDescent="0.3">
      <c r="A422" s="22" t="s">
        <v>427</v>
      </c>
      <c r="B422" s="18">
        <v>2050</v>
      </c>
      <c r="C422" s="24">
        <v>158</v>
      </c>
      <c r="D4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3.8222067838507003E-5</v>
      </c>
      <c r="E422" s="18">
        <v>1892</v>
      </c>
      <c r="F4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1.2873654184313268E-4</v>
      </c>
      <c r="G422" s="23">
        <v>609</v>
      </c>
      <c r="H422" s="23">
        <v>635</v>
      </c>
      <c r="I422" s="23">
        <v>453</v>
      </c>
      <c r="J422" s="19">
        <f>SUM(Table1[[#This Row],[Estimate; Total: - Speak Spanish: - Speak English "very well"]:[Estimate; Total: - Speak Spanish: - Speak English "not well"]])</f>
        <v>1697</v>
      </c>
      <c r="K4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1.2765831401915245E-4</v>
      </c>
      <c r="L422" s="24">
        <v>195</v>
      </c>
      <c r="M4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1.3850927389019238E-4</v>
      </c>
    </row>
    <row r="423" spans="1:13" ht="15.6" x14ac:dyDescent="0.3">
      <c r="A423" s="22" t="s">
        <v>428</v>
      </c>
      <c r="B423" s="18">
        <v>1507</v>
      </c>
      <c r="C423" s="24">
        <v>116</v>
      </c>
      <c r="D4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3.8976890138744466E-5</v>
      </c>
      <c r="E423" s="18">
        <v>1391</v>
      </c>
      <c r="F4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8.3869084444340849E-5</v>
      </c>
      <c r="G423" s="23">
        <v>439</v>
      </c>
      <c r="H423" s="23">
        <v>430</v>
      </c>
      <c r="I423" s="23">
        <v>377</v>
      </c>
      <c r="J423" s="19">
        <f>SUM(Table1[[#This Row],[Estimate; Total: - Speak Spanish: - Speak English "very well"]:[Estimate; Total: - Speak Spanish: - Speak English "not well"]])</f>
        <v>1246</v>
      </c>
      <c r="K4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8.2824310362458259E-5</v>
      </c>
      <c r="L423" s="24">
        <v>145</v>
      </c>
      <c r="M4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9.333860185510508E-5</v>
      </c>
    </row>
    <row r="424" spans="1:13" ht="15.6" x14ac:dyDescent="0.3">
      <c r="A424" s="22" t="s">
        <v>429</v>
      </c>
      <c r="B424" s="18">
        <v>1445</v>
      </c>
      <c r="C424" s="24">
        <v>123</v>
      </c>
      <c r="D4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1.8860313504547526E-4</v>
      </c>
      <c r="E424" s="18">
        <v>1322</v>
      </c>
      <c r="F4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7.9568297459801739E-5</v>
      </c>
      <c r="G424" s="23">
        <v>541</v>
      </c>
      <c r="H424" s="23">
        <v>371</v>
      </c>
      <c r="I424" s="23">
        <v>380</v>
      </c>
      <c r="J424" s="19">
        <f>SUM(Table1[[#This Row],[Estimate; Total: - Speak Spanish: - Speak English "very well"]:[Estimate; Total: - Speak Spanish: - Speak English "not well"]])</f>
        <v>1292</v>
      </c>
      <c r="K4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6.3949593357449756E-5</v>
      </c>
      <c r="L424" s="24">
        <v>30</v>
      </c>
      <c r="M4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2.2113152437704291E-4</v>
      </c>
    </row>
    <row r="425" spans="1:13" ht="15.6" x14ac:dyDescent="0.3">
      <c r="A425" s="22" t="s">
        <v>430</v>
      </c>
      <c r="B425" s="18">
        <v>967</v>
      </c>
      <c r="C425" s="24">
        <v>93</v>
      </c>
      <c r="D4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4.1078212430827807E-5</v>
      </c>
      <c r="E425" s="18">
        <v>866</v>
      </c>
      <c r="F4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2.2827789465239997E-5</v>
      </c>
      <c r="G425" s="23">
        <v>371</v>
      </c>
      <c r="H425" s="23">
        <v>288</v>
      </c>
      <c r="I425" s="23">
        <v>110</v>
      </c>
      <c r="J425" s="19">
        <f>SUM(Table1[[#This Row],[Estimate; Total: - Speak Spanish: - Speak English "very well"]:[Estimate; Total: - Speak Spanish: - Speak English "not well"]])</f>
        <v>769</v>
      </c>
      <c r="K4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2.1140829320837959E-5</v>
      </c>
      <c r="L425" s="24">
        <v>97</v>
      </c>
      <c r="M4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3.8117887808697653E-5</v>
      </c>
    </row>
    <row r="426" spans="1:13" ht="15.6" x14ac:dyDescent="0.3">
      <c r="A426" s="22" t="s">
        <v>431</v>
      </c>
      <c r="B426" s="18">
        <v>1303</v>
      </c>
      <c r="C426" s="24">
        <v>110</v>
      </c>
      <c r="D4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4.6717269338625208E-5</v>
      </c>
      <c r="E426" s="18">
        <v>1193</v>
      </c>
      <c r="F4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5.2281729345372748E-5</v>
      </c>
      <c r="G426" s="23">
        <v>382</v>
      </c>
      <c r="H426" s="23">
        <v>407</v>
      </c>
      <c r="I426" s="23">
        <v>367</v>
      </c>
      <c r="J426" s="19">
        <f>SUM(Table1[[#This Row],[Estimate; Total: - Speak Spanish: - Speak English "very well"]:[Estimate; Total: - Speak Spanish: - Speak English "not well"]])</f>
        <v>1156</v>
      </c>
      <c r="K4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6.4846693802954645E-5</v>
      </c>
      <c r="L426" s="24">
        <v>37</v>
      </c>
      <c r="M4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6.1603321748455217E-5</v>
      </c>
    </row>
    <row r="427" spans="1:13" ht="15.6" x14ac:dyDescent="0.3">
      <c r="A427" s="22" t="s">
        <v>432</v>
      </c>
      <c r="B427" s="18">
        <v>2869</v>
      </c>
      <c r="C427" s="24">
        <v>146</v>
      </c>
      <c r="D4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7.9809314613014292E-6</v>
      </c>
      <c r="E427" s="18">
        <v>2723</v>
      </c>
      <c r="F4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2.8156109674005623E-4</v>
      </c>
      <c r="G427" s="23">
        <v>883</v>
      </c>
      <c r="H427" s="23">
        <v>787</v>
      </c>
      <c r="I427" s="23">
        <v>717</v>
      </c>
      <c r="J427" s="19">
        <f>SUM(Table1[[#This Row],[Estimate; Total: - Speak Spanish: - Speak English "very well"]:[Estimate; Total: - Speak Spanish: - Speak English "not well"]])</f>
        <v>2387</v>
      </c>
      <c r="K4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2.7148021444798297E-4</v>
      </c>
      <c r="L427" s="24">
        <v>336</v>
      </c>
      <c r="M4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3.7293117572272127E-4</v>
      </c>
    </row>
    <row r="428" spans="1:13" ht="15.6" x14ac:dyDescent="0.3">
      <c r="A428" s="22" t="s">
        <v>433</v>
      </c>
      <c r="B428" s="18">
        <v>2321</v>
      </c>
      <c r="C428" s="24">
        <v>202</v>
      </c>
      <c r="D4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1.1341199543429223E-5</v>
      </c>
      <c r="E428" s="18">
        <v>2119</v>
      </c>
      <c r="F4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1.604954138061562E-4</v>
      </c>
      <c r="G428" s="23">
        <v>821</v>
      </c>
      <c r="H428" s="23">
        <v>738</v>
      </c>
      <c r="I428" s="23">
        <v>321</v>
      </c>
      <c r="J428" s="19">
        <f>SUM(Table1[[#This Row],[Estimate; Total: - Speak Spanish: - Speak English "very well"]:[Estimate; Total: - Speak Spanish: - Speak English "not well"]])</f>
        <v>1880</v>
      </c>
      <c r="K4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1.5611300468283776E-4</v>
      </c>
      <c r="L428" s="24">
        <v>239</v>
      </c>
      <c r="M4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2.0021624935710942E-4</v>
      </c>
    </row>
    <row r="429" spans="1:13" ht="15.6" x14ac:dyDescent="0.3">
      <c r="A429" s="22" t="s">
        <v>434</v>
      </c>
      <c r="B429" s="18">
        <v>1563</v>
      </c>
      <c r="C429" s="24">
        <v>309</v>
      </c>
      <c r="D4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6.8864002071759509E-5</v>
      </c>
      <c r="E429" s="18">
        <v>1254</v>
      </c>
      <c r="F4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8.1812813972032607E-5</v>
      </c>
      <c r="G429" s="23">
        <v>410</v>
      </c>
      <c r="H429" s="23">
        <v>358</v>
      </c>
      <c r="I429" s="23">
        <v>423</v>
      </c>
      <c r="J429" s="19">
        <f>SUM(Table1[[#This Row],[Estimate; Total: - Speak Spanish: - Speak English "very well"]:[Estimate; Total: - Speak Spanish: - Speak English "not well"]])</f>
        <v>1191</v>
      </c>
      <c r="K4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7.2320119806215064E-5</v>
      </c>
      <c r="L429" s="24">
        <v>63</v>
      </c>
      <c r="M4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1.6785173304274085E-4</v>
      </c>
    </row>
    <row r="430" spans="1:13" ht="15.6" x14ac:dyDescent="0.3">
      <c r="A430" s="22" t="s">
        <v>435</v>
      </c>
      <c r="B430" s="18">
        <v>914</v>
      </c>
      <c r="C430" s="24">
        <v>68</v>
      </c>
      <c r="D4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1.7513378660601229E-4</v>
      </c>
      <c r="E430" s="18">
        <v>846</v>
      </c>
      <c r="F4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9.8876017128999465E-5</v>
      </c>
      <c r="G430" s="23">
        <v>219</v>
      </c>
      <c r="H430" s="23">
        <v>220</v>
      </c>
      <c r="I430" s="23">
        <v>206</v>
      </c>
      <c r="J430" s="19">
        <f>SUM(Table1[[#This Row],[Estimate; Total: - Speak Spanish: - Speak English "very well"]:[Estimate; Total: - Speak Spanish: - Speak English "not well"]])</f>
        <v>645</v>
      </c>
      <c r="K4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1.1689419370163884E-4</v>
      </c>
      <c r="L430" s="24">
        <v>201</v>
      </c>
      <c r="M4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6.4435305121055892E-5</v>
      </c>
    </row>
    <row r="431" spans="1:13" ht="15.6" x14ac:dyDescent="0.3">
      <c r="A431" s="22" t="s">
        <v>436</v>
      </c>
      <c r="B431" s="18">
        <v>2355</v>
      </c>
      <c r="C431" s="24">
        <v>246</v>
      </c>
      <c r="D4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4.9188928390877092E-5</v>
      </c>
      <c r="E431" s="18">
        <v>2109</v>
      </c>
      <c r="F4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1.9301378439346076E-4</v>
      </c>
      <c r="G431" s="23">
        <v>658</v>
      </c>
      <c r="H431" s="23">
        <v>577</v>
      </c>
      <c r="I431" s="23">
        <v>636</v>
      </c>
      <c r="J431" s="19">
        <f>SUM(Table1[[#This Row],[Estimate; Total: - Speak Spanish: - Speak English "very well"]:[Estimate; Total: - Speak Spanish: - Speak English "not well"]])</f>
        <v>1871</v>
      </c>
      <c r="K4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1.8863235056735251E-4</v>
      </c>
      <c r="L431" s="24">
        <v>238</v>
      </c>
      <c r="M4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2.3272578014442942E-4</v>
      </c>
    </row>
    <row r="432" spans="1:13" ht="15.6" x14ac:dyDescent="0.3">
      <c r="A432" s="22" t="s">
        <v>437</v>
      </c>
      <c r="B432" s="18">
        <v>1614</v>
      </c>
      <c r="C432" s="24">
        <v>172</v>
      </c>
      <c r="D4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1.5561443685369514E-4</v>
      </c>
      <c r="E432" s="18">
        <v>1414</v>
      </c>
      <c r="F4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6.3461724563850116E-5</v>
      </c>
      <c r="G432" s="23">
        <v>796</v>
      </c>
      <c r="H432" s="23">
        <v>364</v>
      </c>
      <c r="I432" s="23">
        <v>187</v>
      </c>
      <c r="J432" s="19">
        <f>SUM(Table1[[#This Row],[Estimate; Total: - Speak Spanish: - Speak English "very well"]:[Estimate; Total: - Speak Spanish: - Speak English "not well"]])</f>
        <v>1347</v>
      </c>
      <c r="K4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5.2135597377246196E-5</v>
      </c>
      <c r="L432" s="24">
        <v>67</v>
      </c>
      <c r="M4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1.6611832798649228E-4</v>
      </c>
    </row>
    <row r="433" spans="1:13" ht="15.6" x14ac:dyDescent="0.3">
      <c r="A433" s="22" t="s">
        <v>438</v>
      </c>
      <c r="B433" s="18">
        <v>1079</v>
      </c>
      <c r="C433" s="24">
        <v>78</v>
      </c>
      <c r="D4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5.0411441911980725E-5</v>
      </c>
      <c r="E433" s="18">
        <v>1001</v>
      </c>
      <c r="F4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4.1305598883697474E-5</v>
      </c>
      <c r="G433" s="23">
        <v>335</v>
      </c>
      <c r="H433" s="23">
        <v>224</v>
      </c>
      <c r="I433" s="23">
        <v>363</v>
      </c>
      <c r="J433" s="19">
        <f>SUM(Table1[[#This Row],[Estimate; Total: - Speak Spanish: - Speak English "very well"]:[Estimate; Total: - Speak Spanish: - Speak English "not well"]])</f>
        <v>922</v>
      </c>
      <c r="K4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4.4459196389351005E-5</v>
      </c>
      <c r="L433" s="24">
        <v>79</v>
      </c>
      <c r="M4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1.2722341503768763E-5</v>
      </c>
    </row>
    <row r="434" spans="1:13" ht="15.6" x14ac:dyDescent="0.3">
      <c r="A434" s="22" t="s">
        <v>439</v>
      </c>
      <c r="B434" s="18">
        <v>880</v>
      </c>
      <c r="C434" s="24">
        <v>52</v>
      </c>
      <c r="D4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3.3522006415520915E-5</v>
      </c>
      <c r="E434" s="18">
        <v>828</v>
      </c>
      <c r="F4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4.991926242604893E-5</v>
      </c>
      <c r="G434" s="23">
        <v>441</v>
      </c>
      <c r="H434" s="23">
        <v>139</v>
      </c>
      <c r="I434" s="23">
        <v>199</v>
      </c>
      <c r="J434" s="19">
        <f>SUM(Table1[[#This Row],[Estimate; Total: - Speak Spanish: - Speak English "very well"]:[Estimate; Total: - Speak Spanish: - Speak English "not well"]])</f>
        <v>779</v>
      </c>
      <c r="K4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5.5046630886531345E-5</v>
      </c>
      <c r="L434" s="24">
        <v>49</v>
      </c>
      <c r="M4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3.4463399541855504E-6</v>
      </c>
    </row>
    <row r="435" spans="1:13" ht="15.6" x14ac:dyDescent="0.3">
      <c r="A435" s="22" t="s">
        <v>440</v>
      </c>
      <c r="B435" s="18">
        <v>1342</v>
      </c>
      <c r="C435" s="24">
        <v>64</v>
      </c>
      <c r="D4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2.4976591605524084E-5</v>
      </c>
      <c r="E435" s="18">
        <v>1259</v>
      </c>
      <c r="F4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1.1101576673684985E-4</v>
      </c>
      <c r="G435" s="23">
        <v>605</v>
      </c>
      <c r="H435" s="23">
        <v>228</v>
      </c>
      <c r="I435" s="23">
        <v>297</v>
      </c>
      <c r="J435" s="19">
        <f>SUM(Table1[[#This Row],[Estimate; Total: - Speak Spanish: - Speak English "very well"]:[Estimate; Total: - Speak Spanish: - Speak English "not well"]])</f>
        <v>1130</v>
      </c>
      <c r="K4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1.1041530872591055E-4</v>
      </c>
      <c r="L435" s="24">
        <v>129</v>
      </c>
      <c r="M4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1.1645813718575771E-4</v>
      </c>
    </row>
    <row r="436" spans="1:13" ht="15.6" x14ac:dyDescent="0.3">
      <c r="A436" s="22" t="s">
        <v>441</v>
      </c>
      <c r="B436" s="18">
        <v>986</v>
      </c>
      <c r="C436" s="24">
        <v>68</v>
      </c>
      <c r="D4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4.2334800090888858E-5</v>
      </c>
      <c r="E436" s="18">
        <v>912</v>
      </c>
      <c r="F4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4.3082143339653642E-5</v>
      </c>
      <c r="G436" s="23">
        <v>347</v>
      </c>
      <c r="H436" s="23">
        <v>176</v>
      </c>
      <c r="I436" s="23">
        <v>243</v>
      </c>
      <c r="J436" s="19">
        <f>SUM(Table1[[#This Row],[Estimate; Total: - Speak Spanish: - Speak English "very well"]:[Estimate; Total: - Speak Spanish: - Speak English "not well"]])</f>
        <v>766</v>
      </c>
      <c r="K4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3.4549257056329806E-5</v>
      </c>
      <c r="L436" s="24">
        <v>146</v>
      </c>
      <c r="M4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1.2042165302428145E-4</v>
      </c>
    </row>
    <row r="437" spans="1:13" ht="15.6" x14ac:dyDescent="0.3">
      <c r="A437" s="22" t="s">
        <v>442</v>
      </c>
      <c r="B437" s="18">
        <v>3207</v>
      </c>
      <c r="C437" s="24">
        <v>243</v>
      </c>
      <c r="D4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4.9685436606714456E-5</v>
      </c>
      <c r="E437" s="18">
        <v>2956</v>
      </c>
      <c r="F4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3.1286829799367997E-4</v>
      </c>
      <c r="G437" s="23">
        <v>1327</v>
      </c>
      <c r="H437" s="23">
        <v>716</v>
      </c>
      <c r="I437" s="23">
        <v>689</v>
      </c>
      <c r="J437" s="19">
        <f>SUM(Table1[[#This Row],[Estimate; Total: - Speak Spanish: - Speak English "very well"]:[Estimate; Total: - Speak Spanish: - Speak English "not well"]])</f>
        <v>2732</v>
      </c>
      <c r="K4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3.2361259220269891E-4</v>
      </c>
      <c r="L437" s="24">
        <v>224</v>
      </c>
      <c r="M4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2.1548525333071636E-4</v>
      </c>
    </row>
    <row r="438" spans="1:13" ht="15.6" x14ac:dyDescent="0.3">
      <c r="A438" s="22" t="s">
        <v>443</v>
      </c>
      <c r="B438" s="18">
        <v>2113</v>
      </c>
      <c r="C438" s="24">
        <v>45</v>
      </c>
      <c r="D4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9.1699204624331399E-5</v>
      </c>
      <c r="E438" s="18">
        <v>2068</v>
      </c>
      <c r="F4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1.6805915120833592E-4</v>
      </c>
      <c r="G438" s="23">
        <v>692</v>
      </c>
      <c r="H438" s="23">
        <v>392</v>
      </c>
      <c r="I438" s="23">
        <v>742</v>
      </c>
      <c r="J438" s="19">
        <f>SUM(Table1[[#This Row],[Estimate; Total: - Speak Spanish: - Speak English "very well"]:[Estimate; Total: - Speak Spanish: - Speak English "not well"]])</f>
        <v>1826</v>
      </c>
      <c r="K4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1.6243361560188839E-4</v>
      </c>
      <c r="L438" s="24">
        <v>242</v>
      </c>
      <c r="M4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2.1904731055675646E-4</v>
      </c>
    </row>
    <row r="439" spans="1:13" ht="15.6" x14ac:dyDescent="0.3">
      <c r="A439" s="22" t="s">
        <v>444</v>
      </c>
      <c r="B439" s="18">
        <v>3037</v>
      </c>
      <c r="C439" s="24">
        <v>65</v>
      </c>
      <c r="D4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2.9508792159914287E-5</v>
      </c>
      <c r="E439" s="18">
        <v>2972</v>
      </c>
      <c r="F4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3.4360067189185097E-4</v>
      </c>
      <c r="G439" s="23">
        <v>1309</v>
      </c>
      <c r="H439" s="23">
        <v>589</v>
      </c>
      <c r="I439" s="23">
        <v>728</v>
      </c>
      <c r="J439" s="19">
        <f>SUM(Table1[[#This Row],[Estimate; Total: - Speak Spanish: - Speak English "very well"]:[Estimate; Total: - Speak Spanish: - Speak English "not well"]])</f>
        <v>2626</v>
      </c>
      <c r="K4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3.357913932712959E-4</v>
      </c>
      <c r="L439" s="24">
        <v>346</v>
      </c>
      <c r="M4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4.1438161979745361E-4</v>
      </c>
    </row>
    <row r="440" spans="1:13" ht="15.6" x14ac:dyDescent="0.3">
      <c r="A440" s="22" t="s">
        <v>445</v>
      </c>
      <c r="B440" s="18">
        <v>2727</v>
      </c>
      <c r="C440" s="24">
        <v>120</v>
      </c>
      <c r="D4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2.8850588842449257E-5</v>
      </c>
      <c r="E440" s="18">
        <v>2607</v>
      </c>
      <c r="F4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2.6032586309193939E-4</v>
      </c>
      <c r="G440" s="23">
        <v>1158</v>
      </c>
      <c r="H440" s="23">
        <v>546</v>
      </c>
      <c r="I440" s="23">
        <v>612</v>
      </c>
      <c r="J440" s="19">
        <f>SUM(Table1[[#This Row],[Estimate; Total: - Speak Spanish: - Speak English "very well"]:[Estimate; Total: - Speak Spanish: - Speak English "not well"]])</f>
        <v>2316</v>
      </c>
      <c r="K4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2.554027827244553E-4</v>
      </c>
      <c r="L440" s="24">
        <v>291</v>
      </c>
      <c r="M4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3.0494717985592195E-4</v>
      </c>
    </row>
    <row r="441" spans="1:13" ht="15.6" x14ac:dyDescent="0.3">
      <c r="A441" s="22" t="s">
        <v>446</v>
      </c>
      <c r="B441" s="18">
        <v>1944</v>
      </c>
      <c r="C441" s="24">
        <v>20</v>
      </c>
      <c r="D4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4.1582876804654187E-5</v>
      </c>
      <c r="E441" s="18">
        <v>1924</v>
      </c>
      <c r="F4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2.1331910160535698E-4</v>
      </c>
      <c r="G441" s="23">
        <v>718</v>
      </c>
      <c r="H441" s="23">
        <v>330</v>
      </c>
      <c r="I441" s="23">
        <v>693</v>
      </c>
      <c r="J441" s="19">
        <f>SUM(Table1[[#This Row],[Estimate; Total: - Speak Spanish: - Speak English "very well"]:[Estimate; Total: - Speak Spanish: - Speak English "not well"]])</f>
        <v>1741</v>
      </c>
      <c r="K4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2.1457986734676058E-4</v>
      </c>
      <c r="L441" s="24">
        <v>183</v>
      </c>
      <c r="M4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2.0189190088689728E-4</v>
      </c>
    </row>
    <row r="442" spans="1:13" ht="15.6" x14ac:dyDescent="0.3">
      <c r="A442" s="22" t="s">
        <v>447</v>
      </c>
      <c r="B442" s="18">
        <v>1817</v>
      </c>
      <c r="C442" s="24">
        <v>140</v>
      </c>
      <c r="D4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1.3047522007471237E-5</v>
      </c>
      <c r="E442" s="18">
        <v>1677</v>
      </c>
      <c r="F4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1.6106106654317841E-4</v>
      </c>
      <c r="G442" s="23">
        <v>550</v>
      </c>
      <c r="H442" s="23">
        <v>269</v>
      </c>
      <c r="I442" s="23">
        <v>480</v>
      </c>
      <c r="J442" s="19">
        <f>SUM(Table1[[#This Row],[Estimate; Total: - Speak Spanish: - Speak English "very well"]:[Estimate; Total: - Speak Spanish: - Speak English "not well"]])</f>
        <v>1299</v>
      </c>
      <c r="K4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1.284931221739961E-4</v>
      </c>
      <c r="L442" s="24">
        <v>378</v>
      </c>
      <c r="M4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4.5624709918389949E-4</v>
      </c>
    </row>
    <row r="443" spans="1:13" ht="15.6" x14ac:dyDescent="0.3">
      <c r="A443" s="22" t="s">
        <v>448</v>
      </c>
      <c r="B443" s="18">
        <v>2692</v>
      </c>
      <c r="C443" s="24">
        <v>122</v>
      </c>
      <c r="D4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6.2657173613452207E-6</v>
      </c>
      <c r="E443" s="18">
        <v>2570</v>
      </c>
      <c r="F4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2.890972988800727E-4</v>
      </c>
      <c r="G443" s="23">
        <v>583</v>
      </c>
      <c r="H443" s="23">
        <v>675</v>
      </c>
      <c r="I443" s="23">
        <v>760</v>
      </c>
      <c r="J443" s="19">
        <f>SUM(Table1[[#This Row],[Estimate; Total: - Speak Spanish: - Speak English "very well"]:[Estimate; Total: - Speak Spanish: - Speak English "not well"]])</f>
        <v>2018</v>
      </c>
      <c r="K4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2.4339113550002572E-4</v>
      </c>
      <c r="L443" s="24">
        <v>552</v>
      </c>
      <c r="M4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7.033641891217372E-4</v>
      </c>
    </row>
    <row r="444" spans="1:13" ht="15.6" x14ac:dyDescent="0.3">
      <c r="A444" s="22" t="s">
        <v>449</v>
      </c>
      <c r="B444" s="18">
        <v>1932</v>
      </c>
      <c r="C444" s="24">
        <v>53</v>
      </c>
      <c r="D4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1.5415699595411962E-4</v>
      </c>
      <c r="E444" s="18">
        <v>1879</v>
      </c>
      <c r="F4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7.4532088335680171E-5</v>
      </c>
      <c r="G444" s="23">
        <v>444</v>
      </c>
      <c r="H444" s="23">
        <v>547</v>
      </c>
      <c r="I444" s="23">
        <v>627</v>
      </c>
      <c r="J444" s="19">
        <f>SUM(Table1[[#This Row],[Estimate; Total: - Speak Spanish: - Speak English "very well"]:[Estimate; Total: - Speak Spanish: - Speak English "not well"]])</f>
        <v>1618</v>
      </c>
      <c r="K4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6.3085108203499E-5</v>
      </c>
      <c r="L444" s="24">
        <v>261</v>
      </c>
      <c r="M4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1.7828406643513681E-4</v>
      </c>
    </row>
    <row r="445" spans="1:13" ht="15.6" x14ac:dyDescent="0.3">
      <c r="A445" s="22" t="s">
        <v>450</v>
      </c>
      <c r="B445" s="18">
        <v>1047</v>
      </c>
      <c r="C445" s="24">
        <v>85</v>
      </c>
      <c r="D4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1.6690215633428034E-4</v>
      </c>
      <c r="E445" s="18">
        <v>962</v>
      </c>
      <c r="F4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8.4832991648045895E-5</v>
      </c>
      <c r="G445" s="23">
        <v>409</v>
      </c>
      <c r="H445" s="23">
        <v>363</v>
      </c>
      <c r="I445" s="23">
        <v>143</v>
      </c>
      <c r="J445" s="19">
        <f>SUM(Table1[[#This Row],[Estimate; Total: - Speak Spanish: - Speak English "very well"]:[Estimate; Total: - Speak Spanish: - Speak English "not well"]])</f>
        <v>915</v>
      </c>
      <c r="K4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7.7345760357454719E-5</v>
      </c>
      <c r="L445" s="24">
        <v>47</v>
      </c>
      <c r="M4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1.5269499961144764E-4</v>
      </c>
    </row>
    <row r="446" spans="1:13" ht="15.6" x14ac:dyDescent="0.3">
      <c r="A446" s="22" t="s">
        <v>451</v>
      </c>
      <c r="B446" s="18">
        <v>998</v>
      </c>
      <c r="C446" s="24">
        <v>146</v>
      </c>
      <c r="D4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2.0062936451031995E-4</v>
      </c>
      <c r="E446" s="18">
        <v>852</v>
      </c>
      <c r="F4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1.7073604035523548E-4</v>
      </c>
      <c r="G446" s="23">
        <v>485</v>
      </c>
      <c r="H446" s="23">
        <v>205</v>
      </c>
      <c r="I446" s="23">
        <v>162</v>
      </c>
      <c r="J446" s="19">
        <f>SUM(Table1[[#This Row],[Estimate; Total: - Speak Spanish: - Speak English "very well"]:[Estimate; Total: - Speak Spanish: - Speak English "not well"]])</f>
        <v>852</v>
      </c>
      <c r="K4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1.5769096746688204E-4</v>
      </c>
      <c r="L446" s="24">
        <v>0</v>
      </c>
      <c r="M4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2.8897264957352775E-4</v>
      </c>
    </row>
    <row r="447" spans="1:13" ht="15.6" x14ac:dyDescent="0.3">
      <c r="A447" s="22" t="s">
        <v>452</v>
      </c>
      <c r="B447" s="18">
        <v>470</v>
      </c>
      <c r="C447" s="24">
        <v>110</v>
      </c>
      <c r="D4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3.1668194018464983E-4</v>
      </c>
      <c r="E447" s="18">
        <v>360</v>
      </c>
      <c r="F4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3.3328281882323102E-4</v>
      </c>
      <c r="G447" s="23">
        <v>121</v>
      </c>
      <c r="H447" s="23">
        <v>116</v>
      </c>
      <c r="I447" s="23">
        <v>123</v>
      </c>
      <c r="J447" s="19">
        <f>SUM(Table1[[#This Row],[Estimate; Total: - Speak Spanish: - Speak English "very well"]:[Estimate; Total: - Speak Spanish: - Speak English "not well"]])</f>
        <v>360</v>
      </c>
      <c r="K4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3.2777081619434926E-4</v>
      </c>
      <c r="L447" s="24">
        <v>0</v>
      </c>
      <c r="M4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3.8324194947884747E-4</v>
      </c>
    </row>
    <row r="448" spans="1:13" ht="15.6" x14ac:dyDescent="0.3">
      <c r="A448" s="22" t="s">
        <v>453</v>
      </c>
      <c r="B448" s="18">
        <v>238</v>
      </c>
      <c r="C448" s="24">
        <v>125</v>
      </c>
      <c r="D4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1.9458516122547139E-4</v>
      </c>
      <c r="E448" s="18">
        <v>113</v>
      </c>
      <c r="F4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2.5453991941207699E-4</v>
      </c>
      <c r="G448" s="23">
        <v>101</v>
      </c>
      <c r="H448" s="23">
        <v>12</v>
      </c>
      <c r="I448" s="23">
        <v>0</v>
      </c>
      <c r="J448" s="19">
        <f>SUM(Table1[[#This Row],[Estimate; Total: - Speak Spanish: - Speak English "very well"]:[Estimate; Total: - Speak Spanish: - Speak English "not well"]])</f>
        <v>113</v>
      </c>
      <c r="K4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2.528097630313447E-4</v>
      </c>
      <c r="L448" s="24">
        <v>0</v>
      </c>
      <c r="M4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2.7022153542342328E-4</v>
      </c>
    </row>
    <row r="449" spans="1:13" ht="15.6" x14ac:dyDescent="0.3">
      <c r="A449" s="22" t="s">
        <v>454</v>
      </c>
      <c r="B449" s="18">
        <v>267</v>
      </c>
      <c r="C449" s="24">
        <v>180</v>
      </c>
      <c r="D4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1.8056999988327437E-4</v>
      </c>
      <c r="E449" s="18">
        <v>87</v>
      </c>
      <c r="F4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2.7741292215321782E-4</v>
      </c>
      <c r="G449" s="23">
        <v>79</v>
      </c>
      <c r="H449" s="23">
        <v>0</v>
      </c>
      <c r="I449" s="23">
        <v>8</v>
      </c>
      <c r="J449" s="19">
        <f>SUM(Table1[[#This Row],[Estimate; Total: - Speak Spanish: - Speak English "very well"]:[Estimate; Total: - Speak Spanish: - Speak English "not well"]])</f>
        <v>87</v>
      </c>
      <c r="K4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2.7608085485123803E-4</v>
      </c>
      <c r="L449" s="24">
        <v>0</v>
      </c>
      <c r="M4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2.8948637872832511E-4</v>
      </c>
    </row>
    <row r="450" spans="1:13" ht="15.6" x14ac:dyDescent="0.3">
      <c r="A450" s="22" t="s">
        <v>455</v>
      </c>
      <c r="B450" s="18">
        <v>385</v>
      </c>
      <c r="C450" s="24">
        <v>155</v>
      </c>
      <c r="D4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2.434740861190214E-4</v>
      </c>
      <c r="E450" s="18">
        <v>230</v>
      </c>
      <c r="F4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3.0534485665006012E-4</v>
      </c>
      <c r="G450" s="23">
        <v>127</v>
      </c>
      <c r="H450" s="23">
        <v>70</v>
      </c>
      <c r="I450" s="23">
        <v>0</v>
      </c>
      <c r="J450" s="19">
        <f>SUM(Table1[[#This Row],[Estimate; Total: - Speak Spanish: - Speak English "very well"]:[Estimate; Total: - Speak Spanish: - Speak English "not well"]])</f>
        <v>197</v>
      </c>
      <c r="K4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3.0690815329935357E-4</v>
      </c>
      <c r="L450" s="24">
        <v>33</v>
      </c>
      <c r="M4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2.9117560695734302E-4</v>
      </c>
    </row>
    <row r="451" spans="1:13" ht="15.6" x14ac:dyDescent="0.3">
      <c r="A451" s="22" t="s">
        <v>456</v>
      </c>
      <c r="B451" s="18">
        <v>1001</v>
      </c>
      <c r="C451" s="24">
        <v>144</v>
      </c>
      <c r="D4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2.0620624431326494E-4</v>
      </c>
      <c r="E451" s="18">
        <v>836</v>
      </c>
      <c r="F4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1.7732314397792955E-4</v>
      </c>
      <c r="G451" s="23">
        <v>524</v>
      </c>
      <c r="H451" s="23">
        <v>173</v>
      </c>
      <c r="I451" s="23">
        <v>98</v>
      </c>
      <c r="J451" s="19">
        <f>SUM(Table1[[#This Row],[Estimate; Total: - Speak Spanish: - Speak English "very well"]:[Estimate; Total: - Speak Spanish: - Speak English "not well"]])</f>
        <v>795</v>
      </c>
      <c r="K4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1.7084059471937201E-4</v>
      </c>
      <c r="L451" s="24">
        <v>41</v>
      </c>
      <c r="M4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2.3607901678770893E-4</v>
      </c>
    </row>
    <row r="452" spans="1:13" ht="15.6" x14ac:dyDescent="0.3">
      <c r="A452" s="22" t="s">
        <v>457</v>
      </c>
      <c r="B452" s="18">
        <v>1826</v>
      </c>
      <c r="C452" s="24">
        <v>112</v>
      </c>
      <c r="D4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3.8314879184294634E-5</v>
      </c>
      <c r="E452" s="18">
        <v>1714</v>
      </c>
      <c r="F4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1.3177590160024768E-4</v>
      </c>
      <c r="G452" s="23">
        <v>801</v>
      </c>
      <c r="H452" s="23">
        <v>341</v>
      </c>
      <c r="I452" s="23">
        <v>438</v>
      </c>
      <c r="J452" s="19">
        <f>SUM(Table1[[#This Row],[Estimate; Total: - Speak Spanish: - Speak English "very well"]:[Estimate; Total: - Speak Spanish: - Speak English "not well"]])</f>
        <v>1580</v>
      </c>
      <c r="K4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1.3737157006074921E-4</v>
      </c>
      <c r="L452" s="24">
        <v>134</v>
      </c>
      <c r="M4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8.1058449061509802E-5</v>
      </c>
    </row>
    <row r="453" spans="1:13" ht="15.6" x14ac:dyDescent="0.3">
      <c r="A453" s="22" t="s">
        <v>458</v>
      </c>
      <c r="B453" s="18">
        <v>1834</v>
      </c>
      <c r="C453" s="24">
        <v>49</v>
      </c>
      <c r="D4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5.7610529875188471E-6</v>
      </c>
      <c r="E453" s="18">
        <v>1785</v>
      </c>
      <c r="F4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2.2382561713601995E-4</v>
      </c>
      <c r="G453" s="23">
        <v>763</v>
      </c>
      <c r="H453" s="23">
        <v>247</v>
      </c>
      <c r="I453" s="23">
        <v>655</v>
      </c>
      <c r="J453" s="19">
        <f>SUM(Table1[[#This Row],[Estimate; Total: - Speak Spanish: - Speak English "very well"]:[Estimate; Total: - Speak Spanish: - Speak English "not well"]])</f>
        <v>1665</v>
      </c>
      <c r="K4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2.3266558574272587E-4</v>
      </c>
      <c r="L453" s="24">
        <v>120</v>
      </c>
      <c r="M4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1.4370280581878979E-4</v>
      </c>
    </row>
    <row r="454" spans="1:13" ht="15.6" x14ac:dyDescent="0.3">
      <c r="A454" s="22" t="s">
        <v>459</v>
      </c>
      <c r="B454" s="18">
        <v>3367</v>
      </c>
      <c r="C454" s="24">
        <v>104</v>
      </c>
      <c r="D4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2.5170370455088349E-5</v>
      </c>
      <c r="E454" s="18">
        <v>3263</v>
      </c>
      <c r="F4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4.1506491637038255E-4</v>
      </c>
      <c r="G454" s="23">
        <v>1501</v>
      </c>
      <c r="H454" s="23">
        <v>500</v>
      </c>
      <c r="I454" s="23">
        <v>928</v>
      </c>
      <c r="J454" s="19">
        <f>SUM(Table1[[#This Row],[Estimate; Total: - Speak Spanish: - Speak English "very well"]:[Estimate; Total: - Speak Spanish: - Speak English "not well"]])</f>
        <v>2929</v>
      </c>
      <c r="K4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4.1356021098432348E-4</v>
      </c>
      <c r="L454" s="24">
        <v>334</v>
      </c>
      <c r="M4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4.2870311251100844E-4</v>
      </c>
    </row>
    <row r="455" spans="1:13" ht="15.6" x14ac:dyDescent="0.3">
      <c r="A455" s="22" t="s">
        <v>460</v>
      </c>
      <c r="B455" s="18">
        <v>3270</v>
      </c>
      <c r="C455" s="24">
        <v>129</v>
      </c>
      <c r="D4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2.0005343680182101E-5</v>
      </c>
      <c r="E455" s="18">
        <v>3130</v>
      </c>
      <c r="F4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3.7631549148589431E-4</v>
      </c>
      <c r="G455" s="23">
        <v>1350</v>
      </c>
      <c r="H455" s="23">
        <v>767</v>
      </c>
      <c r="I455" s="23">
        <v>678</v>
      </c>
      <c r="J455" s="19">
        <f>SUM(Table1[[#This Row],[Estimate; Total: - Speak Spanish: - Speak English "very well"]:[Estimate; Total: - Speak Spanish: - Speak English "not well"]])</f>
        <v>2795</v>
      </c>
      <c r="K4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3.7262032086948587E-4</v>
      </c>
      <c r="L455" s="24">
        <v>335</v>
      </c>
      <c r="M4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4.0980740432581907E-4</v>
      </c>
    </row>
    <row r="456" spans="1:13" ht="15.6" x14ac:dyDescent="0.3">
      <c r="A456" s="22" t="s">
        <v>461</v>
      </c>
      <c r="B456" s="18">
        <v>2172</v>
      </c>
      <c r="C456" s="24">
        <v>82</v>
      </c>
      <c r="D4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8.4339330182478045E-6</v>
      </c>
      <c r="E456" s="18">
        <v>2090</v>
      </c>
      <c r="F4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2.319891140363357E-4</v>
      </c>
      <c r="G456" s="23">
        <v>956</v>
      </c>
      <c r="H456" s="23">
        <v>465</v>
      </c>
      <c r="I456" s="23">
        <v>490</v>
      </c>
      <c r="J456" s="19">
        <f>SUM(Table1[[#This Row],[Estimate; Total: - Speak Spanish: - Speak English "very well"]:[Estimate; Total: - Speak Spanish: - Speak English "not well"]])</f>
        <v>1911</v>
      </c>
      <c r="K4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2.3640787135977367E-4</v>
      </c>
      <c r="L456" s="24">
        <v>179</v>
      </c>
      <c r="M4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1.9193882935389064E-4</v>
      </c>
    </row>
    <row r="457" spans="1:13" ht="15.6" x14ac:dyDescent="0.3">
      <c r="A457" s="22" t="s">
        <v>462</v>
      </c>
      <c r="B457" s="18">
        <v>2267</v>
      </c>
      <c r="C457" s="24">
        <v>183</v>
      </c>
      <c r="D4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2.6736935016429499E-5</v>
      </c>
      <c r="E457" s="18">
        <v>2084</v>
      </c>
      <c r="F4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2.0521313954147428E-4</v>
      </c>
      <c r="G457" s="23">
        <v>1227</v>
      </c>
      <c r="H457" s="23">
        <v>400</v>
      </c>
      <c r="I457" s="23">
        <v>373</v>
      </c>
      <c r="J457" s="19">
        <f>SUM(Table1[[#This Row],[Estimate; Total: - Speak Spanish: - Speak English "very well"]:[Estimate; Total: - Speak Spanish: - Speak English "not well"]])</f>
        <v>2000</v>
      </c>
      <c r="K4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2.2417824588228454E-4</v>
      </c>
      <c r="L457" s="24">
        <v>84</v>
      </c>
      <c r="M4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3.3319131252435567E-5</v>
      </c>
    </row>
    <row r="458" spans="1:13" ht="15.6" x14ac:dyDescent="0.3">
      <c r="A458" s="22" t="s">
        <v>463</v>
      </c>
      <c r="B458" s="18">
        <v>305</v>
      </c>
      <c r="C458" s="24">
        <v>76</v>
      </c>
      <c r="D4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3.334020653055123E-4</v>
      </c>
      <c r="E458" s="18">
        <v>188</v>
      </c>
      <c r="F4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3.5329921258660067E-4</v>
      </c>
      <c r="G458" s="23">
        <v>173</v>
      </c>
      <c r="H458" s="23">
        <v>15</v>
      </c>
      <c r="I458" s="23">
        <v>0</v>
      </c>
      <c r="J458" s="19">
        <f>SUM(Table1[[#This Row],[Estimate; Total: - Speak Spanish: - Speak English "very well"]:[Estimate; Total: - Speak Spanish: - Speak English "not well"]])</f>
        <v>188</v>
      </c>
      <c r="K4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3.5042072232485135E-4</v>
      </c>
      <c r="L458" s="24">
        <v>0</v>
      </c>
      <c r="M4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3.7938898081786706E-4</v>
      </c>
    </row>
    <row r="459" spans="1:13" ht="15.6" x14ac:dyDescent="0.3">
      <c r="A459" s="22" t="s">
        <v>464</v>
      </c>
      <c r="B459" s="18">
        <v>139</v>
      </c>
      <c r="C459" s="24">
        <v>48</v>
      </c>
      <c r="D4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4.5540222528191832E-4</v>
      </c>
      <c r="E459" s="18">
        <v>91</v>
      </c>
      <c r="F4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4.718180349470955E-4</v>
      </c>
      <c r="G459" s="23">
        <v>81</v>
      </c>
      <c r="H459" s="23">
        <v>10</v>
      </c>
      <c r="I459" s="23">
        <v>0</v>
      </c>
      <c r="J459" s="19">
        <f>SUM(Table1[[#This Row],[Estimate; Total: - Speak Spanish: - Speak English "very well"]:[Estimate; Total: - Speak Spanish: - Speak English "not well"]])</f>
        <v>91</v>
      </c>
      <c r="K4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4.7042472317146151E-4</v>
      </c>
      <c r="L459" s="24">
        <v>0</v>
      </c>
      <c r="M4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4.8444659297393187E-4</v>
      </c>
    </row>
    <row r="460" spans="1:13" ht="15.6" x14ac:dyDescent="0.3">
      <c r="A460" s="22" t="s">
        <v>465</v>
      </c>
      <c r="B460" s="18">
        <v>199</v>
      </c>
      <c r="C460" s="24">
        <v>109</v>
      </c>
      <c r="D4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4.028229354519976E-4</v>
      </c>
      <c r="E460" s="18">
        <v>90</v>
      </c>
      <c r="F4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4.5628807108870757E-4</v>
      </c>
      <c r="G460" s="23">
        <v>90</v>
      </c>
      <c r="H460" s="23">
        <v>0</v>
      </c>
      <c r="I460" s="23">
        <v>0</v>
      </c>
      <c r="J460" s="19">
        <f>SUM(Table1[[#This Row],[Estimate; Total: - Speak Spanish: - Speak English "very well"]:[Estimate; Total: - Speak Spanish: - Speak English "not well"]])</f>
        <v>90</v>
      </c>
      <c r="K4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4.5491007043148713E-4</v>
      </c>
      <c r="L460" s="24">
        <v>0</v>
      </c>
      <c r="M4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4.6877785375261166E-4</v>
      </c>
    </row>
    <row r="461" spans="1:13" ht="15.6" x14ac:dyDescent="0.3">
      <c r="A461" s="22" t="s">
        <v>466</v>
      </c>
      <c r="B461" s="18">
        <v>462</v>
      </c>
      <c r="C461" s="24">
        <v>131</v>
      </c>
      <c r="D4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3.6356761127589023E-4</v>
      </c>
      <c r="E461" s="18">
        <v>331</v>
      </c>
      <c r="F4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3.9689988630476318E-4</v>
      </c>
      <c r="G461" s="23">
        <v>231</v>
      </c>
      <c r="H461" s="23">
        <v>100</v>
      </c>
      <c r="I461" s="23">
        <v>0</v>
      </c>
      <c r="J461" s="19">
        <f>SUM(Table1[[#This Row],[Estimate; Total: - Speak Spanish: - Speak English "very well"]:[Estimate; Total: - Speak Spanish: - Speak English "not well"]])</f>
        <v>331</v>
      </c>
      <c r="K4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3.9183190610987467E-4</v>
      </c>
      <c r="L461" s="24">
        <v>0</v>
      </c>
      <c r="M4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4.4283453143534383E-4</v>
      </c>
    </row>
    <row r="462" spans="1:13" ht="15.6" x14ac:dyDescent="0.3">
      <c r="A462" s="22" t="s">
        <v>467</v>
      </c>
      <c r="B462" s="18">
        <v>389</v>
      </c>
      <c r="C462" s="24">
        <v>116</v>
      </c>
      <c r="D4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2.1621344854384149E-4</v>
      </c>
      <c r="E462" s="18">
        <v>273</v>
      </c>
      <c r="F4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2.4851832971903168E-4</v>
      </c>
      <c r="G462" s="23">
        <v>218</v>
      </c>
      <c r="H462" s="23">
        <v>36</v>
      </c>
      <c r="I462" s="23">
        <v>9</v>
      </c>
      <c r="J462" s="19">
        <f>SUM(Table1[[#This Row],[Estimate; Total: - Speak Spanish: - Speak English "very well"]:[Estimate; Total: - Speak Spanish: - Speak English "not well"]])</f>
        <v>263</v>
      </c>
      <c r="K4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2.4587925920558799E-4</v>
      </c>
      <c r="L462" s="24">
        <v>10</v>
      </c>
      <c r="M4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2.7243806950646852E-4</v>
      </c>
    </row>
    <row r="463" spans="1:13" ht="15.6" x14ac:dyDescent="0.3">
      <c r="A463" s="22" t="s">
        <v>468</v>
      </c>
      <c r="B463" s="18">
        <v>230</v>
      </c>
      <c r="C463" s="24">
        <v>116</v>
      </c>
      <c r="D4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4.0038535053870316E-4</v>
      </c>
      <c r="E463" s="18">
        <v>114</v>
      </c>
      <c r="F4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4.54755514420124E-4</v>
      </c>
      <c r="G463" s="23">
        <v>92</v>
      </c>
      <c r="H463" s="23">
        <v>18</v>
      </c>
      <c r="I463" s="23">
        <v>4</v>
      </c>
      <c r="J463" s="19">
        <f>SUM(Table1[[#This Row],[Estimate; Total: - Speak Spanish: - Speak English "very well"]:[Estimate; Total: - Speak Spanish: - Speak English "not well"]])</f>
        <v>114</v>
      </c>
      <c r="K4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4.5301004692097812E-4</v>
      </c>
      <c r="L463" s="24">
        <v>0</v>
      </c>
      <c r="M4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4.7057590579440252E-4</v>
      </c>
    </row>
    <row r="464" spans="1:13" ht="15.6" x14ac:dyDescent="0.3">
      <c r="A464" s="22" t="s">
        <v>469</v>
      </c>
      <c r="B464" s="18">
        <v>76</v>
      </c>
      <c r="C464" s="24">
        <v>38</v>
      </c>
      <c r="D4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1.6477454832226597E-4</v>
      </c>
      <c r="E464" s="18">
        <v>27</v>
      </c>
      <c r="F4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1.8402107127927212E-4</v>
      </c>
      <c r="G464" s="23">
        <v>16</v>
      </c>
      <c r="H464" s="23">
        <v>8</v>
      </c>
      <c r="I464" s="23">
        <v>3</v>
      </c>
      <c r="J464" s="19">
        <f>SUM(Table1[[#This Row],[Estimate; Total: - Speak Spanish: - Speak English "very well"]:[Estimate; Total: - Speak Spanish: - Speak English "not well"]])</f>
        <v>27</v>
      </c>
      <c r="K4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1.83607671082106E-4</v>
      </c>
      <c r="L464" s="24">
        <v>0</v>
      </c>
      <c r="M4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1.8776800607844335E-4</v>
      </c>
    </row>
    <row r="465" spans="1:13" ht="15.6" x14ac:dyDescent="0.3">
      <c r="A465" s="22" t="s">
        <v>470</v>
      </c>
      <c r="B465" s="18">
        <v>627</v>
      </c>
      <c r="C465" s="24">
        <v>283</v>
      </c>
      <c r="D4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4.7194815062216006E-4</v>
      </c>
      <c r="E465" s="18">
        <v>344</v>
      </c>
      <c r="F4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5.9545017695762301E-4</v>
      </c>
      <c r="G465" s="23">
        <v>302</v>
      </c>
      <c r="H465" s="23">
        <v>17</v>
      </c>
      <c r="I465" s="23">
        <v>13</v>
      </c>
      <c r="J465" s="19">
        <f>SUM(Table1[[#This Row],[Estimate; Total: - Speak Spanish: - Speak English "very well"]:[Estimate; Total: - Speak Spanish: - Speak English "not well"]])</f>
        <v>332</v>
      </c>
      <c r="K4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5.9203218999950814E-4</v>
      </c>
      <c r="L465" s="24">
        <v>12</v>
      </c>
      <c r="M4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6.2642978065463638E-4</v>
      </c>
    </row>
    <row r="466" spans="1:13" ht="15.6" x14ac:dyDescent="0.3">
      <c r="A466" s="22" t="s">
        <v>471</v>
      </c>
      <c r="B466" s="18">
        <v>525</v>
      </c>
      <c r="C466" s="24">
        <v>100</v>
      </c>
      <c r="D4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3.1297199617933563E-4</v>
      </c>
      <c r="E466" s="18">
        <v>397</v>
      </c>
      <c r="F4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3.183872764535868E-4</v>
      </c>
      <c r="G466" s="23">
        <v>264</v>
      </c>
      <c r="H466" s="23">
        <v>125</v>
      </c>
      <c r="I466" s="23">
        <v>8</v>
      </c>
      <c r="J466" s="19">
        <f>SUM(Table1[[#This Row],[Estimate; Total: - Speak Spanish: - Speak English "very well"]:[Estimate; Total: - Speak Spanish: - Speak English "not well"]])</f>
        <v>397</v>
      </c>
      <c r="K4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3.123087624434033E-4</v>
      </c>
      <c r="L466" s="24">
        <v>0</v>
      </c>
      <c r="M4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3.7348109553769716E-4</v>
      </c>
    </row>
    <row r="467" spans="1:13" ht="15.6" x14ac:dyDescent="0.3">
      <c r="A467" s="22" t="s">
        <v>472</v>
      </c>
      <c r="B467" s="18">
        <v>304</v>
      </c>
      <c r="C467" s="24">
        <v>77</v>
      </c>
      <c r="D4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3.9341701457801991E-4</v>
      </c>
      <c r="E467" s="18">
        <v>227</v>
      </c>
      <c r="F4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4.0850701369833344E-4</v>
      </c>
      <c r="G467" s="23">
        <v>138</v>
      </c>
      <c r="H467" s="23">
        <v>77</v>
      </c>
      <c r="I467" s="23">
        <v>0</v>
      </c>
      <c r="J467" s="19">
        <f>SUM(Table1[[#This Row],[Estimate; Total: - Speak Spanish: - Speak English "very well"]:[Estimate; Total: - Speak Spanish: - Speak English "not well"]])</f>
        <v>215</v>
      </c>
      <c r="K4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4.0688042759460516E-4</v>
      </c>
      <c r="L467" s="24">
        <v>12</v>
      </c>
      <c r="M4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4.2324989993227144E-4</v>
      </c>
    </row>
    <row r="468" spans="1:13" ht="15.6" x14ac:dyDescent="0.3">
      <c r="A468" s="22" t="s">
        <v>473</v>
      </c>
      <c r="B468" s="18">
        <v>1297</v>
      </c>
      <c r="C468" s="24">
        <v>237</v>
      </c>
      <c r="D4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1.2732869909890386E-4</v>
      </c>
      <c r="E468" s="18">
        <v>1051</v>
      </c>
      <c r="F4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1.2488235813640707E-4</v>
      </c>
      <c r="G468" s="23">
        <v>549</v>
      </c>
      <c r="H468" s="23">
        <v>286</v>
      </c>
      <c r="I468" s="23">
        <v>168</v>
      </c>
      <c r="J468" s="19">
        <f>SUM(Table1[[#This Row],[Estimate; Total: - Speak Spanish: - Speak English "very well"]:[Estimate; Total: - Speak Spanish: - Speak English "not well"]])</f>
        <v>1003</v>
      </c>
      <c r="K4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1.1618652378835484E-4</v>
      </c>
      <c r="L468" s="24">
        <v>48</v>
      </c>
      <c r="M4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2.0369877997147341E-4</v>
      </c>
    </row>
    <row r="469" spans="1:13" ht="15.6" x14ac:dyDescent="0.3">
      <c r="A469" s="22" t="s">
        <v>474</v>
      </c>
      <c r="B469" s="18">
        <v>775</v>
      </c>
      <c r="C469" s="24">
        <v>170</v>
      </c>
      <c r="D4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4.6275033052270377E-4</v>
      </c>
      <c r="E469" s="18">
        <v>557</v>
      </c>
      <c r="F4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4.883179222786451E-4</v>
      </c>
      <c r="G469" s="23">
        <v>257</v>
      </c>
      <c r="H469" s="23">
        <v>109</v>
      </c>
      <c r="I469" s="23">
        <v>149</v>
      </c>
      <c r="J469" s="19">
        <f>SUM(Table1[[#This Row],[Estimate; Total: - Speak Spanish: - Speak English "very well"]:[Estimate; Total: - Speak Spanish: - Speak English "not well"]])</f>
        <v>515</v>
      </c>
      <c r="K4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4.8626126153881674E-4</v>
      </c>
      <c r="L469" s="24">
        <v>42</v>
      </c>
      <c r="M4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5.0695887540101454E-4</v>
      </c>
    </row>
    <row r="470" spans="1:13" ht="15.6" x14ac:dyDescent="0.3">
      <c r="A470" s="22" t="s">
        <v>475</v>
      </c>
      <c r="B470" s="18">
        <v>1881</v>
      </c>
      <c r="C470" s="24">
        <v>590</v>
      </c>
      <c r="D4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3.831089840225304E-5</v>
      </c>
      <c r="E470" s="18">
        <v>1281</v>
      </c>
      <c r="F4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2.1754334470035076E-4</v>
      </c>
      <c r="G470" s="23">
        <v>843</v>
      </c>
      <c r="H470" s="23">
        <v>297</v>
      </c>
      <c r="I470" s="23">
        <v>109</v>
      </c>
      <c r="J470" s="19">
        <f>SUM(Table1[[#This Row],[Estimate; Total: - Speak Spanish: - Speak English "very well"]:[Estimate; Total: - Speak Spanish: - Speak English "not well"]])</f>
        <v>1249</v>
      </c>
      <c r="K4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2.0286056941564641E-4</v>
      </c>
      <c r="L470" s="24">
        <v>32</v>
      </c>
      <c r="M4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3.5062359487875449E-4</v>
      </c>
    </row>
    <row r="471" spans="1:13" ht="15.6" x14ac:dyDescent="0.3">
      <c r="A471" s="22" t="s">
        <v>476</v>
      </c>
      <c r="B471" s="18">
        <v>1814</v>
      </c>
      <c r="C471" s="24">
        <v>257</v>
      </c>
      <c r="D4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6.7837950371468E-6</v>
      </c>
      <c r="E471" s="18">
        <v>1557</v>
      </c>
      <c r="F4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6.7348649771698855E-5</v>
      </c>
      <c r="G471" s="23">
        <v>930</v>
      </c>
      <c r="H471" s="23">
        <v>258</v>
      </c>
      <c r="I471" s="23">
        <v>206</v>
      </c>
      <c r="J471" s="19">
        <f>SUM(Table1[[#This Row],[Estimate; Total: - Speak Spanish: - Speak English "very well"]:[Estimate; Total: - Speak Spanish: - Speak English "not well"]])</f>
        <v>1394</v>
      </c>
      <c r="K4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6.6071964682242384E-5</v>
      </c>
      <c r="L471" s="24">
        <v>163</v>
      </c>
      <c r="M4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7.8920138663236827E-5</v>
      </c>
    </row>
    <row r="472" spans="1:13" ht="15.6" x14ac:dyDescent="0.3">
      <c r="A472" s="22" t="s">
        <v>477</v>
      </c>
      <c r="B472" s="18">
        <v>3205</v>
      </c>
      <c r="C472" s="24">
        <v>285</v>
      </c>
      <c r="D4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6.2256029467291706E-5</v>
      </c>
      <c r="E472" s="18">
        <v>2920</v>
      </c>
      <c r="F4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2.9502915605818367E-4</v>
      </c>
      <c r="G472" s="23">
        <v>1344</v>
      </c>
      <c r="H472" s="23">
        <v>507</v>
      </c>
      <c r="I472" s="23">
        <v>818</v>
      </c>
      <c r="J472" s="19">
        <f>SUM(Table1[[#This Row],[Estimate; Total: - Speak Spanish: - Speak English "very well"]:[Estimate; Total: - Speak Spanish: - Speak English "not well"]])</f>
        <v>2669</v>
      </c>
      <c r="K4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3.0106191500797719E-4</v>
      </c>
      <c r="L472" s="24">
        <v>251</v>
      </c>
      <c r="M4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2.4035004705207712E-4</v>
      </c>
    </row>
    <row r="473" spans="1:13" ht="15.6" x14ac:dyDescent="0.3">
      <c r="A473" s="22" t="s">
        <v>478</v>
      </c>
      <c r="B473" s="18">
        <v>1401</v>
      </c>
      <c r="C473" s="24">
        <v>192</v>
      </c>
      <c r="D4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2.6274868678512138E-5</v>
      </c>
      <c r="E473" s="18">
        <v>1209</v>
      </c>
      <c r="F4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7.7876811695569927E-5</v>
      </c>
      <c r="G473" s="23">
        <v>753</v>
      </c>
      <c r="H473" s="23">
        <v>176</v>
      </c>
      <c r="I473" s="23">
        <v>171</v>
      </c>
      <c r="J473" s="19">
        <f>SUM(Table1[[#This Row],[Estimate; Total: - Speak Spanish: - Speak English "very well"]:[Estimate; Total: - Speak Spanish: - Speak English "not well"]])</f>
        <v>1100</v>
      </c>
      <c r="K4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7.9592527390869182E-5</v>
      </c>
      <c r="L473" s="24">
        <v>109</v>
      </c>
      <c r="M4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6.2326081704946505E-5</v>
      </c>
    </row>
    <row r="474" spans="1:13" ht="15.6" x14ac:dyDescent="0.3">
      <c r="A474" s="22" t="s">
        <v>479</v>
      </c>
      <c r="B474" s="18">
        <v>1502</v>
      </c>
      <c r="C474" s="24">
        <v>102</v>
      </c>
      <c r="D4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4.6953451630192617E-6</v>
      </c>
      <c r="E474" s="18">
        <v>1400</v>
      </c>
      <c r="F4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1.372615719226656E-4</v>
      </c>
      <c r="G474" s="23">
        <v>686</v>
      </c>
      <c r="H474" s="23">
        <v>258</v>
      </c>
      <c r="I474" s="23">
        <v>345</v>
      </c>
      <c r="J474" s="19">
        <f>SUM(Table1[[#This Row],[Estimate; Total: - Speak Spanish: - Speak English "very well"]:[Estimate; Total: - Speak Spanish: - Speak English "not well"]])</f>
        <v>1289</v>
      </c>
      <c r="K4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1.4159353827226321E-4</v>
      </c>
      <c r="L474" s="24">
        <v>111</v>
      </c>
      <c r="M4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9.7997934470593466E-5</v>
      </c>
    </row>
    <row r="475" spans="1:13" ht="15.6" x14ac:dyDescent="0.3">
      <c r="A475" s="22" t="s">
        <v>480</v>
      </c>
      <c r="B475" s="18">
        <v>1268</v>
      </c>
      <c r="C475" s="24">
        <v>228</v>
      </c>
      <c r="D4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5.1348447005771262E-5</v>
      </c>
      <c r="E475" s="18">
        <v>1040</v>
      </c>
      <c r="F4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4.4982816093276884E-5</v>
      </c>
      <c r="G475" s="23">
        <v>701</v>
      </c>
      <c r="H475" s="23">
        <v>167</v>
      </c>
      <c r="I475" s="23">
        <v>111</v>
      </c>
      <c r="J475" s="19">
        <f>SUM(Table1[[#This Row],[Estimate; Total: - Speak Spanish: - Speak English "very well"]:[Estimate; Total: - Speak Spanish: - Speak English "not well"]])</f>
        <v>979</v>
      </c>
      <c r="K4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3.8458528305269598E-5</v>
      </c>
      <c r="L475" s="24">
        <v>61</v>
      </c>
      <c r="M4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1.0411699435509425E-4</v>
      </c>
    </row>
    <row r="476" spans="1:13" ht="15.6" x14ac:dyDescent="0.3">
      <c r="A476" s="22" t="s">
        <v>481</v>
      </c>
      <c r="B476" s="18">
        <v>1266</v>
      </c>
      <c r="C476" s="24">
        <v>127</v>
      </c>
      <c r="D4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2.6413003929154791E-5</v>
      </c>
      <c r="E476" s="18">
        <v>1132</v>
      </c>
      <c r="F4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5.3834150725053369E-5</v>
      </c>
      <c r="G476" s="23">
        <v>595</v>
      </c>
      <c r="H476" s="23">
        <v>273</v>
      </c>
      <c r="I476" s="23">
        <v>238</v>
      </c>
      <c r="J476" s="19">
        <f>SUM(Table1[[#This Row],[Estimate; Total: - Speak Spanish: - Speak English "very well"]:[Estimate; Total: - Speak Spanish: - Speak English "not well"]])</f>
        <v>1106</v>
      </c>
      <c r="K4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6.7160088254212207E-5</v>
      </c>
      <c r="L476" s="24">
        <v>26</v>
      </c>
      <c r="M4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6.6948130952285836E-5</v>
      </c>
    </row>
    <row r="477" spans="1:13" ht="15.6" x14ac:dyDescent="0.3">
      <c r="A477" s="22" t="s">
        <v>482</v>
      </c>
      <c r="B477" s="18">
        <v>895</v>
      </c>
      <c r="C477" s="24">
        <v>95</v>
      </c>
      <c r="D4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1.4954920499290179E-4</v>
      </c>
      <c r="E477" s="18">
        <v>800</v>
      </c>
      <c r="F4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9.6012559037530882E-5</v>
      </c>
      <c r="G477" s="23">
        <v>368</v>
      </c>
      <c r="H477" s="23">
        <v>107</v>
      </c>
      <c r="I477" s="23">
        <v>116</v>
      </c>
      <c r="J477" s="19">
        <f>SUM(Table1[[#This Row],[Estimate; Total: - Speak Spanish: - Speak English "very well"]:[Estimate; Total: - Speak Spanish: - Speak English "not well"]])</f>
        <v>591</v>
      </c>
      <c r="K4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1.1596773890796068E-4</v>
      </c>
      <c r="L477" s="24">
        <v>209</v>
      </c>
      <c r="M4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8.4855177341866642E-5</v>
      </c>
    </row>
    <row r="478" spans="1:13" ht="15.6" x14ac:dyDescent="0.3">
      <c r="A478" s="22" t="s">
        <v>483</v>
      </c>
      <c r="B478" s="18">
        <v>521</v>
      </c>
      <c r="C478" s="24">
        <v>97</v>
      </c>
      <c r="D4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1.521919916667149E-4</v>
      </c>
      <c r="E478" s="18">
        <v>424</v>
      </c>
      <c r="F4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1.5204506416104398E-4</v>
      </c>
      <c r="G478" s="23">
        <v>281</v>
      </c>
      <c r="H478" s="23">
        <v>78</v>
      </c>
      <c r="I478" s="23">
        <v>50</v>
      </c>
      <c r="J478" s="19">
        <f>SUM(Table1[[#This Row],[Estimate; Total: - Speak Spanish: - Speak English "very well"]:[Estimate; Total: - Speak Spanish: - Speak English "not well"]])</f>
        <v>409</v>
      </c>
      <c r="K4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1.4786444717388179E-4</v>
      </c>
      <c r="L478" s="24">
        <v>15</v>
      </c>
      <c r="M4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1.8993691660471707E-4</v>
      </c>
    </row>
    <row r="479" spans="1:13" ht="15.6" x14ac:dyDescent="0.3">
      <c r="A479" s="22" t="s">
        <v>484</v>
      </c>
      <c r="B479" s="18">
        <v>689</v>
      </c>
      <c r="C479" s="24">
        <v>38</v>
      </c>
      <c r="D4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1.6271963170307646E-4</v>
      </c>
      <c r="E479" s="18">
        <v>651</v>
      </c>
      <c r="F4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9.5370328190347433E-5</v>
      </c>
      <c r="G479" s="23">
        <v>324</v>
      </c>
      <c r="H479" s="23">
        <v>117</v>
      </c>
      <c r="I479" s="23">
        <v>139</v>
      </c>
      <c r="J479" s="19">
        <f>SUM(Table1[[#This Row],[Estimate; Total: - Speak Spanish: - Speak English "very well"]:[Estimate; Total: - Speak Spanish: - Speak English "not well"]])</f>
        <v>580</v>
      </c>
      <c r="K4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9.6342930278673424E-5</v>
      </c>
      <c r="L479" s="24">
        <v>71</v>
      </c>
      <c r="M4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8.6554955978440233E-5</v>
      </c>
    </row>
    <row r="480" spans="1:13" ht="15.6" x14ac:dyDescent="0.3">
      <c r="A480" s="22" t="s">
        <v>485</v>
      </c>
      <c r="B480" s="18">
        <v>2253</v>
      </c>
      <c r="C480" s="24">
        <v>463</v>
      </c>
      <c r="D4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2.09262506667175E-4</v>
      </c>
      <c r="E480" s="18">
        <v>1790</v>
      </c>
      <c r="F4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1.7751327628672074E-4</v>
      </c>
      <c r="G480" s="23">
        <v>815</v>
      </c>
      <c r="H480" s="23">
        <v>519</v>
      </c>
      <c r="I480" s="23">
        <v>371</v>
      </c>
      <c r="J480" s="19">
        <f>SUM(Table1[[#This Row],[Estimate; Total: - Speak Spanish: - Speak English "very well"]:[Estimate; Total: - Speak Spanish: - Speak English "not well"]])</f>
        <v>1705</v>
      </c>
      <c r="K4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1.9182282733259845E-4</v>
      </c>
      <c r="L480" s="24">
        <v>85</v>
      </c>
      <c r="M4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4.7815818129076071E-5</v>
      </c>
    </row>
    <row r="481" spans="1:13" ht="15.6" x14ac:dyDescent="0.3">
      <c r="A481" s="22" t="s">
        <v>486</v>
      </c>
      <c r="B481" s="18">
        <v>1665</v>
      </c>
      <c r="C481" s="24">
        <v>189</v>
      </c>
      <c r="D4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1.6767510819645982E-4</v>
      </c>
      <c r="E481" s="18">
        <v>1476</v>
      </c>
      <c r="F4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7.7204870295735639E-5</v>
      </c>
      <c r="G481" s="23">
        <v>646</v>
      </c>
      <c r="H481" s="23">
        <v>368</v>
      </c>
      <c r="I481" s="23">
        <v>369</v>
      </c>
      <c r="J481" s="19">
        <f>SUM(Table1[[#This Row],[Estimate; Total: - Speak Spanish: - Speak English "very well"]:[Estimate; Total: - Speak Spanish: - Speak English "not well"]])</f>
        <v>1383</v>
      </c>
      <c r="K4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6.8935702282482523E-5</v>
      </c>
      <c r="L481" s="24">
        <v>93</v>
      </c>
      <c r="M4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1.5215411705819034E-4</v>
      </c>
    </row>
    <row r="482" spans="1:13" ht="15.6" x14ac:dyDescent="0.3">
      <c r="A482" s="22" t="s">
        <v>487</v>
      </c>
      <c r="B482" s="18">
        <v>1240</v>
      </c>
      <c r="C482" s="24">
        <v>447</v>
      </c>
      <c r="D4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1.659372428685006E-4</v>
      </c>
      <c r="E482" s="18">
        <v>784</v>
      </c>
      <c r="F4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3.2761303246147853E-4</v>
      </c>
      <c r="G482" s="23">
        <v>581</v>
      </c>
      <c r="H482" s="23">
        <v>103</v>
      </c>
      <c r="I482" s="23">
        <v>64</v>
      </c>
      <c r="J482" s="19">
        <f>SUM(Table1[[#This Row],[Estimate; Total: - Speak Spanish: - Speak English "very well"]:[Estimate; Total: - Speak Spanish: - Speak English "not well"]])</f>
        <v>748</v>
      </c>
      <c r="K4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3.21156228953697E-4</v>
      </c>
      <c r="L482" s="24">
        <v>36</v>
      </c>
      <c r="M4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3.8613555354531615E-4</v>
      </c>
    </row>
    <row r="483" spans="1:13" ht="15.6" x14ac:dyDescent="0.3">
      <c r="A483" s="22" t="s">
        <v>488</v>
      </c>
      <c r="B483" s="18">
        <v>1761</v>
      </c>
      <c r="C483" s="24">
        <v>321</v>
      </c>
      <c r="D4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2.1107483773622507E-5</v>
      </c>
      <c r="E483" s="18">
        <v>1433</v>
      </c>
      <c r="F4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2.5738369915221965E-5</v>
      </c>
      <c r="G483" s="23">
        <v>931</v>
      </c>
      <c r="H483" s="23">
        <v>136</v>
      </c>
      <c r="I483" s="23">
        <v>316</v>
      </c>
      <c r="J483" s="19">
        <f>SUM(Table1[[#This Row],[Estimate; Total: - Speak Spanish: - Speak English "very well"]:[Estimate; Total: - Speak Spanish: - Speak English "not well"]])</f>
        <v>1383</v>
      </c>
      <c r="K4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3.997487853456261E-5</v>
      </c>
      <c r="L483" s="24">
        <v>50</v>
      </c>
      <c r="M4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1.0329705370135625E-4</v>
      </c>
    </row>
    <row r="484" spans="1:13" ht="15.6" x14ac:dyDescent="0.3">
      <c r="A484" s="22" t="s">
        <v>489</v>
      </c>
      <c r="B484" s="18">
        <v>2039</v>
      </c>
      <c r="C484" s="24">
        <v>382</v>
      </c>
      <c r="D4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2.7451149671778747E-5</v>
      </c>
      <c r="E484" s="18">
        <v>1657</v>
      </c>
      <c r="F4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2.6257166501605705E-5</v>
      </c>
      <c r="G484" s="23">
        <v>921</v>
      </c>
      <c r="H484" s="23">
        <v>409</v>
      </c>
      <c r="I484" s="23">
        <v>230</v>
      </c>
      <c r="J484" s="19">
        <f>SUM(Table1[[#This Row],[Estimate; Total: - Speak Spanish: - Speak English "very well"]:[Estimate; Total: - Speak Spanish: - Speak English "not well"]])</f>
        <v>1560</v>
      </c>
      <c r="K4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3.6681301022329943E-5</v>
      </c>
      <c r="L484" s="24">
        <v>97</v>
      </c>
      <c r="M4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6.822404723436055E-5</v>
      </c>
    </row>
    <row r="485" spans="1:13" ht="15.6" x14ac:dyDescent="0.3">
      <c r="A485" s="22" t="s">
        <v>490</v>
      </c>
      <c r="B485" s="18">
        <v>1003</v>
      </c>
      <c r="C485" s="24">
        <v>147</v>
      </c>
      <c r="D4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4.1025100106946381E-5</v>
      </c>
      <c r="E485" s="18">
        <v>831</v>
      </c>
      <c r="F4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1.4651149567023174E-5</v>
      </c>
      <c r="G485" s="23">
        <v>498</v>
      </c>
      <c r="H485" s="23">
        <v>152</v>
      </c>
      <c r="I485" s="23">
        <v>135</v>
      </c>
      <c r="J485" s="19">
        <f>SUM(Table1[[#This Row],[Estimate; Total: - Speak Spanish: - Speak English "very well"]:[Estimate; Total: - Speak Spanish: - Speak English "not well"]])</f>
        <v>785</v>
      </c>
      <c r="K4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9.0155883072625867E-6</v>
      </c>
      <c r="L485" s="24">
        <v>46</v>
      </c>
      <c r="M4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6.5730178415605053E-5</v>
      </c>
    </row>
    <row r="486" spans="1:13" ht="15.6" x14ac:dyDescent="0.3">
      <c r="A486" s="22" t="s">
        <v>491</v>
      </c>
      <c r="B486" s="18">
        <v>1446</v>
      </c>
      <c r="C486" s="24">
        <v>185</v>
      </c>
      <c r="D4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6.8120234943513827E-5</v>
      </c>
      <c r="E486" s="18">
        <v>1247</v>
      </c>
      <c r="F4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7.009191179944529E-6</v>
      </c>
      <c r="G486" s="23">
        <v>771</v>
      </c>
      <c r="H486" s="23">
        <v>232</v>
      </c>
      <c r="I486" s="23">
        <v>191</v>
      </c>
      <c r="J486" s="19">
        <f>SUM(Table1[[#This Row],[Estimate; Total: - Speak Spanish: - Speak English "very well"]:[Estimate; Total: - Speak Spanish: - Speak English "not well"]])</f>
        <v>1194</v>
      </c>
      <c r="K4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3.9171899704363916E-6</v>
      </c>
      <c r="L486" s="24">
        <v>53</v>
      </c>
      <c r="M4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1.0604261700319922E-4</v>
      </c>
    </row>
    <row r="487" spans="1:13" ht="15.6" x14ac:dyDescent="0.3">
      <c r="A487" s="22" t="s">
        <v>492</v>
      </c>
      <c r="B487" s="18">
        <v>3370</v>
      </c>
      <c r="C487" s="24">
        <v>449</v>
      </c>
      <c r="D4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2.506229607723505E-4</v>
      </c>
      <c r="E487" s="18">
        <v>2921</v>
      </c>
      <c r="F4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3.8429993977846187E-4</v>
      </c>
      <c r="G487" s="23">
        <v>1464</v>
      </c>
      <c r="H487" s="23">
        <v>260</v>
      </c>
      <c r="I487" s="23">
        <v>798</v>
      </c>
      <c r="J487" s="19">
        <f>SUM(Table1[[#This Row],[Estimate; Total: - Speak Spanish: - Speak English "very well"]:[Estimate; Total: - Speak Spanish: - Speak English "not well"]])</f>
        <v>2522</v>
      </c>
      <c r="K4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3.6754321060748627E-4</v>
      </c>
      <c r="L487" s="24">
        <v>399</v>
      </c>
      <c r="M4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5.3617788294689354E-4</v>
      </c>
    </row>
    <row r="488" spans="1:13" ht="15.6" x14ac:dyDescent="0.3">
      <c r="A488" s="22" t="s">
        <v>493</v>
      </c>
      <c r="B488" s="18">
        <v>2020</v>
      </c>
      <c r="C488" s="24">
        <v>314</v>
      </c>
      <c r="D4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1.5763363523302003E-4</v>
      </c>
      <c r="E488" s="18">
        <v>1701</v>
      </c>
      <c r="F4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2.036919555955526E-4</v>
      </c>
      <c r="G488" s="23">
        <v>1006</v>
      </c>
      <c r="H488" s="23">
        <v>262</v>
      </c>
      <c r="I488" s="23">
        <v>338</v>
      </c>
      <c r="J488" s="19">
        <f>SUM(Table1[[#This Row],[Estimate; Total: - Speak Spanish: - Speak English "very well"]:[Estimate; Total: - Speak Spanish: - Speak English "not well"]])</f>
        <v>1606</v>
      </c>
      <c r="K4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2.1509795228916517E-4</v>
      </c>
      <c r="L488" s="24">
        <v>95</v>
      </c>
      <c r="M4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1.0031143903195211E-4</v>
      </c>
    </row>
    <row r="489" spans="1:13" ht="15.6" x14ac:dyDescent="0.3">
      <c r="A489" s="22" t="s">
        <v>494</v>
      </c>
      <c r="B489" s="18">
        <v>2980</v>
      </c>
      <c r="C489" s="24">
        <v>214</v>
      </c>
      <c r="D4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1.0919717101239702E-4</v>
      </c>
      <c r="E489" s="18">
        <v>2733</v>
      </c>
      <c r="F4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3.5898076527939157E-4</v>
      </c>
      <c r="G489" s="23">
        <v>1396</v>
      </c>
      <c r="H489" s="23">
        <v>524</v>
      </c>
      <c r="I489" s="23">
        <v>342</v>
      </c>
      <c r="J489" s="19">
        <f>SUM(Table1[[#This Row],[Estimate; Total: - Speak Spanish: - Speak English "very well"]:[Estimate; Total: - Speak Spanish: - Speak English "not well"]])</f>
        <v>2262</v>
      </c>
      <c r="K4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3.2825131918976701E-4</v>
      </c>
      <c r="L489" s="24">
        <v>471</v>
      </c>
      <c r="M4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6.3750320358921047E-4</v>
      </c>
    </row>
    <row r="490" spans="1:13" ht="15.6" x14ac:dyDescent="0.3">
      <c r="A490" s="22" t="s">
        <v>495</v>
      </c>
      <c r="B490" s="18">
        <v>2468</v>
      </c>
      <c r="C490" s="24">
        <v>316</v>
      </c>
      <c r="D4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1.7682433763809566E-4</v>
      </c>
      <c r="E490" s="18">
        <v>2152</v>
      </c>
      <c r="F4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2.8426016469591385E-4</v>
      </c>
      <c r="G490" s="23">
        <v>1218</v>
      </c>
      <c r="H490" s="23">
        <v>243</v>
      </c>
      <c r="I490" s="23">
        <v>427</v>
      </c>
      <c r="J490" s="19">
        <f>SUM(Table1[[#This Row],[Estimate; Total: - Speak Spanish: - Speak English "very well"]:[Estimate; Total: - Speak Spanish: - Speak English "not well"]])</f>
        <v>1888</v>
      </c>
      <c r="K4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2.7653086044659715E-4</v>
      </c>
      <c r="L490" s="24">
        <v>264</v>
      </c>
      <c r="M4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3.5431624900278299E-4</v>
      </c>
    </row>
    <row r="491" spans="1:13" ht="15.6" x14ac:dyDescent="0.3">
      <c r="A491" s="22" t="s">
        <v>496</v>
      </c>
      <c r="B491" s="18">
        <v>2315</v>
      </c>
      <c r="C491" s="24">
        <v>394</v>
      </c>
      <c r="D4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1.9628006077855895E-4</v>
      </c>
      <c r="E491" s="18">
        <v>1921</v>
      </c>
      <c r="F4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2.2446168149950127E-4</v>
      </c>
      <c r="G491" s="23">
        <v>1064</v>
      </c>
      <c r="H491" s="23">
        <v>369</v>
      </c>
      <c r="I491" s="23">
        <v>305</v>
      </c>
      <c r="J491" s="19">
        <f>SUM(Table1[[#This Row],[Estimate; Total: - Speak Spanish: - Speak English "very well"]:[Estimate; Total: - Speak Spanish: - Speak English "not well"]])</f>
        <v>1738</v>
      </c>
      <c r="K4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2.2567651388566423E-4</v>
      </c>
      <c r="L491" s="24">
        <v>183</v>
      </c>
      <c r="M4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2.1345080686983837E-4</v>
      </c>
    </row>
    <row r="492" spans="1:13" ht="15.6" x14ac:dyDescent="0.3">
      <c r="A492" s="22" t="s">
        <v>497</v>
      </c>
      <c r="B492" s="18">
        <v>2190</v>
      </c>
      <c r="C492" s="24">
        <v>547</v>
      </c>
      <c r="D4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1.7429738127703573E-4</v>
      </c>
      <c r="E492" s="18">
        <v>1643</v>
      </c>
      <c r="F4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7.1320529084514442E-5</v>
      </c>
      <c r="G492" s="23">
        <v>928</v>
      </c>
      <c r="H492" s="23">
        <v>361</v>
      </c>
      <c r="I492" s="23">
        <v>262</v>
      </c>
      <c r="J492" s="19">
        <f>SUM(Table1[[#This Row],[Estimate; Total: - Speak Spanish: - Speak English "very well"]:[Estimate; Total: - Speak Spanish: - Speak English "not well"]])</f>
        <v>1551</v>
      </c>
      <c r="K4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8.2300740354177996E-5</v>
      </c>
      <c r="L492" s="24">
        <v>92</v>
      </c>
      <c r="M4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2.820079671693622E-5</v>
      </c>
    </row>
    <row r="493" spans="1:13" ht="15.6" x14ac:dyDescent="0.3">
      <c r="A493" s="22" t="s">
        <v>498</v>
      </c>
      <c r="B493" s="18">
        <v>2921</v>
      </c>
      <c r="C493" s="24">
        <v>282</v>
      </c>
      <c r="D4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1.251706299910111E-4</v>
      </c>
      <c r="E493" s="18">
        <v>2639</v>
      </c>
      <c r="F4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3.2076315257868662E-4</v>
      </c>
      <c r="G493" s="23">
        <v>1278</v>
      </c>
      <c r="H493" s="23">
        <v>425</v>
      </c>
      <c r="I493" s="23">
        <v>674</v>
      </c>
      <c r="J493" s="19">
        <f>SUM(Table1[[#This Row],[Estimate; Total: - Speak Spanish: - Speak English "very well"]:[Estimate; Total: - Speak Spanish: - Speak English "not well"]])</f>
        <v>2377</v>
      </c>
      <c r="K4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3.2079853595946557E-4</v>
      </c>
      <c r="L493" s="24">
        <v>262</v>
      </c>
      <c r="M4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3.2044244827892688E-4</v>
      </c>
    </row>
    <row r="494" spans="1:13" ht="15.6" x14ac:dyDescent="0.3">
      <c r="A494" s="22" t="s">
        <v>499</v>
      </c>
      <c r="B494" s="18">
        <v>2171</v>
      </c>
      <c r="C494" s="24">
        <v>146</v>
      </c>
      <c r="D4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1.6421203391574237E-5</v>
      </c>
      <c r="E494" s="18">
        <v>2025</v>
      </c>
      <c r="F4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2.0909802826620894E-4</v>
      </c>
      <c r="G494" s="23">
        <v>1011</v>
      </c>
      <c r="H494" s="23">
        <v>325</v>
      </c>
      <c r="I494" s="23">
        <v>521</v>
      </c>
      <c r="J494" s="19">
        <f>SUM(Table1[[#This Row],[Estimate; Total: - Speak Spanish: - Speak English "very well"]:[Estimate; Total: - Speak Spanish: - Speak English "not well"]])</f>
        <v>1857</v>
      </c>
      <c r="K4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2.1421651418756962E-4</v>
      </c>
      <c r="L494" s="24">
        <v>168</v>
      </c>
      <c r="M4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1.6270561445198169E-4</v>
      </c>
    </row>
    <row r="495" spans="1:13" ht="15.6" x14ac:dyDescent="0.3">
      <c r="A495" s="22" t="s">
        <v>500</v>
      </c>
      <c r="B495" s="18">
        <v>2888</v>
      </c>
      <c r="C495" s="24">
        <v>468</v>
      </c>
      <c r="D4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2.7855902260395544E-4</v>
      </c>
      <c r="E495" s="18">
        <v>2420</v>
      </c>
      <c r="F4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3.3121281590291191E-4</v>
      </c>
      <c r="G495" s="23">
        <v>1201</v>
      </c>
      <c r="H495" s="23">
        <v>311</v>
      </c>
      <c r="I495" s="23">
        <v>585</v>
      </c>
      <c r="J495" s="19">
        <f>SUM(Table1[[#This Row],[Estimate; Total: - Speak Spanish: - Speak English "very well"]:[Estimate; Total: - Speak Spanish: - Speak English "not well"]])</f>
        <v>2097</v>
      </c>
      <c r="K4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3.184957889890255E-4</v>
      </c>
      <c r="L495" s="24">
        <v>323</v>
      </c>
      <c r="M4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4.4647611527306004E-4</v>
      </c>
    </row>
    <row r="496" spans="1:13" ht="15.6" x14ac:dyDescent="0.3">
      <c r="A496" s="22" t="s">
        <v>501</v>
      </c>
      <c r="B496" s="18">
        <v>1898</v>
      </c>
      <c r="C496" s="24">
        <v>235</v>
      </c>
      <c r="D4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1.347473107475875E-4</v>
      </c>
      <c r="E496" s="18">
        <v>1663</v>
      </c>
      <c r="F4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2.2333435581179948E-4</v>
      </c>
      <c r="G496" s="23">
        <v>883</v>
      </c>
      <c r="H496" s="23">
        <v>270</v>
      </c>
      <c r="I496" s="23">
        <v>334</v>
      </c>
      <c r="J496" s="19">
        <f>SUM(Table1[[#This Row],[Estimate; Total: - Speak Spanish: - Speak English "very well"]:[Estimate; Total: - Speak Spanish: - Speak English "not well"]])</f>
        <v>1487</v>
      </c>
      <c r="K4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2.2167752501668463E-4</v>
      </c>
      <c r="L496" s="24">
        <v>176</v>
      </c>
      <c r="M4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2.3835137081351109E-4</v>
      </c>
    </row>
    <row r="497" spans="1:13" ht="15.6" x14ac:dyDescent="0.3">
      <c r="A497" s="22" t="s">
        <v>502</v>
      </c>
      <c r="B497" s="18">
        <v>1978</v>
      </c>
      <c r="C497" s="24">
        <v>501</v>
      </c>
      <c r="D4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2.4612665160288173E-4</v>
      </c>
      <c r="E497" s="18">
        <v>1477</v>
      </c>
      <c r="F4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1.4794727486845021E-4</v>
      </c>
      <c r="G497" s="23">
        <v>952</v>
      </c>
      <c r="H497" s="23">
        <v>242</v>
      </c>
      <c r="I497" s="23">
        <v>238</v>
      </c>
      <c r="J497" s="19">
        <f>SUM(Table1[[#This Row],[Estimate; Total: - Speak Spanish: - Speak English "very well"]:[Estimate; Total: - Speak Spanish: - Speak English "not well"]])</f>
        <v>1432</v>
      </c>
      <c r="K4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1.6362790510471666E-4</v>
      </c>
      <c r="L497" s="24">
        <v>45</v>
      </c>
      <c r="M4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5.8227681363160483E-6</v>
      </c>
    </row>
    <row r="498" spans="1:13" ht="15.6" x14ac:dyDescent="0.3">
      <c r="A498" s="22" t="s">
        <v>503</v>
      </c>
      <c r="B498" s="18">
        <v>3198</v>
      </c>
      <c r="C498" s="24">
        <v>683</v>
      </c>
      <c r="D4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3.6832584757283816E-4</v>
      </c>
      <c r="E498" s="18">
        <v>2515</v>
      </c>
      <c r="F4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3.0406873672988283E-4</v>
      </c>
      <c r="G498" s="23">
        <v>1479</v>
      </c>
      <c r="H498" s="23">
        <v>431</v>
      </c>
      <c r="I498" s="23">
        <v>439</v>
      </c>
      <c r="J498" s="19">
        <f>SUM(Table1[[#This Row],[Estimate; Total: - Speak Spanish: - Speak English "very well"]:[Estimate; Total: - Speak Spanish: - Speak English "not well"]])</f>
        <v>2349</v>
      </c>
      <c r="K4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3.1699784363657972E-4</v>
      </c>
      <c r="L498" s="24">
        <v>166</v>
      </c>
      <c r="M4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1.8688320822022984E-4</v>
      </c>
    </row>
    <row r="499" spans="1:13" ht="15.6" x14ac:dyDescent="0.3">
      <c r="A499" s="22" t="s">
        <v>504</v>
      </c>
      <c r="B499" s="18">
        <v>2219</v>
      </c>
      <c r="C499" s="24">
        <v>467</v>
      </c>
      <c r="D4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2.6922053597881632E-4</v>
      </c>
      <c r="E499" s="18">
        <v>1742</v>
      </c>
      <c r="F4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2.2838972420327874E-4</v>
      </c>
      <c r="G499" s="23">
        <v>1042</v>
      </c>
      <c r="H499" s="23">
        <v>232</v>
      </c>
      <c r="I499" s="23">
        <v>342</v>
      </c>
      <c r="J499" s="19">
        <f>SUM(Table1[[#This Row],[Estimate; Total: - Speak Spanish: - Speak English "very well"]:[Estimate; Total: - Speak Spanish: - Speak English "not well"]])</f>
        <v>1616</v>
      </c>
      <c r="K4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2.356467958301266E-4</v>
      </c>
      <c r="L499" s="24">
        <v>126</v>
      </c>
      <c r="M4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1.6261381406797949E-4</v>
      </c>
    </row>
    <row r="500" spans="1:13" ht="15.6" x14ac:dyDescent="0.3">
      <c r="A500" s="22" t="s">
        <v>505</v>
      </c>
      <c r="B500" s="18">
        <v>2599</v>
      </c>
      <c r="C500" s="24">
        <v>537</v>
      </c>
      <c r="D5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2.7612959384864995E-4</v>
      </c>
      <c r="E500" s="18">
        <v>2062</v>
      </c>
      <c r="F5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2.3735052866058506E-4</v>
      </c>
      <c r="G500" s="23">
        <v>1213</v>
      </c>
      <c r="H500" s="23">
        <v>379</v>
      </c>
      <c r="I500" s="23">
        <v>396</v>
      </c>
      <c r="J500" s="19">
        <f>SUM(Table1[[#This Row],[Estimate; Total: - Speak Spanish: - Speak English "very well"]:[Estimate; Total: - Speak Spanish: - Speak English "not well"]])</f>
        <v>1988</v>
      </c>
      <c r="K5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2.5751965520975532E-4</v>
      </c>
      <c r="L500" s="24">
        <v>74</v>
      </c>
      <c r="M5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5.4543644062983951E-5</v>
      </c>
    </row>
    <row r="501" spans="1:13" ht="15.6" x14ac:dyDescent="0.3">
      <c r="A501" s="22" t="s">
        <v>506</v>
      </c>
      <c r="B501" s="18">
        <v>1032</v>
      </c>
      <c r="C501" s="24">
        <v>263</v>
      </c>
      <c r="D5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1.1955528463040651E-5</v>
      </c>
      <c r="E501" s="18">
        <v>769</v>
      </c>
      <c r="F5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4.04651487545361E-5</v>
      </c>
      <c r="G501" s="23">
        <v>529</v>
      </c>
      <c r="H501" s="23">
        <v>40</v>
      </c>
      <c r="I501" s="23">
        <v>164</v>
      </c>
      <c r="J501" s="19">
        <f>SUM(Table1[[#This Row],[Estimate; Total: - Speak Spanish: - Speak English "very well"]:[Estimate; Total: - Speak Spanish: - Speak English "not well"]])</f>
        <v>733</v>
      </c>
      <c r="K5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3.4238012022957967E-5</v>
      </c>
      <c r="L501" s="24">
        <v>36</v>
      </c>
      <c r="M5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9.6906039394389698E-5</v>
      </c>
    </row>
    <row r="502" spans="1:13" ht="15.6" x14ac:dyDescent="0.3">
      <c r="A502" s="22" t="s">
        <v>507</v>
      </c>
      <c r="B502" s="18">
        <v>3905</v>
      </c>
      <c r="C502" s="24">
        <v>477</v>
      </c>
      <c r="D5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2.3391624895346315E-4</v>
      </c>
      <c r="E502" s="18">
        <v>3428</v>
      </c>
      <c r="F5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4.2100978914589318E-4</v>
      </c>
      <c r="G502" s="23">
        <v>1990</v>
      </c>
      <c r="H502" s="23">
        <v>453</v>
      </c>
      <c r="I502" s="23">
        <v>795</v>
      </c>
      <c r="J502" s="19">
        <f>SUM(Table1[[#This Row],[Estimate; Total: - Speak Spanish: - Speak English "very well"]:[Estimate; Total: - Speak Spanish: - Speak English "not well"]])</f>
        <v>3238</v>
      </c>
      <c r="K5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4.4421987161187088E-4</v>
      </c>
      <c r="L502" s="24">
        <v>190</v>
      </c>
      <c r="M5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2.1064059658245317E-4</v>
      </c>
    </row>
    <row r="503" spans="1:13" ht="15.6" x14ac:dyDescent="0.3">
      <c r="A503" s="22" t="s">
        <v>508</v>
      </c>
      <c r="B503" s="18">
        <v>3202</v>
      </c>
      <c r="C503" s="24">
        <v>974</v>
      </c>
      <c r="D5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5.2077578558499052E-4</v>
      </c>
      <c r="E503" s="18">
        <v>2228</v>
      </c>
      <c r="F5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2.4060866644764231E-4</v>
      </c>
      <c r="G503" s="23">
        <v>1476</v>
      </c>
      <c r="H503" s="23">
        <v>330</v>
      </c>
      <c r="I503" s="23">
        <v>337</v>
      </c>
      <c r="J503" s="19">
        <f>SUM(Table1[[#This Row],[Estimate; Total: - Speak Spanish: - Speak English "very well"]:[Estimate; Total: - Speak Spanish: - Speak English "not well"]])</f>
        <v>2143</v>
      </c>
      <c r="K5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2.6162448735865947E-4</v>
      </c>
      <c r="L503" s="24">
        <v>85</v>
      </c>
      <c r="M5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5.0127599325664295E-5</v>
      </c>
    </row>
    <row r="504" spans="1:13" ht="15.6" x14ac:dyDescent="0.3">
      <c r="A504" s="22" t="s">
        <v>509</v>
      </c>
      <c r="B504" s="18">
        <v>4235</v>
      </c>
      <c r="C504" s="24">
        <v>1072</v>
      </c>
      <c r="D5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5.5824121387729609E-4</v>
      </c>
      <c r="E504" s="18">
        <v>3163</v>
      </c>
      <c r="F5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3.485301417104241E-4</v>
      </c>
      <c r="G504" s="23">
        <v>1800</v>
      </c>
      <c r="H504" s="23">
        <v>625</v>
      </c>
      <c r="I504" s="23">
        <v>566</v>
      </c>
      <c r="J504" s="19">
        <f>SUM(Table1[[#This Row],[Estimate; Total: - Speak Spanish: - Speak English "very well"]:[Estimate; Total: - Speak Spanish: - Speak English "not well"]])</f>
        <v>2991</v>
      </c>
      <c r="K5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3.7045633446103311E-4</v>
      </c>
      <c r="L504" s="24">
        <v>172</v>
      </c>
      <c r="M5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1.4979773859650488E-4</v>
      </c>
    </row>
    <row r="505" spans="1:13" ht="15.6" x14ac:dyDescent="0.3">
      <c r="A505" s="22" t="s">
        <v>510</v>
      </c>
      <c r="B505" s="18">
        <v>2793</v>
      </c>
      <c r="C505" s="24">
        <v>455</v>
      </c>
      <c r="D5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2.5091426722766917E-4</v>
      </c>
      <c r="E505" s="18">
        <v>2338</v>
      </c>
      <c r="F5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3.0005466368276669E-4</v>
      </c>
      <c r="G505" s="23">
        <v>1308</v>
      </c>
      <c r="H505" s="23">
        <v>375</v>
      </c>
      <c r="I505" s="23">
        <v>335</v>
      </c>
      <c r="J505" s="19">
        <f>SUM(Table1[[#This Row],[Estimate; Total: - Speak Spanish: - Speak English "very well"]:[Estimate; Total: - Speak Spanish: - Speak English "not well"]])</f>
        <v>2018</v>
      </c>
      <c r="K5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2.8654438450300584E-4</v>
      </c>
      <c r="L505" s="24">
        <v>320</v>
      </c>
      <c r="M5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4.2250776252543914E-4</v>
      </c>
    </row>
    <row r="506" spans="1:13" ht="15.6" x14ac:dyDescent="0.3">
      <c r="A506" s="22" t="s">
        <v>511</v>
      </c>
      <c r="B506" s="18">
        <v>1499</v>
      </c>
      <c r="C506" s="24">
        <v>296</v>
      </c>
      <c r="D5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1.5701658044446262E-4</v>
      </c>
      <c r="E506" s="18">
        <v>1203</v>
      </c>
      <c r="F5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1.4485640795123086E-4</v>
      </c>
      <c r="G506" s="23">
        <v>646</v>
      </c>
      <c r="H506" s="23">
        <v>125</v>
      </c>
      <c r="I506" s="23">
        <v>294</v>
      </c>
      <c r="J506" s="19">
        <f>SUM(Table1[[#This Row],[Estimate; Total: - Speak Spanish: - Speak English "very well"]:[Estimate; Total: - Speak Spanish: - Speak English "not well"]])</f>
        <v>1065</v>
      </c>
      <c r="K5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1.4201174897701972E-4</v>
      </c>
      <c r="L506" s="24">
        <v>138</v>
      </c>
      <c r="M5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1.7063953958811081E-4</v>
      </c>
    </row>
    <row r="507" spans="1:13" ht="15.6" x14ac:dyDescent="0.3">
      <c r="A507" s="22" t="s">
        <v>512</v>
      </c>
      <c r="B507" s="18">
        <v>1591</v>
      </c>
      <c r="C507" s="24">
        <v>520</v>
      </c>
      <c r="D5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2.9358442131678718E-4</v>
      </c>
      <c r="E507" s="18">
        <v>1071</v>
      </c>
      <c r="F5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1.2756551835376624E-4</v>
      </c>
      <c r="G507" s="23">
        <v>707</v>
      </c>
      <c r="H507" s="23">
        <v>149</v>
      </c>
      <c r="I507" s="23">
        <v>110</v>
      </c>
      <c r="J507" s="19">
        <f>SUM(Table1[[#This Row],[Estimate; Total: - Speak Spanish: - Speak English "very well"]:[Estimate; Total: - Speak Spanish: - Speak English "not well"]])</f>
        <v>966</v>
      </c>
      <c r="K5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1.2778464563337744E-4</v>
      </c>
      <c r="L507" s="24">
        <v>105</v>
      </c>
      <c r="M5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1.2557941473056685E-4</v>
      </c>
    </row>
    <row r="508" spans="1:13" ht="15.6" x14ac:dyDescent="0.3">
      <c r="A508" s="22" t="s">
        <v>513</v>
      </c>
      <c r="B508" s="18">
        <v>2089</v>
      </c>
      <c r="C508" s="24">
        <v>386</v>
      </c>
      <c r="D5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1.8399026008532801E-4</v>
      </c>
      <c r="E508" s="18">
        <v>1703</v>
      </c>
      <c r="F5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1.8675957963570482E-4</v>
      </c>
      <c r="G508" s="23">
        <v>1009</v>
      </c>
      <c r="H508" s="23">
        <v>306</v>
      </c>
      <c r="I508" s="23">
        <v>302</v>
      </c>
      <c r="J508" s="19">
        <f>SUM(Table1[[#This Row],[Estimate; Total: - Speak Spanish: - Speak English "very well"]:[Estimate; Total: - Speak Spanish: - Speak English "not well"]])</f>
        <v>1617</v>
      </c>
      <c r="K5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1.9958297689825696E-4</v>
      </c>
      <c r="L508" s="24">
        <v>86</v>
      </c>
      <c r="M5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7.0532171482474686E-5</v>
      </c>
    </row>
    <row r="509" spans="1:13" ht="15.6" x14ac:dyDescent="0.3">
      <c r="A509" s="22" t="s">
        <v>514</v>
      </c>
      <c r="B509" s="18">
        <v>3658</v>
      </c>
      <c r="C509" s="24">
        <v>869</v>
      </c>
      <c r="D5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3.4807378586426717E-4</v>
      </c>
      <c r="E509" s="18">
        <v>2781</v>
      </c>
      <c r="F5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2.0818399675474265E-4</v>
      </c>
      <c r="G509" s="23">
        <v>1986</v>
      </c>
      <c r="H509" s="23">
        <v>277</v>
      </c>
      <c r="I509" s="23">
        <v>409</v>
      </c>
      <c r="J509" s="19">
        <f>SUM(Table1[[#This Row],[Estimate; Total: - Speak Spanish: - Speak English "very well"]:[Estimate; Total: - Speak Spanish: - Speak English "not well"]])</f>
        <v>2672</v>
      </c>
      <c r="K5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2.3396879059615886E-4</v>
      </c>
      <c r="L509" s="24">
        <v>109</v>
      </c>
      <c r="M5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2.5521603765405918E-5</v>
      </c>
    </row>
    <row r="510" spans="1:13" ht="15.6" x14ac:dyDescent="0.3">
      <c r="A510" s="22" t="s">
        <v>515</v>
      </c>
      <c r="B510" s="18">
        <v>4160</v>
      </c>
      <c r="C510" s="24">
        <v>282</v>
      </c>
      <c r="D5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1.690944727261873E-4</v>
      </c>
      <c r="E510" s="18">
        <v>3878</v>
      </c>
      <c r="F5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5.3662966998694272E-4</v>
      </c>
      <c r="G510" s="23">
        <v>2014</v>
      </c>
      <c r="H510" s="23">
        <v>429</v>
      </c>
      <c r="I510" s="23">
        <v>811</v>
      </c>
      <c r="J510" s="19">
        <f>SUM(Table1[[#This Row],[Estimate; Total: - Speak Spanish: - Speak English "very well"]:[Estimate; Total: - Speak Spanish: - Speak English "not well"]])</f>
        <v>3254</v>
      </c>
      <c r="K5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4.9985622283493314E-4</v>
      </c>
      <c r="L510" s="24">
        <v>624</v>
      </c>
      <c r="M5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8.6993311242332166E-4</v>
      </c>
    </row>
    <row r="511" spans="1:13" ht="15.6" x14ac:dyDescent="0.3">
      <c r="A511" s="22" t="s">
        <v>516</v>
      </c>
      <c r="B511" s="18">
        <v>4340</v>
      </c>
      <c r="C511" s="24">
        <v>244</v>
      </c>
      <c r="D5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1.3967940053504266E-4</v>
      </c>
      <c r="E511" s="18">
        <v>4090</v>
      </c>
      <c r="F5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5.5962843249361628E-4</v>
      </c>
      <c r="G511" s="23">
        <v>2016</v>
      </c>
      <c r="H511" s="23">
        <v>666</v>
      </c>
      <c r="I511" s="23">
        <v>841</v>
      </c>
      <c r="J511" s="19">
        <f>SUM(Table1[[#This Row],[Estimate; Total: - Speak Spanish: - Speak English "very well"]:[Estimate; Total: - Speak Spanish: - Speak English "not well"]])</f>
        <v>3523</v>
      </c>
      <c r="K5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5.3488387188199368E-4</v>
      </c>
      <c r="L511" s="24">
        <v>567</v>
      </c>
      <c r="M5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7.8390567251784208E-4</v>
      </c>
    </row>
    <row r="512" spans="1:13" ht="15.6" x14ac:dyDescent="0.3">
      <c r="A512" s="22" t="s">
        <v>517</v>
      </c>
      <c r="B512" s="18">
        <v>1306</v>
      </c>
      <c r="C512" s="24">
        <v>186</v>
      </c>
      <c r="D5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9.9960560514016533E-5</v>
      </c>
      <c r="E512" s="18">
        <v>1120</v>
      </c>
      <c r="F5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1.428420421916042E-4</v>
      </c>
      <c r="G512" s="23">
        <v>674</v>
      </c>
      <c r="H512" s="23">
        <v>112</v>
      </c>
      <c r="I512" s="23">
        <v>249</v>
      </c>
      <c r="J512" s="19">
        <f>SUM(Table1[[#This Row],[Estimate; Total: - Speak Spanish: - Speak English "very well"]:[Estimate; Total: - Speak Spanish: - Speak English "not well"]])</f>
        <v>1035</v>
      </c>
      <c r="K5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1.4689314390039645E-4</v>
      </c>
      <c r="L512" s="24">
        <v>85</v>
      </c>
      <c r="M5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1.0612407719857899E-4</v>
      </c>
    </row>
    <row r="513" spans="1:13" ht="15.6" x14ac:dyDescent="0.3">
      <c r="A513" s="22" t="s">
        <v>518</v>
      </c>
      <c r="B513" s="18">
        <v>2282</v>
      </c>
      <c r="C513" s="24">
        <v>219</v>
      </c>
      <c r="D5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1.029755011939622E-4</v>
      </c>
      <c r="E513" s="18">
        <v>2057</v>
      </c>
      <c r="F5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2.5592149515082561E-4</v>
      </c>
      <c r="G513" s="23">
        <v>1168</v>
      </c>
      <c r="H513" s="23">
        <v>321</v>
      </c>
      <c r="I513" s="23">
        <v>270</v>
      </c>
      <c r="J513" s="19">
        <f>SUM(Table1[[#This Row],[Estimate; Total: - Speak Spanish: - Speak English "very well"]:[Estimate; Total: - Speak Spanish: - Speak English "not well"]])</f>
        <v>1759</v>
      </c>
      <c r="K5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2.4149869428646251E-4</v>
      </c>
      <c r="L513" s="24">
        <v>298</v>
      </c>
      <c r="M5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3.8664541553270619E-4</v>
      </c>
    </row>
    <row r="514" spans="1:13" ht="15.6" x14ac:dyDescent="0.3">
      <c r="A514" s="22" t="s">
        <v>519</v>
      </c>
      <c r="B514" s="18">
        <v>4308</v>
      </c>
      <c r="C514" s="24">
        <v>314</v>
      </c>
      <c r="D5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1.8742992621126824E-4</v>
      </c>
      <c r="E514" s="18">
        <v>3989</v>
      </c>
      <c r="F5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5.5100627696282978E-4</v>
      </c>
      <c r="G514" s="23">
        <v>2056</v>
      </c>
      <c r="H514" s="23">
        <v>767</v>
      </c>
      <c r="I514" s="23">
        <v>770</v>
      </c>
      <c r="J514" s="19">
        <f>SUM(Table1[[#This Row],[Estimate; Total: - Speak Spanish: - Speak English "very well"]:[Estimate; Total: - Speak Spanish: - Speak English "not well"]])</f>
        <v>3593</v>
      </c>
      <c r="K5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5.510640817015742E-4</v>
      </c>
      <c r="L514" s="24">
        <v>396</v>
      </c>
      <c r="M5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5.5048235223167767E-4</v>
      </c>
    </row>
    <row r="515" spans="1:13" ht="15.6" x14ac:dyDescent="0.3">
      <c r="A515" s="22" t="s">
        <v>520</v>
      </c>
      <c r="B515" s="18">
        <v>3124</v>
      </c>
      <c r="C515" s="24">
        <v>288</v>
      </c>
      <c r="D5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1.6810145629451257E-4</v>
      </c>
      <c r="E515" s="18">
        <v>2836</v>
      </c>
      <c r="F5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3.8740217941834321E-4</v>
      </c>
      <c r="G515" s="23">
        <v>1672</v>
      </c>
      <c r="H515" s="23">
        <v>253</v>
      </c>
      <c r="I515" s="23">
        <v>490</v>
      </c>
      <c r="J515" s="19">
        <f>SUM(Table1[[#This Row],[Estimate; Total: - Speak Spanish: - Speak English "very well"]:[Estimate; Total: - Speak Spanish: - Speak English "not well"]])</f>
        <v>2415</v>
      </c>
      <c r="K5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3.6595410259260676E-4</v>
      </c>
      <c r="L515" s="24">
        <v>421</v>
      </c>
      <c r="M5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5.8180108388077684E-4</v>
      </c>
    </row>
    <row r="516" spans="1:13" ht="15.6" x14ac:dyDescent="0.3">
      <c r="A516" s="22" t="s">
        <v>521</v>
      </c>
      <c r="B516" s="18">
        <v>3758</v>
      </c>
      <c r="C516" s="24">
        <v>268</v>
      </c>
      <c r="D5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1.5420158438104943E-4</v>
      </c>
      <c r="E516" s="18">
        <v>3490</v>
      </c>
      <c r="F5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4.7636321473425554E-4</v>
      </c>
      <c r="G516" s="23">
        <v>1594</v>
      </c>
      <c r="H516" s="23">
        <v>305</v>
      </c>
      <c r="I516" s="23">
        <v>734</v>
      </c>
      <c r="J516" s="19">
        <f>SUM(Table1[[#This Row],[Estimate; Total: - Speak Spanish: - Speak English "very well"]:[Estimate; Total: - Speak Spanish: - Speak English "not well"]])</f>
        <v>2633</v>
      </c>
      <c r="K5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3.9774690348420649E-4</v>
      </c>
      <c r="L516" s="24">
        <v>857</v>
      </c>
      <c r="M5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1.1889177670169398E-3</v>
      </c>
    </row>
    <row r="517" spans="1:13" ht="15.6" x14ac:dyDescent="0.3">
      <c r="A517" s="22" t="s">
        <v>522</v>
      </c>
      <c r="B517" s="18">
        <v>4464</v>
      </c>
      <c r="C517" s="24">
        <v>354</v>
      </c>
      <c r="D5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1.9134126434011621E-4</v>
      </c>
      <c r="E517" s="18">
        <v>4088</v>
      </c>
      <c r="F5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5.4445273627862765E-4</v>
      </c>
      <c r="G517" s="23">
        <v>2308</v>
      </c>
      <c r="H517" s="23">
        <v>465</v>
      </c>
      <c r="I517" s="23">
        <v>738</v>
      </c>
      <c r="J517" s="19">
        <f>SUM(Table1[[#This Row],[Estimate; Total: - Speak Spanish: - Speak English "very well"]:[Estimate; Total: - Speak Spanish: - Speak English "not well"]])</f>
        <v>3511</v>
      </c>
      <c r="K5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5.1813668861671973E-4</v>
      </c>
      <c r="L517" s="24">
        <v>577</v>
      </c>
      <c r="M5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7.8297346132179041E-4</v>
      </c>
    </row>
    <row r="518" spans="1:13" ht="15.6" x14ac:dyDescent="0.3">
      <c r="A518" s="22" t="s">
        <v>523</v>
      </c>
      <c r="B518" s="18">
        <v>2763</v>
      </c>
      <c r="C518" s="24">
        <v>139</v>
      </c>
      <c r="D5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7.2291877547782694E-5</v>
      </c>
      <c r="E518" s="18">
        <v>2624</v>
      </c>
      <c r="F5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3.5233078177393122E-4</v>
      </c>
      <c r="G518" s="23">
        <v>1409</v>
      </c>
      <c r="H518" s="23">
        <v>362</v>
      </c>
      <c r="I518" s="23">
        <v>453</v>
      </c>
      <c r="J518" s="19">
        <f>SUM(Table1[[#This Row],[Estimate; Total: - Speak Spanish: - Speak English "very well"]:[Estimate; Total: - Speak Spanish: - Speak English "not well"]])</f>
        <v>2224</v>
      </c>
      <c r="K5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3.3087256395278238E-4</v>
      </c>
      <c r="L518" s="24">
        <v>400</v>
      </c>
      <c r="M5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5.4682160116255373E-4</v>
      </c>
    </row>
    <row r="519" spans="1:13" ht="15.6" x14ac:dyDescent="0.3">
      <c r="A519" s="22" t="s">
        <v>524</v>
      </c>
      <c r="B519" s="18">
        <v>2888</v>
      </c>
      <c r="C519" s="24">
        <v>233</v>
      </c>
      <c r="D5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1.4047247235018495E-4</v>
      </c>
      <c r="E519" s="18">
        <v>2655</v>
      </c>
      <c r="F5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3.6793485943037392E-4</v>
      </c>
      <c r="G519" s="23">
        <v>1171</v>
      </c>
      <c r="H519" s="23">
        <v>468</v>
      </c>
      <c r="I519" s="23">
        <v>519</v>
      </c>
      <c r="J519" s="19">
        <f>SUM(Table1[[#This Row],[Estimate; Total: - Speak Spanish: - Speak English "very well"]:[Estimate; Total: - Speak Spanish: - Speak English "not well"]])</f>
        <v>2158</v>
      </c>
      <c r="K5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3.3200489758950012E-4</v>
      </c>
      <c r="L519" s="24">
        <v>497</v>
      </c>
      <c r="M5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6.9359320521089781E-4</v>
      </c>
    </row>
    <row r="520" spans="1:13" ht="15.6" x14ac:dyDescent="0.3">
      <c r="A520" s="22" t="s">
        <v>525</v>
      </c>
      <c r="B520" s="18">
        <v>2533</v>
      </c>
      <c r="C520" s="24">
        <v>186</v>
      </c>
      <c r="D5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1.0689590410378121E-4</v>
      </c>
      <c r="E520" s="18">
        <v>2343</v>
      </c>
      <c r="F5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3.1949965464753247E-4</v>
      </c>
      <c r="G520" s="23">
        <v>1203</v>
      </c>
      <c r="H520" s="23">
        <v>330</v>
      </c>
      <c r="I520" s="23">
        <v>466</v>
      </c>
      <c r="J520" s="19">
        <f>SUM(Table1[[#This Row],[Estimate; Total: - Speak Spanish: - Speak English "very well"]:[Estimate; Total: - Speak Spanish: - Speak English "not well"]])</f>
        <v>1999</v>
      </c>
      <c r="K5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3.0236785550753959E-4</v>
      </c>
      <c r="L520" s="24">
        <v>344</v>
      </c>
      <c r="M5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4.7477711897891722E-4</v>
      </c>
    </row>
    <row r="521" spans="1:13" ht="15.6" x14ac:dyDescent="0.3">
      <c r="A521" s="22" t="s">
        <v>526</v>
      </c>
      <c r="B521" s="18">
        <v>2792</v>
      </c>
      <c r="C521" s="24">
        <v>127</v>
      </c>
      <c r="D5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6.0407223231602873E-5</v>
      </c>
      <c r="E521" s="18">
        <v>2665</v>
      </c>
      <c r="F5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3.533970092609777E-4</v>
      </c>
      <c r="G521" s="23">
        <v>1332</v>
      </c>
      <c r="H521" s="23">
        <v>397</v>
      </c>
      <c r="I521" s="23">
        <v>465</v>
      </c>
      <c r="J521" s="19">
        <f>SUM(Table1[[#This Row],[Estimate; Total: - Speak Spanish: - Speak English "very well"]:[Estimate; Total: - Speak Spanish: - Speak English "not well"]])</f>
        <v>2194</v>
      </c>
      <c r="K5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3.2162640711923105E-4</v>
      </c>
      <c r="L521" s="24">
        <v>471</v>
      </c>
      <c r="M5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6.4135617225019083E-4</v>
      </c>
    </row>
    <row r="522" spans="1:13" ht="15.6" x14ac:dyDescent="0.3">
      <c r="A522" s="22" t="s">
        <v>527</v>
      </c>
      <c r="B522" s="18">
        <v>4284</v>
      </c>
      <c r="C522" s="24">
        <v>157</v>
      </c>
      <c r="D5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7.3422661491137503E-5</v>
      </c>
      <c r="E522" s="18">
        <v>4127</v>
      </c>
      <c r="F5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5.5114929831997963E-4</v>
      </c>
      <c r="G522" s="23">
        <v>1989</v>
      </c>
      <c r="H522" s="23">
        <v>494</v>
      </c>
      <c r="I522" s="23">
        <v>835</v>
      </c>
      <c r="J522" s="19">
        <f>SUM(Table1[[#This Row],[Estimate; Total: - Speak Spanish: - Speak English "very well"]:[Estimate; Total: - Speak Spanish: - Speak English "not well"]])</f>
        <v>3318</v>
      </c>
      <c r="K5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4.8968232060396825E-4</v>
      </c>
      <c r="L522" s="24">
        <v>809</v>
      </c>
      <c r="M5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1.1082674598080619E-3</v>
      </c>
    </row>
    <row r="523" spans="1:13" ht="15.6" x14ac:dyDescent="0.3">
      <c r="A523" s="22" t="s">
        <v>528</v>
      </c>
      <c r="B523" s="18">
        <v>1878</v>
      </c>
      <c r="C523" s="24">
        <v>115</v>
      </c>
      <c r="D5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6.9585464262115736E-5</v>
      </c>
      <c r="E523" s="18">
        <v>1763</v>
      </c>
      <c r="F5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2.4466096484958831E-4</v>
      </c>
      <c r="G523" s="23">
        <v>896</v>
      </c>
      <c r="H523" s="23">
        <v>310</v>
      </c>
      <c r="I523" s="23">
        <v>269</v>
      </c>
      <c r="J523" s="19">
        <f>SUM(Table1[[#This Row],[Estimate; Total: - Speak Spanish: - Speak English "very well"]:[Estimate; Total: - Speak Spanish: - Speak English "not well"]])</f>
        <v>1475</v>
      </c>
      <c r="K5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2.2727755998509674E-4</v>
      </c>
      <c r="L523" s="24">
        <v>288</v>
      </c>
      <c r="M5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4.0221890764048331E-4</v>
      </c>
    </row>
    <row r="524" spans="1:13" ht="15.6" x14ac:dyDescent="0.3">
      <c r="A524" s="22" t="s">
        <v>529</v>
      </c>
      <c r="B524" s="18">
        <v>2322</v>
      </c>
      <c r="C524" s="24">
        <v>151</v>
      </c>
      <c r="D5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7.3901948768014873E-5</v>
      </c>
      <c r="E524" s="18">
        <v>2171</v>
      </c>
      <c r="F5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2.8381452166284261E-4</v>
      </c>
      <c r="G524" s="23">
        <v>923</v>
      </c>
      <c r="H524" s="23">
        <v>355</v>
      </c>
      <c r="I524" s="23">
        <v>494</v>
      </c>
      <c r="J524" s="19">
        <f>SUM(Table1[[#This Row],[Estimate; Total: - Speak Spanish: - Speak English "very well"]:[Estimate; Total: - Speak Spanish: - Speak English "not well"]])</f>
        <v>1772</v>
      </c>
      <c r="K5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2.5557445368169676E-4</v>
      </c>
      <c r="L524" s="24">
        <v>399</v>
      </c>
      <c r="M5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5.3977398703047527E-4</v>
      </c>
    </row>
    <row r="525" spans="1:13" ht="15.6" x14ac:dyDescent="0.3">
      <c r="A525" s="22" t="s">
        <v>530</v>
      </c>
      <c r="B525" s="18">
        <v>3930</v>
      </c>
      <c r="C525" s="24">
        <v>380</v>
      </c>
      <c r="D5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2.1221092172126404E-4</v>
      </c>
      <c r="E525" s="18">
        <v>3550</v>
      </c>
      <c r="F5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4.749288825690414E-4</v>
      </c>
      <c r="G525" s="23">
        <v>1934</v>
      </c>
      <c r="H525" s="23">
        <v>463</v>
      </c>
      <c r="I525" s="23">
        <v>715</v>
      </c>
      <c r="J525" s="19">
        <f>SUM(Table1[[#This Row],[Estimate; Total: - Speak Spanish: - Speak English "very well"]:[Estimate; Total: - Speak Spanish: - Speak English "not well"]])</f>
        <v>3112</v>
      </c>
      <c r="K5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4.6179347410770801E-4</v>
      </c>
      <c r="L525" s="24">
        <v>438</v>
      </c>
      <c r="M5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5.9398426619605867E-4</v>
      </c>
    </row>
    <row r="526" spans="1:13" ht="15.6" x14ac:dyDescent="0.3">
      <c r="A526" s="22" t="s">
        <v>531</v>
      </c>
      <c r="B526" s="18">
        <v>4167</v>
      </c>
      <c r="C526" s="24">
        <v>190</v>
      </c>
      <c r="D5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1.0726135145892613E-4</v>
      </c>
      <c r="E526" s="18">
        <v>3977</v>
      </c>
      <c r="F5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5.4420368105966878E-4</v>
      </c>
      <c r="G526" s="23">
        <v>2049</v>
      </c>
      <c r="H526" s="23">
        <v>611</v>
      </c>
      <c r="I526" s="23">
        <v>712</v>
      </c>
      <c r="J526" s="19">
        <f>SUM(Table1[[#This Row],[Estimate; Total: - Speak Spanish: - Speak English "very well"]:[Estimate; Total: - Speak Spanish: - Speak English "not well"]])</f>
        <v>3372</v>
      </c>
      <c r="K5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5.1187367777617235E-4</v>
      </c>
      <c r="L526" s="24">
        <v>605</v>
      </c>
      <c r="M5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8.3723308740891577E-4</v>
      </c>
    </row>
    <row r="527" spans="1:13" ht="15.6" x14ac:dyDescent="0.3">
      <c r="A527" s="22" t="s">
        <v>532</v>
      </c>
      <c r="B527" s="18">
        <v>4305</v>
      </c>
      <c r="C527" s="24">
        <v>315</v>
      </c>
      <c r="D5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1.8854874635964924E-4</v>
      </c>
      <c r="E527" s="18">
        <v>3990</v>
      </c>
      <c r="F5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5.5165878148055942E-4</v>
      </c>
      <c r="G527" s="23">
        <v>2188</v>
      </c>
      <c r="H527" s="23">
        <v>467</v>
      </c>
      <c r="I527" s="23">
        <v>708</v>
      </c>
      <c r="J527" s="19">
        <f>SUM(Table1[[#This Row],[Estimate; Total: - Speak Spanish: - Speak English "very well"]:[Estimate; Total: - Speak Spanish: - Speak English "not well"]])</f>
        <v>3363</v>
      </c>
      <c r="K5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5.1613792014683108E-4</v>
      </c>
      <c r="L527" s="24">
        <v>627</v>
      </c>
      <c r="M5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8.7360916355644607E-4</v>
      </c>
    </row>
    <row r="528" spans="1:13" ht="15.6" x14ac:dyDescent="0.3">
      <c r="A528" s="22" t="s">
        <v>533</v>
      </c>
      <c r="B528" s="18">
        <v>2262</v>
      </c>
      <c r="C528" s="24">
        <v>154</v>
      </c>
      <c r="D5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8.5734940267314681E-5</v>
      </c>
      <c r="E528" s="18">
        <v>2108</v>
      </c>
      <c r="F5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2.8508939231665874E-4</v>
      </c>
      <c r="G528" s="23">
        <v>1102</v>
      </c>
      <c r="H528" s="23">
        <v>302</v>
      </c>
      <c r="I528" s="23">
        <v>361</v>
      </c>
      <c r="J528" s="19">
        <f>SUM(Table1[[#This Row],[Estimate; Total: - Speak Spanish: - Speak English "very well"]:[Estimate; Total: - Speak Spanish: - Speak English "not well"]])</f>
        <v>1765</v>
      </c>
      <c r="K5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2.6451356683082492E-4</v>
      </c>
      <c r="L528" s="24">
        <v>343</v>
      </c>
      <c r="M5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4.7158247350781918E-4</v>
      </c>
    </row>
    <row r="529" spans="1:13" ht="15.6" x14ac:dyDescent="0.3">
      <c r="A529" s="22" t="s">
        <v>534</v>
      </c>
      <c r="B529" s="18">
        <v>2629</v>
      </c>
      <c r="C529" s="24">
        <v>196</v>
      </c>
      <c r="D5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8.5462304257957387E-5</v>
      </c>
      <c r="E529" s="18">
        <v>2433</v>
      </c>
      <c r="F5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3.0450492752977665E-4</v>
      </c>
      <c r="G529" s="23">
        <v>1067</v>
      </c>
      <c r="H529" s="23">
        <v>359</v>
      </c>
      <c r="I529" s="23">
        <v>482</v>
      </c>
      <c r="J529" s="19">
        <f>SUM(Table1[[#This Row],[Estimate; Total: - Speak Spanish: - Speak English "very well"]:[Estimate; Total: - Speak Spanish: - Speak English "not well"]])</f>
        <v>1908</v>
      </c>
      <c r="K5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2.6086147592340922E-4</v>
      </c>
      <c r="L529" s="24">
        <v>525</v>
      </c>
      <c r="M5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7.000760199018665E-4</v>
      </c>
    </row>
    <row r="530" spans="1:13" ht="15.6" x14ac:dyDescent="0.3">
      <c r="A530" s="22" t="s">
        <v>535</v>
      </c>
      <c r="B530" s="18">
        <v>2337</v>
      </c>
      <c r="C530" s="24">
        <v>212</v>
      </c>
      <c r="D5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1.0875758275742585E-4</v>
      </c>
      <c r="E530" s="18">
        <v>2125</v>
      </c>
      <c r="F5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2.7537593834876876E-4</v>
      </c>
      <c r="G530" s="23">
        <v>1215</v>
      </c>
      <c r="H530" s="23">
        <v>222</v>
      </c>
      <c r="I530" s="23">
        <v>323</v>
      </c>
      <c r="J530" s="19">
        <f>SUM(Table1[[#This Row],[Estimate; Total: - Speak Spanish: - Speak English "very well"]:[Estimate; Total: - Speak Spanish: - Speak English "not well"]])</f>
        <v>1760</v>
      </c>
      <c r="K5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2.5167049928635727E-4</v>
      </c>
      <c r="L530" s="24">
        <v>365</v>
      </c>
      <c r="M5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4.9023489381483983E-4</v>
      </c>
    </row>
    <row r="531" spans="1:13" ht="15.6" x14ac:dyDescent="0.3">
      <c r="A531" s="22" t="s">
        <v>536</v>
      </c>
      <c r="B531" s="18">
        <v>3268</v>
      </c>
      <c r="C531" s="24">
        <v>82</v>
      </c>
      <c r="D5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4.2682117884091773E-5</v>
      </c>
      <c r="E531" s="18">
        <v>3186</v>
      </c>
      <c r="F5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4.3520296271244089E-4</v>
      </c>
      <c r="G531" s="23">
        <v>1332</v>
      </c>
      <c r="H531" s="23">
        <v>440</v>
      </c>
      <c r="I531" s="23">
        <v>704</v>
      </c>
      <c r="J531" s="19">
        <f>SUM(Table1[[#This Row],[Estimate; Total: - Speak Spanish: - Speak English "very well"]:[Estimate; Total: - Speak Spanish: - Speak English "not well"]])</f>
        <v>2476</v>
      </c>
      <c r="K5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3.745827842225062E-4</v>
      </c>
      <c r="L531" s="24">
        <v>710</v>
      </c>
      <c r="M5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9.8464599121837119E-4</v>
      </c>
    </row>
    <row r="532" spans="1:13" ht="15.6" x14ac:dyDescent="0.3">
      <c r="A532" s="22" t="s">
        <v>537</v>
      </c>
      <c r="B532" s="18">
        <v>2900</v>
      </c>
      <c r="C532" s="24">
        <v>165</v>
      </c>
      <c r="D5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9.5216451548120039E-5</v>
      </c>
      <c r="E532" s="18">
        <v>2735</v>
      </c>
      <c r="F5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3.7492705522657629E-4</v>
      </c>
      <c r="G532" s="23">
        <v>1475</v>
      </c>
      <c r="H532" s="23">
        <v>326</v>
      </c>
      <c r="I532" s="23">
        <v>489</v>
      </c>
      <c r="J532" s="19">
        <f>SUM(Table1[[#This Row],[Estimate; Total: - Speak Spanish: - Speak English "very well"]:[Estimate; Total: - Speak Spanish: - Speak English "not well"]])</f>
        <v>2290</v>
      </c>
      <c r="K5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3.4823447988877038E-4</v>
      </c>
      <c r="L532" s="24">
        <v>445</v>
      </c>
      <c r="M5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6.1686051364854264E-4</v>
      </c>
    </row>
    <row r="533" spans="1:13" ht="15.6" x14ac:dyDescent="0.3">
      <c r="A533" s="22" t="s">
        <v>538</v>
      </c>
      <c r="B533" s="18">
        <v>1645</v>
      </c>
      <c r="C533" s="24">
        <v>137</v>
      </c>
      <c r="D5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6.5430674857844265E-5</v>
      </c>
      <c r="E533" s="18">
        <v>1508</v>
      </c>
      <c r="F5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1.9180645603874899E-4</v>
      </c>
      <c r="G533" s="23">
        <v>778</v>
      </c>
      <c r="H533" s="23">
        <v>341</v>
      </c>
      <c r="I533" s="23">
        <v>271</v>
      </c>
      <c r="J533" s="19">
        <f>SUM(Table1[[#This Row],[Estimate; Total: - Speak Spanish: - Speak English "very well"]:[Estimate; Total: - Speak Spanish: - Speak English "not well"]])</f>
        <v>1390</v>
      </c>
      <c r="K5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1.9671341780759034E-4</v>
      </c>
      <c r="L533" s="24">
        <v>118</v>
      </c>
      <c r="M5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1.4733123339514257E-4</v>
      </c>
    </row>
    <row r="534" spans="1:13" ht="15.6" x14ac:dyDescent="0.3">
      <c r="A534" s="22" t="s">
        <v>539</v>
      </c>
      <c r="B534" s="18">
        <v>2960</v>
      </c>
      <c r="C534" s="24">
        <v>710</v>
      </c>
      <c r="D5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6.7692415889610621E-5</v>
      </c>
      <c r="E534" s="18">
        <v>2228</v>
      </c>
      <c r="F5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5.2730680941663209E-5</v>
      </c>
      <c r="G534" s="23">
        <v>1634</v>
      </c>
      <c r="H534" s="23">
        <v>279</v>
      </c>
      <c r="I534" s="23">
        <v>207</v>
      </c>
      <c r="J534" s="19">
        <f>SUM(Table1[[#This Row],[Estimate; Total: - Speak Spanish: - Speak English "very well"]:[Estimate; Total: - Speak Spanish: - Speak English "not well"]])</f>
        <v>2120</v>
      </c>
      <c r="K5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3.52588491016001E-5</v>
      </c>
      <c r="L534" s="24">
        <v>108</v>
      </c>
      <c r="M5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2.1109009918957483E-4</v>
      </c>
    </row>
    <row r="535" spans="1:13" ht="15.6" x14ac:dyDescent="0.3">
      <c r="A535" s="22" t="s">
        <v>540</v>
      </c>
      <c r="B535" s="18">
        <v>207</v>
      </c>
      <c r="C535" s="24">
        <v>54</v>
      </c>
      <c r="D5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2.6939782936734579E-4</v>
      </c>
      <c r="E535" s="18">
        <v>135</v>
      </c>
      <c r="F5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2.8333806902500485E-4</v>
      </c>
      <c r="G535" s="23">
        <v>86</v>
      </c>
      <c r="H535" s="23">
        <v>0</v>
      </c>
      <c r="I535" s="23">
        <v>23</v>
      </c>
      <c r="J535" s="19">
        <f>SUM(Table1[[#This Row],[Estimate; Total: - Speak Spanish: - Speak English "very well"]:[Estimate; Total: - Speak Spanish: - Speak English "not well"]])</f>
        <v>109</v>
      </c>
      <c r="K5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2.8527731655416571E-4</v>
      </c>
      <c r="L535" s="24">
        <v>26</v>
      </c>
      <c r="M5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2.6576131385887291E-4</v>
      </c>
    </row>
    <row r="536" spans="1:13" ht="15.6" x14ac:dyDescent="0.3">
      <c r="A536" s="22" t="s">
        <v>541</v>
      </c>
      <c r="B536" s="18">
        <v>3575</v>
      </c>
      <c r="C536" s="24">
        <v>149</v>
      </c>
      <c r="D5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4.1611152915605985E-5</v>
      </c>
      <c r="E536" s="18">
        <v>3426</v>
      </c>
      <c r="F5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4.268969882775972E-4</v>
      </c>
      <c r="G536" s="23">
        <v>1840</v>
      </c>
      <c r="H536" s="23">
        <v>483</v>
      </c>
      <c r="I536" s="23">
        <v>581</v>
      </c>
      <c r="J536" s="19">
        <f>SUM(Table1[[#This Row],[Estimate; Total: - Speak Spanish: - Speak English "very well"]:[Estimate; Total: - Speak Spanish: - Speak English "not well"]])</f>
        <v>2904</v>
      </c>
      <c r="K5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3.9891973669993274E-4</v>
      </c>
      <c r="L536" s="24">
        <v>522</v>
      </c>
      <c r="M5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6.8047436497002342E-4</v>
      </c>
    </row>
    <row r="537" spans="1:13" ht="15.6" x14ac:dyDescent="0.3">
      <c r="A537" s="22" t="s">
        <v>542</v>
      </c>
      <c r="B537" s="18">
        <v>1697</v>
      </c>
      <c r="C537" s="24">
        <v>133</v>
      </c>
      <c r="D5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5.1451404900568693E-5</v>
      </c>
      <c r="E537" s="18">
        <v>1564</v>
      </c>
      <c r="F5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1.880189703800149E-4</v>
      </c>
      <c r="G537" s="23">
        <v>698</v>
      </c>
      <c r="H537" s="23">
        <v>267</v>
      </c>
      <c r="I537" s="23">
        <v>363</v>
      </c>
      <c r="J537" s="19">
        <f>SUM(Table1[[#This Row],[Estimate; Total: - Speak Spanish: - Speak English "very well"]:[Estimate; Total: - Speak Spanish: - Speak English "not well"]])</f>
        <v>1328</v>
      </c>
      <c r="K5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1.7560114998120787E-4</v>
      </c>
      <c r="L537" s="24">
        <v>236</v>
      </c>
      <c r="M5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3.0057035207045504E-4</v>
      </c>
    </row>
    <row r="538" spans="1:13" ht="15.6" x14ac:dyDescent="0.3">
      <c r="A538" s="22" t="s">
        <v>543</v>
      </c>
      <c r="B538" s="18">
        <v>752</v>
      </c>
      <c r="C538" s="24">
        <v>195</v>
      </c>
      <c r="D5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2.5778360462674747E-5</v>
      </c>
      <c r="E538" s="18">
        <v>557</v>
      </c>
      <c r="F5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1.491650613285697E-5</v>
      </c>
      <c r="G538" s="23">
        <v>332</v>
      </c>
      <c r="H538" s="23">
        <v>80</v>
      </c>
      <c r="I538" s="23">
        <v>137</v>
      </c>
      <c r="J538" s="19">
        <f>SUM(Table1[[#This Row],[Estimate; Total: - Speak Spanish: - Speak English "very well"]:[Estimate; Total: - Speak Spanish: - Speak English "not well"]])</f>
        <v>549</v>
      </c>
      <c r="K5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7.6209050272704499E-6</v>
      </c>
      <c r="L538" s="24">
        <v>8</v>
      </c>
      <c r="M5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8.1041635851672325E-5</v>
      </c>
    </row>
    <row r="539" spans="1:13" ht="15.6" x14ac:dyDescent="0.3">
      <c r="A539" s="22" t="s">
        <v>544</v>
      </c>
      <c r="B539" s="18">
        <v>1117</v>
      </c>
      <c r="C539" s="24">
        <v>293</v>
      </c>
      <c r="D5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6.9812062337541801E-5</v>
      </c>
      <c r="E539" s="18">
        <v>780</v>
      </c>
      <c r="F5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1.3885894037037207E-4</v>
      </c>
      <c r="G539" s="23">
        <v>503</v>
      </c>
      <c r="H539" s="23">
        <v>179</v>
      </c>
      <c r="I539" s="23">
        <v>77</v>
      </c>
      <c r="J539" s="19">
        <f>SUM(Table1[[#This Row],[Estimate; Total: - Speak Spanish: - Speak English "very well"]:[Estimate; Total: - Speak Spanish: - Speak English "not well"]])</f>
        <v>759</v>
      </c>
      <c r="K5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1.3015208411605735E-4</v>
      </c>
      <c r="L539" s="24">
        <v>21</v>
      </c>
      <c r="M5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2.1777526144208914E-4</v>
      </c>
    </row>
    <row r="540" spans="1:13" ht="15.6" x14ac:dyDescent="0.3">
      <c r="A540" s="22" t="s">
        <v>545</v>
      </c>
      <c r="B540" s="18">
        <v>550</v>
      </c>
      <c r="C540" s="24">
        <v>145</v>
      </c>
      <c r="D5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3.4487309069112327E-6</v>
      </c>
      <c r="E540" s="18">
        <v>405</v>
      </c>
      <c r="F5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3.4982902988966916E-5</v>
      </c>
      <c r="G540" s="23">
        <v>226</v>
      </c>
      <c r="H540" s="23">
        <v>118</v>
      </c>
      <c r="I540" s="23">
        <v>61</v>
      </c>
      <c r="J540" s="19">
        <f>SUM(Table1[[#This Row],[Estimate; Total: - Speak Spanish: - Speak English "very well"]:[Estimate; Total: - Speak Spanish: - Speak English "not well"]])</f>
        <v>405</v>
      </c>
      <c r="K5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2.8781900031474961E-5</v>
      </c>
      <c r="L540" s="24">
        <v>0</v>
      </c>
      <c r="M5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9.118692497653542E-5</v>
      </c>
    </row>
    <row r="541" spans="1:13" ht="15.6" x14ac:dyDescent="0.3">
      <c r="A541" s="22" t="s">
        <v>546</v>
      </c>
      <c r="B541" s="18">
        <v>257</v>
      </c>
      <c r="C541" s="24">
        <v>37</v>
      </c>
      <c r="D5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1.493929401803171E-5</v>
      </c>
      <c r="E541" s="18">
        <v>220</v>
      </c>
      <c r="F5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2.308150710053689E-5</v>
      </c>
      <c r="G541" s="23">
        <v>140</v>
      </c>
      <c r="H541" s="23">
        <v>72</v>
      </c>
      <c r="I541" s="23">
        <v>4</v>
      </c>
      <c r="J541" s="19">
        <f>SUM(Table1[[#This Row],[Estimate; Total: - Speak Spanish: - Speak English "very well"]:[Estimate; Total: - Speak Spanish: - Speak English "not well"]])</f>
        <v>216</v>
      </c>
      <c r="K5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2.5833607226136864E-5</v>
      </c>
      <c r="L541" s="24">
        <v>4</v>
      </c>
      <c r="M5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1.8626990273331134E-6</v>
      </c>
    </row>
    <row r="542" spans="1:13" ht="15.6" x14ac:dyDescent="0.3">
      <c r="A542" s="22" t="s">
        <v>547</v>
      </c>
      <c r="B542" s="18">
        <v>164</v>
      </c>
      <c r="C542" s="24">
        <v>41</v>
      </c>
      <c r="D5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6.2718831283134334E-6</v>
      </c>
      <c r="E542" s="18">
        <v>120</v>
      </c>
      <c r="F5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1.4427570313369504E-5</v>
      </c>
      <c r="G542" s="23">
        <v>63</v>
      </c>
      <c r="H542" s="23">
        <v>43</v>
      </c>
      <c r="I542" s="23">
        <v>0</v>
      </c>
      <c r="J542" s="19">
        <f>SUM(Table1[[#This Row],[Estimate; Total: - Speak Spanish: - Speak English "very well"]:[Estimate; Total: - Speak Spanish: - Speak English "not well"]])</f>
        <v>106</v>
      </c>
      <c r="K5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1.4747446842583852E-5</v>
      </c>
      <c r="L542" s="24">
        <v>14</v>
      </c>
      <c r="M5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1.1528305854940379E-5</v>
      </c>
    </row>
    <row r="543" spans="1:13" ht="15.6" x14ac:dyDescent="0.3">
      <c r="A543" s="22" t="s">
        <v>548</v>
      </c>
      <c r="B543" s="18">
        <v>863</v>
      </c>
      <c r="C543" s="24">
        <v>380</v>
      </c>
      <c r="D5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1.6820551740619779E-4</v>
      </c>
      <c r="E543" s="18">
        <v>483</v>
      </c>
      <c r="F5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3.3111159467168617E-4</v>
      </c>
      <c r="G543" s="23">
        <v>321</v>
      </c>
      <c r="H543" s="23">
        <v>28</v>
      </c>
      <c r="I543" s="23">
        <v>119</v>
      </c>
      <c r="J543" s="19">
        <f>SUM(Table1[[#This Row],[Estimate; Total: - Speak Spanish: - Speak English "very well"]:[Estimate; Total: - Speak Spanish: - Speak English "not well"]])</f>
        <v>468</v>
      </c>
      <c r="K5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3.2602762169812386E-4</v>
      </c>
      <c r="L543" s="24">
        <v>15</v>
      </c>
      <c r="M5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3.7719119352836301E-4</v>
      </c>
    </row>
    <row r="544" spans="1:13" ht="15.6" x14ac:dyDescent="0.3">
      <c r="A544" s="22" t="s">
        <v>549</v>
      </c>
      <c r="B544" s="18">
        <v>630</v>
      </c>
      <c r="C544" s="24">
        <v>328</v>
      </c>
      <c r="D5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1.4495809408662455E-4</v>
      </c>
      <c r="E544" s="18">
        <v>302</v>
      </c>
      <c r="F5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3.0151778037650539E-4</v>
      </c>
      <c r="G544" s="23">
        <v>278</v>
      </c>
      <c r="H544" s="23">
        <v>24</v>
      </c>
      <c r="I544" s="23">
        <v>0</v>
      </c>
      <c r="J544" s="19">
        <f>SUM(Table1[[#This Row],[Estimate; Total: - Speak Spanish: - Speak English "very well"]:[Estimate; Total: - Speak Spanish: - Speak English "not well"]])</f>
        <v>302</v>
      </c>
      <c r="K5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2.9689382261561018E-4</v>
      </c>
      <c r="L544" s="24">
        <v>0</v>
      </c>
      <c r="M5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3.434279399820503E-4</v>
      </c>
    </row>
    <row r="545" spans="1:13" ht="15.6" x14ac:dyDescent="0.3">
      <c r="A545" s="22" t="s">
        <v>550</v>
      </c>
      <c r="B545" s="18">
        <v>607</v>
      </c>
      <c r="C545" s="24">
        <v>95</v>
      </c>
      <c r="D5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2.7173624257397859E-5</v>
      </c>
      <c r="E545" s="18">
        <v>512</v>
      </c>
      <c r="F5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4.0742965688275585E-5</v>
      </c>
      <c r="G545" s="23">
        <v>234</v>
      </c>
      <c r="H545" s="23">
        <v>141</v>
      </c>
      <c r="I545" s="23">
        <v>45</v>
      </c>
      <c r="J545" s="19">
        <f>SUM(Table1[[#This Row],[Estimate; Total: - Speak Spanish: - Speak English "very well"]:[Estimate; Total: - Speak Spanish: - Speak English "not well"]])</f>
        <v>420</v>
      </c>
      <c r="K5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3.4406302032202304E-5</v>
      </c>
      <c r="L545" s="24">
        <v>92</v>
      </c>
      <c r="M5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9.8176575363219921E-5</v>
      </c>
    </row>
    <row r="546" spans="1:13" ht="15.6" x14ac:dyDescent="0.3">
      <c r="A546" s="22" t="s">
        <v>551</v>
      </c>
      <c r="B546" s="18">
        <v>236</v>
      </c>
      <c r="C546" s="24">
        <v>85</v>
      </c>
      <c r="D5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1.1347432423535253E-4</v>
      </c>
      <c r="E546" s="18">
        <v>151</v>
      </c>
      <c r="F5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1.4395197888718736E-4</v>
      </c>
      <c r="G546" s="23">
        <v>106</v>
      </c>
      <c r="H546" s="23">
        <v>28</v>
      </c>
      <c r="I546" s="23">
        <v>4</v>
      </c>
      <c r="J546" s="19">
        <f>SUM(Table1[[#This Row],[Estimate; Total: - Speak Spanish: - Speak English "very well"]:[Estimate; Total: - Speak Spanish: - Speak English "not well"]])</f>
        <v>138</v>
      </c>
      <c r="K5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1.4364312426423551E-4</v>
      </c>
      <c r="L546" s="24">
        <v>13</v>
      </c>
      <c r="M5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1.4675134410896577E-4</v>
      </c>
    </row>
    <row r="547" spans="1:13" ht="15.6" x14ac:dyDescent="0.3">
      <c r="A547" s="22" t="s">
        <v>552</v>
      </c>
      <c r="B547" s="18">
        <v>179</v>
      </c>
      <c r="C547" s="24">
        <v>22</v>
      </c>
      <c r="D5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8.9947558255434377E-5</v>
      </c>
      <c r="E547" s="18">
        <v>157</v>
      </c>
      <c r="F5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8.147182813390785E-5</v>
      </c>
      <c r="G547" s="23">
        <v>92</v>
      </c>
      <c r="H547" s="23">
        <v>33</v>
      </c>
      <c r="I547" s="23">
        <v>32</v>
      </c>
      <c r="J547" s="19">
        <f>SUM(Table1[[#This Row],[Estimate; Total: - Speak Spanish: - Speak English "very well"]:[Estimate; Total: - Speak Spanish: - Speak English "not well"]])</f>
        <v>157</v>
      </c>
      <c r="K5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7.906798254297887E-5</v>
      </c>
      <c r="L547" s="24">
        <v>0</v>
      </c>
      <c r="M5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1.0325956011427391E-4</v>
      </c>
    </row>
    <row r="548" spans="1:13" ht="15.6" x14ac:dyDescent="0.3">
      <c r="A548" s="22" t="s">
        <v>553</v>
      </c>
      <c r="B548" s="18">
        <v>451</v>
      </c>
      <c r="C548" s="24">
        <v>160</v>
      </c>
      <c r="D5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1.0353981139760083E-4</v>
      </c>
      <c r="E548" s="18">
        <v>283</v>
      </c>
      <c r="F5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1.6108094266114743E-4</v>
      </c>
      <c r="G548" s="23">
        <v>266</v>
      </c>
      <c r="H548" s="23">
        <v>0</v>
      </c>
      <c r="I548" s="23">
        <v>17</v>
      </c>
      <c r="J548" s="19">
        <f>SUM(Table1[[#This Row],[Estimate; Total: - Speak Spanish: - Speak English "very well"]:[Estimate; Total: - Speak Spanish: - Speak English "not well"]])</f>
        <v>283</v>
      </c>
      <c r="K5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1.5674789615010984E-4</v>
      </c>
      <c r="L548" s="24">
        <v>0</v>
      </c>
      <c r="M5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2.0035437037097925E-4</v>
      </c>
    </row>
    <row r="549" spans="1:13" ht="15.6" x14ac:dyDescent="0.3">
      <c r="A549" s="22" t="s">
        <v>554</v>
      </c>
      <c r="B549" s="18">
        <v>887</v>
      </c>
      <c r="C549" s="24">
        <v>147</v>
      </c>
      <c r="D5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1.5199059754318102E-4</v>
      </c>
      <c r="E549" s="18">
        <v>730</v>
      </c>
      <c r="F5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1.3963295865941687E-4</v>
      </c>
      <c r="G549" s="23">
        <v>610</v>
      </c>
      <c r="H549" s="23">
        <v>51</v>
      </c>
      <c r="I549" s="23">
        <v>69</v>
      </c>
      <c r="J549" s="19">
        <f>SUM(Table1[[#This Row],[Estimate; Total: - Speak Spanish: - Speak English "very well"]:[Estimate; Total: - Speak Spanish: - Speak English "not well"]])</f>
        <v>730</v>
      </c>
      <c r="K5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1.2845584221751779E-4</v>
      </c>
      <c r="L549" s="24">
        <v>0</v>
      </c>
      <c r="M5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2.4093897359997246E-4</v>
      </c>
    </row>
    <row r="550" spans="1:13" ht="15.6" x14ac:dyDescent="0.3">
      <c r="A550" s="22" t="s">
        <v>555</v>
      </c>
      <c r="B550" s="18">
        <v>4584</v>
      </c>
      <c r="C550" s="24">
        <v>222</v>
      </c>
      <c r="D5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3.7749119473654623E-5</v>
      </c>
      <c r="E550" s="18">
        <v>4356</v>
      </c>
      <c r="F5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5.0792439983105106E-4</v>
      </c>
      <c r="G550" s="23">
        <v>2604</v>
      </c>
      <c r="H550" s="23">
        <v>621</v>
      </c>
      <c r="I550" s="23">
        <v>821</v>
      </c>
      <c r="J550" s="19">
        <f>SUM(Table1[[#This Row],[Estimate; Total: - Speak Spanish: - Speak English "very well"]:[Estimate; Total: - Speak Spanish: - Speak English "not well"]])</f>
        <v>4046</v>
      </c>
      <c r="K5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5.2685282242331344E-4</v>
      </c>
      <c r="L550" s="24">
        <v>310</v>
      </c>
      <c r="M5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3.3636288198333455E-4</v>
      </c>
    </row>
    <row r="551" spans="1:13" ht="15.6" x14ac:dyDescent="0.3">
      <c r="A551" s="22" t="s">
        <v>556</v>
      </c>
      <c r="B551" s="18">
        <v>1894</v>
      </c>
      <c r="C551" s="24">
        <v>90</v>
      </c>
      <c r="D5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4.6495387523165929E-5</v>
      </c>
      <c r="E551" s="18">
        <v>1804</v>
      </c>
      <c r="F5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2.4238795283045185E-4</v>
      </c>
      <c r="G551" s="23">
        <v>699</v>
      </c>
      <c r="H551" s="23">
        <v>299</v>
      </c>
      <c r="I551" s="23">
        <v>571</v>
      </c>
      <c r="J551" s="19">
        <f>SUM(Table1[[#This Row],[Estimate; Total: - Speak Spanish: - Speak English "very well"]:[Estimate; Total: - Speak Spanish: - Speak English "not well"]])</f>
        <v>1569</v>
      </c>
      <c r="K5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2.3379888733224518E-4</v>
      </c>
      <c r="L551" s="24">
        <v>235</v>
      </c>
      <c r="M5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3.202366539878405E-4</v>
      </c>
    </row>
    <row r="552" spans="1:13" ht="15.6" x14ac:dyDescent="0.3">
      <c r="A552" s="22" t="s">
        <v>557</v>
      </c>
      <c r="B552" s="18">
        <v>3200</v>
      </c>
      <c r="C552" s="24">
        <v>206</v>
      </c>
      <c r="D5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7.1734641734094278E-5</v>
      </c>
      <c r="E552" s="18">
        <v>2994</v>
      </c>
      <c r="F5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3.6257933367507967E-4</v>
      </c>
      <c r="G552" s="23">
        <v>1417</v>
      </c>
      <c r="H552" s="23">
        <v>390</v>
      </c>
      <c r="I552" s="23">
        <v>653</v>
      </c>
      <c r="J552" s="19">
        <f>SUM(Table1[[#This Row],[Estimate; Total: - Speak Spanish: - Speak English "very well"]:[Estimate; Total: - Speak Spanish: - Speak English "not well"]])</f>
        <v>2460</v>
      </c>
      <c r="K5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3.2613864116660723E-4</v>
      </c>
      <c r="L552" s="24">
        <v>534</v>
      </c>
      <c r="M5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6.9286678830593246E-4</v>
      </c>
    </row>
    <row r="553" spans="1:13" ht="15.6" x14ac:dyDescent="0.3">
      <c r="A553" s="22" t="s">
        <v>558</v>
      </c>
      <c r="B553" s="18">
        <v>3009</v>
      </c>
      <c r="C553" s="24">
        <v>52</v>
      </c>
      <c r="D5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1.8107773641616039E-5</v>
      </c>
      <c r="E553" s="18">
        <v>2957</v>
      </c>
      <c r="F5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3.9700179016598425E-4</v>
      </c>
      <c r="G553" s="23">
        <v>1127</v>
      </c>
      <c r="H553" s="23">
        <v>453</v>
      </c>
      <c r="I553" s="23">
        <v>1008</v>
      </c>
      <c r="J553" s="19">
        <f>SUM(Table1[[#This Row],[Estimate; Total: - Speak Spanish: - Speak English "very well"]:[Estimate; Total: - Speak Spanish: - Speak English "not well"]])</f>
        <v>2588</v>
      </c>
      <c r="K5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3.8541885569827174E-4</v>
      </c>
      <c r="L553" s="24">
        <v>369</v>
      </c>
      <c r="M5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5.0198601738963731E-4</v>
      </c>
    </row>
    <row r="554" spans="1:13" ht="15.6" x14ac:dyDescent="0.3">
      <c r="A554" s="22" t="s">
        <v>559</v>
      </c>
      <c r="B554" s="18">
        <v>1874</v>
      </c>
      <c r="C554" s="24">
        <v>158</v>
      </c>
      <c r="D5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6.7863002627152521E-5</v>
      </c>
      <c r="E554" s="18">
        <v>1699</v>
      </c>
      <c r="F5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2.080379672628645E-4</v>
      </c>
      <c r="G554" s="23">
        <v>748</v>
      </c>
      <c r="H554" s="23">
        <v>295</v>
      </c>
      <c r="I554" s="23">
        <v>502</v>
      </c>
      <c r="J554" s="19">
        <f>SUM(Table1[[#This Row],[Estimate; Total: - Speak Spanish: - Speak English "very well"]:[Estimate; Total: - Speak Spanish: - Speak English "not well"]])</f>
        <v>1545</v>
      </c>
      <c r="K5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2.1032223932024608E-4</v>
      </c>
      <c r="L554" s="24">
        <v>154</v>
      </c>
      <c r="M5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1.8733401375425535E-4</v>
      </c>
    </row>
    <row r="555" spans="1:13" ht="15.6" x14ac:dyDescent="0.3">
      <c r="A555" s="22" t="s">
        <v>560</v>
      </c>
      <c r="B555" s="18">
        <v>1121</v>
      </c>
      <c r="C555" s="24">
        <v>56</v>
      </c>
      <c r="D5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1.2308471139192372E-5</v>
      </c>
      <c r="E555" s="18">
        <v>1058</v>
      </c>
      <c r="F5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1.2524770948084936E-4</v>
      </c>
      <c r="G555" s="23">
        <v>446</v>
      </c>
      <c r="H555" s="23">
        <v>142</v>
      </c>
      <c r="I555" s="23">
        <v>271</v>
      </c>
      <c r="J555" s="19">
        <f>SUM(Table1[[#This Row],[Estimate; Total: - Speak Spanish: - Speak English "very well"]:[Estimate; Total: - Speak Spanish: - Speak English "not well"]])</f>
        <v>859</v>
      </c>
      <c r="K5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1.1078366297457644E-4</v>
      </c>
      <c r="L555" s="24">
        <v>199</v>
      </c>
      <c r="M5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2.5634546793064947E-4</v>
      </c>
    </row>
    <row r="556" spans="1:13" ht="15.6" x14ac:dyDescent="0.3">
      <c r="A556" s="22" t="s">
        <v>561</v>
      </c>
      <c r="B556" s="18">
        <v>2341</v>
      </c>
      <c r="C556" s="24">
        <v>176</v>
      </c>
      <c r="D5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4.2279870521043426E-5</v>
      </c>
      <c r="E556" s="18">
        <v>2165</v>
      </c>
      <c r="F5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2.362325163986872E-4</v>
      </c>
      <c r="G556" s="23">
        <v>959</v>
      </c>
      <c r="H556" s="23">
        <v>367</v>
      </c>
      <c r="I556" s="23">
        <v>653</v>
      </c>
      <c r="J556" s="19">
        <f>SUM(Table1[[#This Row],[Estimate; Total: - Speak Spanish: - Speak English "very well"]:[Estimate; Total: - Speak Spanish: - Speak English "not well"]])</f>
        <v>1979</v>
      </c>
      <c r="K5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2.4072100223372137E-4</v>
      </c>
      <c r="L556" s="24">
        <v>186</v>
      </c>
      <c r="M5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1.9555023350147264E-4</v>
      </c>
    </row>
    <row r="557" spans="1:13" ht="15.6" x14ac:dyDescent="0.3">
      <c r="A557" s="22" t="s">
        <v>562</v>
      </c>
      <c r="B557" s="18">
        <v>1524</v>
      </c>
      <c r="C557" s="24">
        <v>106</v>
      </c>
      <c r="D5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4.3333614550569199E-5</v>
      </c>
      <c r="E557" s="18">
        <v>1418</v>
      </c>
      <c r="F5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1.759774338686619E-4</v>
      </c>
      <c r="G557" s="23">
        <v>620</v>
      </c>
      <c r="H557" s="23">
        <v>246</v>
      </c>
      <c r="I557" s="23">
        <v>432</v>
      </c>
      <c r="J557" s="19">
        <f>SUM(Table1[[#This Row],[Estimate; Total: - Speak Spanish: - Speak English "very well"]:[Estimate; Total: - Speak Spanish: - Speak English "not well"]])</f>
        <v>1298</v>
      </c>
      <c r="K5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1.7919822201759115E-4</v>
      </c>
      <c r="L557" s="24">
        <v>120</v>
      </c>
      <c r="M5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1.4678518074757408E-4</v>
      </c>
    </row>
    <row r="558" spans="1:13" ht="15.6" x14ac:dyDescent="0.3">
      <c r="A558" s="22" t="s">
        <v>563</v>
      </c>
      <c r="B558" s="18">
        <v>1960</v>
      </c>
      <c r="C558" s="24">
        <v>104</v>
      </c>
      <c r="D5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1.9005620597519756E-5</v>
      </c>
      <c r="E558" s="18">
        <v>1856</v>
      </c>
      <c r="F5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2.1364323086711304E-4</v>
      </c>
      <c r="G558" s="23">
        <v>746</v>
      </c>
      <c r="H558" s="23">
        <v>348</v>
      </c>
      <c r="I558" s="23">
        <v>437</v>
      </c>
      <c r="J558" s="19">
        <f>SUM(Table1[[#This Row],[Estimate; Total: - Speak Spanish: - Speak English "very well"]:[Estimate; Total: - Speak Spanish: - Speak English "not well"]])</f>
        <v>1531</v>
      </c>
      <c r="K5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1.9198256020528694E-4</v>
      </c>
      <c r="L558" s="24">
        <v>325</v>
      </c>
      <c r="M5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4.0996902178967476E-4</v>
      </c>
    </row>
    <row r="559" spans="1:13" ht="15.6" x14ac:dyDescent="0.3">
      <c r="A559" s="22" t="s">
        <v>564</v>
      </c>
      <c r="B559" s="18">
        <v>1273</v>
      </c>
      <c r="C559" s="24">
        <v>68</v>
      </c>
      <c r="D5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1.3309102844836736E-5</v>
      </c>
      <c r="E559" s="18">
        <v>1205</v>
      </c>
      <c r="F5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1.1276902192486029E-4</v>
      </c>
      <c r="G559" s="23">
        <v>608</v>
      </c>
      <c r="H559" s="23">
        <v>237</v>
      </c>
      <c r="I559" s="23">
        <v>291</v>
      </c>
      <c r="J559" s="19">
        <f>SUM(Table1[[#This Row],[Estimate; Total: - Speak Spanish: - Speak English "very well"]:[Estimate; Total: - Speak Spanish: - Speak English "not well"]])</f>
        <v>1136</v>
      </c>
      <c r="K5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1.2058695240033842E-4</v>
      </c>
      <c r="L559" s="24">
        <v>69</v>
      </c>
      <c r="M5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4.1909656213676566E-5</v>
      </c>
    </row>
    <row r="560" spans="1:13" ht="15.6" x14ac:dyDescent="0.3">
      <c r="A560" s="22" t="s">
        <v>565</v>
      </c>
      <c r="B560" s="18">
        <v>3270</v>
      </c>
      <c r="C560" s="24">
        <v>51</v>
      </c>
      <c r="D5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1.3064202062411849E-5</v>
      </c>
      <c r="E560" s="18">
        <v>3210</v>
      </c>
      <c r="F5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4.0154507227740379E-4</v>
      </c>
      <c r="G560" s="23">
        <v>1127</v>
      </c>
      <c r="H560" s="23">
        <v>406</v>
      </c>
      <c r="I560" s="23">
        <v>1342</v>
      </c>
      <c r="J560" s="19">
        <f>SUM(Table1[[#This Row],[Estimate; Total: - Speak Spanish: - Speak English "very well"]:[Estimate; Total: - Speak Spanish: - Speak English "not well"]])</f>
        <v>2875</v>
      </c>
      <c r="K5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3.990747911340802E-4</v>
      </c>
      <c r="L560" s="24">
        <v>335</v>
      </c>
      <c r="M5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4.2393495608274709E-4</v>
      </c>
    </row>
    <row r="561" spans="1:13" ht="15.6" x14ac:dyDescent="0.3">
      <c r="A561" s="22" t="s">
        <v>566</v>
      </c>
      <c r="B561" s="18">
        <v>1978</v>
      </c>
      <c r="C561" s="24">
        <v>79</v>
      </c>
      <c r="D5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6.1393727606195888E-6</v>
      </c>
      <c r="E561" s="18">
        <v>1899</v>
      </c>
      <c r="F5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2.0959285295465155E-4</v>
      </c>
      <c r="G561" s="23">
        <v>644</v>
      </c>
      <c r="H561" s="23">
        <v>187</v>
      </c>
      <c r="I561" s="23">
        <v>638</v>
      </c>
      <c r="J561" s="19">
        <f>SUM(Table1[[#This Row],[Estimate; Total: - Speak Spanish: - Speak English "very well"]:[Estimate; Total: - Speak Spanish: - Speak English "not well"]])</f>
        <v>1469</v>
      </c>
      <c r="K5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1.7241147984329658E-4</v>
      </c>
      <c r="L561" s="24">
        <v>430</v>
      </c>
      <c r="M5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5.4659361334838538E-4</v>
      </c>
    </row>
    <row r="562" spans="1:13" ht="15.6" x14ac:dyDescent="0.3">
      <c r="A562" s="22" t="s">
        <v>567</v>
      </c>
      <c r="B562" s="18">
        <v>1542</v>
      </c>
      <c r="C562" s="24">
        <v>74</v>
      </c>
      <c r="D5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3.3823827158812023E-5</v>
      </c>
      <c r="E562" s="18">
        <v>1468</v>
      </c>
      <c r="F5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1.2512167210056976E-4</v>
      </c>
      <c r="G562" s="23">
        <v>517</v>
      </c>
      <c r="H562" s="23">
        <v>179</v>
      </c>
      <c r="I562" s="23">
        <v>585</v>
      </c>
      <c r="J562" s="19">
        <f>SUM(Table1[[#This Row],[Estimate; Total: - Speak Spanish: - Speak English "very well"]:[Estimate; Total: - Speak Spanish: - Speak English "not well"]])</f>
        <v>1281</v>
      </c>
      <c r="K5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1.1878422192000652E-4</v>
      </c>
      <c r="L562" s="24">
        <v>187</v>
      </c>
      <c r="M5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1.8256241059645318E-4</v>
      </c>
    </row>
    <row r="563" spans="1:13" ht="15.6" x14ac:dyDescent="0.3">
      <c r="A563" s="22" t="s">
        <v>568</v>
      </c>
      <c r="B563" s="18">
        <v>2250</v>
      </c>
      <c r="C563" s="24">
        <v>83</v>
      </c>
      <c r="D5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4.7653906693453146E-5</v>
      </c>
      <c r="E563" s="18">
        <v>2150</v>
      </c>
      <c r="F5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2.9579838453038909E-4</v>
      </c>
      <c r="G563" s="23">
        <v>549</v>
      </c>
      <c r="H563" s="23">
        <v>214</v>
      </c>
      <c r="I563" s="23">
        <v>857</v>
      </c>
      <c r="J563" s="19">
        <f>SUM(Table1[[#This Row],[Estimate; Total: - Speak Spanish: - Speak English "very well"]:[Estimate; Total: - Speak Spanish: - Speak English "not well"]])</f>
        <v>1620</v>
      </c>
      <c r="K5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2.4705145400625493E-4</v>
      </c>
      <c r="L563" s="24">
        <v>530</v>
      </c>
      <c r="M5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7.3762587175884697E-4</v>
      </c>
    </row>
    <row r="564" spans="1:13" ht="15.6" x14ac:dyDescent="0.3">
      <c r="A564" s="22" t="s">
        <v>569</v>
      </c>
      <c r="B564" s="18">
        <v>3036</v>
      </c>
      <c r="C564" s="24">
        <v>181</v>
      </c>
      <c r="D5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6.3799575061667275E-5</v>
      </c>
      <c r="E564" s="18">
        <v>2766</v>
      </c>
      <c r="F5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3.3813075909368598E-4</v>
      </c>
      <c r="G564" s="23">
        <v>782</v>
      </c>
      <c r="H564" s="23">
        <v>174</v>
      </c>
      <c r="I564" s="23">
        <v>1119</v>
      </c>
      <c r="J564" s="19">
        <f>SUM(Table1[[#This Row],[Estimate; Total: - Speak Spanish: - Speak English "very well"]:[Estimate; Total: - Speak Spanish: - Speak English "not well"]])</f>
        <v>2075</v>
      </c>
      <c r="K5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2.7400755401562666E-4</v>
      </c>
      <c r="L564" s="24">
        <v>691</v>
      </c>
      <c r="M5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9.1932416487433154E-4</v>
      </c>
    </row>
    <row r="565" spans="1:13" ht="15.6" x14ac:dyDescent="0.3">
      <c r="A565" s="22" t="s">
        <v>570</v>
      </c>
      <c r="B565" s="18">
        <v>2873</v>
      </c>
      <c r="C565" s="24">
        <v>34</v>
      </c>
      <c r="D5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6.7024066023135805E-6</v>
      </c>
      <c r="E565" s="18">
        <v>2839</v>
      </c>
      <c r="F5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3.8011256818517924E-4</v>
      </c>
      <c r="G565" s="23">
        <v>800</v>
      </c>
      <c r="H565" s="23">
        <v>458</v>
      </c>
      <c r="I565" s="23">
        <v>938</v>
      </c>
      <c r="J565" s="19">
        <f>SUM(Table1[[#This Row],[Estimate; Total: - Speak Spanish: - Speak English "very well"]:[Estimate; Total: - Speak Spanish: - Speak English "not well"]])</f>
        <v>2196</v>
      </c>
      <c r="K5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3.2450322585590962E-4</v>
      </c>
      <c r="L565" s="24">
        <v>643</v>
      </c>
      <c r="M5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8.8413888786502198E-4</v>
      </c>
    </row>
    <row r="566" spans="1:13" ht="15.6" x14ac:dyDescent="0.3">
      <c r="A566" s="22" t="s">
        <v>571</v>
      </c>
      <c r="B566" s="18">
        <v>3472</v>
      </c>
      <c r="C566" s="24">
        <v>104</v>
      </c>
      <c r="D5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3.6729276438029457E-5</v>
      </c>
      <c r="E566" s="18">
        <v>3368</v>
      </c>
      <c r="F5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4.411952354612118E-4</v>
      </c>
      <c r="G566" s="23">
        <v>759</v>
      </c>
      <c r="H566" s="23">
        <v>492</v>
      </c>
      <c r="I566" s="23">
        <v>1614</v>
      </c>
      <c r="J566" s="19">
        <f>SUM(Table1[[#This Row],[Estimate; Total: - Speak Spanish: - Speak English "very well"]:[Estimate; Total: - Speak Spanish: - Speak English "not well"]])</f>
        <v>2865</v>
      </c>
      <c r="K5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4.1525758216113162E-4</v>
      </c>
      <c r="L566" s="24">
        <v>503</v>
      </c>
      <c r="M5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6.7628630804687209E-4</v>
      </c>
    </row>
    <row r="567" spans="1:13" ht="15.6" x14ac:dyDescent="0.3">
      <c r="A567" s="22" t="s">
        <v>572</v>
      </c>
      <c r="B567" s="18">
        <v>3153</v>
      </c>
      <c r="C567" s="24">
        <v>82</v>
      </c>
      <c r="D5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4.3709576193686538E-5</v>
      </c>
      <c r="E567" s="18">
        <v>3015</v>
      </c>
      <c r="F5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4.1249983396061783E-4</v>
      </c>
      <c r="G567" s="23">
        <v>1048</v>
      </c>
      <c r="H567" s="23">
        <v>731</v>
      </c>
      <c r="I567" s="23">
        <v>820</v>
      </c>
      <c r="J567" s="19">
        <f>SUM(Table1[[#This Row],[Estimate; Total: - Speak Spanish: - Speak English "very well"]:[Estimate; Total: - Speak Spanish: - Speak English "not well"]])</f>
        <v>2599</v>
      </c>
      <c r="K5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3.9456287973763788E-4</v>
      </c>
      <c r="L567" s="24">
        <v>416</v>
      </c>
      <c r="M5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5.7507498131163933E-4</v>
      </c>
    </row>
    <row r="568" spans="1:13" ht="15.6" x14ac:dyDescent="0.3">
      <c r="A568" s="22" t="s">
        <v>573</v>
      </c>
      <c r="B568" s="18">
        <v>1829</v>
      </c>
      <c r="C568" s="24">
        <v>87</v>
      </c>
      <c r="D5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2.1819167153931554E-5</v>
      </c>
      <c r="E568" s="18">
        <v>1742</v>
      </c>
      <c r="F5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2.1092293294016774E-4</v>
      </c>
      <c r="G568" s="23">
        <v>591</v>
      </c>
      <c r="H568" s="23">
        <v>367</v>
      </c>
      <c r="I568" s="23">
        <v>606</v>
      </c>
      <c r="J568" s="19">
        <f>SUM(Table1[[#This Row],[Estimate; Total: - Speak Spanish: - Speak English "very well"]:[Estimate; Total: - Speak Spanish: - Speak English "not well"]])</f>
        <v>1564</v>
      </c>
      <c r="K5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2.1016750753703251E-4</v>
      </c>
      <c r="L568" s="24">
        <v>178</v>
      </c>
      <c r="M5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2.1776988112884467E-4</v>
      </c>
    </row>
    <row r="569" spans="1:13" ht="15.6" x14ac:dyDescent="0.3">
      <c r="A569" s="22" t="s">
        <v>574</v>
      </c>
      <c r="B569" s="18">
        <v>1183</v>
      </c>
      <c r="C569" s="24">
        <v>16</v>
      </c>
      <c r="D5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1.4983144666724947E-4</v>
      </c>
      <c r="E569" s="18">
        <v>1167</v>
      </c>
      <c r="F5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2.4379459773693447E-6</v>
      </c>
      <c r="G569" s="23">
        <v>327</v>
      </c>
      <c r="H569" s="23">
        <v>281</v>
      </c>
      <c r="I569" s="23">
        <v>351</v>
      </c>
      <c r="J569" s="19">
        <f>SUM(Table1[[#This Row],[Estimate; Total: - Speak Spanish: - Speak English "very well"]:[Estimate; Total: - Speak Spanish: - Speak English "not well"]])</f>
        <v>959</v>
      </c>
      <c r="K5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1.1743966953937967E-5</v>
      </c>
      <c r="L569" s="24">
        <v>208</v>
      </c>
      <c r="M5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1.3097853073131731E-4</v>
      </c>
    </row>
    <row r="570" spans="1:13" ht="15.6" x14ac:dyDescent="0.3">
      <c r="A570" s="22" t="s">
        <v>575</v>
      </c>
      <c r="B570" s="18">
        <v>2535</v>
      </c>
      <c r="C570" s="24">
        <v>177</v>
      </c>
      <c r="D5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3.3506624171373916E-6</v>
      </c>
      <c r="E570" s="18">
        <v>2358</v>
      </c>
      <c r="F5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2.1678053751285047E-4</v>
      </c>
      <c r="G570" s="23">
        <v>913</v>
      </c>
      <c r="H570" s="23">
        <v>575</v>
      </c>
      <c r="I570" s="23">
        <v>609</v>
      </c>
      <c r="J570" s="19">
        <f>SUM(Table1[[#This Row],[Estimate; Total: - Speak Spanish: - Speak English "very well"]:[Estimate; Total: - Speak Spanish: - Speak English "not well"]])</f>
        <v>2097</v>
      </c>
      <c r="K5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2.1266758310076468E-4</v>
      </c>
      <c r="L570" s="24">
        <v>261</v>
      </c>
      <c r="M5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2.540591167677508E-4</v>
      </c>
    </row>
    <row r="571" spans="1:13" ht="15.6" x14ac:dyDescent="0.3">
      <c r="A571" s="22" t="s">
        <v>576</v>
      </c>
      <c r="B571" s="18">
        <v>2644</v>
      </c>
      <c r="C571" s="24">
        <v>23</v>
      </c>
      <c r="D5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2.2814541715589712E-5</v>
      </c>
      <c r="E571" s="18">
        <v>2548</v>
      </c>
      <c r="F5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3.1686799018340578E-4</v>
      </c>
      <c r="G571" s="23">
        <v>924</v>
      </c>
      <c r="H571" s="23">
        <v>343</v>
      </c>
      <c r="I571" s="23">
        <v>950</v>
      </c>
      <c r="J571" s="19">
        <f>SUM(Table1[[#This Row],[Estimate; Total: - Speak Spanish: - Speak English "very well"]:[Estimate; Total: - Speak Spanish: - Speak English "not well"]])</f>
        <v>2217</v>
      </c>
      <c r="K5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3.048780945756885E-4</v>
      </c>
      <c r="L571" s="24">
        <v>331</v>
      </c>
      <c r="M5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4.2554079053268155E-4</v>
      </c>
    </row>
    <row r="572" spans="1:13" ht="15.6" x14ac:dyDescent="0.3">
      <c r="A572" s="22" t="s">
        <v>577</v>
      </c>
      <c r="B572" s="18">
        <v>3163</v>
      </c>
      <c r="C572" s="24">
        <v>51</v>
      </c>
      <c r="D5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6.9712349746860758E-6</v>
      </c>
      <c r="E572" s="18">
        <v>3112</v>
      </c>
      <c r="F5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4.0798052374713947E-4</v>
      </c>
      <c r="G572" s="23">
        <v>751</v>
      </c>
      <c r="H572" s="23">
        <v>261</v>
      </c>
      <c r="I572" s="23">
        <v>1480</v>
      </c>
      <c r="J572" s="19">
        <f>SUM(Table1[[#This Row],[Estimate; Total: - Speak Spanish: - Speak English "very well"]:[Estimate; Total: - Speak Spanish: - Speak English "not well"]])</f>
        <v>2492</v>
      </c>
      <c r="K5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3.6009510581572587E-4</v>
      </c>
      <c r="L572" s="24">
        <v>620</v>
      </c>
      <c r="M5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8.4199952047240667E-4</v>
      </c>
    </row>
    <row r="573" spans="1:13" ht="15.6" x14ac:dyDescent="0.3">
      <c r="A573" s="22" t="s">
        <v>578</v>
      </c>
      <c r="B573" s="18">
        <v>2152</v>
      </c>
      <c r="C573" s="24">
        <v>85</v>
      </c>
      <c r="D5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2.1147355940585524E-6</v>
      </c>
      <c r="E573" s="18">
        <v>2046</v>
      </c>
      <c r="F5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2.346163936988714E-4</v>
      </c>
      <c r="G573" s="23">
        <v>684</v>
      </c>
      <c r="H573" s="23">
        <v>218</v>
      </c>
      <c r="I573" s="23">
        <v>722</v>
      </c>
      <c r="J573" s="19">
        <f>SUM(Table1[[#This Row],[Estimate; Total: - Speak Spanish: - Speak English "very well"]:[Estimate; Total: - Speak Spanish: - Speak English "not well"]])</f>
        <v>1624</v>
      </c>
      <c r="K5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2.0091844684507642E-4</v>
      </c>
      <c r="L573" s="24">
        <v>422</v>
      </c>
      <c r="M5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5.4004442830710392E-4</v>
      </c>
    </row>
    <row r="574" spans="1:13" ht="15.6" x14ac:dyDescent="0.3">
      <c r="A574" s="22" t="s">
        <v>579</v>
      </c>
      <c r="B574" s="18">
        <v>1727</v>
      </c>
      <c r="C574" s="24">
        <v>78</v>
      </c>
      <c r="D5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3.4867597784384794E-5</v>
      </c>
      <c r="E574" s="18">
        <v>1633</v>
      </c>
      <c r="F5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2.142906679532563E-4</v>
      </c>
      <c r="G574" s="23">
        <v>535</v>
      </c>
      <c r="H574" s="23">
        <v>225</v>
      </c>
      <c r="I574" s="23">
        <v>585</v>
      </c>
      <c r="J574" s="19">
        <f>SUM(Table1[[#This Row],[Estimate; Total: - Speak Spanish: - Speak English "very well"]:[Estimate; Total: - Speak Spanish: - Speak English "not well"]])</f>
        <v>1345</v>
      </c>
      <c r="K5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1.9491681769500188E-4</v>
      </c>
      <c r="L574" s="24">
        <v>288</v>
      </c>
      <c r="M5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3.8988940792534615E-4</v>
      </c>
    </row>
    <row r="575" spans="1:13" ht="15.6" x14ac:dyDescent="0.3">
      <c r="A575" s="22" t="s">
        <v>580</v>
      </c>
      <c r="B575" s="18">
        <v>1977</v>
      </c>
      <c r="C575" s="24">
        <v>79</v>
      </c>
      <c r="D5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4.0609980325942233E-5</v>
      </c>
      <c r="E575" s="18">
        <v>1898</v>
      </c>
      <c r="F5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2.5620343067828116E-4</v>
      </c>
      <c r="G575" s="23">
        <v>637</v>
      </c>
      <c r="H575" s="23">
        <v>350</v>
      </c>
      <c r="I575" s="23">
        <v>595</v>
      </c>
      <c r="J575" s="19">
        <f>SUM(Table1[[#This Row],[Estimate; Total: - Speak Spanish: - Speak English "very well"]:[Estimate; Total: - Speak Spanish: - Speak English "not well"]])</f>
        <v>1582</v>
      </c>
      <c r="K5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2.3657260532193702E-4</v>
      </c>
      <c r="L575" s="24">
        <v>316</v>
      </c>
      <c r="M5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4.3413131549392253E-4</v>
      </c>
    </row>
    <row r="576" spans="1:13" ht="15.6" x14ac:dyDescent="0.3">
      <c r="A576" s="22" t="s">
        <v>581</v>
      </c>
      <c r="B576" s="18">
        <v>1867</v>
      </c>
      <c r="C576" s="24">
        <v>58</v>
      </c>
      <c r="D5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1.9103148203274194E-5</v>
      </c>
      <c r="E576" s="18">
        <v>1777</v>
      </c>
      <c r="F5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1.9240539409951619E-4</v>
      </c>
      <c r="G576" s="23">
        <v>585</v>
      </c>
      <c r="H576" s="23">
        <v>194</v>
      </c>
      <c r="I576" s="23">
        <v>646</v>
      </c>
      <c r="J576" s="19">
        <f>SUM(Table1[[#This Row],[Estimate; Total: - Speak Spanish: - Speak English "very well"]:[Estimate; Total: - Speak Spanish: - Speak English "not well"]])</f>
        <v>1425</v>
      </c>
      <c r="K5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1.6537481008668147E-4</v>
      </c>
      <c r="L576" s="24">
        <v>352</v>
      </c>
      <c r="M5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4.3740246128502242E-4</v>
      </c>
    </row>
    <row r="577" spans="1:13" ht="15.6" x14ac:dyDescent="0.3">
      <c r="A577" s="22" t="s">
        <v>582</v>
      </c>
      <c r="B577" s="18">
        <v>2352</v>
      </c>
      <c r="C577" s="24">
        <v>91</v>
      </c>
      <c r="D5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5.2751499219520754E-5</v>
      </c>
      <c r="E577" s="18">
        <v>2261</v>
      </c>
      <c r="F5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3.1145931439326954E-4</v>
      </c>
      <c r="G577" s="23">
        <v>962</v>
      </c>
      <c r="H577" s="23">
        <v>396</v>
      </c>
      <c r="I577" s="23">
        <v>667</v>
      </c>
      <c r="J577" s="19">
        <f>SUM(Table1[[#This Row],[Estimate; Total: - Speak Spanish: - Speak English "very well"]:[Estimate; Total: - Speak Spanish: - Speak English "not well"]])</f>
        <v>2025</v>
      </c>
      <c r="K5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3.0971334352871408E-4</v>
      </c>
      <c r="L577" s="24">
        <v>236</v>
      </c>
      <c r="M5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3.2728426811991896E-4</v>
      </c>
    </row>
    <row r="578" spans="1:13" ht="15.6" x14ac:dyDescent="0.3">
      <c r="A578" s="22" t="s">
        <v>583</v>
      </c>
      <c r="B578" s="18">
        <v>2578</v>
      </c>
      <c r="C578" s="24">
        <v>35</v>
      </c>
      <c r="D5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9.6192787924854207E-6</v>
      </c>
      <c r="E578" s="18">
        <v>2536</v>
      </c>
      <c r="F5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3.4037541441329027E-4</v>
      </c>
      <c r="G578" s="23">
        <v>898</v>
      </c>
      <c r="H578" s="23">
        <v>486</v>
      </c>
      <c r="I578" s="23">
        <v>827</v>
      </c>
      <c r="J578" s="19">
        <f>SUM(Table1[[#This Row],[Estimate; Total: - Speak Spanish: - Speak English "very well"]:[Estimate; Total: - Speak Spanish: - Speak English "not well"]])</f>
        <v>2211</v>
      </c>
      <c r="K5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3.2912630427268529E-4</v>
      </c>
      <c r="L578" s="24">
        <v>325</v>
      </c>
      <c r="M5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4.4233395854190985E-4</v>
      </c>
    </row>
    <row r="579" spans="1:13" ht="15.6" x14ac:dyDescent="0.3">
      <c r="A579" s="22" t="s">
        <v>584</v>
      </c>
      <c r="B579" s="18">
        <v>284</v>
      </c>
      <c r="C579" s="24">
        <v>172</v>
      </c>
      <c r="D5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4.2634970143191577E-4</v>
      </c>
      <c r="E579" s="18">
        <v>112</v>
      </c>
      <c r="F5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5.148825116798835E-4</v>
      </c>
      <c r="G579" s="23">
        <v>86</v>
      </c>
      <c r="H579" s="23">
        <v>23</v>
      </c>
      <c r="I579" s="23">
        <v>3</v>
      </c>
      <c r="J579" s="19">
        <f>SUM(Table1[[#This Row],[Estimate; Total: - Speak Spanish: - Speak English "very well"]:[Estimate; Total: - Speak Spanish: - Speak English "not well"]])</f>
        <v>112</v>
      </c>
      <c r="K5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5.1316766641756482E-4</v>
      </c>
      <c r="L579" s="24">
        <v>0</v>
      </c>
      <c r="M5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5.3042535232829756E-4</v>
      </c>
    </row>
    <row r="580" spans="1:13" ht="15.6" x14ac:dyDescent="0.3">
      <c r="A580" s="22" t="s">
        <v>585</v>
      </c>
      <c r="B580" s="18">
        <v>1250</v>
      </c>
      <c r="C580" s="24">
        <v>66</v>
      </c>
      <c r="D5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7.7964835449480729E-5</v>
      </c>
      <c r="E580" s="18">
        <v>1170</v>
      </c>
      <c r="F5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4.4466333604754123E-5</v>
      </c>
      <c r="G580" s="23">
        <v>560</v>
      </c>
      <c r="H580" s="23">
        <v>185</v>
      </c>
      <c r="I580" s="23">
        <v>293</v>
      </c>
      <c r="J580" s="19">
        <f>SUM(Table1[[#This Row],[Estimate; Total: - Speak Spanish: - Speak English "very well"]:[Estimate; Total: - Speak Spanish: - Speak English "not well"]])</f>
        <v>1038</v>
      </c>
      <c r="K5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4.2040926610970459E-5</v>
      </c>
      <c r="L580" s="24">
        <v>132</v>
      </c>
      <c r="M5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6.6449491642555524E-5</v>
      </c>
    </row>
    <row r="581" spans="1:13" ht="15.6" x14ac:dyDescent="0.3">
      <c r="A581" s="22" t="s">
        <v>586</v>
      </c>
      <c r="B581" s="18">
        <v>983</v>
      </c>
      <c r="C581" s="24">
        <v>115</v>
      </c>
      <c r="D5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2.2836111175553914E-5</v>
      </c>
      <c r="E581" s="18">
        <v>852</v>
      </c>
      <c r="F5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7.1487256131730424E-5</v>
      </c>
      <c r="G581" s="23">
        <v>509</v>
      </c>
      <c r="H581" s="23">
        <v>190</v>
      </c>
      <c r="I581" s="23">
        <v>133</v>
      </c>
      <c r="J581" s="19">
        <f>SUM(Table1[[#This Row],[Estimate; Total: - Speak Spanish: - Speak English "very well"]:[Estimate; Total: - Speak Spanish: - Speak English "not well"]])</f>
        <v>832</v>
      </c>
      <c r="K5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8.1450599393167344E-5</v>
      </c>
      <c r="L581" s="24">
        <v>20</v>
      </c>
      <c r="M5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1.8817484500417145E-5</v>
      </c>
    </row>
    <row r="582" spans="1:13" ht="15.6" x14ac:dyDescent="0.3">
      <c r="A582" s="22" t="s">
        <v>587</v>
      </c>
      <c r="B582" s="18">
        <v>1245</v>
      </c>
      <c r="C582" s="24">
        <v>45</v>
      </c>
      <c r="D5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8.1424621528383744E-5</v>
      </c>
      <c r="E582" s="18">
        <v>1200</v>
      </c>
      <c r="F5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5.7876719279075075E-5</v>
      </c>
      <c r="G582" s="23">
        <v>414</v>
      </c>
      <c r="H582" s="23">
        <v>192</v>
      </c>
      <c r="I582" s="23">
        <v>442</v>
      </c>
      <c r="J582" s="19">
        <f>SUM(Table1[[#This Row],[Estimate; Total: - Speak Spanish: - Speak English "very well"]:[Estimate; Total: - Speak Spanish: - Speak English "not well"]])</f>
        <v>1048</v>
      </c>
      <c r="K5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5.282891621078163E-5</v>
      </c>
      <c r="L582" s="24">
        <v>152</v>
      </c>
      <c r="M5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1.0362848501505311E-4</v>
      </c>
    </row>
    <row r="583" spans="1:13" ht="15.6" x14ac:dyDescent="0.3">
      <c r="A583" s="22" t="s">
        <v>588</v>
      </c>
      <c r="B583" s="18">
        <v>2089</v>
      </c>
      <c r="C583" s="24">
        <v>103</v>
      </c>
      <c r="D5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2.7904518967687715E-5</v>
      </c>
      <c r="E583" s="18">
        <v>1986</v>
      </c>
      <c r="F5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2.4118801741205946E-4</v>
      </c>
      <c r="G583" s="23">
        <v>614</v>
      </c>
      <c r="H583" s="23">
        <v>449</v>
      </c>
      <c r="I583" s="23">
        <v>700</v>
      </c>
      <c r="J583" s="19">
        <f>SUM(Table1[[#This Row],[Estimate; Total: - Speak Spanish: - Speak English "very well"]:[Estimate; Total: - Speak Spanish: - Speak English "not well"]])</f>
        <v>1763</v>
      </c>
      <c r="K5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2.3723461324127066E-4</v>
      </c>
      <c r="L583" s="24">
        <v>223</v>
      </c>
      <c r="M5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2.7702048136408851E-4</v>
      </c>
    </row>
    <row r="584" spans="1:13" ht="15.6" x14ac:dyDescent="0.3">
      <c r="A584" s="22" t="s">
        <v>589</v>
      </c>
      <c r="B584" s="18">
        <v>1538</v>
      </c>
      <c r="C584" s="24">
        <v>118</v>
      </c>
      <c r="D5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3.0045540281677281E-5</v>
      </c>
      <c r="E584" s="18">
        <v>1420</v>
      </c>
      <c r="F5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1.5570581840263113E-4</v>
      </c>
      <c r="G584" s="23">
        <v>487</v>
      </c>
      <c r="H584" s="23">
        <v>324</v>
      </c>
      <c r="I584" s="23">
        <v>453</v>
      </c>
      <c r="J584" s="19">
        <f>SUM(Table1[[#This Row],[Estimate; Total: - Speak Spanish: - Speak English "very well"]:[Estimate; Total: - Speak Spanish: - Speak English "not well"]])</f>
        <v>1264</v>
      </c>
      <c r="K5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1.5341011545993768E-4</v>
      </c>
      <c r="L584" s="24">
        <v>156</v>
      </c>
      <c r="M5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1.7651337801073916E-4</v>
      </c>
    </row>
    <row r="585" spans="1:13" ht="15.6" x14ac:dyDescent="0.3">
      <c r="A585" s="22" t="s">
        <v>590</v>
      </c>
      <c r="B585" s="18">
        <v>2686</v>
      </c>
      <c r="C585" s="24">
        <v>59</v>
      </c>
      <c r="D5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1.7719848203524898E-5</v>
      </c>
      <c r="E585" s="18">
        <v>2627</v>
      </c>
      <c r="F5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3.4658235800515944E-4</v>
      </c>
      <c r="G585" s="23">
        <v>966</v>
      </c>
      <c r="H585" s="23">
        <v>432</v>
      </c>
      <c r="I585" s="23">
        <v>965</v>
      </c>
      <c r="J585" s="19">
        <f>SUM(Table1[[#This Row],[Estimate; Total: - Speak Spanish: - Speak English "very well"]:[Estimate; Total: - Speak Spanish: - Speak English "not well"]])</f>
        <v>2363</v>
      </c>
      <c r="K5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3.4612583500228392E-4</v>
      </c>
      <c r="L585" s="24">
        <v>264</v>
      </c>
      <c r="M5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3.5072014491920132E-4</v>
      </c>
    </row>
    <row r="586" spans="1:13" ht="15.6" x14ac:dyDescent="0.3">
      <c r="A586" s="22" t="s">
        <v>591</v>
      </c>
      <c r="B586" s="18">
        <v>2071</v>
      </c>
      <c r="C586" s="24">
        <v>178</v>
      </c>
      <c r="D5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6.069997919392297E-5</v>
      </c>
      <c r="E586" s="18">
        <v>1893</v>
      </c>
      <c r="F5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2.1569554436682263E-4</v>
      </c>
      <c r="G586" s="23">
        <v>839</v>
      </c>
      <c r="H586" s="23">
        <v>346</v>
      </c>
      <c r="I586" s="23">
        <v>493</v>
      </c>
      <c r="J586" s="19">
        <f>SUM(Table1[[#This Row],[Estimate; Total: - Speak Spanish: - Speak English "very well"]:[Estimate; Total: - Speak Spanish: - Speak English "not well"]])</f>
        <v>1678</v>
      </c>
      <c r="K5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2.115508980343394E-4</v>
      </c>
      <c r="L586" s="24">
        <v>215</v>
      </c>
      <c r="M5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2.5326136963709476E-4</v>
      </c>
    </row>
    <row r="587" spans="1:13" ht="15.6" x14ac:dyDescent="0.3">
      <c r="A587" s="22" t="s">
        <v>592</v>
      </c>
      <c r="B587" s="18">
        <v>902</v>
      </c>
      <c r="C587" s="24">
        <v>168</v>
      </c>
      <c r="D5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5.8245173341668502E-5</v>
      </c>
      <c r="E587" s="18">
        <v>734</v>
      </c>
      <c r="F5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5.8451002811905819E-5</v>
      </c>
      <c r="G587" s="23">
        <v>384</v>
      </c>
      <c r="H587" s="23">
        <v>47</v>
      </c>
      <c r="I587" s="23">
        <v>194</v>
      </c>
      <c r="J587" s="19">
        <f>SUM(Table1[[#This Row],[Estimate; Total: - Speak Spanish: - Speak English "very well"]:[Estimate; Total: - Speak Spanish: - Speak English "not well"]])</f>
        <v>625</v>
      </c>
      <c r="K5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5.2893937260763856E-5</v>
      </c>
      <c r="L587" s="24">
        <v>109</v>
      </c>
      <c r="M5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1.0881857021410964E-4</v>
      </c>
    </row>
    <row r="588" spans="1:13" ht="15.6" x14ac:dyDescent="0.3">
      <c r="A588" s="22" t="s">
        <v>593</v>
      </c>
      <c r="B588" s="18">
        <v>1410</v>
      </c>
      <c r="C588" s="24">
        <v>92</v>
      </c>
      <c r="D5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2.3189053851705645E-5</v>
      </c>
      <c r="E588" s="18">
        <v>1318</v>
      </c>
      <c r="F5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1.0404850308333087E-4</v>
      </c>
      <c r="G588" s="23">
        <v>593</v>
      </c>
      <c r="H588" s="23">
        <v>216</v>
      </c>
      <c r="I588" s="23">
        <v>358</v>
      </c>
      <c r="J588" s="19">
        <f>SUM(Table1[[#This Row],[Estimate; Total: - Speak Spanish: - Speak English "very well"]:[Estimate; Total: - Speak Spanish: - Speak English "not well"]])</f>
        <v>1167</v>
      </c>
      <c r="K5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1.0096149846918339E-4</v>
      </c>
      <c r="L588" s="24">
        <v>151</v>
      </c>
      <c r="M5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1.3202818256399405E-4</v>
      </c>
    </row>
    <row r="589" spans="1:13" ht="15.6" x14ac:dyDescent="0.3">
      <c r="A589" s="22" t="s">
        <v>594</v>
      </c>
      <c r="B589" s="18">
        <v>808</v>
      </c>
      <c r="C589" s="24">
        <v>101</v>
      </c>
      <c r="D5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2.3710558400793553E-4</v>
      </c>
      <c r="E589" s="18">
        <v>707</v>
      </c>
      <c r="F5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2.0010559276676724E-4</v>
      </c>
      <c r="G589" s="23">
        <v>370</v>
      </c>
      <c r="H589" s="23">
        <v>153</v>
      </c>
      <c r="I589" s="23">
        <v>118</v>
      </c>
      <c r="J589" s="19">
        <f>SUM(Table1[[#This Row],[Estimate; Total: - Speak Spanish: - Speak English "very well"]:[Estimate; Total: - Speak Spanish: - Speak English "not well"]])</f>
        <v>641</v>
      </c>
      <c r="K5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1.994503398172047E-4</v>
      </c>
      <c r="L589" s="24">
        <v>66</v>
      </c>
      <c r="M5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2.0604460802560324E-4</v>
      </c>
    </row>
    <row r="590" spans="1:13" ht="15.6" x14ac:dyDescent="0.3">
      <c r="A590" s="22" t="s">
        <v>595</v>
      </c>
      <c r="B590" s="18">
        <v>104</v>
      </c>
      <c r="C590" s="24">
        <v>29</v>
      </c>
      <c r="D5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1.5429476346579966E-4</v>
      </c>
      <c r="E590" s="18">
        <v>75</v>
      </c>
      <c r="F5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1.6143425005980439E-4</v>
      </c>
      <c r="G590" s="23">
        <v>36</v>
      </c>
      <c r="H590" s="23">
        <v>11</v>
      </c>
      <c r="I590" s="23">
        <v>18</v>
      </c>
      <c r="J590" s="19">
        <f>SUM(Table1[[#This Row],[Estimate; Total: - Speak Spanish: - Speak English "very well"]:[Estimate; Total: - Speak Spanish: - Speak English "not well"]])</f>
        <v>65</v>
      </c>
      <c r="K5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1.6182678099224565E-4</v>
      </c>
      <c r="L590" s="24">
        <v>10</v>
      </c>
      <c r="M5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1.5787646798665216E-4</v>
      </c>
    </row>
    <row r="591" spans="1:13" ht="15.6" x14ac:dyDescent="0.3">
      <c r="A591" s="22" t="s">
        <v>596</v>
      </c>
      <c r="B591" s="18">
        <v>2000</v>
      </c>
      <c r="C591" s="24">
        <v>226</v>
      </c>
      <c r="D5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7.6644253438603227E-5</v>
      </c>
      <c r="E591" s="18">
        <v>1774</v>
      </c>
      <c r="F5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1.8608118273054949E-4</v>
      </c>
      <c r="G591" s="23">
        <v>818</v>
      </c>
      <c r="H591" s="23">
        <v>366</v>
      </c>
      <c r="I591" s="23">
        <v>394</v>
      </c>
      <c r="J591" s="19">
        <f>SUM(Table1[[#This Row],[Estimate; Total: - Speak Spanish: - Speak English "very well"]:[Estimate; Total: - Speak Spanish: - Speak English "not well"]])</f>
        <v>1578</v>
      </c>
      <c r="K5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1.830421564524233E-4</v>
      </c>
      <c r="L591" s="24">
        <v>196</v>
      </c>
      <c r="M5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2.1362600103292404E-4</v>
      </c>
    </row>
    <row r="592" spans="1:13" ht="15.6" x14ac:dyDescent="0.3">
      <c r="A592" s="22" t="s">
        <v>597</v>
      </c>
      <c r="B592" s="18">
        <v>621</v>
      </c>
      <c r="C592" s="24">
        <v>73</v>
      </c>
      <c r="D5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5.0868251105911883E-5</v>
      </c>
      <c r="E592" s="18">
        <v>548</v>
      </c>
      <c r="F5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1.8990994750632973E-5</v>
      </c>
      <c r="G592" s="23">
        <v>352</v>
      </c>
      <c r="H592" s="23">
        <v>105</v>
      </c>
      <c r="I592" s="23">
        <v>91</v>
      </c>
      <c r="J592" s="19">
        <f>SUM(Table1[[#This Row],[Estimate; Total: - Speak Spanish: - Speak English "very well"]:[Estimate; Total: - Speak Spanish: - Speak English "not well"]])</f>
        <v>548</v>
      </c>
      <c r="K5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1.060050186000188E-5</v>
      </c>
      <c r="L592" s="24">
        <v>0</v>
      </c>
      <c r="M5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9.5039893637515789E-5</v>
      </c>
    </row>
    <row r="593" spans="1:13" ht="15.6" x14ac:dyDescent="0.3">
      <c r="A593" s="22" t="s">
        <v>598</v>
      </c>
      <c r="B593" s="18">
        <v>1182</v>
      </c>
      <c r="C593" s="24">
        <v>102</v>
      </c>
      <c r="D5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4.2567737078339933E-5</v>
      </c>
      <c r="E593" s="18">
        <v>1051</v>
      </c>
      <c r="F5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4.1565888017944889E-5</v>
      </c>
      <c r="G593" s="23">
        <v>312</v>
      </c>
      <c r="H593" s="23">
        <v>228</v>
      </c>
      <c r="I593" s="23">
        <v>379</v>
      </c>
      <c r="J593" s="19">
        <f>SUM(Table1[[#This Row],[Estimate; Total: - Speak Spanish: - Speak English "very well"]:[Estimate; Total: - Speak Spanish: - Speak English "not well"]])</f>
        <v>919</v>
      </c>
      <c r="K5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3.7318457932947541E-5</v>
      </c>
      <c r="L593" s="24">
        <v>132</v>
      </c>
      <c r="M5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8.0063314244686176E-5</v>
      </c>
    </row>
    <row r="594" spans="1:13" ht="15.6" x14ac:dyDescent="0.3">
      <c r="A594" s="22" t="s">
        <v>599</v>
      </c>
      <c r="B594" s="18">
        <v>597</v>
      </c>
      <c r="C594" s="24">
        <v>2</v>
      </c>
      <c r="D5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3.5778317158244324E-5</v>
      </c>
      <c r="E594" s="18">
        <v>595</v>
      </c>
      <c r="F5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4.5582841799287847E-5</v>
      </c>
      <c r="G594" s="23">
        <v>250</v>
      </c>
      <c r="H594" s="23">
        <v>115</v>
      </c>
      <c r="I594" s="23">
        <v>212</v>
      </c>
      <c r="J594" s="19">
        <f>SUM(Table1[[#This Row],[Estimate; Total: - Speak Spanish: - Speak English "very well"]:[Estimate; Total: - Speak Spanish: - Speak English "not well"]])</f>
        <v>577</v>
      </c>
      <c r="K5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5.1919400591131388E-5</v>
      </c>
      <c r="L594" s="24">
        <v>18</v>
      </c>
      <c r="M5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1.1849817417881346E-5</v>
      </c>
    </row>
    <row r="595" spans="1:13" ht="15.6" x14ac:dyDescent="0.3">
      <c r="A595" s="22" t="s">
        <v>600</v>
      </c>
      <c r="B595" s="18">
        <v>407</v>
      </c>
      <c r="C595" s="24">
        <v>26</v>
      </c>
      <c r="D5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4.5915132742511925E-5</v>
      </c>
      <c r="E595" s="18">
        <v>381</v>
      </c>
      <c r="F5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8.7740852984918426E-6</v>
      </c>
      <c r="G595" s="23">
        <v>222</v>
      </c>
      <c r="H595" s="23">
        <v>76</v>
      </c>
      <c r="I595" s="23">
        <v>60</v>
      </c>
      <c r="J595" s="19">
        <f>SUM(Table1[[#This Row],[Estimate; Total: - Speak Spanish: - Speak English "very well"]:[Estimate; Total: - Speak Spanish: - Speak English "not well"]])</f>
        <v>358</v>
      </c>
      <c r="K5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6.4845382538793821E-6</v>
      </c>
      <c r="L595" s="24">
        <v>23</v>
      </c>
      <c r="M5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2.9525849701619544E-5</v>
      </c>
    </row>
    <row r="596" spans="1:13" ht="15.6" x14ac:dyDescent="0.3">
      <c r="A596" s="22" t="s">
        <v>601</v>
      </c>
      <c r="B596" s="18">
        <v>2904</v>
      </c>
      <c r="C596" s="24">
        <v>89</v>
      </c>
      <c r="D5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4.71202521795988E-6</v>
      </c>
      <c r="E596" s="18">
        <v>2815</v>
      </c>
      <c r="F5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3.3208752300743251E-4</v>
      </c>
      <c r="G596" s="23">
        <v>1001</v>
      </c>
      <c r="H596" s="23">
        <v>495</v>
      </c>
      <c r="I596" s="23">
        <v>992</v>
      </c>
      <c r="J596" s="19">
        <f>SUM(Table1[[#This Row],[Estimate; Total: - Speak Spanish: - Speak English "very well"]:[Estimate; Total: - Speak Spanish: - Speak English "not well"]])</f>
        <v>2488</v>
      </c>
      <c r="K5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3.2480204194151917E-4</v>
      </c>
      <c r="L596" s="24">
        <v>327</v>
      </c>
      <c r="M5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3.981209277365638E-4</v>
      </c>
    </row>
    <row r="597" spans="1:13" ht="15.6" x14ac:dyDescent="0.3">
      <c r="A597" s="22" t="s">
        <v>602</v>
      </c>
      <c r="B597" s="18">
        <v>835</v>
      </c>
      <c r="C597" s="24">
        <v>83</v>
      </c>
      <c r="D5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2.1710584376185317E-5</v>
      </c>
      <c r="E597" s="18">
        <v>752</v>
      </c>
      <c r="F5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7.5847104833810721E-5</v>
      </c>
      <c r="G597" s="23">
        <v>296</v>
      </c>
      <c r="H597" s="23">
        <v>145</v>
      </c>
      <c r="I597" s="23">
        <v>220</v>
      </c>
      <c r="J597" s="19">
        <f>SUM(Table1[[#This Row],[Estimate; Total: - Speak Spanish: - Speak English "very well"]:[Estimate; Total: - Speak Spanish: - Speak English "not well"]])</f>
        <v>661</v>
      </c>
      <c r="K5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7.3339196078337767E-5</v>
      </c>
      <c r="L597" s="24">
        <v>91</v>
      </c>
      <c r="M5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9.8578033975703521E-5</v>
      </c>
    </row>
    <row r="598" spans="1:13" ht="15.6" x14ac:dyDescent="0.3">
      <c r="A598" s="22" t="s">
        <v>603</v>
      </c>
      <c r="B598" s="18">
        <v>1938</v>
      </c>
      <c r="C598" s="24">
        <v>88</v>
      </c>
      <c r="D5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2.2424258147515172E-5</v>
      </c>
      <c r="E598" s="18">
        <v>1850</v>
      </c>
      <c r="F5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2.259106721368527E-4</v>
      </c>
      <c r="G598" s="23">
        <v>617</v>
      </c>
      <c r="H598" s="23">
        <v>275</v>
      </c>
      <c r="I598" s="23">
        <v>833</v>
      </c>
      <c r="J598" s="19">
        <f>SUM(Table1[[#This Row],[Estimate; Total: - Speak Spanish: - Speak English "very well"]:[Estimate; Total: - Speak Spanish: - Speak English "not well"]])</f>
        <v>1725</v>
      </c>
      <c r="K5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2.349754310337109E-4</v>
      </c>
      <c r="L598" s="24">
        <v>125</v>
      </c>
      <c r="M5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1.4375042937556128E-4</v>
      </c>
    </row>
    <row r="599" spans="1:13" ht="15.6" x14ac:dyDescent="0.3">
      <c r="A599" s="22" t="s">
        <v>604</v>
      </c>
      <c r="B599" s="18">
        <v>705</v>
      </c>
      <c r="C599" s="24">
        <v>33</v>
      </c>
      <c r="D5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3.3973558465465883E-5</v>
      </c>
      <c r="E599" s="18">
        <v>672</v>
      </c>
      <c r="F5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3.9315482636758859E-5</v>
      </c>
      <c r="G599" s="23">
        <v>357</v>
      </c>
      <c r="H599" s="23">
        <v>115</v>
      </c>
      <c r="I599" s="23">
        <v>178</v>
      </c>
      <c r="J599" s="19">
        <f>SUM(Table1[[#This Row],[Estimate; Total: - Speak Spanish: - Speak English "very well"]:[Estimate; Total: - Speak Spanish: - Speak English "not well"]])</f>
        <v>650</v>
      </c>
      <c r="K5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4.6214651621063221E-5</v>
      </c>
      <c r="L599" s="24">
        <v>22</v>
      </c>
      <c r="M5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2.3216505808966037E-5</v>
      </c>
    </row>
    <row r="600" spans="1:13" ht="15.6" x14ac:dyDescent="0.3">
      <c r="A600" s="22" t="s">
        <v>605</v>
      </c>
      <c r="B600" s="18">
        <v>915</v>
      </c>
      <c r="C600" s="24">
        <v>25</v>
      </c>
      <c r="D6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2.6741651276396311E-5</v>
      </c>
      <c r="E600" s="18">
        <v>890</v>
      </c>
      <c r="F6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8.1641146893731743E-5</v>
      </c>
      <c r="G600" s="23">
        <v>479</v>
      </c>
      <c r="H600" s="23">
        <v>182</v>
      </c>
      <c r="I600" s="23">
        <v>218</v>
      </c>
      <c r="J600" s="19">
        <f>SUM(Table1[[#This Row],[Estimate; Total: - Speak Spanish: - Speak English "very well"]:[Estimate; Total: - Speak Spanish: - Speak English "not well"]])</f>
        <v>879</v>
      </c>
      <c r="K6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9.35730909869964E-5</v>
      </c>
      <c r="L600" s="24">
        <v>11</v>
      </c>
      <c r="M6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2.6506398393607116E-5</v>
      </c>
    </row>
    <row r="601" spans="1:13" ht="15.6" x14ac:dyDescent="0.3">
      <c r="A601" s="22" t="s">
        <v>606</v>
      </c>
      <c r="B601" s="18">
        <v>2685</v>
      </c>
      <c r="C601" s="24">
        <v>61</v>
      </c>
      <c r="D6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1.5333926107110447E-5</v>
      </c>
      <c r="E601" s="18">
        <v>2624</v>
      </c>
      <c r="F6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3.4256992783278096E-4</v>
      </c>
      <c r="G601" s="23">
        <v>884</v>
      </c>
      <c r="H601" s="23">
        <v>383</v>
      </c>
      <c r="I601" s="23">
        <v>949</v>
      </c>
      <c r="J601" s="19">
        <f>SUM(Table1[[#This Row],[Estimate; Total: - Speak Spanish: - Speak English "very well"]:[Estimate; Total: - Speak Spanish: - Speak English "not well"]])</f>
        <v>2216</v>
      </c>
      <c r="K6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3.1987901816086546E-4</v>
      </c>
      <c r="L601" s="24">
        <v>408</v>
      </c>
      <c r="M6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5.4823349465586138E-4</v>
      </c>
    </row>
    <row r="602" spans="1:13" ht="15.6" x14ac:dyDescent="0.3">
      <c r="A602" s="22" t="s">
        <v>607</v>
      </c>
      <c r="B602" s="18">
        <v>2324</v>
      </c>
      <c r="C602" s="24">
        <v>30</v>
      </c>
      <c r="D6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6.8506884019660369E-6</v>
      </c>
      <c r="E602" s="18">
        <v>2294</v>
      </c>
      <c r="F6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3.0704864116108015E-4</v>
      </c>
      <c r="G602" s="23">
        <v>797</v>
      </c>
      <c r="H602" s="23">
        <v>153</v>
      </c>
      <c r="I602" s="23">
        <v>910</v>
      </c>
      <c r="J602" s="19">
        <f>SUM(Table1[[#This Row],[Estimate; Total: - Speak Spanish: - Speak English "very well"]:[Estimate; Total: - Speak Spanish: - Speak English "not well"]])</f>
        <v>1860</v>
      </c>
      <c r="K6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2.752988138976982E-4</v>
      </c>
      <c r="L602" s="24">
        <v>434</v>
      </c>
      <c r="M6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5.9481950691379697E-4</v>
      </c>
    </row>
    <row r="603" spans="1:13" ht="15.6" x14ac:dyDescent="0.3">
      <c r="A603" s="22" t="s">
        <v>608</v>
      </c>
      <c r="B603" s="18">
        <v>2467</v>
      </c>
      <c r="C603" s="24">
        <v>0</v>
      </c>
      <c r="D6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2.1576624501490073E-5</v>
      </c>
      <c r="E603" s="18">
        <v>2458</v>
      </c>
      <c r="F6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3.1953321758602444E-4</v>
      </c>
      <c r="G603" s="23">
        <v>793</v>
      </c>
      <c r="H603" s="23">
        <v>210</v>
      </c>
      <c r="I603" s="23">
        <v>1087</v>
      </c>
      <c r="J603" s="19">
        <f>SUM(Table1[[#This Row],[Estimate; Total: - Speak Spanish: - Speak English "very well"]:[Estimate; Total: - Speak Spanish: - Speak English "not well"]])</f>
        <v>2090</v>
      </c>
      <c r="K6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3.0046412151129112E-4</v>
      </c>
      <c r="L603" s="24">
        <v>368</v>
      </c>
      <c r="M6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4.9236975748357195E-4</v>
      </c>
    </row>
    <row r="604" spans="1:13" ht="15.6" x14ac:dyDescent="0.3">
      <c r="A604" s="22" t="s">
        <v>609</v>
      </c>
      <c r="B604" s="18">
        <v>1989</v>
      </c>
      <c r="C604" s="24">
        <v>22</v>
      </c>
      <c r="D6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2.5217684750964165E-5</v>
      </c>
      <c r="E604" s="18">
        <v>1906</v>
      </c>
      <c r="F6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2.2597615513909893E-4</v>
      </c>
      <c r="G604" s="23">
        <v>485</v>
      </c>
      <c r="H604" s="23">
        <v>305</v>
      </c>
      <c r="I604" s="23">
        <v>867</v>
      </c>
      <c r="J604" s="19">
        <f>SUM(Table1[[#This Row],[Estimate; Total: - Speak Spanish: - Speak English "very well"]:[Estimate; Total: - Speak Spanish: - Speak English "not well"]])</f>
        <v>1657</v>
      </c>
      <c r="K6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2.167916129802338E-4</v>
      </c>
      <c r="L604" s="24">
        <v>249</v>
      </c>
      <c r="M6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3.0922207728769751E-4</v>
      </c>
    </row>
    <row r="605" spans="1:13" ht="15.6" x14ac:dyDescent="0.3">
      <c r="A605" s="22" t="s">
        <v>610</v>
      </c>
      <c r="B605" s="18">
        <v>1161</v>
      </c>
      <c r="C605" s="24">
        <v>19</v>
      </c>
      <c r="D6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3.6793811672865284E-5</v>
      </c>
      <c r="E605" s="18">
        <v>1142</v>
      </c>
      <c r="F6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1.1019092391769599E-4</v>
      </c>
      <c r="G605" s="23">
        <v>341</v>
      </c>
      <c r="H605" s="23">
        <v>119</v>
      </c>
      <c r="I605" s="23">
        <v>450</v>
      </c>
      <c r="J605" s="19">
        <f>SUM(Table1[[#This Row],[Estimate; Total: - Speak Spanish: - Speak English "very well"]:[Estimate; Total: - Speak Spanish: - Speak English "not well"]])</f>
        <v>910</v>
      </c>
      <c r="K6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9.1928157473749797E-5</v>
      </c>
      <c r="L605" s="24">
        <v>232</v>
      </c>
      <c r="M6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2.7571913504832426E-4</v>
      </c>
    </row>
    <row r="606" spans="1:13" ht="15.6" x14ac:dyDescent="0.3">
      <c r="A606" s="22" t="s">
        <v>611</v>
      </c>
      <c r="B606" s="18">
        <v>2109</v>
      </c>
      <c r="C606" s="24">
        <v>55</v>
      </c>
      <c r="D6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9.6484635264192331E-6</v>
      </c>
      <c r="E606" s="18">
        <v>2054</v>
      </c>
      <c r="F6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2.6141305434219871E-4</v>
      </c>
      <c r="G606" s="23">
        <v>632</v>
      </c>
      <c r="H606" s="23">
        <v>368</v>
      </c>
      <c r="I606" s="23">
        <v>721</v>
      </c>
      <c r="J606" s="19">
        <f>SUM(Table1[[#This Row],[Estimate; Total: - Speak Spanish: - Speak English "very well"]:[Estimate; Total: - Speak Spanish: - Speak English "not well"]])</f>
        <v>1721</v>
      </c>
      <c r="K6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2.4155129327549092E-4</v>
      </c>
      <c r="L606" s="24">
        <v>333</v>
      </c>
      <c r="M6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4.4143407083862928E-4</v>
      </c>
    </row>
    <row r="607" spans="1:13" ht="15.6" x14ac:dyDescent="0.3">
      <c r="A607" s="22" t="s">
        <v>612</v>
      </c>
      <c r="B607" s="18">
        <v>1075</v>
      </c>
      <c r="C607" s="24">
        <v>42</v>
      </c>
      <c r="D6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4.6077909612178364E-6</v>
      </c>
      <c r="E607" s="18">
        <v>1033</v>
      </c>
      <c r="F6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1.2254891913973876E-4</v>
      </c>
      <c r="G607" s="23">
        <v>431</v>
      </c>
      <c r="H607" s="23">
        <v>141</v>
      </c>
      <c r="I607" s="23">
        <v>316</v>
      </c>
      <c r="J607" s="19">
        <f>SUM(Table1[[#This Row],[Estimate; Total: - Speak Spanish: - Speak English "very well"]:[Estimate; Total: - Speak Spanish: - Speak English "not well"]])</f>
        <v>888</v>
      </c>
      <c r="K6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1.1602276466580154E-4</v>
      </c>
      <c r="L607" s="24">
        <v>145</v>
      </c>
      <c r="M6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1.817000164802549E-4</v>
      </c>
    </row>
    <row r="608" spans="1:13" ht="15.6" x14ac:dyDescent="0.3">
      <c r="A608" s="22" t="s">
        <v>613</v>
      </c>
      <c r="B608" s="18">
        <v>1601</v>
      </c>
      <c r="C608" s="24">
        <v>27</v>
      </c>
      <c r="D6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6.2519968434640629E-5</v>
      </c>
      <c r="E608" s="18">
        <v>1574</v>
      </c>
      <c r="F6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1.3957499599399144E-4</v>
      </c>
      <c r="G608" s="23">
        <v>493</v>
      </c>
      <c r="H608" s="23">
        <v>281</v>
      </c>
      <c r="I608" s="23">
        <v>476</v>
      </c>
      <c r="J608" s="19">
        <f>SUM(Table1[[#This Row],[Estimate; Total: - Speak Spanish: - Speak English "very well"]:[Estimate; Total: - Speak Spanish: - Speak English "not well"]])</f>
        <v>1250</v>
      </c>
      <c r="K6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1.1375067642088714E-4</v>
      </c>
      <c r="L608" s="24">
        <v>324</v>
      </c>
      <c r="M6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3.7363884583414548E-4</v>
      </c>
    </row>
    <row r="609" spans="1:13" ht="15.6" x14ac:dyDescent="0.3">
      <c r="A609" s="22" t="s">
        <v>614</v>
      </c>
      <c r="B609" s="18">
        <v>1735</v>
      </c>
      <c r="C609" s="24">
        <v>63</v>
      </c>
      <c r="D6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2.450690999363711E-5</v>
      </c>
      <c r="E609" s="18">
        <v>1672</v>
      </c>
      <c r="F6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2.184185842206213E-4</v>
      </c>
      <c r="G609" s="23">
        <v>736</v>
      </c>
      <c r="H609" s="23">
        <v>316</v>
      </c>
      <c r="I609" s="23">
        <v>461</v>
      </c>
      <c r="J609" s="19">
        <f>SUM(Table1[[#This Row],[Estimate; Total: - Speak Spanish: - Speak English "very well"]:[Estimate; Total: - Speak Spanish: - Speak English "not well"]])</f>
        <v>1513</v>
      </c>
      <c r="K6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2.1951902367410759E-4</v>
      </c>
      <c r="L609" s="24">
        <v>159</v>
      </c>
      <c r="M6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2.0844453265771954E-4</v>
      </c>
    </row>
    <row r="610" spans="1:13" ht="15.6" x14ac:dyDescent="0.3">
      <c r="A610" s="22" t="s">
        <v>615</v>
      </c>
      <c r="B610" s="18">
        <v>949</v>
      </c>
      <c r="C610" s="24">
        <v>79</v>
      </c>
      <c r="D6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3.9788632399848152E-5</v>
      </c>
      <c r="E610" s="18">
        <v>870</v>
      </c>
      <c r="F6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3.3143744858119334E-5</v>
      </c>
      <c r="G610" s="23">
        <v>345</v>
      </c>
      <c r="H610" s="23">
        <v>206</v>
      </c>
      <c r="I610" s="23">
        <v>217</v>
      </c>
      <c r="J610" s="19">
        <f>SUM(Table1[[#This Row],[Estimate; Total: - Speak Spanish: - Speak English "very well"]:[Estimate; Total: - Speak Spanish: - Speak English "not well"]])</f>
        <v>768</v>
      </c>
      <c r="K6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3.0747596780642396E-5</v>
      </c>
      <c r="L610" s="24">
        <v>102</v>
      </c>
      <c r="M6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5.4861708896384115E-5</v>
      </c>
    </row>
    <row r="611" spans="1:13" ht="15.6" x14ac:dyDescent="0.3">
      <c r="A611" s="22" t="s">
        <v>616</v>
      </c>
      <c r="B611" s="18">
        <v>922</v>
      </c>
      <c r="C611" s="24">
        <v>78</v>
      </c>
      <c r="D6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3.4485838113261863E-5</v>
      </c>
      <c r="E611" s="18">
        <v>844</v>
      </c>
      <c r="F6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3.5443470702050273E-5</v>
      </c>
      <c r="G611" s="23">
        <v>349</v>
      </c>
      <c r="H611" s="23">
        <v>134</v>
      </c>
      <c r="I611" s="23">
        <v>270</v>
      </c>
      <c r="J611" s="19">
        <f>SUM(Table1[[#This Row],[Estimate; Total: - Speak Spanish: - Speak English "very well"]:[Estimate; Total: - Speak Spanish: - Speak English "not well"]])</f>
        <v>753</v>
      </c>
      <c r="K6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3.434418484062487E-5</v>
      </c>
      <c r="L611" s="24">
        <v>91</v>
      </c>
      <c r="M6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4.5407066454174419E-5</v>
      </c>
    </row>
    <row r="612" spans="1:13" ht="15.6" x14ac:dyDescent="0.3">
      <c r="A612" s="22" t="s">
        <v>617</v>
      </c>
      <c r="B612" s="18">
        <v>897</v>
      </c>
      <c r="C612" s="24">
        <v>63</v>
      </c>
      <c r="D6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3.8938640623839647E-5</v>
      </c>
      <c r="E612" s="18">
        <v>834</v>
      </c>
      <c r="F6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3.8679279465904045E-5</v>
      </c>
      <c r="G612" s="23">
        <v>344</v>
      </c>
      <c r="H612" s="23">
        <v>173</v>
      </c>
      <c r="I612" s="23">
        <v>243</v>
      </c>
      <c r="J612" s="19">
        <f>SUM(Table1[[#This Row],[Estimate; Total: - Speak Spanish: - Speak English "very well"]:[Estimate; Total: - Speak Spanish: - Speak English "not well"]])</f>
        <v>760</v>
      </c>
      <c r="K6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4.0046352603222122E-5</v>
      </c>
      <c r="L612" s="24">
        <v>74</v>
      </c>
      <c r="M6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2.6288540549127909E-5</v>
      </c>
    </row>
    <row r="613" spans="1:13" ht="15.6" x14ac:dyDescent="0.3">
      <c r="A613" s="22" t="s">
        <v>618</v>
      </c>
      <c r="B613" s="18">
        <v>2074</v>
      </c>
      <c r="C613" s="24">
        <v>235</v>
      </c>
      <c r="D6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1.139412799782935E-4</v>
      </c>
      <c r="E613" s="18">
        <v>1839</v>
      </c>
      <c r="F6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2.2695278891858464E-4</v>
      </c>
      <c r="G613" s="23">
        <v>791</v>
      </c>
      <c r="H613" s="23">
        <v>252</v>
      </c>
      <c r="I613" s="23">
        <v>646</v>
      </c>
      <c r="J613" s="19">
        <f>SUM(Table1[[#This Row],[Estimate; Total: - Speak Spanish: - Speak English "very well"]:[Estimate; Total: - Speak Spanish: - Speak English "not well"]])</f>
        <v>1689</v>
      </c>
      <c r="K6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2.3199696347924798E-4</v>
      </c>
      <c r="L613" s="24">
        <v>150</v>
      </c>
      <c r="M6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1.8123391088222901E-4</v>
      </c>
    </row>
    <row r="614" spans="1:13" ht="15.6" x14ac:dyDescent="0.3">
      <c r="A614" s="22" t="s">
        <v>619</v>
      </c>
      <c r="B614" s="18">
        <v>801</v>
      </c>
      <c r="C614" s="24">
        <v>68</v>
      </c>
      <c r="D6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1.9730717279804023E-5</v>
      </c>
      <c r="E614" s="18">
        <v>676</v>
      </c>
      <c r="F6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3.2935240498723261E-5</v>
      </c>
      <c r="G614" s="23">
        <v>370</v>
      </c>
      <c r="H614" s="23">
        <v>131</v>
      </c>
      <c r="I614" s="23">
        <v>162</v>
      </c>
      <c r="J614" s="19">
        <f>SUM(Table1[[#This Row],[Estimate; Total: - Speak Spanish: - Speak English "very well"]:[Estimate; Total: - Speak Spanish: - Speak English "not well"]])</f>
        <v>663</v>
      </c>
      <c r="K6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4.1282432288794329E-5</v>
      </c>
      <c r="L614" s="24">
        <v>13</v>
      </c>
      <c r="M6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4.2721190262495808E-5</v>
      </c>
    </row>
    <row r="615" spans="1:13" ht="15.6" x14ac:dyDescent="0.3">
      <c r="A615" s="22" t="s">
        <v>620</v>
      </c>
      <c r="B615" s="18">
        <v>300</v>
      </c>
      <c r="C615" s="24">
        <v>84</v>
      </c>
      <c r="D6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1.1767551931251785E-4</v>
      </c>
      <c r="E615" s="18">
        <v>216</v>
      </c>
      <c r="F6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1.3852768438017164E-4</v>
      </c>
      <c r="G615" s="23">
        <v>137</v>
      </c>
      <c r="H615" s="23">
        <v>0</v>
      </c>
      <c r="I615" s="23">
        <v>41</v>
      </c>
      <c r="J615" s="19">
        <f>SUM(Table1[[#This Row],[Estimate; Total: - Speak Spanish: - Speak English "very well"]:[Estimate; Total: - Speak Spanish: - Speak English "not well"]])</f>
        <v>178</v>
      </c>
      <c r="K6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1.4107576909398408E-4</v>
      </c>
      <c r="L615" s="24">
        <v>38</v>
      </c>
      <c r="M6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1.1543261245986664E-4</v>
      </c>
    </row>
    <row r="616" spans="1:13" ht="15.6" x14ac:dyDescent="0.3">
      <c r="A616" s="22" t="s">
        <v>621</v>
      </c>
      <c r="B616" s="18">
        <v>1967</v>
      </c>
      <c r="C616" s="24">
        <v>78</v>
      </c>
      <c r="D6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5.8887972966137543E-5</v>
      </c>
      <c r="E616" s="18">
        <v>1869</v>
      </c>
      <c r="F6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1.5328608285474919E-4</v>
      </c>
      <c r="G616" s="23">
        <v>978</v>
      </c>
      <c r="H616" s="23">
        <v>448</v>
      </c>
      <c r="I616" s="23">
        <v>279</v>
      </c>
      <c r="J616" s="19">
        <f>SUM(Table1[[#This Row],[Estimate; Total: - Speak Spanish: - Speak English "very well"]:[Estimate; Total: - Speak Spanish: - Speak English "not well"]])</f>
        <v>1705</v>
      </c>
      <c r="K6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1.5663238022897773E-4</v>
      </c>
      <c r="L616" s="24">
        <v>164</v>
      </c>
      <c r="M6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1.2295625194072682E-4</v>
      </c>
    </row>
    <row r="617" spans="1:13" ht="15.6" x14ac:dyDescent="0.3">
      <c r="A617" s="22" t="s">
        <v>622</v>
      </c>
      <c r="B617" s="18">
        <v>2937</v>
      </c>
      <c r="C617" s="24">
        <v>108</v>
      </c>
      <c r="D6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1.2178859785501331E-5</v>
      </c>
      <c r="E617" s="18">
        <v>2829</v>
      </c>
      <c r="F6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3.3942453421385681E-4</v>
      </c>
      <c r="G617" s="23">
        <v>1292</v>
      </c>
      <c r="H617" s="23">
        <v>495</v>
      </c>
      <c r="I617" s="23">
        <v>745</v>
      </c>
      <c r="J617" s="19">
        <f>SUM(Table1[[#This Row],[Estimate; Total: - Speak Spanish: - Speak English "very well"]:[Estimate; Total: - Speak Spanish: - Speak English "not well"]])</f>
        <v>2532</v>
      </c>
      <c r="K6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3.369760032461082E-4</v>
      </c>
      <c r="L617" s="24">
        <v>297</v>
      </c>
      <c r="M6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3.6161728098271935E-4</v>
      </c>
    </row>
    <row r="618" spans="1:13" ht="15.6" x14ac:dyDescent="0.3">
      <c r="A618" s="22" t="s">
        <v>623</v>
      </c>
      <c r="B618" s="18">
        <v>1002</v>
      </c>
      <c r="C618" s="24">
        <v>61</v>
      </c>
      <c r="D6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1.497609402593513E-5</v>
      </c>
      <c r="E618" s="18">
        <v>941</v>
      </c>
      <c r="F6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7.8700971884728446E-5</v>
      </c>
      <c r="G618" s="23">
        <v>476</v>
      </c>
      <c r="H618" s="23">
        <v>129</v>
      </c>
      <c r="I618" s="23">
        <v>298</v>
      </c>
      <c r="J618" s="19">
        <f>SUM(Table1[[#This Row],[Estimate; Total: - Speak Spanish: - Speak English "very well"]:[Estimate; Total: - Speak Spanish: - Speak English "not well"]])</f>
        <v>903</v>
      </c>
      <c r="K6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8.7253448020747318E-5</v>
      </c>
      <c r="L618" s="24">
        <v>38</v>
      </c>
      <c r="M6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1.1839056791392342E-6</v>
      </c>
    </row>
    <row r="619" spans="1:13" ht="15.6" x14ac:dyDescent="0.3">
      <c r="A619" s="22" t="s">
        <v>624</v>
      </c>
      <c r="B619" s="18">
        <v>2049</v>
      </c>
      <c r="C619" s="24">
        <v>47</v>
      </c>
      <c r="D6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3.9256600538051957E-6</v>
      </c>
      <c r="E619" s="18">
        <v>1973</v>
      </c>
      <c r="F6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2.4143885431312945E-4</v>
      </c>
      <c r="G619" s="23">
        <v>893</v>
      </c>
      <c r="H619" s="23">
        <v>363</v>
      </c>
      <c r="I619" s="23">
        <v>546</v>
      </c>
      <c r="J619" s="19">
        <f>SUM(Table1[[#This Row],[Estimate; Total: - Speak Spanish: - Speak English "very well"]:[Estimate; Total: - Speak Spanish: - Speak English "not well"]])</f>
        <v>1802</v>
      </c>
      <c r="K6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2.4529890263294752E-4</v>
      </c>
      <c r="L619" s="24">
        <v>171</v>
      </c>
      <c r="M6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2.0645253965930187E-4</v>
      </c>
    </row>
    <row r="620" spans="1:13" ht="15.6" x14ac:dyDescent="0.3">
      <c r="A620" s="22" t="s">
        <v>625</v>
      </c>
      <c r="B620" s="18">
        <v>2367</v>
      </c>
      <c r="C620" s="24">
        <v>58</v>
      </c>
      <c r="D6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1.8655944674333428E-5</v>
      </c>
      <c r="E620" s="18">
        <v>2309</v>
      </c>
      <c r="F6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3.0399298005709033E-4</v>
      </c>
      <c r="G620" s="23">
        <v>1002</v>
      </c>
      <c r="H620" s="23">
        <v>200</v>
      </c>
      <c r="I620" s="23">
        <v>890</v>
      </c>
      <c r="J620" s="19">
        <f>SUM(Table1[[#This Row],[Estimate; Total: - Speak Spanish: - Speak English "very well"]:[Estimate; Total: - Speak Spanish: - Speak English "not well"]])</f>
        <v>2092</v>
      </c>
      <c r="K6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3.0590958602195659E-4</v>
      </c>
      <c r="L620" s="24">
        <v>217</v>
      </c>
      <c r="M6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2.8662144120615346E-4</v>
      </c>
    </row>
    <row r="621" spans="1:13" ht="15.6" x14ac:dyDescent="0.3">
      <c r="A621" s="22" t="s">
        <v>626</v>
      </c>
      <c r="B621" s="18">
        <v>2810</v>
      </c>
      <c r="C621" s="24">
        <v>60</v>
      </c>
      <c r="D6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3.245249095403654E-5</v>
      </c>
      <c r="E621" s="18">
        <v>2750</v>
      </c>
      <c r="F6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3.7777927940275637E-4</v>
      </c>
      <c r="G621" s="23">
        <v>1018</v>
      </c>
      <c r="H621" s="23">
        <v>325</v>
      </c>
      <c r="I621" s="23">
        <v>1125</v>
      </c>
      <c r="J621" s="19">
        <f>SUM(Table1[[#This Row],[Estimate; Total: - Speak Spanish: - Speak English "very well"]:[Estimate; Total: - Speak Spanish: - Speak English "not well"]])</f>
        <v>2468</v>
      </c>
      <c r="K6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3.7643246730052391E-4</v>
      </c>
      <c r="L621" s="24">
        <v>282</v>
      </c>
      <c r="M6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3.8998637840365958E-4</v>
      </c>
    </row>
    <row r="622" spans="1:13" ht="15.6" x14ac:dyDescent="0.3">
      <c r="A622" s="22" t="s">
        <v>627</v>
      </c>
      <c r="B622" s="18">
        <v>1174</v>
      </c>
      <c r="C622" s="24">
        <v>40</v>
      </c>
      <c r="D6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1.5470244111789098E-5</v>
      </c>
      <c r="E622" s="18">
        <v>1134</v>
      </c>
      <c r="F6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1.4863786593363629E-4</v>
      </c>
      <c r="G622" s="23">
        <v>480</v>
      </c>
      <c r="H622" s="23">
        <v>112</v>
      </c>
      <c r="I622" s="23">
        <v>338</v>
      </c>
      <c r="J622" s="19">
        <f>SUM(Table1[[#This Row],[Estimate; Total: - Speak Spanish: - Speak English "very well"]:[Estimate; Total: - Speak Spanish: - Speak English "not well"]])</f>
        <v>930</v>
      </c>
      <c r="K6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1.3456703202006481E-4</v>
      </c>
      <c r="L622" s="24">
        <v>204</v>
      </c>
      <c r="M6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2.7617166394712023E-4</v>
      </c>
    </row>
    <row r="623" spans="1:13" ht="15.6" x14ac:dyDescent="0.3">
      <c r="A623" s="22" t="s">
        <v>628</v>
      </c>
      <c r="B623" s="18">
        <v>4044</v>
      </c>
      <c r="C623" s="24">
        <v>105</v>
      </c>
      <c r="D6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5.7112939891312299E-5</v>
      </c>
      <c r="E623" s="18">
        <v>3911</v>
      </c>
      <c r="F6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5.3632882999313258E-4</v>
      </c>
      <c r="G623" s="23">
        <v>1277</v>
      </c>
      <c r="H623" s="23">
        <v>647</v>
      </c>
      <c r="I623" s="23">
        <v>1568</v>
      </c>
      <c r="J623" s="19">
        <f>SUM(Table1[[#This Row],[Estimate; Total: - Speak Spanish: - Speak English "very well"]:[Estimate; Total: - Speak Spanish: - Speak English "not well"]])</f>
        <v>3492</v>
      </c>
      <c r="K6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5.3164837842466521E-4</v>
      </c>
      <c r="L623" s="24">
        <v>419</v>
      </c>
      <c r="M6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5.7875103244476374E-4</v>
      </c>
    </row>
    <row r="624" spans="1:13" ht="15.6" x14ac:dyDescent="0.3">
      <c r="A624" s="22" t="s">
        <v>629</v>
      </c>
      <c r="B624" s="18">
        <v>3080</v>
      </c>
      <c r="C624" s="24">
        <v>152</v>
      </c>
      <c r="D6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7.0910935678016794E-5</v>
      </c>
      <c r="E624" s="18">
        <v>2928</v>
      </c>
      <c r="F6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3.8527136731898774E-4</v>
      </c>
      <c r="G624" s="23">
        <v>1105</v>
      </c>
      <c r="H624" s="23">
        <v>471</v>
      </c>
      <c r="I624" s="23">
        <v>886</v>
      </c>
      <c r="J624" s="19">
        <f>SUM(Table1[[#This Row],[Estimate; Total: - Speak Spanish: - Speak English "very well"]:[Estimate; Total: - Speak Spanish: - Speak English "not well"]])</f>
        <v>2462</v>
      </c>
      <c r="K6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3.5829802172673662E-4</v>
      </c>
      <c r="L624" s="24">
        <v>466</v>
      </c>
      <c r="M6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6.2974964271047824E-4</v>
      </c>
    </row>
    <row r="625" spans="1:13" ht="15.6" x14ac:dyDescent="0.3">
      <c r="A625" s="22" t="s">
        <v>630</v>
      </c>
      <c r="B625" s="18">
        <v>114</v>
      </c>
      <c r="C625" s="24">
        <v>89</v>
      </c>
      <c r="D6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5.0816659691939488E-4</v>
      </c>
      <c r="E625" s="18">
        <v>25</v>
      </c>
      <c r="F6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5.5855031127502995E-4</v>
      </c>
      <c r="G625" s="23">
        <v>16</v>
      </c>
      <c r="H625" s="23">
        <v>0</v>
      </c>
      <c r="I625" s="23">
        <v>9</v>
      </c>
      <c r="J625" s="19">
        <f>SUM(Table1[[#This Row],[Estimate; Total: - Speak Spanish: - Speak English "very well"]:[Estimate; Total: - Speak Spanish: - Speak English "not well"]])</f>
        <v>25</v>
      </c>
      <c r="K6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5.5816753331469095E-4</v>
      </c>
      <c r="L625" s="24">
        <v>0</v>
      </c>
      <c r="M6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5.6201969534833661E-4</v>
      </c>
    </row>
    <row r="626" spans="1:13" ht="15.6" x14ac:dyDescent="0.3">
      <c r="A626" s="22" t="s">
        <v>631</v>
      </c>
      <c r="B626" s="18">
        <v>215</v>
      </c>
      <c r="C626" s="24">
        <v>92</v>
      </c>
      <c r="D6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5.7930086391987231E-4</v>
      </c>
      <c r="E626" s="18">
        <v>77</v>
      </c>
      <c r="F6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6.2428353238378029E-4</v>
      </c>
      <c r="G626" s="23">
        <v>70</v>
      </c>
      <c r="H626" s="23">
        <v>7</v>
      </c>
      <c r="I626" s="23">
        <v>0</v>
      </c>
      <c r="J626" s="19">
        <f>SUM(Table1[[#This Row],[Estimate; Total: - Speak Spanish: - Speak English "very well"]:[Estimate; Total: - Speak Spanish: - Speak English "not well"]])</f>
        <v>77</v>
      </c>
      <c r="K6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6.231045762659362E-4</v>
      </c>
      <c r="L626" s="24">
        <v>0</v>
      </c>
      <c r="M6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6.3496923532956496E-4</v>
      </c>
    </row>
    <row r="627" spans="1:13" ht="15.6" x14ac:dyDescent="0.3">
      <c r="A627" s="22" t="s">
        <v>632</v>
      </c>
      <c r="B627" s="18">
        <v>381</v>
      </c>
      <c r="C627" s="24">
        <v>153</v>
      </c>
      <c r="D6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3.014513397112994E-4</v>
      </c>
      <c r="E627" s="18">
        <v>220</v>
      </c>
      <c r="F6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3.6349968188449357E-4</v>
      </c>
      <c r="G627" s="23">
        <v>201</v>
      </c>
      <c r="H627" s="23">
        <v>8</v>
      </c>
      <c r="I627" s="23">
        <v>11</v>
      </c>
      <c r="J627" s="19">
        <f>SUM(Table1[[#This Row],[Estimate; Total: - Speak Spanish: - Speak English "very well"]:[Estimate; Total: - Speak Spanish: - Speak English "not well"]])</f>
        <v>220</v>
      </c>
      <c r="K6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3.6013123583351024E-4</v>
      </c>
      <c r="L627" s="24">
        <v>0</v>
      </c>
      <c r="M6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3.940302617295925E-4</v>
      </c>
    </row>
    <row r="628" spans="1:13" ht="15.6" x14ac:dyDescent="0.3">
      <c r="A628" s="22" t="s">
        <v>633</v>
      </c>
      <c r="B628" s="18">
        <v>96</v>
      </c>
      <c r="C628" s="24">
        <v>37</v>
      </c>
      <c r="D6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1.977445760680847E-4</v>
      </c>
      <c r="E628" s="18">
        <v>59</v>
      </c>
      <c r="F6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2.1194519641767466E-4</v>
      </c>
      <c r="G628" s="23">
        <v>46</v>
      </c>
      <c r="H628" s="23">
        <v>8</v>
      </c>
      <c r="I628" s="23">
        <v>5</v>
      </c>
      <c r="J628" s="19">
        <f>SUM(Table1[[#This Row],[Estimate; Total: - Speak Spanish: - Speak English "very well"]:[Estimate; Total: - Speak Spanish: - Speak English "not well"]])</f>
        <v>59</v>
      </c>
      <c r="K6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2.110418404312746E-4</v>
      </c>
      <c r="L628" s="24">
        <v>0</v>
      </c>
      <c r="M6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2.2013294283067846E-4</v>
      </c>
    </row>
    <row r="629" spans="1:13" ht="15.6" x14ac:dyDescent="0.3">
      <c r="A629" s="22" t="s">
        <v>634</v>
      </c>
      <c r="B629" s="18">
        <v>649</v>
      </c>
      <c r="C629" s="24">
        <v>296</v>
      </c>
      <c r="D6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2.4086664994611026E-4</v>
      </c>
      <c r="E629" s="18">
        <v>320</v>
      </c>
      <c r="F6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3.7556546790853458E-4</v>
      </c>
      <c r="G629" s="23">
        <v>211</v>
      </c>
      <c r="H629" s="23">
        <v>109</v>
      </c>
      <c r="I629" s="23">
        <v>0</v>
      </c>
      <c r="J629" s="19">
        <f>SUM(Table1[[#This Row],[Estimate; Total: - Speak Spanish: - Speak English "very well"]:[Estimate; Total: - Speak Spanish: - Speak English "not well"]])</f>
        <v>320</v>
      </c>
      <c r="K6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3.7066591001619527E-4</v>
      </c>
      <c r="L629" s="24">
        <v>0</v>
      </c>
      <c r="M6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4.1997358404686033E-4</v>
      </c>
    </row>
    <row r="630" spans="1:13" ht="15.6" x14ac:dyDescent="0.3">
      <c r="A630" s="22" t="s">
        <v>635</v>
      </c>
      <c r="B630" s="18">
        <v>145</v>
      </c>
      <c r="C630" s="24">
        <v>57</v>
      </c>
      <c r="D6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2.1004489104928806E-4</v>
      </c>
      <c r="E630" s="18">
        <v>88</v>
      </c>
      <c r="F6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2.3232284574551456E-4</v>
      </c>
      <c r="G630" s="23">
        <v>88</v>
      </c>
      <c r="H630" s="23">
        <v>0</v>
      </c>
      <c r="I630" s="23">
        <v>0</v>
      </c>
      <c r="J630" s="19">
        <f>SUM(Table1[[#This Row],[Estimate; Total: - Speak Spanish: - Speak English "very well"]:[Estimate; Total: - Speak Spanish: - Speak English "not well"]])</f>
        <v>88</v>
      </c>
      <c r="K6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2.3097546732512124E-4</v>
      </c>
      <c r="L630" s="24">
        <v>0</v>
      </c>
      <c r="M6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2.4453507768355413E-4</v>
      </c>
    </row>
    <row r="631" spans="1:13" ht="15.6" x14ac:dyDescent="0.3">
      <c r="A631" s="22" t="s">
        <v>636</v>
      </c>
      <c r="B631" s="18">
        <v>291</v>
      </c>
      <c r="C631" s="24">
        <v>46</v>
      </c>
      <c r="D6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2.6293651591047229E-4</v>
      </c>
      <c r="E631" s="18">
        <v>245</v>
      </c>
      <c r="F6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2.5677073769691291E-4</v>
      </c>
      <c r="G631" s="23">
        <v>218</v>
      </c>
      <c r="H631" s="23">
        <v>12</v>
      </c>
      <c r="I631" s="23">
        <v>12</v>
      </c>
      <c r="J631" s="19">
        <f>SUM(Table1[[#This Row],[Estimate; Total: - Speak Spanish: - Speak English "very well"]:[Estimate; Total: - Speak Spanish: - Speak English "not well"]])</f>
        <v>242</v>
      </c>
      <c r="K6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2.5348177312962809E-4</v>
      </c>
      <c r="L631" s="24">
        <v>3</v>
      </c>
      <c r="M6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2.8658092132739685E-4</v>
      </c>
    </row>
    <row r="632" spans="1:13" ht="15.6" x14ac:dyDescent="0.3">
      <c r="A632" s="22" t="s">
        <v>637</v>
      </c>
      <c r="B632" s="18">
        <v>259</v>
      </c>
      <c r="C632" s="24">
        <v>122</v>
      </c>
      <c r="D6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1.9485924674183012E-4</v>
      </c>
      <c r="E632" s="18">
        <v>137</v>
      </c>
      <c r="F6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2.4966812323731042E-4</v>
      </c>
      <c r="G632" s="23">
        <v>118</v>
      </c>
      <c r="H632" s="23">
        <v>14</v>
      </c>
      <c r="I632" s="23">
        <v>0</v>
      </c>
      <c r="J632" s="19">
        <f>SUM(Table1[[#This Row],[Estimate; Total: - Speak Spanish: - Speak English "very well"]:[Estimate; Total: - Speak Spanish: - Speak English "not well"]])</f>
        <v>132</v>
      </c>
      <c r="K6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2.483409324213818E-4</v>
      </c>
      <c r="L632" s="24">
        <v>5</v>
      </c>
      <c r="M6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2.6169738081249495E-4</v>
      </c>
    </row>
    <row r="633" spans="1:13" ht="15.6" x14ac:dyDescent="0.3">
      <c r="A633" s="22" t="s">
        <v>638</v>
      </c>
      <c r="B633" s="18">
        <v>249</v>
      </c>
      <c r="C633" s="24">
        <v>54</v>
      </c>
      <c r="D6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3.2796295301424744E-4</v>
      </c>
      <c r="E633" s="18">
        <v>195</v>
      </c>
      <c r="F6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3.3357667089597043E-4</v>
      </c>
      <c r="G633" s="23">
        <v>111</v>
      </c>
      <c r="H633" s="23">
        <v>76</v>
      </c>
      <c r="I633" s="23">
        <v>0</v>
      </c>
      <c r="J633" s="19">
        <f>SUM(Table1[[#This Row],[Estimate; Total: - Speak Spanish: - Speak English "very well"]:[Estimate; Total: - Speak Spanish: - Speak English "not well"]])</f>
        <v>187</v>
      </c>
      <c r="K6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3.3182369465609276E-4</v>
      </c>
      <c r="L633" s="24">
        <v>8</v>
      </c>
      <c r="M6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3.4946511923330479E-4</v>
      </c>
    </row>
    <row r="634" spans="1:13" ht="15.6" x14ac:dyDescent="0.3">
      <c r="A634" s="22" t="s">
        <v>639</v>
      </c>
      <c r="B634" s="18">
        <v>179</v>
      </c>
      <c r="C634" s="24">
        <v>123</v>
      </c>
      <c r="D6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2.5744284178832452E-4</v>
      </c>
      <c r="E634" s="18">
        <v>56</v>
      </c>
      <c r="F6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3.2409761367490221E-4</v>
      </c>
      <c r="G634" s="23">
        <v>46</v>
      </c>
      <c r="H634" s="23">
        <v>10</v>
      </c>
      <c r="I634" s="23">
        <v>0</v>
      </c>
      <c r="J634" s="19">
        <f>SUM(Table1[[#This Row],[Estimate; Total: - Speak Spanish: - Speak English "very well"]:[Estimate; Total: - Speak Spanish: - Speak English "not well"]])</f>
        <v>56</v>
      </c>
      <c r="K6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3.2324019104374281E-4</v>
      </c>
      <c r="L634" s="24">
        <v>0</v>
      </c>
      <c r="M6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3.3186903399910918E-4</v>
      </c>
    </row>
    <row r="635" spans="1:13" ht="15.6" x14ac:dyDescent="0.3">
      <c r="A635" s="22" t="s">
        <v>640</v>
      </c>
      <c r="B635" s="18">
        <v>157</v>
      </c>
      <c r="C635" s="24">
        <v>50</v>
      </c>
      <c r="D6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2.3714147539285693E-4</v>
      </c>
      <c r="E635" s="18">
        <v>107</v>
      </c>
      <c r="F6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2.5254706123828505E-4</v>
      </c>
      <c r="G635" s="23">
        <v>68</v>
      </c>
      <c r="H635" s="23">
        <v>39</v>
      </c>
      <c r="I635" s="23">
        <v>0</v>
      </c>
      <c r="J635" s="19">
        <f>SUM(Table1[[#This Row],[Estimate; Total: - Speak Spanish: - Speak English "very well"]:[Estimate; Total: - Speak Spanish: - Speak English "not well"]])</f>
        <v>107</v>
      </c>
      <c r="K6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2.5090877156803406E-4</v>
      </c>
      <c r="L635" s="24">
        <v>0</v>
      </c>
      <c r="M6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2.6739602507203769E-4</v>
      </c>
    </row>
    <row r="636" spans="1:13" ht="15.6" x14ac:dyDescent="0.3">
      <c r="A636" s="22" t="s">
        <v>641</v>
      </c>
      <c r="B636" s="18">
        <v>380</v>
      </c>
      <c r="C636" s="24">
        <v>99</v>
      </c>
      <c r="D6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1.7975064234820111E-4</v>
      </c>
      <c r="E636" s="18">
        <v>281</v>
      </c>
      <c r="F6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2.0065877372901173E-4</v>
      </c>
      <c r="G636" s="23">
        <v>224</v>
      </c>
      <c r="H636" s="23">
        <v>57</v>
      </c>
      <c r="I636" s="23">
        <v>0</v>
      </c>
      <c r="J636" s="19">
        <f>SUM(Table1[[#This Row],[Estimate; Total: - Speak Spanish: - Speak English "very well"]:[Estimate; Total: - Speak Spanish: - Speak English "not well"]])</f>
        <v>281</v>
      </c>
      <c r="K6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1.9635634945480124E-4</v>
      </c>
      <c r="L636" s="24">
        <v>0</v>
      </c>
      <c r="M6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2.39654650712979E-4</v>
      </c>
    </row>
    <row r="637" spans="1:13" ht="15.6" x14ac:dyDescent="0.3">
      <c r="A637" s="22" t="s">
        <v>642</v>
      </c>
      <c r="B637" s="18">
        <v>349</v>
      </c>
      <c r="C637" s="24">
        <v>74</v>
      </c>
      <c r="D6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2.7193729040739885E-4</v>
      </c>
      <c r="E637" s="18">
        <v>275</v>
      </c>
      <c r="F6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2.7855079912621271E-4</v>
      </c>
      <c r="G637" s="23">
        <v>240</v>
      </c>
      <c r="H637" s="23">
        <v>15</v>
      </c>
      <c r="I637" s="23">
        <v>0</v>
      </c>
      <c r="J637" s="19">
        <f>SUM(Table1[[#This Row],[Estimate; Total: - Speak Spanish: - Speak English "very well"]:[Estimate; Total: - Speak Spanish: - Speak English "not well"]])</f>
        <v>255</v>
      </c>
      <c r="K6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2.7742197118940019E-4</v>
      </c>
      <c r="L637" s="24">
        <v>20</v>
      </c>
      <c r="M6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2.8878215534644173E-4</v>
      </c>
    </row>
    <row r="638" spans="1:13" ht="15.6" x14ac:dyDescent="0.3">
      <c r="A638" s="22" t="s">
        <v>643</v>
      </c>
      <c r="B638" s="18">
        <v>219</v>
      </c>
      <c r="C638" s="24">
        <v>78</v>
      </c>
      <c r="D6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1.8963204286207141E-4</v>
      </c>
      <c r="E638" s="18">
        <v>141</v>
      </c>
      <c r="F6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2.1726181418814361E-4</v>
      </c>
      <c r="G638" s="23">
        <v>86</v>
      </c>
      <c r="H638" s="23">
        <v>25</v>
      </c>
      <c r="I638" s="23">
        <v>7</v>
      </c>
      <c r="J638" s="19">
        <f>SUM(Table1[[#This Row],[Estimate; Total: - Speak Spanish: - Speak English "very well"]:[Estimate; Total: - Speak Spanish: - Speak English "not well"]])</f>
        <v>118</v>
      </c>
      <c r="K6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2.1864693556278566E-4</v>
      </c>
      <c r="L638" s="24">
        <v>23</v>
      </c>
      <c r="M6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2.0470749148752702E-4</v>
      </c>
    </row>
    <row r="639" spans="1:13" ht="15.6" x14ac:dyDescent="0.3">
      <c r="A639" s="22" t="s">
        <v>644</v>
      </c>
      <c r="B639" s="18">
        <v>695</v>
      </c>
      <c r="C639" s="24">
        <v>280</v>
      </c>
      <c r="D6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9.4888171939841139E-5</v>
      </c>
      <c r="E639" s="18">
        <v>415</v>
      </c>
      <c r="F6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2.067218745263622E-4</v>
      </c>
      <c r="G639" s="23">
        <v>309</v>
      </c>
      <c r="H639" s="23">
        <v>33</v>
      </c>
      <c r="I639" s="23">
        <v>70</v>
      </c>
      <c r="J639" s="19">
        <f>SUM(Table1[[#This Row],[Estimate; Total: - Speak Spanish: - Speak English "very well"]:[Estimate; Total: - Speak Spanish: - Speak English "not well"]])</f>
        <v>412</v>
      </c>
      <c r="K6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2.0083001982877213E-4</v>
      </c>
      <c r="L639" s="24">
        <v>3</v>
      </c>
      <c r="M6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2.6012386985533166E-4</v>
      </c>
    </row>
    <row r="640" spans="1:13" ht="15.6" x14ac:dyDescent="0.3">
      <c r="A640" s="22" t="s">
        <v>645</v>
      </c>
      <c r="B640" s="18">
        <v>384</v>
      </c>
      <c r="C640" s="24">
        <v>89</v>
      </c>
      <c r="D6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4.5602308770746061E-4</v>
      </c>
      <c r="E640" s="18">
        <v>281</v>
      </c>
      <c r="F6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4.7088030915243506E-4</v>
      </c>
      <c r="G640" s="23">
        <v>281</v>
      </c>
      <c r="H640" s="23">
        <v>0</v>
      </c>
      <c r="I640" s="23">
        <v>0</v>
      </c>
      <c r="J640" s="19">
        <f>SUM(Table1[[#This Row],[Estimate; Total: - Speak Spanish: - Speak English "very well"]:[Estimate; Total: - Speak Spanish: - Speak English "not well"]])</f>
        <v>281</v>
      </c>
      <c r="K6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4.665778848782246E-4</v>
      </c>
      <c r="L640" s="24">
        <v>0</v>
      </c>
      <c r="M6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5.0987618613640233E-4</v>
      </c>
    </row>
    <row r="641" spans="1:13" ht="15.6" x14ac:dyDescent="0.3">
      <c r="A641" s="22" t="s">
        <v>646</v>
      </c>
      <c r="B641" s="18">
        <v>348</v>
      </c>
      <c r="C641" s="24">
        <v>95</v>
      </c>
      <c r="D6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3.2139160727262626E-4</v>
      </c>
      <c r="E641" s="18">
        <v>253</v>
      </c>
      <c r="F6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3.4376508484120595E-4</v>
      </c>
      <c r="G641" s="23">
        <v>207</v>
      </c>
      <c r="H641" s="23">
        <v>46</v>
      </c>
      <c r="I641" s="23">
        <v>0</v>
      </c>
      <c r="J641" s="19">
        <f>SUM(Table1[[#This Row],[Estimate; Total: - Speak Spanish: - Speak English "very well"]:[Estimate; Total: - Speak Spanish: - Speak English "not well"]])</f>
        <v>253</v>
      </c>
      <c r="K6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3.3989137188257512E-4</v>
      </c>
      <c r="L641" s="24">
        <v>0</v>
      </c>
      <c r="M6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3.788752516630697E-4</v>
      </c>
    </row>
    <row r="642" spans="1:13" ht="15.6" x14ac:dyDescent="0.3">
      <c r="A642" s="22" t="s">
        <v>647</v>
      </c>
      <c r="B642" s="18">
        <v>250</v>
      </c>
      <c r="C642" s="24">
        <v>70</v>
      </c>
      <c r="D6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2.4815746748706684E-4</v>
      </c>
      <c r="E642" s="18">
        <v>180</v>
      </c>
      <c r="F6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2.6553427171011165E-4</v>
      </c>
      <c r="G642" s="23">
        <v>141</v>
      </c>
      <c r="H642" s="23">
        <v>0</v>
      </c>
      <c r="I642" s="23">
        <v>39</v>
      </c>
      <c r="J642" s="19">
        <f>SUM(Table1[[#This Row],[Estimate; Total: - Speak Spanish: - Speak English "very well"]:[Estimate; Total: - Speak Spanish: - Speak English "not well"]])</f>
        <v>180</v>
      </c>
      <c r="K6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2.6277827039567078E-4</v>
      </c>
      <c r="L642" s="24">
        <v>0</v>
      </c>
      <c r="M6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2.9051383703791988E-4</v>
      </c>
    </row>
    <row r="643" spans="1:13" ht="15.6" x14ac:dyDescent="0.3">
      <c r="A643" s="22" t="s">
        <v>648</v>
      </c>
      <c r="B643" s="18">
        <v>847</v>
      </c>
      <c r="C643" s="24">
        <v>181</v>
      </c>
      <c r="D6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1.2396843101677611E-4</v>
      </c>
      <c r="E643" s="18">
        <v>639</v>
      </c>
      <c r="F6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1.4481244394169121E-4</v>
      </c>
      <c r="G643" s="23">
        <v>376</v>
      </c>
      <c r="H643" s="23">
        <v>174</v>
      </c>
      <c r="I643" s="23">
        <v>46</v>
      </c>
      <c r="J643" s="19">
        <f>SUM(Table1[[#This Row],[Estimate; Total: - Speak Spanish: - Speak English "very well"]:[Estimate; Total: - Speak Spanish: - Speak English "not well"]])</f>
        <v>596</v>
      </c>
      <c r="K6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1.4165435797329674E-4</v>
      </c>
      <c r="L643" s="24">
        <v>43</v>
      </c>
      <c r="M6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1.7343638339519936E-4</v>
      </c>
    </row>
    <row r="644" spans="1:13" ht="15.6" x14ac:dyDescent="0.3">
      <c r="A644" s="22" t="s">
        <v>649</v>
      </c>
      <c r="B644" s="18">
        <v>525</v>
      </c>
      <c r="C644" s="24">
        <v>101</v>
      </c>
      <c r="D6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3.0440410328639266E-4</v>
      </c>
      <c r="E644" s="18">
        <v>424</v>
      </c>
      <c r="F6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3.0667753975505618E-4</v>
      </c>
      <c r="G644" s="23">
        <v>309</v>
      </c>
      <c r="H644" s="23">
        <v>68</v>
      </c>
      <c r="I644" s="23">
        <v>47</v>
      </c>
      <c r="J644" s="19">
        <f>SUM(Table1[[#This Row],[Estimate; Total: - Speak Spanish: - Speak English "very well"]:[Estimate; Total: - Speak Spanish: - Speak English "not well"]])</f>
        <v>424</v>
      </c>
      <c r="K6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3.0018562554770658E-4</v>
      </c>
      <c r="L644" s="24">
        <v>0</v>
      </c>
      <c r="M6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3.6551829363833777E-4</v>
      </c>
    </row>
    <row r="645" spans="1:13" ht="15.6" x14ac:dyDescent="0.3">
      <c r="A645" s="22" t="s">
        <v>650</v>
      </c>
      <c r="B645" s="18">
        <v>1301</v>
      </c>
      <c r="C645" s="24">
        <v>296</v>
      </c>
      <c r="D6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1.7639364101903872E-4</v>
      </c>
      <c r="E645" s="18">
        <v>1005</v>
      </c>
      <c r="F6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2.1603133537285952E-4</v>
      </c>
      <c r="G645" s="23">
        <v>235</v>
      </c>
      <c r="H645" s="23">
        <v>248</v>
      </c>
      <c r="I645" s="23">
        <v>343</v>
      </c>
      <c r="J645" s="19">
        <f>SUM(Table1[[#This Row],[Estimate; Total: - Speak Spanish: - Speak English "very well"]:[Estimate; Total: - Speak Spanish: - Speak English "not well"]])</f>
        <v>826</v>
      </c>
      <c r="K6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2.2822514152813459E-4</v>
      </c>
      <c r="L645" s="24">
        <v>179</v>
      </c>
      <c r="M6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1.0551035127379392E-4</v>
      </c>
    </row>
    <row r="646" spans="1:13" ht="15.6" x14ac:dyDescent="0.3">
      <c r="A646" s="22" t="s">
        <v>651</v>
      </c>
      <c r="B646" s="18">
        <v>81</v>
      </c>
      <c r="C646" s="24">
        <v>53</v>
      </c>
      <c r="D6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2.7282843071231501E-4</v>
      </c>
      <c r="E646" s="18">
        <v>24</v>
      </c>
      <c r="F6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3.0156764466187215E-4</v>
      </c>
      <c r="G646" s="23">
        <v>0</v>
      </c>
      <c r="H646" s="23">
        <v>8</v>
      </c>
      <c r="I646" s="23">
        <v>16</v>
      </c>
      <c r="J646" s="19">
        <f>SUM(Table1[[#This Row],[Estimate; Total: - Speak Spanish: - Speak English "very well"]:[Estimate; Total: - Speak Spanish: - Speak English "not well"]])</f>
        <v>24</v>
      </c>
      <c r="K6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3.012001778199467E-4</v>
      </c>
      <c r="L646" s="24">
        <v>0</v>
      </c>
      <c r="M6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3.0489825337224658E-4</v>
      </c>
    </row>
    <row r="647" spans="1:13" ht="15.6" x14ac:dyDescent="0.3">
      <c r="A647" s="22" t="s">
        <v>652</v>
      </c>
      <c r="B647" s="18">
        <v>696</v>
      </c>
      <c r="C647" s="24">
        <v>189</v>
      </c>
      <c r="D6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3.8960610306892917E-4</v>
      </c>
      <c r="E647" s="18">
        <v>374</v>
      </c>
      <c r="F6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4.5206631511956422E-4</v>
      </c>
      <c r="G647" s="23">
        <v>338</v>
      </c>
      <c r="H647" s="23">
        <v>12</v>
      </c>
      <c r="I647" s="23">
        <v>24</v>
      </c>
      <c r="J647" s="19">
        <f>SUM(Table1[[#This Row],[Estimate; Total: - Speak Spanish: - Speak English "very well"]:[Estimate; Total: - Speak Spanish: - Speak English "not well"]])</f>
        <v>374</v>
      </c>
      <c r="K6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4.4633995683289267E-4</v>
      </c>
      <c r="L647" s="24">
        <v>0</v>
      </c>
      <c r="M6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5.0396830085623243E-4</v>
      </c>
    </row>
    <row r="648" spans="1:13" ht="15.6" x14ac:dyDescent="0.3">
      <c r="A648" s="22" t="s">
        <v>653</v>
      </c>
      <c r="B648" s="18">
        <v>1566</v>
      </c>
      <c r="C648" s="24">
        <v>213</v>
      </c>
      <c r="D6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9.6385852745342295E-5</v>
      </c>
      <c r="E648" s="18">
        <v>1311</v>
      </c>
      <c r="F6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4.3335733574449074E-5</v>
      </c>
      <c r="G648" s="23">
        <v>776</v>
      </c>
      <c r="H648" s="23">
        <v>158</v>
      </c>
      <c r="I648" s="23">
        <v>218</v>
      </c>
      <c r="J648" s="19">
        <f>SUM(Table1[[#This Row],[Estimate; Total: - Speak Spanish: - Speak English "very well"]:[Estimate; Total: - Speak Spanish: - Speak English "not well"]])</f>
        <v>1152</v>
      </c>
      <c r="K6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4.7762607868258083E-5</v>
      </c>
      <c r="L648" s="24">
        <v>159</v>
      </c>
      <c r="M6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3.211879118802122E-6</v>
      </c>
    </row>
    <row r="649" spans="1:13" ht="15.6" x14ac:dyDescent="0.3">
      <c r="A649" s="22" t="s">
        <v>654</v>
      </c>
      <c r="B649" s="18">
        <v>1396</v>
      </c>
      <c r="C649" s="24">
        <v>105</v>
      </c>
      <c r="D6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1.0496860844726194E-4</v>
      </c>
      <c r="E649" s="18">
        <v>1291</v>
      </c>
      <c r="F6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1.0655830772016351E-5</v>
      </c>
      <c r="G649" s="23">
        <v>702</v>
      </c>
      <c r="H649" s="23">
        <v>296</v>
      </c>
      <c r="I649" s="23">
        <v>170</v>
      </c>
      <c r="J649" s="19">
        <f>SUM(Table1[[#This Row],[Estimate; Total: - Speak Spanish: - Speak English "very well"]:[Estimate; Total: - Speak Spanish: - Speak English "not well"]])</f>
        <v>1168</v>
      </c>
      <c r="K6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1.1469847438385939E-5</v>
      </c>
      <c r="L649" s="24">
        <v>123</v>
      </c>
      <c r="M6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3.277829031248235E-6</v>
      </c>
    </row>
    <row r="650" spans="1:13" ht="15.6" x14ac:dyDescent="0.3">
      <c r="A650" s="22" t="s">
        <v>655</v>
      </c>
      <c r="B650" s="18">
        <v>1697</v>
      </c>
      <c r="C650" s="24">
        <v>72</v>
      </c>
      <c r="D6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1.4540854291968167E-5</v>
      </c>
      <c r="E650" s="18">
        <v>1625</v>
      </c>
      <c r="F6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1.9648426751888324E-4</v>
      </c>
      <c r="G650" s="23">
        <v>928</v>
      </c>
      <c r="H650" s="23">
        <v>292</v>
      </c>
      <c r="I650" s="23">
        <v>230</v>
      </c>
      <c r="J650" s="19">
        <f>SUM(Table1[[#This Row],[Estimate; Total: - Speak Spanish: - Speak English "very well"]:[Estimate; Total: - Speak Spanish: - Speak English "not well"]])</f>
        <v>1450</v>
      </c>
      <c r="K6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1.9439970070539894E-4</v>
      </c>
      <c r="L650" s="24">
        <v>175</v>
      </c>
      <c r="M6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2.153781528827138E-4</v>
      </c>
    </row>
    <row r="651" spans="1:13" ht="15.6" x14ac:dyDescent="0.3">
      <c r="A651" s="22" t="s">
        <v>656</v>
      </c>
      <c r="B651" s="18">
        <v>3166</v>
      </c>
      <c r="C651" s="24">
        <v>105</v>
      </c>
      <c r="D6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4.1957929824789516E-5</v>
      </c>
      <c r="E651" s="18">
        <v>3061</v>
      </c>
      <c r="F6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4.0321476143418203E-4</v>
      </c>
      <c r="G651" s="23">
        <v>1335</v>
      </c>
      <c r="H651" s="23">
        <v>639</v>
      </c>
      <c r="I651" s="23">
        <v>756</v>
      </c>
      <c r="J651" s="19">
        <f>SUM(Table1[[#This Row],[Estimate; Total: - Speak Spanish: - Speak English "very well"]:[Estimate; Total: - Speak Spanish: - Speak English "not well"]])</f>
        <v>2730</v>
      </c>
      <c r="K6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3.9907946957262123E-4</v>
      </c>
      <c r="L651" s="24">
        <v>331</v>
      </c>
      <c r="M6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4.4069580059920434E-4</v>
      </c>
    </row>
    <row r="652" spans="1:13" ht="15.6" x14ac:dyDescent="0.3">
      <c r="A652" s="22" t="s">
        <v>657</v>
      </c>
      <c r="B652" s="18">
        <v>2570</v>
      </c>
      <c r="C652" s="24">
        <v>86</v>
      </c>
      <c r="D6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4.5178786294330014E-6</v>
      </c>
      <c r="E652" s="18">
        <v>2484</v>
      </c>
      <c r="F6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2.9719805470499562E-4</v>
      </c>
      <c r="G652" s="23">
        <v>1334</v>
      </c>
      <c r="H652" s="23">
        <v>443</v>
      </c>
      <c r="I652" s="23">
        <v>460</v>
      </c>
      <c r="J652" s="19">
        <f>SUM(Table1[[#This Row],[Estimate; Total: - Speak Spanish: - Speak English "very well"]:[Estimate; Total: - Speak Spanish: - Speak English "not well"]])</f>
        <v>2237</v>
      </c>
      <c r="K6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2.9717151195186002E-4</v>
      </c>
      <c r="L652" s="24">
        <v>247</v>
      </c>
      <c r="M6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2.9743863022012887E-4</v>
      </c>
    </row>
    <row r="653" spans="1:13" ht="15.6" x14ac:dyDescent="0.3">
      <c r="A653" s="22" t="s">
        <v>658</v>
      </c>
      <c r="B653" s="18">
        <v>2327</v>
      </c>
      <c r="C653" s="24">
        <v>132</v>
      </c>
      <c r="D6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1.2971953049492672E-6</v>
      </c>
      <c r="E653" s="18">
        <v>2186</v>
      </c>
      <c r="F6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2.221937369119512E-4</v>
      </c>
      <c r="G653" s="23">
        <v>878</v>
      </c>
      <c r="H653" s="23">
        <v>485</v>
      </c>
      <c r="I653" s="23">
        <v>488</v>
      </c>
      <c r="J653" s="19">
        <f>SUM(Table1[[#This Row],[Estimate; Total: - Speak Spanish: - Speak English "very well"]:[Estimate; Total: - Speak Spanish: - Speak English "not well"]])</f>
        <v>1851</v>
      </c>
      <c r="K6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2.0404487051314173E-4</v>
      </c>
      <c r="L653" s="24">
        <v>335</v>
      </c>
      <c r="M6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3.8668959235993683E-4</v>
      </c>
    </row>
    <row r="654" spans="1:13" ht="15.6" x14ac:dyDescent="0.3">
      <c r="A654" s="22" t="s">
        <v>659</v>
      </c>
      <c r="B654" s="18">
        <v>2543</v>
      </c>
      <c r="C654" s="24">
        <v>388</v>
      </c>
      <c r="D6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1.1918624568103156E-4</v>
      </c>
      <c r="E654" s="18">
        <v>2155</v>
      </c>
      <c r="F6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1.8347184728962626E-4</v>
      </c>
      <c r="G654" s="23">
        <v>1502</v>
      </c>
      <c r="H654" s="23">
        <v>357</v>
      </c>
      <c r="I654" s="23">
        <v>235</v>
      </c>
      <c r="J654" s="19">
        <f>SUM(Table1[[#This Row],[Estimate; Total: - Speak Spanish: - Speak English "very well"]:[Estimate; Total: - Speak Spanish: - Speak English "not well"]])</f>
        <v>2094</v>
      </c>
      <c r="K6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2.070680321087534E-4</v>
      </c>
      <c r="L654" s="24">
        <v>61</v>
      </c>
      <c r="M6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3.0396860641669841E-5</v>
      </c>
    </row>
    <row r="655" spans="1:13" ht="15.6" x14ac:dyDescent="0.3">
      <c r="A655" s="22" t="s">
        <v>660</v>
      </c>
      <c r="B655" s="18">
        <v>2647</v>
      </c>
      <c r="C655" s="24">
        <v>279</v>
      </c>
      <c r="D6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1.5392224172070454E-4</v>
      </c>
      <c r="E655" s="18">
        <v>2368</v>
      </c>
      <c r="F6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3.1372191393448629E-4</v>
      </c>
      <c r="G655" s="23">
        <v>1607</v>
      </c>
      <c r="H655" s="23">
        <v>349</v>
      </c>
      <c r="I655" s="23">
        <v>363</v>
      </c>
      <c r="J655" s="19">
        <f>SUM(Table1[[#This Row],[Estimate; Total: - Speak Spanish: - Speak English "very well"]:[Estimate; Total: - Speak Spanish: - Speak English "not well"]])</f>
        <v>2319</v>
      </c>
      <c r="K6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3.4242840475185175E-4</v>
      </c>
      <c r="L655" s="24">
        <v>49</v>
      </c>
      <c r="M6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5.3534932546930355E-5</v>
      </c>
    </row>
    <row r="656" spans="1:13" ht="15.6" x14ac:dyDescent="0.3">
      <c r="A656" s="22" t="s">
        <v>661</v>
      </c>
      <c r="B656" s="18">
        <v>1400</v>
      </c>
      <c r="C656" s="24">
        <v>118</v>
      </c>
      <c r="D6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5.6245727176343792E-5</v>
      </c>
      <c r="E656" s="18">
        <v>1282</v>
      </c>
      <c r="F6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1.6275500521264466E-4</v>
      </c>
      <c r="G656" s="23">
        <v>648</v>
      </c>
      <c r="H656" s="23">
        <v>255</v>
      </c>
      <c r="I656" s="23">
        <v>262</v>
      </c>
      <c r="J656" s="19">
        <f>SUM(Table1[[#This Row],[Estimate; Total: - Speak Spanish: - Speak English "very well"]:[Estimate; Total: - Speak Spanish: - Speak English "not well"]])</f>
        <v>1165</v>
      </c>
      <c r="K6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1.6435574070136719E-4</v>
      </c>
      <c r="L656" s="24">
        <v>117</v>
      </c>
      <c r="M6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1.4824642116242356E-4</v>
      </c>
    </row>
    <row r="657" spans="1:13" ht="15.6" x14ac:dyDescent="0.3">
      <c r="A657" s="22" t="s">
        <v>662</v>
      </c>
      <c r="B657" s="18">
        <v>1846</v>
      </c>
      <c r="C657" s="24">
        <v>159</v>
      </c>
      <c r="D6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7.617403094269687E-5</v>
      </c>
      <c r="E657" s="18">
        <v>1687</v>
      </c>
      <c r="F6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2.1407860022963803E-4</v>
      </c>
      <c r="G657" s="23">
        <v>1009</v>
      </c>
      <c r="H657" s="23">
        <v>241</v>
      </c>
      <c r="I657" s="23">
        <v>136</v>
      </c>
      <c r="J657" s="19">
        <f>SUM(Table1[[#This Row],[Estimate; Total: - Speak Spanish: - Speak English "very well"]:[Estimate; Total: - Speak Spanish: - Speak English "not well"]])</f>
        <v>1386</v>
      </c>
      <c r="K6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1.935284261082201E-4</v>
      </c>
      <c r="L657" s="24">
        <v>301</v>
      </c>
      <c r="M6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4.0033918518437943E-4</v>
      </c>
    </row>
    <row r="658" spans="1:13" ht="15.6" x14ac:dyDescent="0.3">
      <c r="A658" s="22" t="s">
        <v>663</v>
      </c>
      <c r="B658" s="18">
        <v>753</v>
      </c>
      <c r="C658" s="24">
        <v>164</v>
      </c>
      <c r="D6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5.9934642605713107E-5</v>
      </c>
      <c r="E658" s="18">
        <v>589</v>
      </c>
      <c r="F6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4.2438408425106035E-5</v>
      </c>
      <c r="G658" s="23">
        <v>247</v>
      </c>
      <c r="H658" s="23">
        <v>197</v>
      </c>
      <c r="I658" s="23">
        <v>79</v>
      </c>
      <c r="J658" s="19">
        <f>SUM(Table1[[#This Row],[Estimate; Total: - Speak Spanish: - Speak English "very well"]:[Estimate; Total: - Speak Spanish: - Speak English "not well"]])</f>
        <v>523</v>
      </c>
      <c r="K6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4.1286949401868439E-5</v>
      </c>
      <c r="L658" s="24">
        <v>66</v>
      </c>
      <c r="M6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5.2874885992277654E-5</v>
      </c>
    </row>
    <row r="659" spans="1:13" ht="15.6" x14ac:dyDescent="0.3">
      <c r="A659" s="22" t="s">
        <v>664</v>
      </c>
      <c r="B659" s="18">
        <v>901</v>
      </c>
      <c r="C659" s="24">
        <v>58</v>
      </c>
      <c r="D6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2.5077559109300711E-5</v>
      </c>
      <c r="E659" s="18">
        <v>843</v>
      </c>
      <c r="F6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1.0696991243335288E-4</v>
      </c>
      <c r="G659" s="23">
        <v>392</v>
      </c>
      <c r="H659" s="23">
        <v>179</v>
      </c>
      <c r="I659" s="23">
        <v>192</v>
      </c>
      <c r="J659" s="19">
        <f>SUM(Table1[[#This Row],[Estimate; Total: - Speak Spanish: - Speak English "very well"]:[Estimate; Total: - Speak Spanish: - Speak English "not well"]])</f>
        <v>763</v>
      </c>
      <c r="K6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1.0755026674831804E-4</v>
      </c>
      <c r="L659" s="24">
        <v>80</v>
      </c>
      <c r="M6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1.0170975582602975E-4</v>
      </c>
    </row>
    <row r="660" spans="1:13" ht="15.6" x14ac:dyDescent="0.3">
      <c r="A660" s="22" t="s">
        <v>665</v>
      </c>
      <c r="B660" s="18">
        <v>1524</v>
      </c>
      <c r="C660" s="24">
        <v>49</v>
      </c>
      <c r="D6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1.2439531999884823E-5</v>
      </c>
      <c r="E660" s="18">
        <v>1475</v>
      </c>
      <c r="F6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1.8748373363938284E-4</v>
      </c>
      <c r="G660" s="23">
        <v>794</v>
      </c>
      <c r="H660" s="23">
        <v>168</v>
      </c>
      <c r="I660" s="23">
        <v>270</v>
      </c>
      <c r="J660" s="19">
        <f>SUM(Table1[[#This Row],[Estimate; Total: - Speak Spanish: - Speak English "very well"]:[Estimate; Total: - Speak Spanish: - Speak English "not well"]])</f>
        <v>1232</v>
      </c>
      <c r="K6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1.7262461833234815E-4</v>
      </c>
      <c r="L660" s="24">
        <v>243</v>
      </c>
      <c r="M6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3.2216227663594546E-4</v>
      </c>
    </row>
    <row r="661" spans="1:13" ht="15.6" x14ac:dyDescent="0.3">
      <c r="A661" s="22" t="s">
        <v>666</v>
      </c>
      <c r="B661" s="18">
        <v>2644</v>
      </c>
      <c r="C661" s="24">
        <v>342</v>
      </c>
      <c r="D6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1.1575419482906094E-4</v>
      </c>
      <c r="E661" s="18">
        <v>2302</v>
      </c>
      <c r="F6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2.282739604935453E-4</v>
      </c>
      <c r="G661" s="23">
        <v>1273</v>
      </c>
      <c r="H661" s="23">
        <v>339</v>
      </c>
      <c r="I661" s="23">
        <v>474</v>
      </c>
      <c r="J661" s="19">
        <f>SUM(Table1[[#This Row],[Estimate; Total: - Speak Spanish: - Speak English "very well"]:[Estimate; Total: - Speak Spanish: - Speak English "not well"]])</f>
        <v>2086</v>
      </c>
      <c r="K6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2.3023747511086243E-4</v>
      </c>
      <c r="L661" s="24">
        <v>216</v>
      </c>
      <c r="M6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2.1047725575382712E-4</v>
      </c>
    </row>
    <row r="662" spans="1:13" ht="15.6" x14ac:dyDescent="0.3">
      <c r="A662" s="22" t="s">
        <v>667</v>
      </c>
      <c r="B662" s="18">
        <v>1465</v>
      </c>
      <c r="C662" s="24">
        <v>62</v>
      </c>
      <c r="D6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6.9487568917398713E-6</v>
      </c>
      <c r="E662" s="18">
        <v>1403</v>
      </c>
      <c r="F6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1.6413494948352761E-4</v>
      </c>
      <c r="G662" s="23">
        <v>631</v>
      </c>
      <c r="H662" s="23">
        <v>307</v>
      </c>
      <c r="I662" s="23">
        <v>284</v>
      </c>
      <c r="J662" s="19">
        <f>SUM(Table1[[#This Row],[Estimate; Total: - Speak Spanish: - Speak English "very well"]:[Estimate; Total: - Speak Spanish: - Speak English "not well"]])</f>
        <v>1222</v>
      </c>
      <c r="K6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1.5772679549415792E-4</v>
      </c>
      <c r="L662" s="24">
        <v>181</v>
      </c>
      <c r="M6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2.2221652599416507E-4</v>
      </c>
    </row>
    <row r="663" spans="1:13" ht="15.6" x14ac:dyDescent="0.3">
      <c r="A663" s="22" t="s">
        <v>668</v>
      </c>
      <c r="B663" s="18">
        <v>2287</v>
      </c>
      <c r="C663" s="24">
        <v>194</v>
      </c>
      <c r="D6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9.7865944872920789E-5</v>
      </c>
      <c r="E663" s="18">
        <v>2093</v>
      </c>
      <c r="F6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2.7093512673493616E-4</v>
      </c>
      <c r="G663" s="23">
        <v>1063</v>
      </c>
      <c r="H663" s="23">
        <v>385</v>
      </c>
      <c r="I663" s="23">
        <v>379</v>
      </c>
      <c r="J663" s="19">
        <f>SUM(Table1[[#This Row],[Estimate; Total: - Speak Spanish: - Speak English "very well"]:[Estimate; Total: - Speak Spanish: - Speak English "not well"]])</f>
        <v>1827</v>
      </c>
      <c r="K6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2.6199429353652775E-4</v>
      </c>
      <c r="L663" s="24">
        <v>266</v>
      </c>
      <c r="M6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3.5197214431342361E-4</v>
      </c>
    </row>
    <row r="664" spans="1:13" ht="15.6" x14ac:dyDescent="0.3">
      <c r="A664" s="22" t="s">
        <v>669</v>
      </c>
      <c r="B664" s="18">
        <v>2156</v>
      </c>
      <c r="C664" s="24">
        <v>76</v>
      </c>
      <c r="D6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3.3657415797217559E-5</v>
      </c>
      <c r="E664" s="18">
        <v>2080</v>
      </c>
      <c r="F6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2.763232551839801E-4</v>
      </c>
      <c r="G664" s="23">
        <v>817</v>
      </c>
      <c r="H664" s="23">
        <v>451</v>
      </c>
      <c r="I664" s="23">
        <v>459</v>
      </c>
      <c r="J664" s="19">
        <f>SUM(Table1[[#This Row],[Estimate; Total: - Speak Spanish: - Speak English "very well"]:[Estimate; Total: - Speak Spanish: - Speak English "not well"]])</f>
        <v>1727</v>
      </c>
      <c r="K6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2.537778535691083E-4</v>
      </c>
      <c r="L664" s="24">
        <v>353</v>
      </c>
      <c r="M6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4.8066798083031632E-4</v>
      </c>
    </row>
    <row r="665" spans="1:13" ht="15.6" x14ac:dyDescent="0.3">
      <c r="A665" s="22" t="s">
        <v>670</v>
      </c>
      <c r="B665" s="18">
        <v>473</v>
      </c>
      <c r="C665" s="24">
        <v>158</v>
      </c>
      <c r="D6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9.0467085438237363E-5</v>
      </c>
      <c r="E665" s="18">
        <v>315</v>
      </c>
      <c r="F6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3.8576947775690562E-5</v>
      </c>
      <c r="G665" s="23">
        <v>143</v>
      </c>
      <c r="H665" s="23">
        <v>121</v>
      </c>
      <c r="I665" s="23">
        <v>39</v>
      </c>
      <c r="J665" s="19">
        <f>SUM(Table1[[#This Row],[Estimate; Total: - Speak Spanish: - Speak English "very well"]:[Estimate; Total: - Speak Spanish: - Speak English "not well"]])</f>
        <v>303</v>
      </c>
      <c r="K6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4.1550912299812152E-5</v>
      </c>
      <c r="L665" s="24">
        <v>12</v>
      </c>
      <c r="M6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1.1621829603712979E-5</v>
      </c>
    </row>
    <row r="666" spans="1:13" ht="15.6" x14ac:dyDescent="0.3">
      <c r="A666" s="22" t="s">
        <v>671</v>
      </c>
      <c r="B666" s="18">
        <v>2628</v>
      </c>
      <c r="C666" s="24">
        <v>82</v>
      </c>
      <c r="D6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5.69361873868022E-6</v>
      </c>
      <c r="E666" s="18">
        <v>2546</v>
      </c>
      <c r="F6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3.0939823129037792E-4</v>
      </c>
      <c r="G666" s="23">
        <v>1267</v>
      </c>
      <c r="H666" s="23">
        <v>503</v>
      </c>
      <c r="I666" s="23">
        <v>622</v>
      </c>
      <c r="J666" s="19">
        <f>SUM(Table1[[#This Row],[Estimate; Total: - Speak Spanish: - Speak English "very well"]:[Estimate; Total: - Speak Spanish: - Speak English "not well"]])</f>
        <v>2392</v>
      </c>
      <c r="K6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3.2465102064404509E-4</v>
      </c>
      <c r="L666" s="24">
        <v>154</v>
      </c>
      <c r="M6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1.7115154537813781E-4</v>
      </c>
    </row>
    <row r="667" spans="1:13" ht="15.6" x14ac:dyDescent="0.3">
      <c r="A667" s="22" t="s">
        <v>672</v>
      </c>
      <c r="B667" s="18">
        <v>2021</v>
      </c>
      <c r="C667" s="24">
        <v>76</v>
      </c>
      <c r="D6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3.6996655303400549E-5</v>
      </c>
      <c r="E667" s="18">
        <v>1945</v>
      </c>
      <c r="F6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2.6092782069430688E-4</v>
      </c>
      <c r="G667" s="23">
        <v>921</v>
      </c>
      <c r="H667" s="23">
        <v>383</v>
      </c>
      <c r="I667" s="23">
        <v>494</v>
      </c>
      <c r="J667" s="19">
        <f>SUM(Table1[[#This Row],[Estimate; Total: - Speak Spanish: - Speak English "very well"]:[Estimate; Total: - Speak Spanish: - Speak English "not well"]])</f>
        <v>1798</v>
      </c>
      <c r="K6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2.6805723325084506E-4</v>
      </c>
      <c r="L667" s="24">
        <v>147</v>
      </c>
      <c r="M6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1.9630897389920918E-4</v>
      </c>
    </row>
    <row r="668" spans="1:13" ht="15.6" x14ac:dyDescent="0.3">
      <c r="A668" s="22" t="s">
        <v>673</v>
      </c>
      <c r="B668" s="18">
        <v>3182</v>
      </c>
      <c r="C668" s="24">
        <v>75</v>
      </c>
      <c r="D6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1.3530616921333409E-5</v>
      </c>
      <c r="E668" s="18">
        <v>3107</v>
      </c>
      <c r="F6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3.9932384503311866E-4</v>
      </c>
      <c r="G668" s="23">
        <v>1558</v>
      </c>
      <c r="H668" s="23">
        <v>418</v>
      </c>
      <c r="I668" s="23">
        <v>829</v>
      </c>
      <c r="J668" s="19">
        <f>SUM(Table1[[#This Row],[Estimate; Total: - Speak Spanish: - Speak English "very well"]:[Estimate; Total: - Speak Spanish: - Speak English "not well"]])</f>
        <v>2805</v>
      </c>
      <c r="K6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4.003613725776107E-4</v>
      </c>
      <c r="L668" s="24">
        <v>302</v>
      </c>
      <c r="M6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3.8992000805334687E-4</v>
      </c>
    </row>
    <row r="669" spans="1:13" ht="15.6" x14ac:dyDescent="0.3">
      <c r="A669" s="22" t="s">
        <v>674</v>
      </c>
      <c r="B669" s="18">
        <v>2567</v>
      </c>
      <c r="C669" s="24">
        <v>83</v>
      </c>
      <c r="D6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6.8124388870612239E-6</v>
      </c>
      <c r="E669" s="18">
        <v>2484</v>
      </c>
      <c r="F6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3.0130788794337465E-4</v>
      </c>
      <c r="G669" s="23">
        <v>1106</v>
      </c>
      <c r="H669" s="23">
        <v>530</v>
      </c>
      <c r="I669" s="23">
        <v>563</v>
      </c>
      <c r="J669" s="19">
        <f>SUM(Table1[[#This Row],[Estimate; Total: - Speak Spanish: - Speak English "very well"]:[Estimate; Total: - Speak Spanish: - Speak English "not well"]])</f>
        <v>2199</v>
      </c>
      <c r="K6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2.9542605889909762E-4</v>
      </c>
      <c r="L669" s="24">
        <v>285</v>
      </c>
      <c r="M6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3.546190137721828E-4</v>
      </c>
    </row>
    <row r="670" spans="1:13" ht="15.6" x14ac:dyDescent="0.3">
      <c r="A670" s="22" t="s">
        <v>675</v>
      </c>
      <c r="B670" s="18">
        <v>2570</v>
      </c>
      <c r="C670" s="24">
        <v>257</v>
      </c>
      <c r="D6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8.5898084875943726E-5</v>
      </c>
      <c r="E670" s="18">
        <v>2313</v>
      </c>
      <c r="F6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2.5137711398729031E-4</v>
      </c>
      <c r="G670" s="23">
        <v>1343</v>
      </c>
      <c r="H670" s="23">
        <v>308</v>
      </c>
      <c r="I670" s="23">
        <v>373</v>
      </c>
      <c r="J670" s="19">
        <f>SUM(Table1[[#This Row],[Estimate; Total: - Speak Spanish: - Speak English "very well"]:[Estimate; Total: - Speak Spanish: - Speak English "not well"]])</f>
        <v>2024</v>
      </c>
      <c r="K6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2.4226073776891112E-4</v>
      </c>
      <c r="L670" s="24">
        <v>289</v>
      </c>
      <c r="M6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3.340052005947452E-4</v>
      </c>
    </row>
    <row r="671" spans="1:13" ht="15.6" x14ac:dyDescent="0.3">
      <c r="A671" s="22" t="s">
        <v>676</v>
      </c>
      <c r="B671" s="18">
        <v>506</v>
      </c>
      <c r="C671" s="24">
        <v>46</v>
      </c>
      <c r="D6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8.3837197083691859E-6</v>
      </c>
      <c r="E671" s="18">
        <v>460</v>
      </c>
      <c r="F6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2.7618761535627763E-5</v>
      </c>
      <c r="G671" s="23">
        <v>334</v>
      </c>
      <c r="H671" s="23">
        <v>76</v>
      </c>
      <c r="I671" s="23">
        <v>50</v>
      </c>
      <c r="J671" s="19">
        <f>SUM(Table1[[#This Row],[Estimate; Total: - Speak Spanish: - Speak English "very well"]:[Estimate; Total: - Speak Spanish: - Speak English "not well"]])</f>
        <v>460</v>
      </c>
      <c r="K6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3.4661876005865543E-5</v>
      </c>
      <c r="L671" s="24">
        <v>0</v>
      </c>
      <c r="M6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3.621790541321548E-5</v>
      </c>
    </row>
    <row r="672" spans="1:13" ht="15.6" x14ac:dyDescent="0.3">
      <c r="A672" s="22" t="s">
        <v>677</v>
      </c>
      <c r="B672" s="18">
        <v>3019</v>
      </c>
      <c r="C672" s="24">
        <v>96</v>
      </c>
      <c r="D6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2.2898288280406338E-5</v>
      </c>
      <c r="E672" s="18">
        <v>2923</v>
      </c>
      <c r="F6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3.7044993874739835E-4</v>
      </c>
      <c r="G672" s="23">
        <v>1024</v>
      </c>
      <c r="H672" s="23">
        <v>268</v>
      </c>
      <c r="I672" s="23">
        <v>1157</v>
      </c>
      <c r="J672" s="19">
        <f>SUM(Table1[[#This Row],[Estimate; Total: - Speak Spanish: - Speak English "very well"]:[Estimate; Total: - Speak Spanish: - Speak English "not well"]])</f>
        <v>2449</v>
      </c>
      <c r="K6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3.4216734571231283E-4</v>
      </c>
      <c r="L672" s="24">
        <v>474</v>
      </c>
      <c r="M6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6.2679483838800818E-4</v>
      </c>
    </row>
    <row r="673" spans="1:13" ht="15.6" x14ac:dyDescent="0.3">
      <c r="A673" s="22" t="s">
        <v>678</v>
      </c>
      <c r="B673" s="18">
        <v>2820</v>
      </c>
      <c r="C673" s="24">
        <v>184</v>
      </c>
      <c r="D6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1.0517199296181658E-4</v>
      </c>
      <c r="E673" s="18">
        <v>2631</v>
      </c>
      <c r="F6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3.5895323001722826E-4</v>
      </c>
      <c r="G673" s="23">
        <v>1093</v>
      </c>
      <c r="H673" s="23">
        <v>402</v>
      </c>
      <c r="I673" s="23">
        <v>739</v>
      </c>
      <c r="J673" s="19">
        <f>SUM(Table1[[#This Row],[Estimate; Total: - Speak Spanish: - Speak English "very well"]:[Estimate; Total: - Speak Spanish: - Speak English "not well"]])</f>
        <v>2234</v>
      </c>
      <c r="K6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3.3806444946901188E-4</v>
      </c>
      <c r="L673" s="24">
        <v>397</v>
      </c>
      <c r="M6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5.4828284157740323E-4</v>
      </c>
    </row>
    <row r="674" spans="1:13" ht="15.6" x14ac:dyDescent="0.3">
      <c r="A674" s="22" t="s">
        <v>679</v>
      </c>
      <c r="B674" s="18">
        <v>2203</v>
      </c>
      <c r="C674" s="24">
        <v>57</v>
      </c>
      <c r="D6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7.3787394817206249E-6</v>
      </c>
      <c r="E674" s="18">
        <v>2141</v>
      </c>
      <c r="F6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2.5524912592199888E-4</v>
      </c>
      <c r="G674" s="23">
        <v>916</v>
      </c>
      <c r="H674" s="23">
        <v>296</v>
      </c>
      <c r="I674" s="23">
        <v>585</v>
      </c>
      <c r="J674" s="19">
        <f>SUM(Table1[[#This Row],[Estimate; Total: - Speak Spanish: - Speak English "very well"]:[Estimate; Total: - Speak Spanish: - Speak English "not well"]])</f>
        <v>1797</v>
      </c>
      <c r="K6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2.3502448086246681E-4</v>
      </c>
      <c r="L674" s="24">
        <v>344</v>
      </c>
      <c r="M6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4.3855921356570173E-4</v>
      </c>
    </row>
    <row r="675" spans="1:13" ht="15.6" x14ac:dyDescent="0.3">
      <c r="A675" s="22" t="s">
        <v>680</v>
      </c>
      <c r="B675" s="18">
        <v>2960</v>
      </c>
      <c r="C675" s="24">
        <v>47</v>
      </c>
      <c r="D6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2.4329443460050847E-5</v>
      </c>
      <c r="E675" s="18">
        <v>2913</v>
      </c>
      <c r="F6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4.0014279898331737E-4</v>
      </c>
      <c r="G675" s="23">
        <v>925</v>
      </c>
      <c r="H675" s="23">
        <v>426</v>
      </c>
      <c r="I675" s="23">
        <v>1093</v>
      </c>
      <c r="J675" s="19">
        <f>SUM(Table1[[#This Row],[Estimate; Total: - Speak Spanish: - Speak English "very well"]:[Estimate; Total: - Speak Spanish: - Speak English "not well"]])</f>
        <v>2444</v>
      </c>
      <c r="K6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3.7247752717082535E-4</v>
      </c>
      <c r="L675" s="24">
        <v>469</v>
      </c>
      <c r="M6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6.5089248510671351E-4</v>
      </c>
    </row>
    <row r="676" spans="1:13" ht="15.6" x14ac:dyDescent="0.3">
      <c r="A676" s="22" t="s">
        <v>681</v>
      </c>
      <c r="B676" s="18">
        <v>3822</v>
      </c>
      <c r="C676" s="24">
        <v>74</v>
      </c>
      <c r="D6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3.0227723075230347E-5</v>
      </c>
      <c r="E676" s="18">
        <v>3748</v>
      </c>
      <c r="F6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4.4512560366972227E-4</v>
      </c>
      <c r="G676" s="23">
        <v>1337</v>
      </c>
      <c r="H676" s="23">
        <v>503</v>
      </c>
      <c r="I676" s="23">
        <v>1337</v>
      </c>
      <c r="J676" s="19">
        <f>SUM(Table1[[#This Row],[Estimate; Total: - Speak Spanish: - Speak English "very well"]:[Estimate; Total: - Speak Spanish: - Speak English "not well"]])</f>
        <v>3177</v>
      </c>
      <c r="K6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4.1452829463527868E-4</v>
      </c>
      <c r="L676" s="24">
        <v>571</v>
      </c>
      <c r="M6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7.2245039153401259E-4</v>
      </c>
    </row>
    <row r="677" spans="1:13" ht="15.6" x14ac:dyDescent="0.3">
      <c r="A677" s="22" t="s">
        <v>682</v>
      </c>
      <c r="B677" s="18">
        <v>1720</v>
      </c>
      <c r="C677" s="24">
        <v>25</v>
      </c>
      <c r="D6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1.929257853183426E-5</v>
      </c>
      <c r="E677" s="18">
        <v>1685</v>
      </c>
      <c r="F6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1.9941663316944681E-4</v>
      </c>
      <c r="G677" s="23">
        <v>633</v>
      </c>
      <c r="H677" s="23">
        <v>313</v>
      </c>
      <c r="I677" s="23">
        <v>485</v>
      </c>
      <c r="J677" s="19">
        <f>SUM(Table1[[#This Row],[Estimate; Total: - Speak Spanish: - Speak English "very well"]:[Estimate; Total: - Speak Spanish: - Speak English "not well"]])</f>
        <v>1431</v>
      </c>
      <c r="K6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1.8607790143445569E-4</v>
      </c>
      <c r="L677" s="24">
        <v>254</v>
      </c>
      <c r="M6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3.2031487767261274E-4</v>
      </c>
    </row>
    <row r="678" spans="1:13" ht="15.6" x14ac:dyDescent="0.3">
      <c r="A678" s="22" t="s">
        <v>683</v>
      </c>
      <c r="B678" s="18">
        <v>2174</v>
      </c>
      <c r="C678" s="24">
        <v>29</v>
      </c>
      <c r="D6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1.3651704378072845E-6</v>
      </c>
      <c r="E678" s="18">
        <v>2145</v>
      </c>
      <c r="F6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2.8149068511359711E-4</v>
      </c>
      <c r="G678" s="23">
        <v>1088</v>
      </c>
      <c r="H678" s="23">
        <v>389</v>
      </c>
      <c r="I678" s="23">
        <v>488</v>
      </c>
      <c r="J678" s="19">
        <f>SUM(Table1[[#This Row],[Estimate; Total: - Speak Spanish: - Speak English "very well"]:[Estimate; Total: - Speak Spanish: - Speak English "not well"]])</f>
        <v>1965</v>
      </c>
      <c r="K6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2.8659746746843504E-4</v>
      </c>
      <c r="L678" s="24">
        <v>180</v>
      </c>
      <c r="M6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2.3520434889918456E-4</v>
      </c>
    </row>
    <row r="679" spans="1:13" ht="15.6" x14ac:dyDescent="0.3">
      <c r="A679" s="22" t="s">
        <v>684</v>
      </c>
      <c r="B679" s="18">
        <v>959</v>
      </c>
      <c r="C679" s="24">
        <v>123</v>
      </c>
      <c r="D6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2.4594464195438546E-5</v>
      </c>
      <c r="E679" s="18">
        <v>836</v>
      </c>
      <c r="F6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6.6184475396029849E-5</v>
      </c>
      <c r="G679" s="23">
        <v>260</v>
      </c>
      <c r="H679" s="23">
        <v>120</v>
      </c>
      <c r="I679" s="23">
        <v>253</v>
      </c>
      <c r="J679" s="19">
        <f>SUM(Table1[[#This Row],[Estimate; Total: - Speak Spanish: - Speak English "very well"]:[Estimate; Total: - Speak Spanish: - Speak English "not well"]])</f>
        <v>633</v>
      </c>
      <c r="K6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4.7705014676563206E-5</v>
      </c>
      <c r="L679" s="24">
        <v>203</v>
      </c>
      <c r="M6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2.3367673813402237E-4</v>
      </c>
    </row>
    <row r="680" spans="1:13" ht="15.6" x14ac:dyDescent="0.3">
      <c r="A680" s="22" t="s">
        <v>685</v>
      </c>
      <c r="B680" s="18">
        <v>1374</v>
      </c>
      <c r="C680" s="24">
        <v>161</v>
      </c>
      <c r="D6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5.1184026035197595E-5</v>
      </c>
      <c r="E680" s="18">
        <v>1213</v>
      </c>
      <c r="F6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1.2209889130507655E-4</v>
      </c>
      <c r="G680" s="23">
        <v>524</v>
      </c>
      <c r="H680" s="23">
        <v>324</v>
      </c>
      <c r="I680" s="23">
        <v>185</v>
      </c>
      <c r="J680" s="19">
        <f>SUM(Table1[[#This Row],[Estimate; Total: - Speak Spanish: - Speak English "very well"]:[Estimate; Total: - Speak Spanish: - Speak English "not well"]])</f>
        <v>1033</v>
      </c>
      <c r="K6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1.1293571129847622E-4</v>
      </c>
      <c r="L680" s="24">
        <v>180</v>
      </c>
      <c r="M6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2.0515119334353767E-4</v>
      </c>
    </row>
    <row r="681" spans="1:13" ht="15.6" x14ac:dyDescent="0.3">
      <c r="A681" s="22" t="s">
        <v>686</v>
      </c>
      <c r="B681" s="18">
        <v>2354</v>
      </c>
      <c r="C681" s="24">
        <v>76</v>
      </c>
      <c r="D6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3.4171144952014945E-5</v>
      </c>
      <c r="E681" s="18">
        <v>2103</v>
      </c>
      <c r="F6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2.8002881768621961E-4</v>
      </c>
      <c r="G681" s="23">
        <v>960</v>
      </c>
      <c r="H681" s="23">
        <v>637</v>
      </c>
      <c r="I681" s="23">
        <v>271</v>
      </c>
      <c r="J681" s="19">
        <f>SUM(Table1[[#This Row],[Estimate; Total: - Speak Spanish: - Speak English "very well"]:[Estimate; Total: - Speak Spanish: - Speak English "not well"]])</f>
        <v>1868</v>
      </c>
      <c r="K6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2.760177765936675E-4</v>
      </c>
      <c r="L681" s="24">
        <v>235</v>
      </c>
      <c r="M6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3.1638368532686014E-4</v>
      </c>
    </row>
    <row r="682" spans="1:13" ht="15.6" x14ac:dyDescent="0.3">
      <c r="A682" s="22" t="s">
        <v>687</v>
      </c>
      <c r="B682" s="18">
        <v>2549</v>
      </c>
      <c r="C682" s="24">
        <v>193</v>
      </c>
      <c r="D6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7.7996010574435333E-5</v>
      </c>
      <c r="E682" s="18">
        <v>2334</v>
      </c>
      <c r="F6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2.851151458967109E-4</v>
      </c>
      <c r="G682" s="23">
        <v>1014</v>
      </c>
      <c r="H682" s="23">
        <v>548</v>
      </c>
      <c r="I682" s="23">
        <v>591</v>
      </c>
      <c r="J682" s="19">
        <f>SUM(Table1[[#This Row],[Estimate; Total: - Speak Spanish: - Speak English "very well"]:[Estimate; Total: - Speak Spanish: - Speak English "not well"]])</f>
        <v>2153</v>
      </c>
      <c r="K6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2.9296164315036597E-4</v>
      </c>
      <c r="L682" s="24">
        <v>181</v>
      </c>
      <c r="M6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2.1399685951740694E-4</v>
      </c>
    </row>
    <row r="683" spans="1:13" ht="15.6" x14ac:dyDescent="0.3">
      <c r="A683" s="22" t="s">
        <v>688</v>
      </c>
      <c r="B683" s="18">
        <v>2663</v>
      </c>
      <c r="C683" s="24">
        <v>171</v>
      </c>
      <c r="D6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9.3966570539046605E-5</v>
      </c>
      <c r="E683" s="18">
        <v>2492</v>
      </c>
      <c r="F6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3.3632421506346003E-4</v>
      </c>
      <c r="G683" s="23">
        <v>919</v>
      </c>
      <c r="H683" s="23">
        <v>568</v>
      </c>
      <c r="I683" s="23">
        <v>648</v>
      </c>
      <c r="J683" s="19">
        <f>SUM(Table1[[#This Row],[Estimate; Total: - Speak Spanish: - Speak English "very well"]:[Estimate; Total: - Speak Spanish: - Speak English "not well"]])</f>
        <v>2135</v>
      </c>
      <c r="K6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3.1947064830959186E-4</v>
      </c>
      <c r="L683" s="24">
        <v>357</v>
      </c>
      <c r="M6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4.8907986489893081E-4</v>
      </c>
    </row>
    <row r="684" spans="1:13" ht="15.6" x14ac:dyDescent="0.3">
      <c r="A684" s="22" t="s">
        <v>689</v>
      </c>
      <c r="B684" s="18">
        <v>1671</v>
      </c>
      <c r="C684" s="24">
        <v>195</v>
      </c>
      <c r="D6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7.9719921716399941E-5</v>
      </c>
      <c r="E684" s="18">
        <v>1476</v>
      </c>
      <c r="F6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1.6655961365562243E-4</v>
      </c>
      <c r="G684" s="23">
        <v>715</v>
      </c>
      <c r="H684" s="23">
        <v>180</v>
      </c>
      <c r="I684" s="23">
        <v>257</v>
      </c>
      <c r="J684" s="19">
        <f>SUM(Table1[[#This Row],[Estimate; Total: - Speak Spanish: - Speak English "very well"]:[Estimate; Total: - Speak Spanish: - Speak English "not well"]])</f>
        <v>1152</v>
      </c>
      <c r="K6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1.392348044779892E-4</v>
      </c>
      <c r="L684" s="24">
        <v>324</v>
      </c>
      <c r="M6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4.1422344906313875E-4</v>
      </c>
    </row>
    <row r="685" spans="1:13" ht="15.6" x14ac:dyDescent="0.3">
      <c r="A685" s="22" t="s">
        <v>690</v>
      </c>
      <c r="B685" s="18">
        <v>1110</v>
      </c>
      <c r="C685" s="24">
        <v>97</v>
      </c>
      <c r="D6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3.0695046557133918E-5</v>
      </c>
      <c r="E685" s="18">
        <v>1013</v>
      </c>
      <c r="F6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5.1190569715642815E-5</v>
      </c>
      <c r="G685" s="23">
        <v>385</v>
      </c>
      <c r="H685" s="23">
        <v>243</v>
      </c>
      <c r="I685" s="23">
        <v>226</v>
      </c>
      <c r="J685" s="19">
        <f>SUM(Table1[[#This Row],[Estimate; Total: - Speak Spanish: - Speak English "very well"]:[Estimate; Total: - Speak Spanish: - Speak English "not well"]])</f>
        <v>854</v>
      </c>
      <c r="K6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4.2200982134592792E-5</v>
      </c>
      <c r="L685" s="24">
        <v>159</v>
      </c>
      <c r="M6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1.3266948232510561E-4</v>
      </c>
    </row>
    <row r="686" spans="1:13" ht="15.6" x14ac:dyDescent="0.3">
      <c r="A686" s="22" t="s">
        <v>691</v>
      </c>
      <c r="B686" s="18">
        <v>334</v>
      </c>
      <c r="C686" s="24">
        <v>57</v>
      </c>
      <c r="D6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1.1474813283437359E-4</v>
      </c>
      <c r="E686" s="18">
        <v>277</v>
      </c>
      <c r="F6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1.1079754393640144E-4</v>
      </c>
      <c r="G686" s="23">
        <v>163</v>
      </c>
      <c r="H686" s="23">
        <v>82</v>
      </c>
      <c r="I686" s="23">
        <v>32</v>
      </c>
      <c r="J686" s="19">
        <f>SUM(Table1[[#This Row],[Estimate; Total: - Speak Spanish: - Speak English "very well"]:[Estimate; Total: - Speak Spanish: - Speak English "not well"]])</f>
        <v>277</v>
      </c>
      <c r="K6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1.0655636413584523E-4</v>
      </c>
      <c r="L686" s="24">
        <v>0</v>
      </c>
      <c r="M6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1.4923831946863966E-4</v>
      </c>
    </row>
    <row r="687" spans="1:13" ht="15.6" x14ac:dyDescent="0.3">
      <c r="A687" s="22" t="s">
        <v>692</v>
      </c>
      <c r="B687" s="18">
        <v>961</v>
      </c>
      <c r="C687" s="24">
        <v>136</v>
      </c>
      <c r="D6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8.389900644958165E-5</v>
      </c>
      <c r="E687" s="18">
        <v>825</v>
      </c>
      <c r="F6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5.1701707157832276E-5</v>
      </c>
      <c r="G687" s="23">
        <v>390</v>
      </c>
      <c r="H687" s="23">
        <v>241</v>
      </c>
      <c r="I687" s="23">
        <v>119</v>
      </c>
      <c r="J687" s="19">
        <f>SUM(Table1[[#This Row],[Estimate; Total: - Speak Spanish: - Speak English "very well"]:[Estimate; Total: - Speak Spanish: - Speak English "not well"]])</f>
        <v>750</v>
      </c>
      <c r="K6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5.0626520567582069E-5</v>
      </c>
      <c r="L687" s="24">
        <v>75</v>
      </c>
      <c r="M6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6.1446874378910768E-5</v>
      </c>
    </row>
    <row r="688" spans="1:13" ht="15.6" x14ac:dyDescent="0.3">
      <c r="A688" s="22" t="s">
        <v>693</v>
      </c>
      <c r="B688" s="18">
        <v>1658</v>
      </c>
      <c r="C688" s="24">
        <v>96</v>
      </c>
      <c r="D6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1.1339382297465231E-5</v>
      </c>
      <c r="E688" s="18">
        <v>1552</v>
      </c>
      <c r="F6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1.6863001018431798E-4</v>
      </c>
      <c r="G688" s="23">
        <v>846</v>
      </c>
      <c r="H688" s="23">
        <v>250</v>
      </c>
      <c r="I688" s="23">
        <v>244</v>
      </c>
      <c r="J688" s="19">
        <f>SUM(Table1[[#This Row],[Estimate; Total: - Speak Spanish: - Speak English "very well"]:[Estimate; Total: - Speak Spanish: - Speak English "not well"]])</f>
        <v>1340</v>
      </c>
      <c r="K6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1.5972653191684811E-4</v>
      </c>
      <c r="L688" s="24">
        <v>212</v>
      </c>
      <c r="M6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2.4932845392657173E-4</v>
      </c>
    </row>
    <row r="689" spans="1:13" ht="15.6" x14ac:dyDescent="0.3">
      <c r="A689" s="22" t="s">
        <v>694</v>
      </c>
      <c r="B689" s="18">
        <v>3029</v>
      </c>
      <c r="C689" s="24">
        <v>107</v>
      </c>
      <c r="D6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3.8030820263982924E-5</v>
      </c>
      <c r="E689" s="18">
        <v>2922</v>
      </c>
      <c r="F6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3.7878769443862293E-4</v>
      </c>
      <c r="G689" s="23">
        <v>1203</v>
      </c>
      <c r="H689" s="23">
        <v>583</v>
      </c>
      <c r="I689" s="23">
        <v>674</v>
      </c>
      <c r="J689" s="19">
        <f>SUM(Table1[[#This Row],[Estimate; Total: - Speak Spanish: - Speak English "very well"]:[Estimate; Total: - Speak Spanish: - Speak English "not well"]])</f>
        <v>2460</v>
      </c>
      <c r="K6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3.5233882806127374E-4</v>
      </c>
      <c r="L689" s="24">
        <v>462</v>
      </c>
      <c r="M6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6.1851224829047812E-4</v>
      </c>
    </row>
    <row r="690" spans="1:13" ht="15.6" x14ac:dyDescent="0.3">
      <c r="A690" s="22" t="s">
        <v>695</v>
      </c>
      <c r="B690" s="18">
        <v>1962</v>
      </c>
      <c r="C690" s="24">
        <v>50</v>
      </c>
      <c r="D6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1.2787758416069744E-5</v>
      </c>
      <c r="E690" s="18">
        <v>1912</v>
      </c>
      <c r="F6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2.478717026633852E-4</v>
      </c>
      <c r="G690" s="23">
        <v>940</v>
      </c>
      <c r="H690" s="23">
        <v>308</v>
      </c>
      <c r="I690" s="23">
        <v>489</v>
      </c>
      <c r="J690" s="19">
        <f>SUM(Table1[[#This Row],[Estimate; Total: - Speak Spanish: - Speak English "very well"]:[Estimate; Total: - Speak Spanish: - Speak English "not well"]])</f>
        <v>1737</v>
      </c>
      <c r="K6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2.5018142683459277E-4</v>
      </c>
      <c r="L690" s="24">
        <v>175</v>
      </c>
      <c r="M6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2.2693705886565489E-4</v>
      </c>
    </row>
    <row r="691" spans="1:13" ht="15.6" x14ac:dyDescent="0.3">
      <c r="A691" s="22" t="s">
        <v>696</v>
      </c>
      <c r="B691" s="18">
        <v>2637</v>
      </c>
      <c r="C691" s="24">
        <v>134</v>
      </c>
      <c r="D6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2.7140631886479245E-5</v>
      </c>
      <c r="E691" s="18">
        <v>2503</v>
      </c>
      <c r="F6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2.9341317216574137E-4</v>
      </c>
      <c r="G691" s="23">
        <v>873</v>
      </c>
      <c r="H691" s="23">
        <v>742</v>
      </c>
      <c r="I691" s="23">
        <v>495</v>
      </c>
      <c r="J691" s="19">
        <f>SUM(Table1[[#This Row],[Estimate; Total: - Speak Spanish: - Speak English "very well"]:[Estimate; Total: - Speak Spanish: - Speak English "not well"]])</f>
        <v>2110</v>
      </c>
      <c r="K6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2.7118091438597253E-4</v>
      </c>
      <c r="L691" s="24">
        <v>393</v>
      </c>
      <c r="M6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4.9491965646401772E-4</v>
      </c>
    </row>
    <row r="692" spans="1:13" ht="15.6" x14ac:dyDescent="0.3">
      <c r="A692" s="22" t="s">
        <v>697</v>
      </c>
      <c r="B692" s="18">
        <v>3418</v>
      </c>
      <c r="C692" s="24">
        <v>92</v>
      </c>
      <c r="D6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4.6421246623339699E-5</v>
      </c>
      <c r="E692" s="18">
        <v>3300</v>
      </c>
      <c r="F6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4.4871157289013119E-4</v>
      </c>
      <c r="G692" s="23">
        <v>1591</v>
      </c>
      <c r="H692" s="23">
        <v>495</v>
      </c>
      <c r="I692" s="23">
        <v>787</v>
      </c>
      <c r="J692" s="19">
        <f>SUM(Table1[[#This Row],[Estimate; Total: - Speak Spanish: - Speak English "very well"]:[Estimate; Total: - Speak Spanish: - Speak English "not well"]])</f>
        <v>2873</v>
      </c>
      <c r="K6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4.3344333612021184E-4</v>
      </c>
      <c r="L692" s="24">
        <v>427</v>
      </c>
      <c r="M6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5.870982695278359E-4</v>
      </c>
    </row>
    <row r="693" spans="1:13" ht="15.6" x14ac:dyDescent="0.3">
      <c r="A693" s="22" t="s">
        <v>698</v>
      </c>
      <c r="B693" s="18">
        <v>2633</v>
      </c>
      <c r="C693" s="24">
        <v>245</v>
      </c>
      <c r="D6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6.091333711243064E-5</v>
      </c>
      <c r="E693" s="18">
        <v>2388</v>
      </c>
      <c r="F6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2.4406161036670071E-4</v>
      </c>
      <c r="G693" s="23">
        <v>1080</v>
      </c>
      <c r="H693" s="23">
        <v>639</v>
      </c>
      <c r="I693" s="23">
        <v>396</v>
      </c>
      <c r="J693" s="19">
        <f>SUM(Table1[[#This Row],[Estimate; Total: - Speak Spanish: - Speak English "very well"]:[Estimate; Total: - Speak Spanish: - Speak English "not well"]])</f>
        <v>2115</v>
      </c>
      <c r="K6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2.3855895173087183E-4</v>
      </c>
      <c r="L693" s="24">
        <v>273</v>
      </c>
      <c r="M6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2.9393604988531979E-4</v>
      </c>
    </row>
    <row r="694" spans="1:13" ht="15.6" x14ac:dyDescent="0.3">
      <c r="A694" s="22" t="s">
        <v>699</v>
      </c>
      <c r="B694" s="18">
        <v>345</v>
      </c>
      <c r="C694" s="24">
        <v>139</v>
      </c>
      <c r="D6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2.8629107250079041E-4</v>
      </c>
      <c r="E694" s="18">
        <v>206</v>
      </c>
      <c r="F6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3.4181099584486573E-4</v>
      </c>
      <c r="G694" s="23">
        <v>206</v>
      </c>
      <c r="H694" s="23">
        <v>0</v>
      </c>
      <c r="I694" s="23">
        <v>0</v>
      </c>
      <c r="J694" s="19">
        <f>SUM(Table1[[#This Row],[Estimate; Total: - Speak Spanish: - Speak English "very well"]:[Estimate; Total: - Speak Spanish: - Speak English "not well"]])</f>
        <v>206</v>
      </c>
      <c r="K6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3.3865690545167225E-4</v>
      </c>
      <c r="L694" s="24">
        <v>0</v>
      </c>
      <c r="M6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3.703987206089129E-4</v>
      </c>
    </row>
    <row r="695" spans="1:13" ht="15.6" x14ac:dyDescent="0.3">
      <c r="A695" s="22" t="s">
        <v>700</v>
      </c>
      <c r="B695" s="18">
        <v>1144</v>
      </c>
      <c r="C695" s="24">
        <v>36</v>
      </c>
      <c r="D6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2.0856244079172616E-5</v>
      </c>
      <c r="E695" s="18">
        <v>1103</v>
      </c>
      <c r="F6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1.1042970546610876E-4</v>
      </c>
      <c r="G695" s="23">
        <v>551</v>
      </c>
      <c r="H695" s="23">
        <v>215</v>
      </c>
      <c r="I695" s="23">
        <v>190</v>
      </c>
      <c r="J695" s="19">
        <f>SUM(Table1[[#This Row],[Estimate; Total: - Speak Spanish: - Speak English "very well"]:[Estimate; Total: - Speak Spanish: - Speak English "not well"]])</f>
        <v>956</v>
      </c>
      <c r="K6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1.0466715631842911E-4</v>
      </c>
      <c r="L695" s="24">
        <v>147</v>
      </c>
      <c r="M6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1.6265971425998062E-4</v>
      </c>
    </row>
    <row r="696" spans="1:13" ht="15.6" x14ac:dyDescent="0.3">
      <c r="A696" s="22" t="s">
        <v>701</v>
      </c>
      <c r="B696" s="18">
        <v>1917</v>
      </c>
      <c r="C696" s="24">
        <v>103</v>
      </c>
      <c r="D6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4.383012276640657E-5</v>
      </c>
      <c r="E696" s="18">
        <v>1814</v>
      </c>
      <c r="F6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2.332442587864282E-4</v>
      </c>
      <c r="G696" s="23">
        <v>748</v>
      </c>
      <c r="H696" s="23">
        <v>327</v>
      </c>
      <c r="I696" s="23">
        <v>361</v>
      </c>
      <c r="J696" s="19">
        <f>SUM(Table1[[#This Row],[Estimate; Total: - Speak Spanish: - Speak English "very well"]:[Estimate; Total: - Speak Spanish: - Speak English "not well"]])</f>
        <v>1436</v>
      </c>
      <c r="K6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2.0277393763990369E-4</v>
      </c>
      <c r="L696" s="24">
        <v>378</v>
      </c>
      <c r="M6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5.094180667054286E-4</v>
      </c>
    </row>
    <row r="697" spans="1:13" ht="15.6" x14ac:dyDescent="0.3">
      <c r="A697" s="22" t="s">
        <v>702</v>
      </c>
      <c r="B697" s="18">
        <v>2092</v>
      </c>
      <c r="C697" s="24">
        <v>39</v>
      </c>
      <c r="D6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1.4865153118205485E-5</v>
      </c>
      <c r="E697" s="18">
        <v>2053</v>
      </c>
      <c r="F6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2.7617242446839054E-4</v>
      </c>
      <c r="G697" s="23">
        <v>827</v>
      </c>
      <c r="H697" s="23">
        <v>284</v>
      </c>
      <c r="I697" s="23">
        <v>537</v>
      </c>
      <c r="J697" s="19">
        <f>SUM(Table1[[#This Row],[Estimate; Total: - Speak Spanish: - Speak English "very well"]:[Estimate; Total: - Speak Spanish: - Speak English "not well"]])</f>
        <v>1648</v>
      </c>
      <c r="K6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2.4520112562636956E-4</v>
      </c>
      <c r="L697" s="24">
        <v>405</v>
      </c>
      <c r="M6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5.5688694323787413E-4</v>
      </c>
    </row>
    <row r="698" spans="1:13" ht="15.6" x14ac:dyDescent="0.3">
      <c r="A698" s="22" t="s">
        <v>703</v>
      </c>
      <c r="B698" s="18">
        <v>1766</v>
      </c>
      <c r="C698" s="24">
        <v>53</v>
      </c>
      <c r="D6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9.2088752714480701E-6</v>
      </c>
      <c r="E698" s="18">
        <v>1713</v>
      </c>
      <c r="F6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2.1486124931449139E-4</v>
      </c>
      <c r="G698" s="23">
        <v>719</v>
      </c>
      <c r="H698" s="23">
        <v>292</v>
      </c>
      <c r="I698" s="23">
        <v>475</v>
      </c>
      <c r="J698" s="19">
        <f>SUM(Table1[[#This Row],[Estimate; Total: - Speak Spanish: - Speak English "very well"]:[Estimate; Total: - Speak Spanish: - Speak English "not well"]])</f>
        <v>1486</v>
      </c>
      <c r="K6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2.0611156389141734E-4</v>
      </c>
      <c r="L698" s="24">
        <v>227</v>
      </c>
      <c r="M6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2.9416576106425858E-4</v>
      </c>
    </row>
    <row r="699" spans="1:13" ht="15.6" x14ac:dyDescent="0.3">
      <c r="A699" s="22" t="s">
        <v>704</v>
      </c>
      <c r="B699" s="18">
        <v>2772</v>
      </c>
      <c r="C699" s="24">
        <v>196</v>
      </c>
      <c r="D6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9.7791803973094573E-5</v>
      </c>
      <c r="E699" s="18">
        <v>2576</v>
      </c>
      <c r="F6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3.3667930414422813E-4</v>
      </c>
      <c r="G699" s="23">
        <v>1021</v>
      </c>
      <c r="H699" s="23">
        <v>499</v>
      </c>
      <c r="I699" s="23">
        <v>641</v>
      </c>
      <c r="J699" s="19">
        <f>SUM(Table1[[#This Row],[Estimate; Total: - Speak Spanish: - Speak English "very well"]:[Estimate; Total: - Speak Spanish: - Speak English "not well"]])</f>
        <v>2161</v>
      </c>
      <c r="K6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3.1217485541904096E-4</v>
      </c>
      <c r="L699" s="24">
        <v>415</v>
      </c>
      <c r="M6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5.5878024239320808E-4</v>
      </c>
    </row>
    <row r="700" spans="1:13" ht="15.6" x14ac:dyDescent="0.3">
      <c r="A700" s="22" t="s">
        <v>705</v>
      </c>
      <c r="B700" s="18">
        <v>1768</v>
      </c>
      <c r="C700" s="24">
        <v>85</v>
      </c>
      <c r="D7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6.852302319058157E-5</v>
      </c>
      <c r="E700" s="18">
        <v>1670</v>
      </c>
      <c r="F7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1.1179909845169854E-4</v>
      </c>
      <c r="G700" s="23">
        <v>806</v>
      </c>
      <c r="H700" s="23">
        <v>402</v>
      </c>
      <c r="I700" s="23">
        <v>172</v>
      </c>
      <c r="J700" s="19">
        <f>SUM(Table1[[#This Row],[Estimate; Total: - Speak Spanish: - Speak English "very well"]:[Estimate; Total: - Speak Spanish: - Speak English "not well"]])</f>
        <v>1380</v>
      </c>
      <c r="K7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9.26835866120542E-5</v>
      </c>
      <c r="L700" s="24">
        <v>290</v>
      </c>
      <c r="M7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2.8505633685390892E-4</v>
      </c>
    </row>
    <row r="701" spans="1:13" ht="15.6" x14ac:dyDescent="0.3">
      <c r="A701" s="22" t="s">
        <v>706</v>
      </c>
      <c r="B701" s="18">
        <v>1932</v>
      </c>
      <c r="C701" s="24">
        <v>120</v>
      </c>
      <c r="D7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4.2300899096988238E-5</v>
      </c>
      <c r="E701" s="18">
        <v>1812</v>
      </c>
      <c r="F7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2.2115093750022389E-4</v>
      </c>
      <c r="G701" s="23">
        <v>746</v>
      </c>
      <c r="H701" s="23">
        <v>363</v>
      </c>
      <c r="I701" s="23">
        <v>385</v>
      </c>
      <c r="J701" s="19">
        <f>SUM(Table1[[#This Row],[Estimate; Total: - Speak Spanish: - Speak English "very well"]:[Estimate; Total: - Speak Spanish: - Speak English "not well"]])</f>
        <v>1494</v>
      </c>
      <c r="K7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1.9989518299762192E-4</v>
      </c>
      <c r="L701" s="24">
        <v>318</v>
      </c>
      <c r="M7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4.1380669038665476E-4</v>
      </c>
    </row>
    <row r="702" spans="1:13" ht="15.6" x14ac:dyDescent="0.3">
      <c r="A702" s="22" t="s">
        <v>707</v>
      </c>
      <c r="B702" s="18">
        <v>2801</v>
      </c>
      <c r="C702" s="24">
        <v>118</v>
      </c>
      <c r="D7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4.6484873235193523E-5</v>
      </c>
      <c r="E702" s="18">
        <v>2683</v>
      </c>
      <c r="F7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3.4741843473960174E-4</v>
      </c>
      <c r="G702" s="23">
        <v>1185</v>
      </c>
      <c r="H702" s="23">
        <v>430</v>
      </c>
      <c r="I702" s="23">
        <v>584</v>
      </c>
      <c r="J702" s="19">
        <f>SUM(Table1[[#This Row],[Estimate; Total: - Speak Spanish: - Speak English "very well"]:[Estimate; Total: - Speak Spanish: - Speak English "not well"]])</f>
        <v>2199</v>
      </c>
      <c r="K7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3.1392030847180342E-4</v>
      </c>
      <c r="L702" s="24">
        <v>484</v>
      </c>
      <c r="M7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6.5103535577702807E-4</v>
      </c>
    </row>
    <row r="703" spans="1:13" ht="15.6" x14ac:dyDescent="0.3">
      <c r="A703" s="22" t="s">
        <v>708</v>
      </c>
      <c r="B703" s="18">
        <v>977</v>
      </c>
      <c r="C703" s="24">
        <v>328</v>
      </c>
      <c r="D7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4.7502907604394287E-4</v>
      </c>
      <c r="E703" s="18">
        <v>649</v>
      </c>
      <c r="F7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5.8343371139632678E-4</v>
      </c>
      <c r="G703" s="23">
        <v>482</v>
      </c>
      <c r="H703" s="23">
        <v>113</v>
      </c>
      <c r="I703" s="23">
        <v>36</v>
      </c>
      <c r="J703" s="19">
        <f>SUM(Table1[[#This Row],[Estimate; Total: - Speak Spanish: - Speak English "very well"]:[Estimate; Total: - Speak Spanish: - Speak English "not well"]])</f>
        <v>631</v>
      </c>
      <c r="K7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5.7627035221015095E-4</v>
      </c>
      <c r="L703" s="24">
        <v>18</v>
      </c>
      <c r="M7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6.4836024021183844E-4</v>
      </c>
    </row>
    <row r="704" spans="1:13" ht="15.6" x14ac:dyDescent="0.3">
      <c r="A704" s="22" t="s">
        <v>709</v>
      </c>
      <c r="B704" s="18">
        <v>1825</v>
      </c>
      <c r="C704" s="24">
        <v>34</v>
      </c>
      <c r="D7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2.0573093781842912E-5</v>
      </c>
      <c r="E704" s="18">
        <v>1791</v>
      </c>
      <c r="F7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2.4854667501169182E-4</v>
      </c>
      <c r="G704" s="23">
        <v>696</v>
      </c>
      <c r="H704" s="23">
        <v>305</v>
      </c>
      <c r="I704" s="23">
        <v>323</v>
      </c>
      <c r="J704" s="19">
        <f>SUM(Table1[[#This Row],[Estimate; Total: - Speak Spanish: - Speak English "very well"]:[Estimate; Total: - Speak Spanish: - Speak English "not well"]])</f>
        <v>1324</v>
      </c>
      <c r="K7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2.0401050130187668E-4</v>
      </c>
      <c r="L704" s="24">
        <v>467</v>
      </c>
      <c r="M7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6.5220913148647823E-4</v>
      </c>
    </row>
    <row r="705" spans="1:13" ht="15.6" x14ac:dyDescent="0.3">
      <c r="A705" s="22" t="s">
        <v>710</v>
      </c>
      <c r="B705" s="18">
        <v>783</v>
      </c>
      <c r="C705" s="24">
        <v>86</v>
      </c>
      <c r="D7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1.7829339604253147E-5</v>
      </c>
      <c r="E705" s="18">
        <v>697</v>
      </c>
      <c r="F7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2.6859262911346687E-5</v>
      </c>
      <c r="G705" s="23">
        <v>242</v>
      </c>
      <c r="H705" s="23">
        <v>106</v>
      </c>
      <c r="I705" s="23">
        <v>171</v>
      </c>
      <c r="J705" s="19">
        <f>SUM(Table1[[#This Row],[Estimate; Total: - Speak Spanish: - Speak English "very well"]:[Estimate; Total: - Speak Spanish: - Speak English "not well"]])</f>
        <v>519</v>
      </c>
      <c r="K7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1.0103718766040848E-5</v>
      </c>
      <c r="L705" s="24">
        <v>178</v>
      </c>
      <c r="M7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1.787264653642436E-4</v>
      </c>
    </row>
    <row r="706" spans="1:13" ht="15.6" x14ac:dyDescent="0.3">
      <c r="A706" s="22" t="s">
        <v>711</v>
      </c>
      <c r="B706" s="18">
        <v>3166</v>
      </c>
      <c r="C706" s="24">
        <v>74</v>
      </c>
      <c r="D7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4.4776733525187517E-5</v>
      </c>
      <c r="E706" s="18">
        <v>3092</v>
      </c>
      <c r="F7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4.290934221865724E-4</v>
      </c>
      <c r="G706" s="23">
        <v>1369</v>
      </c>
      <c r="H706" s="23">
        <v>404</v>
      </c>
      <c r="I706" s="23">
        <v>833</v>
      </c>
      <c r="J706" s="19">
        <f>SUM(Table1[[#This Row],[Estimate; Total: - Speak Spanish: - Speak English "very well"]:[Estimate; Total: - Speak Spanish: - Speak English "not well"]])</f>
        <v>2606</v>
      </c>
      <c r="K7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4.0154937038722855E-4</v>
      </c>
      <c r="L706" s="24">
        <v>486</v>
      </c>
      <c r="M7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6.787444066433156E-4</v>
      </c>
    </row>
    <row r="707" spans="1:13" ht="15.6" x14ac:dyDescent="0.3">
      <c r="A707" s="22" t="s">
        <v>712</v>
      </c>
      <c r="B707" s="18">
        <v>4193</v>
      </c>
      <c r="C707" s="24">
        <v>103</v>
      </c>
      <c r="D7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5.1792924665766002E-5</v>
      </c>
      <c r="E707" s="18">
        <v>4090</v>
      </c>
      <c r="F7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5.5705978671962938E-4</v>
      </c>
      <c r="G707" s="23">
        <v>1715</v>
      </c>
      <c r="H707" s="23">
        <v>570</v>
      </c>
      <c r="I707" s="23">
        <v>981</v>
      </c>
      <c r="J707" s="19">
        <f>SUM(Table1[[#This Row],[Estimate; Total: - Speak Spanish: - Speak English "very well"]:[Estimate; Total: - Speak Spanish: - Speak English "not well"]])</f>
        <v>3266</v>
      </c>
      <c r="K7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4.9271500040212887E-4</v>
      </c>
      <c r="L707" s="24">
        <v>824</v>
      </c>
      <c r="M7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1.1402615380758142E-3</v>
      </c>
    </row>
    <row r="708" spans="1:13" ht="15.6" x14ac:dyDescent="0.3">
      <c r="A708" s="22" t="s">
        <v>713</v>
      </c>
      <c r="B708" s="18">
        <v>5579</v>
      </c>
      <c r="C708" s="24">
        <v>243</v>
      </c>
      <c r="D7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1.4703711144081847E-4</v>
      </c>
      <c r="E708" s="18">
        <v>5336</v>
      </c>
      <c r="F7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7.4050533660658161E-4</v>
      </c>
      <c r="G708" s="23">
        <v>2637</v>
      </c>
      <c r="H708" s="23">
        <v>581</v>
      </c>
      <c r="I708" s="23">
        <v>1300</v>
      </c>
      <c r="J708" s="19">
        <f>SUM(Table1[[#This Row],[Estimate; Total: - Speak Spanish: - Speak English "very well"]:[Estimate; Total: - Speak Spanish: - Speak English "not well"]])</f>
        <v>4518</v>
      </c>
      <c r="K7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6.9616272272045234E-4</v>
      </c>
      <c r="L708" s="24">
        <v>818</v>
      </c>
      <c r="M7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1.1424134251733172E-3</v>
      </c>
    </row>
    <row r="709" spans="1:13" ht="15.6" x14ac:dyDescent="0.3">
      <c r="A709" s="22" t="s">
        <v>714</v>
      </c>
      <c r="B709" s="18">
        <v>3842</v>
      </c>
      <c r="C709" s="24">
        <v>62</v>
      </c>
      <c r="D7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3.7515641602184138E-5</v>
      </c>
      <c r="E709" s="18">
        <v>3780</v>
      </c>
      <c r="F7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5.2457087188397271E-4</v>
      </c>
      <c r="G709" s="23">
        <v>1903</v>
      </c>
      <c r="H709" s="23">
        <v>482</v>
      </c>
      <c r="I709" s="23">
        <v>547</v>
      </c>
      <c r="J709" s="19">
        <f>SUM(Table1[[#This Row],[Estimate; Total: - Speak Spanish: - Speak English "very well"]:[Estimate; Total: - Speak Spanish: - Speak English "not well"]])</f>
        <v>2932</v>
      </c>
      <c r="K7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4.5178156330596861E-4</v>
      </c>
      <c r="L709" s="24">
        <v>848</v>
      </c>
      <c r="M7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1.1843112280525343E-3</v>
      </c>
    </row>
    <row r="710" spans="1:13" ht="15.6" x14ac:dyDescent="0.3">
      <c r="A710" s="22" t="s">
        <v>715</v>
      </c>
      <c r="B710" s="18">
        <v>3145</v>
      </c>
      <c r="C710" s="24">
        <v>114</v>
      </c>
      <c r="D7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6.3843081720558304E-5</v>
      </c>
      <c r="E710" s="18">
        <v>3031</v>
      </c>
      <c r="F7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4.1549083349973025E-4</v>
      </c>
      <c r="G710" s="23">
        <v>1555</v>
      </c>
      <c r="H710" s="23">
        <v>255</v>
      </c>
      <c r="I710" s="23">
        <v>721</v>
      </c>
      <c r="J710" s="19">
        <f>SUM(Table1[[#This Row],[Estimate; Total: - Speak Spanish: - Speak English "very well"]:[Estimate; Total: - Speak Spanish: - Speak English "not well"]])</f>
        <v>2531</v>
      </c>
      <c r="K7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3.8485559273831766E-4</v>
      </c>
      <c r="L710" s="24">
        <v>500</v>
      </c>
      <c r="M7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6.9315942310564313E-4</v>
      </c>
    </row>
    <row r="711" spans="1:13" ht="15.6" x14ac:dyDescent="0.3">
      <c r="A711" s="22" t="s">
        <v>716</v>
      </c>
      <c r="B711" s="18">
        <v>4403</v>
      </c>
      <c r="C711" s="24">
        <v>71</v>
      </c>
      <c r="D7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4.296146054443667E-5</v>
      </c>
      <c r="E711" s="18">
        <v>4332</v>
      </c>
      <c r="F7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6.0117487222258463E-4</v>
      </c>
      <c r="G711" s="23">
        <v>2006</v>
      </c>
      <c r="H711" s="23">
        <v>505</v>
      </c>
      <c r="I711" s="23">
        <v>879</v>
      </c>
      <c r="J711" s="19">
        <f>SUM(Table1[[#This Row],[Estimate; Total: - Speak Spanish: - Speak English "very well"]:[Estimate; Total: - Speak Spanish: - Speak English "not well"]])</f>
        <v>3390</v>
      </c>
      <c r="K7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5.2235317176235795E-4</v>
      </c>
      <c r="L711" s="24">
        <v>942</v>
      </c>
      <c r="M7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1.3155910104074141E-3</v>
      </c>
    </row>
    <row r="712" spans="1:13" ht="15.6" x14ac:dyDescent="0.3">
      <c r="A712" s="22" t="s">
        <v>717</v>
      </c>
      <c r="B712" s="18">
        <v>2864</v>
      </c>
      <c r="C712" s="24">
        <v>115</v>
      </c>
      <c r="D7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6.8301141375122284E-5</v>
      </c>
      <c r="E712" s="18">
        <v>2749</v>
      </c>
      <c r="F7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3.8020914981381105E-4</v>
      </c>
      <c r="G712" s="23">
        <v>1233</v>
      </c>
      <c r="H712" s="23">
        <v>370</v>
      </c>
      <c r="I712" s="23">
        <v>640</v>
      </c>
      <c r="J712" s="19">
        <f>SUM(Table1[[#This Row],[Estimate; Total: - Speak Spanish: - Speak English "very well"]:[Estimate; Total: - Speak Spanish: - Speak English "not well"]])</f>
        <v>2243</v>
      </c>
      <c r="K7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3.4433165477169945E-4</v>
      </c>
      <c r="L712" s="24">
        <v>506</v>
      </c>
      <c r="M7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7.053919523424668E-4</v>
      </c>
    </row>
    <row r="713" spans="1:13" ht="15.6" x14ac:dyDescent="0.3">
      <c r="A713" s="22" t="s">
        <v>718</v>
      </c>
      <c r="B713" s="18">
        <v>3278</v>
      </c>
      <c r="C713" s="24">
        <v>165</v>
      </c>
      <c r="D7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9.0849753732342298E-5</v>
      </c>
      <c r="E713" s="18">
        <v>3113</v>
      </c>
      <c r="F7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4.2301744459919576E-4</v>
      </c>
      <c r="G713" s="23">
        <v>1562</v>
      </c>
      <c r="H713" s="23">
        <v>363</v>
      </c>
      <c r="I713" s="23">
        <v>716</v>
      </c>
      <c r="J713" s="19">
        <f>SUM(Table1[[#This Row],[Estimate; Total: - Speak Spanish: - Speak English "very well"]:[Estimate; Total: - Speak Spanish: - Speak English "not well"]])</f>
        <v>2641</v>
      </c>
      <c r="K7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3.9795213702537832E-4</v>
      </c>
      <c r="L713" s="24">
        <v>472</v>
      </c>
      <c r="M7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6.502018384240602E-4</v>
      </c>
    </row>
    <row r="714" spans="1:13" ht="15.6" x14ac:dyDescent="0.3">
      <c r="A714" s="22" t="s">
        <v>719</v>
      </c>
      <c r="B714" s="18">
        <v>3933</v>
      </c>
      <c r="C714" s="24">
        <v>152</v>
      </c>
      <c r="D7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9.1460101869912105E-5</v>
      </c>
      <c r="E714" s="18">
        <v>3776</v>
      </c>
      <c r="F7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5.2350204127744621E-4</v>
      </c>
      <c r="G714" s="23">
        <v>1728</v>
      </c>
      <c r="H714" s="23">
        <v>551</v>
      </c>
      <c r="I714" s="23">
        <v>866</v>
      </c>
      <c r="J714" s="19">
        <f>SUM(Table1[[#This Row],[Estimate; Total: - Speak Spanish: - Speak English "very well"]:[Estimate; Total: - Speak Spanish: - Speak English "not well"]])</f>
        <v>3145</v>
      </c>
      <c r="K7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4.8408825467783267E-4</v>
      </c>
      <c r="L714" s="24">
        <v>631</v>
      </c>
      <c r="M7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8.8073672473806721E-4</v>
      </c>
    </row>
    <row r="715" spans="1:13" ht="15.6" x14ac:dyDescent="0.3">
      <c r="A715" s="22" t="s">
        <v>720</v>
      </c>
      <c r="B715" s="18">
        <v>2408</v>
      </c>
      <c r="C715" s="24">
        <v>85</v>
      </c>
      <c r="D7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4.9377817835417754E-5</v>
      </c>
      <c r="E715" s="18">
        <v>2323</v>
      </c>
      <c r="F7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3.2032025147246879E-4</v>
      </c>
      <c r="G715" s="23">
        <v>1103</v>
      </c>
      <c r="H715" s="23">
        <v>281</v>
      </c>
      <c r="I715" s="23">
        <v>548</v>
      </c>
      <c r="J715" s="19">
        <f>SUM(Table1[[#This Row],[Estimate; Total: - Speak Spanish: - Speak English "very well"]:[Estimate; Total: - Speak Spanish: - Speak English "not well"]])</f>
        <v>1932</v>
      </c>
      <c r="K7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2.9564016534095074E-4</v>
      </c>
      <c r="L715" s="24">
        <v>391</v>
      </c>
      <c r="M7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5.4401311423993889E-4</v>
      </c>
    </row>
    <row r="716" spans="1:13" ht="15.6" x14ac:dyDescent="0.3">
      <c r="A716" s="22" t="s">
        <v>721</v>
      </c>
      <c r="B716" s="18">
        <v>2910</v>
      </c>
      <c r="C716" s="24">
        <v>5</v>
      </c>
      <c r="D7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8.2751369306229433E-7</v>
      </c>
      <c r="E716" s="18">
        <v>2905</v>
      </c>
      <c r="F7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3.9928946065725794E-4</v>
      </c>
      <c r="G716" s="23">
        <v>1561</v>
      </c>
      <c r="H716" s="23">
        <v>358</v>
      </c>
      <c r="I716" s="23">
        <v>573</v>
      </c>
      <c r="J716" s="19">
        <f>SUM(Table1[[#This Row],[Estimate; Total: - Speak Spanish: - Speak English "very well"]:[Estimate; Total: - Speak Spanish: - Speak English "not well"]])</f>
        <v>2492</v>
      </c>
      <c r="K7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3.8013054285282379E-4</v>
      </c>
      <c r="L716" s="24">
        <v>413</v>
      </c>
      <c r="M7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5.7294011764290722E-4</v>
      </c>
    </row>
    <row r="717" spans="1:13" ht="15.6" x14ac:dyDescent="0.3">
      <c r="A717" s="22" t="s">
        <v>722</v>
      </c>
      <c r="B717" s="18">
        <v>2618</v>
      </c>
      <c r="C717" s="24">
        <v>88</v>
      </c>
      <c r="D7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4.6312663845593466E-5</v>
      </c>
      <c r="E717" s="18">
        <v>2530</v>
      </c>
      <c r="F7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3.4416632462887312E-4</v>
      </c>
      <c r="G717" s="23">
        <v>1188</v>
      </c>
      <c r="H717" s="23">
        <v>351</v>
      </c>
      <c r="I717" s="23">
        <v>560</v>
      </c>
      <c r="J717" s="19">
        <f>SUM(Table1[[#This Row],[Estimate; Total: - Speak Spanish: - Speak English "very well"]:[Estimate; Total: - Speak Spanish: - Speak English "not well"]])</f>
        <v>2099</v>
      </c>
      <c r="K7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3.1649218075512894E-4</v>
      </c>
      <c r="L717" s="24">
        <v>431</v>
      </c>
      <c r="M7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5.9499642444165314E-4</v>
      </c>
    </row>
    <row r="718" spans="1:13" ht="15.6" x14ac:dyDescent="0.3">
      <c r="A718" s="22" t="s">
        <v>723</v>
      </c>
      <c r="B718" s="18">
        <v>3546</v>
      </c>
      <c r="C718" s="24">
        <v>191</v>
      </c>
      <c r="D7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1.1557237977447048E-4</v>
      </c>
      <c r="E718" s="18">
        <v>3343</v>
      </c>
      <c r="F7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4.6392603828257164E-4</v>
      </c>
      <c r="G718" s="23">
        <v>1467</v>
      </c>
      <c r="H718" s="23">
        <v>605</v>
      </c>
      <c r="I718" s="23">
        <v>832</v>
      </c>
      <c r="J718" s="19">
        <f>SUM(Table1[[#This Row],[Estimate; Total: - Speak Spanish: - Speak English "very well"]:[Estimate; Total: - Speak Spanish: - Speak English "not well"]])</f>
        <v>2904</v>
      </c>
      <c r="K7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4.4746714182828539E-4</v>
      </c>
      <c r="L718" s="24">
        <v>439</v>
      </c>
      <c r="M7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6.1310451546587566E-4</v>
      </c>
    </row>
    <row r="719" spans="1:13" ht="15.6" x14ac:dyDescent="0.3">
      <c r="A719" s="22" t="s">
        <v>724</v>
      </c>
      <c r="B719" s="18">
        <v>3959</v>
      </c>
      <c r="C719" s="24">
        <v>136</v>
      </c>
      <c r="D7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5.7633375697097281E-5</v>
      </c>
      <c r="E719" s="18">
        <v>3823</v>
      </c>
      <c r="F7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5.0587921305978595E-4</v>
      </c>
      <c r="G719" s="23">
        <v>1937</v>
      </c>
      <c r="H719" s="23">
        <v>412</v>
      </c>
      <c r="I719" s="23">
        <v>966</v>
      </c>
      <c r="J719" s="19">
        <f>SUM(Table1[[#This Row],[Estimate; Total: - Speak Spanish: - Speak English "very well"]:[Estimate; Total: - Speak Spanish: - Speak English "not well"]])</f>
        <v>3315</v>
      </c>
      <c r="K7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4.8613768623114649E-4</v>
      </c>
      <c r="L719" s="24">
        <v>508</v>
      </c>
      <c r="M7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6.8481046265780041E-4</v>
      </c>
    </row>
    <row r="720" spans="1:13" ht="15.6" x14ac:dyDescent="0.3">
      <c r="A720" s="22" t="s">
        <v>725</v>
      </c>
      <c r="B720" s="18">
        <v>3226</v>
      </c>
      <c r="C720" s="24">
        <v>82</v>
      </c>
      <c r="D7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4.6535086545072142E-5</v>
      </c>
      <c r="E720" s="18">
        <v>3144</v>
      </c>
      <c r="F7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4.3322736613026598E-4</v>
      </c>
      <c r="G720" s="23">
        <v>1555</v>
      </c>
      <c r="H720" s="23">
        <v>359</v>
      </c>
      <c r="I720" s="23">
        <v>594</v>
      </c>
      <c r="J720" s="19">
        <f>SUM(Table1[[#This Row],[Estimate; Total: - Speak Spanish: - Speak English "very well"]:[Estimate; Total: - Speak Spanish: - Speak English "not well"]])</f>
        <v>2508</v>
      </c>
      <c r="K7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3.833665202865531E-4</v>
      </c>
      <c r="L720" s="24">
        <v>636</v>
      </c>
      <c r="M7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8.8515104611061645E-4</v>
      </c>
    </row>
    <row r="721" spans="1:13" ht="15.6" x14ac:dyDescent="0.3">
      <c r="A721" s="22" t="s">
        <v>726</v>
      </c>
      <c r="B721" s="18">
        <v>3536</v>
      </c>
      <c r="C721" s="24">
        <v>75</v>
      </c>
      <c r="D7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4.2813178744784224E-5</v>
      </c>
      <c r="E721" s="18">
        <v>3461</v>
      </c>
      <c r="F7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4.7773288533459234E-4</v>
      </c>
      <c r="G721" s="23">
        <v>1503</v>
      </c>
      <c r="H721" s="23">
        <v>446</v>
      </c>
      <c r="I721" s="23">
        <v>829</v>
      </c>
      <c r="J721" s="19">
        <f>SUM(Table1[[#This Row],[Estimate; Total: - Speak Spanish: - Speak English "very well"]:[Estimate; Total: - Speak Spanish: - Speak English "not well"]])</f>
        <v>2778</v>
      </c>
      <c r="K7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4.2548359940472414E-4</v>
      </c>
      <c r="L721" s="24">
        <v>683</v>
      </c>
      <c r="M7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9.5130466644285374E-4</v>
      </c>
    </row>
    <row r="722" spans="1:13" ht="15.6" x14ac:dyDescent="0.3">
      <c r="A722" s="22" t="s">
        <v>727</v>
      </c>
      <c r="B722" s="18">
        <v>4362</v>
      </c>
      <c r="C722" s="24">
        <v>242</v>
      </c>
      <c r="D7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1.4643202044723486E-4</v>
      </c>
      <c r="E722" s="18">
        <v>4120</v>
      </c>
      <c r="F7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5.7175449528094381E-4</v>
      </c>
      <c r="G722" s="23">
        <v>1988</v>
      </c>
      <c r="H722" s="23">
        <v>577</v>
      </c>
      <c r="I722" s="23">
        <v>1036</v>
      </c>
      <c r="J722" s="19">
        <f>SUM(Table1[[#This Row],[Estimate; Total: - Speak Spanish: - Speak English "very well"]:[Estimate; Total: - Speak Spanish: - Speak English "not well"]])</f>
        <v>3601</v>
      </c>
      <c r="K7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5.5486541932632776E-4</v>
      </c>
      <c r="L722" s="24">
        <v>519</v>
      </c>
      <c r="M7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7.248319898104543E-4</v>
      </c>
    </row>
    <row r="723" spans="1:13" ht="15.6" x14ac:dyDescent="0.3">
      <c r="A723" s="22" t="s">
        <v>728</v>
      </c>
      <c r="B723" s="18">
        <v>2277</v>
      </c>
      <c r="C723" s="24">
        <v>150</v>
      </c>
      <c r="D7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9.0763649037542269E-5</v>
      </c>
      <c r="E723" s="18">
        <v>2127</v>
      </c>
      <c r="F7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2.9517519695693384E-4</v>
      </c>
      <c r="G723" s="23">
        <v>1013</v>
      </c>
      <c r="H723" s="23">
        <v>281</v>
      </c>
      <c r="I723" s="23">
        <v>602</v>
      </c>
      <c r="J723" s="19">
        <f>SUM(Table1[[#This Row],[Estimate; Total: - Speak Spanish: - Speak English "very well"]:[Estimate; Total: - Speak Spanish: - Speak English "not well"]])</f>
        <v>1896</v>
      </c>
      <c r="K7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2.9214796863169046E-4</v>
      </c>
      <c r="L723" s="24">
        <v>231</v>
      </c>
      <c r="M7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3.2261308216997099E-4</v>
      </c>
    </row>
    <row r="724" spans="1:13" ht="15.6" x14ac:dyDescent="0.3">
      <c r="A724" s="22" t="s">
        <v>729</v>
      </c>
      <c r="B724" s="18">
        <v>4084</v>
      </c>
      <c r="C724" s="24">
        <v>77</v>
      </c>
      <c r="D7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4.6592006505938363E-5</v>
      </c>
      <c r="E724" s="18">
        <v>4007</v>
      </c>
      <c r="F7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5.5607287926959746E-4</v>
      </c>
      <c r="G724" s="23">
        <v>2014</v>
      </c>
      <c r="H724" s="23">
        <v>524</v>
      </c>
      <c r="I724" s="23">
        <v>787</v>
      </c>
      <c r="J724" s="19">
        <f>SUM(Table1[[#This Row],[Estimate; Total: - Speak Spanish: - Speak English "very well"]:[Estimate; Total: - Speak Spanish: - Speak English "not well"]])</f>
        <v>3325</v>
      </c>
      <c r="K7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5.1233755047487908E-4</v>
      </c>
      <c r="L724" s="24">
        <v>682</v>
      </c>
      <c r="M7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9.5247671878753346E-4</v>
      </c>
    </row>
    <row r="725" spans="1:13" ht="15.6" x14ac:dyDescent="0.3">
      <c r="A725" s="22" t="s">
        <v>730</v>
      </c>
      <c r="B725" s="18">
        <v>3244</v>
      </c>
      <c r="C725" s="24">
        <v>42</v>
      </c>
      <c r="D7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2.5156957153113144E-5</v>
      </c>
      <c r="E725" s="18">
        <v>3202</v>
      </c>
      <c r="F7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4.4410184753172316E-4</v>
      </c>
      <c r="G725" s="23">
        <v>1388</v>
      </c>
      <c r="H725" s="23">
        <v>465</v>
      </c>
      <c r="I725" s="23">
        <v>656</v>
      </c>
      <c r="J725" s="19">
        <f>SUM(Table1[[#This Row],[Estimate; Total: - Speak Spanish: - Speak English "very well"]:[Estimate; Total: - Speak Spanish: - Speak English "not well"]])</f>
        <v>2509</v>
      </c>
      <c r="K7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3.8634611711928457E-4</v>
      </c>
      <c r="L725" s="24">
        <v>693</v>
      </c>
      <c r="M7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9.675823819325143E-4</v>
      </c>
    </row>
    <row r="726" spans="1:13" ht="15.6" x14ac:dyDescent="0.3">
      <c r="A726" s="22" t="s">
        <v>731</v>
      </c>
      <c r="B726" s="18">
        <v>4323</v>
      </c>
      <c r="C726" s="24">
        <v>116</v>
      </c>
      <c r="D7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6.8135638636509816E-5</v>
      </c>
      <c r="E726" s="18">
        <v>4207</v>
      </c>
      <c r="F7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5.8177303523686155E-4</v>
      </c>
      <c r="G726" s="23">
        <v>1805</v>
      </c>
      <c r="H726" s="23">
        <v>612</v>
      </c>
      <c r="I726" s="23">
        <v>962</v>
      </c>
      <c r="J726" s="19">
        <f>SUM(Table1[[#This Row],[Estimate; Total: - Speak Spanish: - Speak English "very well"]:[Estimate; Total: - Speak Spanish: - Speak English "not well"]])</f>
        <v>3379</v>
      </c>
      <c r="K7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5.186033038483643E-4</v>
      </c>
      <c r="L726" s="24">
        <v>828</v>
      </c>
      <c r="M7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1.1543244428472001E-3</v>
      </c>
    </row>
    <row r="727" spans="1:13" ht="15.6" x14ac:dyDescent="0.3">
      <c r="A727" s="22" t="s">
        <v>732</v>
      </c>
      <c r="B727" s="18">
        <v>2731</v>
      </c>
      <c r="C727" s="24">
        <v>94</v>
      </c>
      <c r="D7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4.0439220443343576E-5</v>
      </c>
      <c r="E727" s="18">
        <v>2637</v>
      </c>
      <c r="F7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3.4951129909887424E-4</v>
      </c>
      <c r="G727" s="23">
        <v>1315</v>
      </c>
      <c r="H727" s="23">
        <v>371</v>
      </c>
      <c r="I727" s="23">
        <v>617</v>
      </c>
      <c r="J727" s="19">
        <f>SUM(Table1[[#This Row],[Estimate; Total: - Speak Spanish: - Speak English "very well"]:[Estimate; Total: - Speak Spanish: - Speak English "not well"]])</f>
        <v>2303</v>
      </c>
      <c r="K7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3.3842183358592635E-4</v>
      </c>
      <c r="L727" s="24">
        <v>334</v>
      </c>
      <c r="M7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4.5002287243509981E-4</v>
      </c>
    </row>
    <row r="728" spans="1:13" ht="15.6" x14ac:dyDescent="0.3">
      <c r="A728" s="22" t="s">
        <v>733</v>
      </c>
      <c r="B728" s="18">
        <v>3671</v>
      </c>
      <c r="C728" s="24">
        <v>168</v>
      </c>
      <c r="D7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9.1380703826099679E-5</v>
      </c>
      <c r="E728" s="18">
        <v>3503</v>
      </c>
      <c r="F7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4.7585551325578679E-4</v>
      </c>
      <c r="G728" s="23">
        <v>1893</v>
      </c>
      <c r="H728" s="23">
        <v>491</v>
      </c>
      <c r="I728" s="23">
        <v>724</v>
      </c>
      <c r="J728" s="19">
        <f>SUM(Table1[[#This Row],[Estimate; Total: - Speak Spanish: - Speak English "very well"]:[Estimate; Total: - Speak Spanish: - Speak English "not well"]])</f>
        <v>3108</v>
      </c>
      <c r="K7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4.6862620092688671E-4</v>
      </c>
      <c r="L728" s="24">
        <v>395</v>
      </c>
      <c r="M7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5.4137982148040977E-4</v>
      </c>
    </row>
    <row r="729" spans="1:13" ht="15.6" x14ac:dyDescent="0.3">
      <c r="A729" s="22" t="s">
        <v>734</v>
      </c>
      <c r="B729" s="18">
        <v>2082</v>
      </c>
      <c r="C729" s="24">
        <v>137</v>
      </c>
      <c r="D7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4.2312862891962043E-5</v>
      </c>
      <c r="E729" s="18">
        <v>1945</v>
      </c>
      <c r="F7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2.2933347767426786E-4</v>
      </c>
      <c r="G729" s="23">
        <v>890</v>
      </c>
      <c r="H729" s="23">
        <v>360</v>
      </c>
      <c r="I729" s="23">
        <v>379</v>
      </c>
      <c r="J729" s="19">
        <f>SUM(Table1[[#This Row],[Estimate; Total: - Speak Spanish: - Speak English "very well"]:[Estimate; Total: - Speak Spanish: - Speak English "not well"]])</f>
        <v>1629</v>
      </c>
      <c r="K7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2.1042227488336109E-4</v>
      </c>
      <c r="L729" s="24">
        <v>316</v>
      </c>
      <c r="M7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4.0073892043209267E-4</v>
      </c>
    </row>
    <row r="730" spans="1:13" ht="15.6" x14ac:dyDescent="0.3">
      <c r="A730" s="22" t="s">
        <v>735</v>
      </c>
      <c r="B730" s="18">
        <v>2300</v>
      </c>
      <c r="C730" s="24">
        <v>61</v>
      </c>
      <c r="D7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3.691055060860052E-5</v>
      </c>
      <c r="E730" s="18">
        <v>2239</v>
      </c>
      <c r="F7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3.1071803760534785E-4</v>
      </c>
      <c r="G730" s="23">
        <v>951</v>
      </c>
      <c r="H730" s="23">
        <v>433</v>
      </c>
      <c r="I730" s="23">
        <v>579</v>
      </c>
      <c r="J730" s="19">
        <f>SUM(Table1[[#This Row],[Estimate; Total: - Speak Spanish: - Speak English "very well"]:[Estimate; Total: - Speak Spanish: - Speak English "not well"]])</f>
        <v>1963</v>
      </c>
      <c r="K7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3.0247176288186099E-4</v>
      </c>
      <c r="L730" s="24">
        <v>276</v>
      </c>
      <c r="M7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3.854597864887965E-4</v>
      </c>
    </row>
    <row r="731" spans="1:13" ht="15.6" x14ac:dyDescent="0.3">
      <c r="A731" s="22" t="s">
        <v>736</v>
      </c>
      <c r="B731" s="18">
        <v>3041</v>
      </c>
      <c r="C731" s="24">
        <v>77</v>
      </c>
      <c r="D7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3.1818929255595309E-6</v>
      </c>
      <c r="E731" s="18">
        <v>2964</v>
      </c>
      <c r="F7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3.6792006215086322E-4</v>
      </c>
      <c r="G731" s="23">
        <v>1533</v>
      </c>
      <c r="H731" s="23">
        <v>369</v>
      </c>
      <c r="I731" s="23">
        <v>497</v>
      </c>
      <c r="J731" s="19">
        <f>SUM(Table1[[#This Row],[Estimate; Total: - Speak Spanish: - Speak English "very well"]:[Estimate; Total: - Speak Spanish: - Speak English "not well"]])</f>
        <v>2399</v>
      </c>
      <c r="K7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3.2624335516826328E-4</v>
      </c>
      <c r="L731" s="24">
        <v>565</v>
      </c>
      <c r="M7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7.4566517397820821E-4</v>
      </c>
    </row>
    <row r="732" spans="1:13" ht="15.6" x14ac:dyDescent="0.3">
      <c r="A732" s="22" t="s">
        <v>737</v>
      </c>
      <c r="B732" s="18">
        <v>3397</v>
      </c>
      <c r="C732" s="24">
        <v>189</v>
      </c>
      <c r="D7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9.6124812791996173E-5</v>
      </c>
      <c r="E732" s="18">
        <v>3208</v>
      </c>
      <c r="F7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4.2695397929140837E-4</v>
      </c>
      <c r="G732" s="23">
        <v>1272</v>
      </c>
      <c r="H732" s="23">
        <v>710</v>
      </c>
      <c r="I732" s="23">
        <v>772</v>
      </c>
      <c r="J732" s="19">
        <f>SUM(Table1[[#This Row],[Estimate; Total: - Speak Spanish: - Speak English "very well"]:[Estimate; Total: - Speak Spanish: - Speak English "not well"]])</f>
        <v>2754</v>
      </c>
      <c r="K7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4.0611678463110411E-4</v>
      </c>
      <c r="L732" s="24">
        <v>454</v>
      </c>
      <c r="M7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6.1581603191017712E-4</v>
      </c>
    </row>
    <row r="733" spans="1:13" ht="15.6" x14ac:dyDescent="0.3">
      <c r="A733" s="22" t="s">
        <v>738</v>
      </c>
      <c r="B733" s="18">
        <v>3280</v>
      </c>
      <c r="C733" s="24">
        <v>131</v>
      </c>
      <c r="D7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7.5157086921074517E-5</v>
      </c>
      <c r="E733" s="18">
        <v>3149</v>
      </c>
      <c r="F7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4.3289378463533262E-4</v>
      </c>
      <c r="G733" s="23">
        <v>1318</v>
      </c>
      <c r="H733" s="23">
        <v>590</v>
      </c>
      <c r="I733" s="23">
        <v>789</v>
      </c>
      <c r="J733" s="19">
        <f>SUM(Table1[[#This Row],[Estimate; Total: - Speak Spanish: - Speak English "very well"]:[Estimate; Total: - Speak Spanish: - Speak English "not well"]])</f>
        <v>2697</v>
      </c>
      <c r="K7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4.1146140695131993E-4</v>
      </c>
      <c r="L733" s="24">
        <v>452</v>
      </c>
      <c r="M7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6.2715039680849062E-4</v>
      </c>
    </row>
    <row r="734" spans="1:13" ht="15.6" x14ac:dyDescent="0.3">
      <c r="A734" s="22" t="s">
        <v>739</v>
      </c>
      <c r="B734" s="18">
        <v>2244</v>
      </c>
      <c r="C734" s="24">
        <v>120</v>
      </c>
      <c r="D7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6.9014815146452142E-5</v>
      </c>
      <c r="E734" s="18">
        <v>2124</v>
      </c>
      <c r="F7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2.9116276678455537E-4</v>
      </c>
      <c r="G734" s="23">
        <v>980</v>
      </c>
      <c r="H734" s="23">
        <v>450</v>
      </c>
      <c r="I734" s="23">
        <v>504</v>
      </c>
      <c r="J734" s="19">
        <f>SUM(Table1[[#This Row],[Estimate; Total: - Speak Spanish: - Speak English "very well"]:[Estimate; Total: - Speak Spanish: - Speak English "not well"]])</f>
        <v>1934</v>
      </c>
      <c r="K7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2.9440715083925027E-4</v>
      </c>
      <c r="L734" s="24">
        <v>190</v>
      </c>
      <c r="M7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2.6175664748479276E-4</v>
      </c>
    </row>
    <row r="735" spans="1:13" ht="15.6" x14ac:dyDescent="0.3">
      <c r="A735" s="22" t="s">
        <v>740</v>
      </c>
      <c r="B735" s="18">
        <v>3963</v>
      </c>
      <c r="C735" s="24">
        <v>128</v>
      </c>
      <c r="D7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2.273949219278148E-5</v>
      </c>
      <c r="E735" s="18">
        <v>3815</v>
      </c>
      <c r="F7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4.7471585460068087E-4</v>
      </c>
      <c r="G735" s="23">
        <v>1954</v>
      </c>
      <c r="H735" s="23">
        <v>503</v>
      </c>
      <c r="I735" s="23">
        <v>871</v>
      </c>
      <c r="J735" s="19">
        <f>SUM(Table1[[#This Row],[Estimate; Total: - Speak Spanish: - Speak English "very well"]:[Estimate; Total: - Speak Spanish: - Speak English "not well"]])</f>
        <v>3328</v>
      </c>
      <c r="K7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4.580876549329954E-4</v>
      </c>
      <c r="L735" s="24">
        <v>487</v>
      </c>
      <c r="M7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6.254288450867016E-4</v>
      </c>
    </row>
    <row r="736" spans="1:13" ht="15.6" x14ac:dyDescent="0.3">
      <c r="A736" s="22" t="s">
        <v>741</v>
      </c>
      <c r="B736" s="18">
        <v>3118</v>
      </c>
      <c r="C736" s="24">
        <v>129</v>
      </c>
      <c r="D7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6.8552748808534768E-5</v>
      </c>
      <c r="E736" s="18">
        <v>2989</v>
      </c>
      <c r="F7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4.0529557044079721E-4</v>
      </c>
      <c r="G736" s="23">
        <v>1353</v>
      </c>
      <c r="H736" s="23">
        <v>341</v>
      </c>
      <c r="I736" s="23">
        <v>568</v>
      </c>
      <c r="J736" s="19">
        <f>SUM(Table1[[#This Row],[Estimate; Total: - Speak Spanish: - Speak English "very well"]:[Estimate; Total: - Speak Spanish: - Speak English "not well"]])</f>
        <v>2262</v>
      </c>
      <c r="K7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3.3903963144051204E-4</v>
      </c>
      <c r="L736" s="24">
        <v>727</v>
      </c>
      <c r="M7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1.0058194337426074E-3</v>
      </c>
    </row>
    <row r="737" spans="1:13" ht="15.6" x14ac:dyDescent="0.3">
      <c r="A737" s="22" t="s">
        <v>742</v>
      </c>
      <c r="B737" s="18">
        <v>3999</v>
      </c>
      <c r="C737" s="24">
        <v>27</v>
      </c>
      <c r="D7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6.1560528155602003E-7</v>
      </c>
      <c r="E737" s="18">
        <v>3972</v>
      </c>
      <c r="F7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5.3426267945865457E-4</v>
      </c>
      <c r="G737" s="23">
        <v>1720</v>
      </c>
      <c r="H737" s="23">
        <v>616</v>
      </c>
      <c r="I737" s="23">
        <v>921</v>
      </c>
      <c r="J737" s="19">
        <f>SUM(Table1[[#This Row],[Estimate; Total: - Speak Spanish: - Speak English "very well"]:[Estimate; Total: - Speak Spanish: - Speak English "not well"]])</f>
        <v>3257</v>
      </c>
      <c r="K7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4.8490660763504917E-4</v>
      </c>
      <c r="L737" s="24">
        <v>715</v>
      </c>
      <c r="M7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9.8161123984635856E-4</v>
      </c>
    </row>
    <row r="738" spans="1:13" ht="15.6" x14ac:dyDescent="0.3">
      <c r="A738" s="22" t="s">
        <v>743</v>
      </c>
      <c r="B738" s="18">
        <v>3689</v>
      </c>
      <c r="C738" s="24">
        <v>286</v>
      </c>
      <c r="D7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1.6894619092653487E-4</v>
      </c>
      <c r="E738" s="18">
        <v>3403</v>
      </c>
      <c r="F7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4.6814272682012866E-4</v>
      </c>
      <c r="G738" s="23">
        <v>1317</v>
      </c>
      <c r="H738" s="23">
        <v>465</v>
      </c>
      <c r="I738" s="23">
        <v>833</v>
      </c>
      <c r="J738" s="19">
        <f>SUM(Table1[[#This Row],[Estimate; Total: - Speak Spanish: - Speak English "very well"]:[Estimate; Total: - Speak Spanish: - Speak English "not well"]])</f>
        <v>2615</v>
      </c>
      <c r="K7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3.9882631548096201E-4</v>
      </c>
      <c r="L738" s="24">
        <v>788</v>
      </c>
      <c r="M7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1.0964057890557211E-3</v>
      </c>
    </row>
    <row r="739" spans="1:13" ht="15.6" x14ac:dyDescent="0.3">
      <c r="A739" s="22" t="s">
        <v>744</v>
      </c>
      <c r="B739" s="18">
        <v>4168</v>
      </c>
      <c r="C739" s="24">
        <v>92</v>
      </c>
      <c r="D7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4.3595736271954095E-5</v>
      </c>
      <c r="E739" s="18">
        <v>4076</v>
      </c>
      <c r="F7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5.5357574417418543E-4</v>
      </c>
      <c r="G739" s="23">
        <v>2002</v>
      </c>
      <c r="H739" s="23">
        <v>486</v>
      </c>
      <c r="I739" s="23">
        <v>764</v>
      </c>
      <c r="J739" s="19">
        <f>SUM(Table1[[#This Row],[Estimate; Total: - Speak Spanish: - Speak English "very well"]:[Estimate; Total: - Speak Spanish: - Speak English "not well"]])</f>
        <v>3252</v>
      </c>
      <c r="K7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4.8901660219889513E-4</v>
      </c>
      <c r="L739" s="24">
        <v>824</v>
      </c>
      <c r="M7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1.138720350611422E-3</v>
      </c>
    </row>
    <row r="740" spans="1:13" ht="15.6" x14ac:dyDescent="0.3">
      <c r="A740" s="22" t="s">
        <v>745</v>
      </c>
      <c r="B740" s="18">
        <v>2106</v>
      </c>
      <c r="C740" s="24">
        <v>114</v>
      </c>
      <c r="D7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6.6154862917146515E-5</v>
      </c>
      <c r="E740" s="18">
        <v>1988</v>
      </c>
      <c r="F7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2.7305991115796302E-4</v>
      </c>
      <c r="G740" s="23">
        <v>994</v>
      </c>
      <c r="H740" s="23">
        <v>200</v>
      </c>
      <c r="I740" s="23">
        <v>390</v>
      </c>
      <c r="J740" s="19">
        <f>SUM(Table1[[#This Row],[Estimate; Total: - Speak Spanish: - Speak English "very well"]:[Estimate; Total: - Speak Spanish: - Speak English "not well"]])</f>
        <v>1584</v>
      </c>
      <c r="K7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2.4124747610040643E-4</v>
      </c>
      <c r="L740" s="24">
        <v>404</v>
      </c>
      <c r="M7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5.6139823508873684E-4</v>
      </c>
    </row>
    <row r="741" spans="1:13" ht="15.6" x14ac:dyDescent="0.3">
      <c r="A741" s="22" t="s">
        <v>746</v>
      </c>
      <c r="B741" s="18">
        <v>3862</v>
      </c>
      <c r="C741" s="24">
        <v>32</v>
      </c>
      <c r="D7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1.4996213978897931E-5</v>
      </c>
      <c r="E741" s="18">
        <v>3830</v>
      </c>
      <c r="F7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5.2714294221480843E-4</v>
      </c>
      <c r="G741" s="23">
        <v>1560</v>
      </c>
      <c r="H741" s="23">
        <v>606</v>
      </c>
      <c r="I741" s="23">
        <v>913</v>
      </c>
      <c r="J741" s="19">
        <f>SUM(Table1[[#This Row],[Estimate; Total: - Speak Spanish: - Speak English "very well"]:[Estimate; Total: - Speak Spanish: - Speak English "not well"]])</f>
        <v>3079</v>
      </c>
      <c r="K7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4.7006557824802762E-4</v>
      </c>
      <c r="L741" s="24">
        <v>751</v>
      </c>
      <c r="M7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1.0444749675939547E-3</v>
      </c>
    </row>
    <row r="742" spans="1:13" ht="15.6" x14ac:dyDescent="0.3">
      <c r="A742" s="22" t="s">
        <v>747</v>
      </c>
      <c r="B742" s="18">
        <v>1555</v>
      </c>
      <c r="C742" s="24">
        <v>53</v>
      </c>
      <c r="D7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3.027177061814076E-5</v>
      </c>
      <c r="E742" s="18">
        <v>1502</v>
      </c>
      <c r="F7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2.0664254308247557E-4</v>
      </c>
      <c r="G742" s="23">
        <v>713</v>
      </c>
      <c r="H742" s="23">
        <v>221</v>
      </c>
      <c r="I742" s="23">
        <v>340</v>
      </c>
      <c r="J742" s="19">
        <f>SUM(Table1[[#This Row],[Estimate; Total: - Speak Spanish: - Speak English "very well"]:[Estimate; Total: - Speak Spanish: - Speak English "not well"]])</f>
        <v>1274</v>
      </c>
      <c r="K7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1.9450812519279442E-4</v>
      </c>
      <c r="L742" s="24">
        <v>228</v>
      </c>
      <c r="M7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3.1662524984025847E-4</v>
      </c>
    </row>
    <row r="743" spans="1:13" ht="15.6" x14ac:dyDescent="0.3">
      <c r="A743" s="22" t="s">
        <v>748</v>
      </c>
      <c r="B743" s="18">
        <v>2664</v>
      </c>
      <c r="C743" s="24">
        <v>86</v>
      </c>
      <c r="D7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4.5873075590622303E-5</v>
      </c>
      <c r="E743" s="18">
        <v>2578</v>
      </c>
      <c r="F7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3.5159813578181808E-4</v>
      </c>
      <c r="G743" s="23">
        <v>824</v>
      </c>
      <c r="H743" s="23">
        <v>396</v>
      </c>
      <c r="I743" s="23">
        <v>1082</v>
      </c>
      <c r="J743" s="19">
        <f>SUM(Table1[[#This Row],[Estimate; Total: - Speak Spanish: - Speak English "very well"]:[Estimate; Total: - Speak Spanish: - Speak English "not well"]])</f>
        <v>2302</v>
      </c>
      <c r="K7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3.4854233020052819E-4</v>
      </c>
      <c r="L743" s="24">
        <v>276</v>
      </c>
      <c r="M7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3.7929503663122792E-4</v>
      </c>
    </row>
    <row r="744" spans="1:13" ht="15.6" x14ac:dyDescent="0.3">
      <c r="A744" s="22" t="s">
        <v>749</v>
      </c>
      <c r="B744" s="18">
        <v>3296</v>
      </c>
      <c r="C744" s="24">
        <v>252</v>
      </c>
      <c r="D7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1.4272207644192071E-4</v>
      </c>
      <c r="E744" s="18">
        <v>3033</v>
      </c>
      <c r="F7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4.1114482183241831E-4</v>
      </c>
      <c r="G744" s="23">
        <v>1550</v>
      </c>
      <c r="H744" s="23">
        <v>663</v>
      </c>
      <c r="I744" s="23">
        <v>472</v>
      </c>
      <c r="J744" s="19">
        <f>SUM(Table1[[#This Row],[Estimate; Total: - Speak Spanish: - Speak English "very well"]:[Estimate; Total: - Speak Spanish: - Speak English "not well"]])</f>
        <v>2685</v>
      </c>
      <c r="K7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4.0396134847239877E-4</v>
      </c>
      <c r="L744" s="24">
        <v>348</v>
      </c>
      <c r="M7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4.7625365945776709E-4</v>
      </c>
    </row>
    <row r="745" spans="1:13" ht="15.6" x14ac:dyDescent="0.3">
      <c r="A745" s="22" t="s">
        <v>750</v>
      </c>
      <c r="B745" s="18">
        <v>2670</v>
      </c>
      <c r="C745" s="24">
        <v>7</v>
      </c>
      <c r="D7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4.2356369550853056E-6</v>
      </c>
      <c r="E745" s="18">
        <v>2663</v>
      </c>
      <c r="F7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3.6955879148862944E-4</v>
      </c>
      <c r="G745" s="23">
        <v>1057</v>
      </c>
      <c r="H745" s="23">
        <v>446</v>
      </c>
      <c r="I745" s="23">
        <v>695</v>
      </c>
      <c r="J745" s="19">
        <f>SUM(Table1[[#This Row],[Estimate; Total: - Speak Spanish: - Speak English "very well"]:[Estimate; Total: - Speak Spanish: - Speak English "not well"]])</f>
        <v>2198</v>
      </c>
      <c r="K7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3.3868208599813063E-4</v>
      </c>
      <c r="L745" s="24">
        <v>465</v>
      </c>
      <c r="M7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6.4941594462786375E-4</v>
      </c>
    </row>
    <row r="746" spans="1:13" ht="15.6" x14ac:dyDescent="0.3">
      <c r="A746" s="22" t="s">
        <v>751</v>
      </c>
      <c r="B746" s="18">
        <v>4056</v>
      </c>
      <c r="C746" s="24">
        <v>192</v>
      </c>
      <c r="D7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1.1078331464268159E-4</v>
      </c>
      <c r="E746" s="18">
        <v>3853</v>
      </c>
      <c r="F7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5.293073172526557E-4</v>
      </c>
      <c r="G746" s="23">
        <v>1966</v>
      </c>
      <c r="H746" s="23">
        <v>556</v>
      </c>
      <c r="I746" s="23">
        <v>690</v>
      </c>
      <c r="J746" s="19">
        <f>SUM(Table1[[#This Row],[Estimate; Total: - Speak Spanish: - Speak English "very well"]:[Estimate; Total: - Speak Spanish: - Speak English "not well"]])</f>
        <v>3212</v>
      </c>
      <c r="K7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4.8953162195742802E-4</v>
      </c>
      <c r="L746" s="24">
        <v>641</v>
      </c>
      <c r="M7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8.8982223206056431E-4</v>
      </c>
    </row>
    <row r="747" spans="1:13" ht="15.6" x14ac:dyDescent="0.3">
      <c r="A747" s="22" t="s">
        <v>752</v>
      </c>
      <c r="B747" s="18">
        <v>4160</v>
      </c>
      <c r="C747" s="24">
        <v>96</v>
      </c>
      <c r="D7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5.141025637166108E-5</v>
      </c>
      <c r="E747" s="18">
        <v>4064</v>
      </c>
      <c r="F7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5.5730459594437079E-4</v>
      </c>
      <c r="G747" s="23">
        <v>1825</v>
      </c>
      <c r="H747" s="23">
        <v>520</v>
      </c>
      <c r="I747" s="23">
        <v>906</v>
      </c>
      <c r="J747" s="19">
        <f>SUM(Table1[[#This Row],[Estimate; Total: - Speak Spanish: - Speak English "very well"]:[Estimate; Total: - Speak Spanish: - Speak English "not well"]])</f>
        <v>3251</v>
      </c>
      <c r="K7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4.9425667184292189E-4</v>
      </c>
      <c r="L747" s="24">
        <v>813</v>
      </c>
      <c r="M7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1.128751979014415E-3</v>
      </c>
    </row>
    <row r="748" spans="1:13" ht="15.6" x14ac:dyDescent="0.3">
      <c r="A748" s="22" t="s">
        <v>753</v>
      </c>
      <c r="B748" s="18">
        <v>2814</v>
      </c>
      <c r="C748" s="24">
        <v>16</v>
      </c>
      <c r="D7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6.8559455459522372E-6</v>
      </c>
      <c r="E748" s="18">
        <v>2798</v>
      </c>
      <c r="F7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3.8546795513310001E-4</v>
      </c>
      <c r="G748" s="23">
        <v>1193</v>
      </c>
      <c r="H748" s="23">
        <v>397</v>
      </c>
      <c r="I748" s="23">
        <v>462</v>
      </c>
      <c r="J748" s="19">
        <f>SUM(Table1[[#This Row],[Estimate; Total: - Speak Spanish: - Speak English "very well"]:[Estimate; Total: - Speak Spanish: - Speak English "not well"]])</f>
        <v>2052</v>
      </c>
      <c r="K7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3.133599493702541E-4</v>
      </c>
      <c r="L748" s="24">
        <v>746</v>
      </c>
      <c r="M7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1.0390331879118109E-3</v>
      </c>
    </row>
    <row r="749" spans="1:13" ht="15.6" x14ac:dyDescent="0.3">
      <c r="A749" s="22" t="s">
        <v>754</v>
      </c>
      <c r="B749" s="18">
        <v>1790</v>
      </c>
      <c r="C749" s="24">
        <v>82</v>
      </c>
      <c r="D7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3.3691857675137576E-5</v>
      </c>
      <c r="E749" s="18">
        <v>1708</v>
      </c>
      <c r="F7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2.2110271608959472E-4</v>
      </c>
      <c r="G749" s="23">
        <v>780</v>
      </c>
      <c r="H749" s="23">
        <v>453</v>
      </c>
      <c r="I749" s="23">
        <v>314</v>
      </c>
      <c r="J749" s="19">
        <f>SUM(Table1[[#This Row],[Estimate; Total: - Speak Spanish: - Speak English "very well"]:[Estimate; Total: - Speak Spanish: - Speak English "not well"]])</f>
        <v>1547</v>
      </c>
      <c r="K7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2.2244618284327752E-4</v>
      </c>
      <c r="L749" s="24">
        <v>161</v>
      </c>
      <c r="M7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2.0892593831974579E-4</v>
      </c>
    </row>
    <row r="750" spans="1:13" ht="15.6" x14ac:dyDescent="0.3">
      <c r="A750" s="22" t="s">
        <v>755</v>
      </c>
      <c r="B750" s="18">
        <v>71</v>
      </c>
      <c r="C750" s="24">
        <v>26</v>
      </c>
      <c r="D7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6.101123245714769E-6</v>
      </c>
      <c r="E750" s="18">
        <v>45</v>
      </c>
      <c r="F7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1.5588597746936706E-5</v>
      </c>
      <c r="G750" s="23">
        <v>18</v>
      </c>
      <c r="H750" s="23">
        <v>9</v>
      </c>
      <c r="I750" s="23">
        <v>9</v>
      </c>
      <c r="J750" s="19">
        <f>SUM(Table1[[#This Row],[Estimate; Total: - Speak Spanish: - Speak English "very well"]:[Estimate; Total: - Speak Spanish: - Speak English "not well"]])</f>
        <v>36</v>
      </c>
      <c r="K7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1.6286375750438942E-5</v>
      </c>
      <c r="L750" s="24">
        <v>9</v>
      </c>
      <c r="M7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9.2641482151236592E-6</v>
      </c>
    </row>
    <row r="751" spans="1:13" ht="15.6" x14ac:dyDescent="0.3">
      <c r="A751" s="22" t="s">
        <v>756</v>
      </c>
      <c r="B751" s="18">
        <v>84</v>
      </c>
      <c r="C751" s="24">
        <v>39</v>
      </c>
      <c r="D7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6.9023512188460555E-6</v>
      </c>
      <c r="E751" s="18">
        <v>45</v>
      </c>
      <c r="F7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1.0451306198962878E-5</v>
      </c>
      <c r="G751" s="23">
        <v>45</v>
      </c>
      <c r="H751" s="23">
        <v>0</v>
      </c>
      <c r="I751" s="23">
        <v>0</v>
      </c>
      <c r="J751" s="19">
        <f>SUM(Table1[[#This Row],[Estimate; Total: - Speak Spanish: - Speak English "very well"]:[Estimate; Total: - Speak Spanish: - Speak English "not well"]])</f>
        <v>45</v>
      </c>
      <c r="K7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9.7623058703526622E-6</v>
      </c>
      <c r="L751" s="24">
        <v>0</v>
      </c>
      <c r="M7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1.6696197530914935E-5</v>
      </c>
    </row>
    <row r="752" spans="1:13" ht="15.6" x14ac:dyDescent="0.3">
      <c r="A752" s="22" t="s">
        <v>757</v>
      </c>
      <c r="B752" s="18">
        <v>766</v>
      </c>
      <c r="C752" s="24">
        <v>26</v>
      </c>
      <c r="D7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5.4577827372263399E-6</v>
      </c>
      <c r="E752" s="18">
        <v>740</v>
      </c>
      <c r="F7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9.2419185473930591E-5</v>
      </c>
      <c r="G752" s="23">
        <v>402</v>
      </c>
      <c r="H752" s="23">
        <v>97</v>
      </c>
      <c r="I752" s="23">
        <v>130</v>
      </c>
      <c r="J752" s="19">
        <f>SUM(Table1[[#This Row],[Estimate; Total: - Speak Spanish: - Speak English "very well"]:[Estimate; Total: - Speak Spanish: - Speak English "not well"]])</f>
        <v>629</v>
      </c>
      <c r="K7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8.6645813670578351E-5</v>
      </c>
      <c r="L752" s="24">
        <v>111</v>
      </c>
      <c r="M7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1.4474728755715531E-4</v>
      </c>
    </row>
    <row r="753" spans="1:13" ht="15.6" x14ac:dyDescent="0.3">
      <c r="A753" s="22" t="s">
        <v>758</v>
      </c>
      <c r="B753" s="18">
        <v>611</v>
      </c>
      <c r="C753" s="24">
        <v>195</v>
      </c>
      <c r="D7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9.9498494176099159E-5</v>
      </c>
      <c r="E753" s="18">
        <v>416</v>
      </c>
      <c r="F7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3.9236301407117677E-5</v>
      </c>
      <c r="G753" s="23">
        <v>163</v>
      </c>
      <c r="H753" s="23">
        <v>89</v>
      </c>
      <c r="I753" s="23">
        <v>153</v>
      </c>
      <c r="J753" s="19">
        <f>SUM(Table1[[#This Row],[Estimate; Total: - Speak Spanish: - Speak English "very well"]:[Estimate; Total: - Speak Spanish: - Speak English "not well"]])</f>
        <v>405</v>
      </c>
      <c r="K7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4.3910775372354679E-5</v>
      </c>
      <c r="L753" s="24">
        <v>11</v>
      </c>
      <c r="M7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3.1317218503262045E-6</v>
      </c>
    </row>
    <row r="754" spans="1:13" ht="15.6" x14ac:dyDescent="0.3">
      <c r="A754" s="22" t="s">
        <v>759</v>
      </c>
      <c r="B754" s="18">
        <v>1678</v>
      </c>
      <c r="C754" s="24">
        <v>165</v>
      </c>
      <c r="D7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6.0796598176695404E-5</v>
      </c>
      <c r="E754" s="18">
        <v>1513</v>
      </c>
      <c r="F7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1.7092370835192027E-4</v>
      </c>
      <c r="G754" s="23">
        <v>840</v>
      </c>
      <c r="H754" s="23">
        <v>380</v>
      </c>
      <c r="I754" s="23">
        <v>170</v>
      </c>
      <c r="J754" s="19">
        <f>SUM(Table1[[#This Row],[Estimate; Total: - Speak Spanish: - Speak English "very well"]:[Estimate; Total: - Speak Spanish: - Speak English "not well"]])</f>
        <v>1390</v>
      </c>
      <c r="K7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1.7513679330610028E-4</v>
      </c>
      <c r="L754" s="24">
        <v>123</v>
      </c>
      <c r="M7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1.3273757604018868E-4</v>
      </c>
    </row>
    <row r="755" spans="1:13" ht="15.6" x14ac:dyDescent="0.3">
      <c r="A755" s="22" t="s">
        <v>760</v>
      </c>
      <c r="B755" s="18">
        <v>1692</v>
      </c>
      <c r="C755" s="24">
        <v>116</v>
      </c>
      <c r="D7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6.5823857439921592E-5</v>
      </c>
      <c r="E755" s="18">
        <v>1576</v>
      </c>
      <c r="F7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2.1434327416547649E-4</v>
      </c>
      <c r="G755" s="23">
        <v>922</v>
      </c>
      <c r="H755" s="23">
        <v>257</v>
      </c>
      <c r="I755" s="23">
        <v>291</v>
      </c>
      <c r="J755" s="19">
        <f>SUM(Table1[[#This Row],[Estimate; Total: - Speak Spanish: - Speak English "very well"]:[Estimate; Total: - Speak Spanish: - Speak English "not well"]])</f>
        <v>1470</v>
      </c>
      <c r="K7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2.2214042976258987E-4</v>
      </c>
      <c r="L755" s="24">
        <v>106</v>
      </c>
      <c r="M7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1.4367220569078904E-4</v>
      </c>
    </row>
    <row r="756" spans="1:13" ht="15.6" x14ac:dyDescent="0.3">
      <c r="A756" s="22" t="s">
        <v>761</v>
      </c>
      <c r="B756" s="18">
        <v>1277</v>
      </c>
      <c r="C756" s="24">
        <v>49</v>
      </c>
      <c r="D7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2.5539625447218079E-5</v>
      </c>
      <c r="E756" s="18">
        <v>1228</v>
      </c>
      <c r="F7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1.6630631244244593E-4</v>
      </c>
      <c r="G756" s="23">
        <v>780</v>
      </c>
      <c r="H756" s="23">
        <v>218</v>
      </c>
      <c r="I756" s="23">
        <v>173</v>
      </c>
      <c r="J756" s="19">
        <f>SUM(Table1[[#This Row],[Estimate; Total: - Speak Spanish: - Speak English "very well"]:[Estimate; Total: - Speak Spanish: - Speak English "not well"]])</f>
        <v>1171</v>
      </c>
      <c r="K7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1.763254364175859E-4</v>
      </c>
      <c r="L756" s="24">
        <v>57</v>
      </c>
      <c r="M7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7.549599223213327E-5</v>
      </c>
    </row>
    <row r="757" spans="1:13" ht="15.6" x14ac:dyDescent="0.3">
      <c r="A757" s="22" t="s">
        <v>762</v>
      </c>
      <c r="B757" s="18">
        <v>1202</v>
      </c>
      <c r="C757" s="24">
        <v>73</v>
      </c>
      <c r="D7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4.4171642531603906E-5</v>
      </c>
      <c r="E757" s="18">
        <v>1129</v>
      </c>
      <c r="F7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1.5667738475053046E-4</v>
      </c>
      <c r="G757" s="23">
        <v>566</v>
      </c>
      <c r="H757" s="23">
        <v>233</v>
      </c>
      <c r="I757" s="23">
        <v>202</v>
      </c>
      <c r="J757" s="19">
        <f>SUM(Table1[[#This Row],[Estimate; Total: - Speak Spanish: - Speak English "very well"]:[Estimate; Total: - Speak Spanish: - Speak English "not well"]])</f>
        <v>1001</v>
      </c>
      <c r="K7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1.5424056782717413E-4</v>
      </c>
      <c r="L757" s="24">
        <v>128</v>
      </c>
      <c r="M7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1.7876395895132592E-4</v>
      </c>
    </row>
    <row r="758" spans="1:13" ht="15.6" x14ac:dyDescent="0.3">
      <c r="A758" s="22" t="s">
        <v>763</v>
      </c>
      <c r="B758" s="18">
        <v>1542</v>
      </c>
      <c r="C758" s="24">
        <v>76</v>
      </c>
      <c r="D7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3.571233241640709E-5</v>
      </c>
      <c r="E758" s="18">
        <v>1466</v>
      </c>
      <c r="F7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1.9317009896275712E-4</v>
      </c>
      <c r="G758" s="23">
        <v>1020</v>
      </c>
      <c r="H758" s="23">
        <v>140</v>
      </c>
      <c r="I758" s="23">
        <v>212</v>
      </c>
      <c r="J758" s="19">
        <f>SUM(Table1[[#This Row],[Estimate; Total: - Speak Spanish: - Speak English "very well"]:[Estimate; Total: - Speak Spanish: - Speak English "not well"]])</f>
        <v>1372</v>
      </c>
      <c r="K7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2.011320693105288E-4</v>
      </c>
      <c r="L758" s="24">
        <v>94</v>
      </c>
      <c r="M7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1.2100519925893232E-4</v>
      </c>
    </row>
    <row r="759" spans="1:13" ht="15.6" x14ac:dyDescent="0.3">
      <c r="A759" s="22" t="s">
        <v>764</v>
      </c>
      <c r="B759" s="18">
        <v>650</v>
      </c>
      <c r="C759" s="24">
        <v>88</v>
      </c>
      <c r="D7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2.1139935260521713E-5</v>
      </c>
      <c r="E759" s="18">
        <v>562</v>
      </c>
      <c r="F7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4.5883681793098142E-5</v>
      </c>
      <c r="G759" s="23">
        <v>398</v>
      </c>
      <c r="H759" s="23">
        <v>77</v>
      </c>
      <c r="I759" s="23">
        <v>77</v>
      </c>
      <c r="J759" s="19">
        <f>SUM(Table1[[#This Row],[Estimate; Total: - Speak Spanish: - Speak English "very well"]:[Estimate; Total: - Speak Spanish: - Speak English "not well"]])</f>
        <v>552</v>
      </c>
      <c r="K7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5.2947665528060809E-5</v>
      </c>
      <c r="L759" s="24">
        <v>10</v>
      </c>
      <c r="M7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1.8142137881764081E-5</v>
      </c>
    </row>
    <row r="760" spans="1:13" ht="15.6" x14ac:dyDescent="0.3">
      <c r="A760" s="22" t="s">
        <v>765</v>
      </c>
      <c r="B760" s="18">
        <v>615</v>
      </c>
      <c r="C760" s="24">
        <v>4</v>
      </c>
      <c r="D7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8.1110836990118843E-6</v>
      </c>
      <c r="E760" s="18">
        <v>605</v>
      </c>
      <c r="F7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7.3427646900675741E-5</v>
      </c>
      <c r="G760" s="23">
        <v>322</v>
      </c>
      <c r="H760" s="23">
        <v>113</v>
      </c>
      <c r="I760" s="23">
        <v>98</v>
      </c>
      <c r="J760" s="19">
        <f>SUM(Table1[[#This Row],[Estimate; Total: - Speak Spanish: - Speak English "very well"]:[Estimate; Total: - Speak Spanish: - Speak English "not well"]])</f>
        <v>533</v>
      </c>
      <c r="K7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7.1596646883980136E-5</v>
      </c>
      <c r="L760" s="24">
        <v>72</v>
      </c>
      <c r="M7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9.0023279236774479E-5</v>
      </c>
    </row>
    <row r="761" spans="1:13" ht="15.6" x14ac:dyDescent="0.3">
      <c r="A761" s="22" t="s">
        <v>766</v>
      </c>
      <c r="B761" s="18">
        <v>1257</v>
      </c>
      <c r="C761" s="24">
        <v>117</v>
      </c>
      <c r="D7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4.8448428015596823E-5</v>
      </c>
      <c r="E761" s="18">
        <v>1140</v>
      </c>
      <c r="F7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1.3585669550909927E-4</v>
      </c>
      <c r="G761" s="23">
        <v>722</v>
      </c>
      <c r="H761" s="23">
        <v>171</v>
      </c>
      <c r="I761" s="23">
        <v>124</v>
      </c>
      <c r="J761" s="19">
        <f>SUM(Table1[[#This Row],[Estimate; Total: - Speak Spanish: - Speak English "very well"]:[Estimate; Total: - Speak Spanish: - Speak English "not well"]])</f>
        <v>1017</v>
      </c>
      <c r="K7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1.3435873329502125E-4</v>
      </c>
      <c r="L761" s="24">
        <v>123</v>
      </c>
      <c r="M7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1.4943377357110361E-4</v>
      </c>
    </row>
    <row r="762" spans="1:13" ht="15.6" x14ac:dyDescent="0.3">
      <c r="A762" s="22" t="s">
        <v>767</v>
      </c>
      <c r="B762" s="18">
        <v>667</v>
      </c>
      <c r="C762" s="24">
        <v>254</v>
      </c>
      <c r="D7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2.1150990432513509E-5</v>
      </c>
      <c r="E762" s="18">
        <v>413</v>
      </c>
      <c r="F7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7.5227897046698089E-5</v>
      </c>
      <c r="G762" s="23">
        <v>324</v>
      </c>
      <c r="H762" s="23">
        <v>73</v>
      </c>
      <c r="I762" s="23">
        <v>8</v>
      </c>
      <c r="J762" s="19">
        <f>SUM(Table1[[#This Row],[Estimate; Total: - Speak Spanish: - Speak English "very well"]:[Estimate; Total: - Speak Spanish: - Speak English "not well"]])</f>
        <v>405</v>
      </c>
      <c r="K7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7.0137096992664276E-5</v>
      </c>
      <c r="L762" s="24">
        <v>8</v>
      </c>
      <c r="M7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1.2136937450326687E-4</v>
      </c>
    </row>
    <row r="763" spans="1:13" ht="15.6" x14ac:dyDescent="0.3">
      <c r="A763" s="22" t="s">
        <v>768</v>
      </c>
      <c r="B763" s="18">
        <v>799</v>
      </c>
      <c r="C763" s="24">
        <v>86</v>
      </c>
      <c r="D7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1.5819920034975416E-5</v>
      </c>
      <c r="E763" s="18">
        <v>713</v>
      </c>
      <c r="F7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6.2728928357491534E-5</v>
      </c>
      <c r="G763" s="23">
        <v>359</v>
      </c>
      <c r="H763" s="23">
        <v>265</v>
      </c>
      <c r="I763" s="23">
        <v>25</v>
      </c>
      <c r="J763" s="19">
        <f>SUM(Table1[[#This Row],[Estimate; Total: - Speak Spanish: - Speak English "very well"]:[Estimate; Total: - Speak Spanish: - Speak English "not well"]])</f>
        <v>649</v>
      </c>
      <c r="K7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6.3784220980227089E-5</v>
      </c>
      <c r="L763" s="24">
        <v>64</v>
      </c>
      <c r="M7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5.3164074062447481E-5</v>
      </c>
    </row>
    <row r="764" spans="1:13" ht="15.6" x14ac:dyDescent="0.3">
      <c r="A764" s="22" t="s">
        <v>769</v>
      </c>
      <c r="B764" s="18">
        <v>2877</v>
      </c>
      <c r="C764" s="24">
        <v>93</v>
      </c>
      <c r="D7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2.9816410931210999E-5</v>
      </c>
      <c r="E764" s="18">
        <v>2773</v>
      </c>
      <c r="F7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3.5836702993911375E-4</v>
      </c>
      <c r="G764" s="23">
        <v>1407</v>
      </c>
      <c r="H764" s="23">
        <v>639</v>
      </c>
      <c r="I764" s="23">
        <v>598</v>
      </c>
      <c r="J764" s="19">
        <f>SUM(Table1[[#This Row],[Estimate; Total: - Speak Spanish: - Speak English "very well"]:[Estimate; Total: - Speak Spanish: - Speak English "not well"]])</f>
        <v>2644</v>
      </c>
      <c r="K7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3.8094760520630485E-4</v>
      </c>
      <c r="L764" s="24">
        <v>129</v>
      </c>
      <c r="M7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1.5370350090856795E-4</v>
      </c>
    </row>
    <row r="765" spans="1:13" ht="15.6" x14ac:dyDescent="0.3">
      <c r="A765" s="22" t="s">
        <v>770</v>
      </c>
      <c r="B765" s="18">
        <v>932</v>
      </c>
      <c r="C765" s="24">
        <v>243</v>
      </c>
      <c r="D7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1.403586324284525E-4</v>
      </c>
      <c r="E765" s="18">
        <v>689</v>
      </c>
      <c r="F7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8.8937746047966615E-5</v>
      </c>
      <c r="G765" s="23">
        <v>230</v>
      </c>
      <c r="H765" s="23">
        <v>296</v>
      </c>
      <c r="I765" s="23">
        <v>163</v>
      </c>
      <c r="J765" s="19">
        <f>SUM(Table1[[#This Row],[Estimate; Total: - Speak Spanish: - Speak English "very well"]:[Estimate; Total: - Speak Spanish: - Speak English "not well"]])</f>
        <v>689</v>
      </c>
      <c r="K7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9.9487106634909729E-5</v>
      </c>
      <c r="L765" s="24">
        <v>0</v>
      </c>
      <c r="M7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6.6784790123659743E-6</v>
      </c>
    </row>
    <row r="766" spans="1:13" ht="15.6" x14ac:dyDescent="0.3">
      <c r="A766" s="22" t="s">
        <v>771</v>
      </c>
      <c r="B766" s="18">
        <v>904</v>
      </c>
      <c r="C766" s="24">
        <v>24</v>
      </c>
      <c r="D7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6.3282622051602511E-7</v>
      </c>
      <c r="E766" s="18">
        <v>880</v>
      </c>
      <c r="F7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1.0696730931387297E-4</v>
      </c>
      <c r="G766" s="23">
        <v>467</v>
      </c>
      <c r="H766" s="23">
        <v>154</v>
      </c>
      <c r="I766" s="23">
        <v>160</v>
      </c>
      <c r="J766" s="19">
        <f>SUM(Table1[[#This Row],[Estimate; Total: - Speak Spanish: - Speak English "very well"]:[Estimate; Total: - Speak Spanish: - Speak English "not well"]])</f>
        <v>781</v>
      </c>
      <c r="K7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1.0518653186456913E-4</v>
      </c>
      <c r="L766" s="24">
        <v>99</v>
      </c>
      <c r="M7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1.2310773943489335E-4</v>
      </c>
    </row>
    <row r="767" spans="1:13" ht="15.6" x14ac:dyDescent="0.3">
      <c r="A767" s="22" t="s">
        <v>772</v>
      </c>
      <c r="B767" s="18">
        <v>314</v>
      </c>
      <c r="C767" s="24">
        <v>60</v>
      </c>
      <c r="D7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8.8209498333569358E-6</v>
      </c>
      <c r="E767" s="18">
        <v>254</v>
      </c>
      <c r="F7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7.7644324031360755E-6</v>
      </c>
      <c r="G767" s="23">
        <v>239</v>
      </c>
      <c r="H767" s="23">
        <v>15</v>
      </c>
      <c r="I767" s="23">
        <v>0</v>
      </c>
      <c r="J767" s="19">
        <f>SUM(Table1[[#This Row],[Estimate; Total: - Speak Spanish: - Speak English "very well"]:[Estimate; Total: - Speak Spanish: - Speak English "not well"]])</f>
        <v>254</v>
      </c>
      <c r="K7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1.1653456480180419E-5</v>
      </c>
      <c r="L767" s="24">
        <v>0</v>
      </c>
      <c r="M7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2.7484509781659973E-5</v>
      </c>
    </row>
    <row r="768" spans="1:13" ht="15.6" x14ac:dyDescent="0.3">
      <c r="A768" s="22" t="s">
        <v>773</v>
      </c>
      <c r="B768" s="18">
        <v>2449</v>
      </c>
      <c r="C768" s="24">
        <v>69</v>
      </c>
      <c r="D7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4.0466955670275983E-5</v>
      </c>
      <c r="E768" s="18">
        <v>2380</v>
      </c>
      <c r="F7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3.2900104089180415E-4</v>
      </c>
      <c r="G768" s="23">
        <v>1150</v>
      </c>
      <c r="H768" s="23">
        <v>418</v>
      </c>
      <c r="I768" s="23">
        <v>493</v>
      </c>
      <c r="J768" s="19">
        <f>SUM(Table1[[#This Row],[Estimate; Total: - Speak Spanish: - Speak English "very well"]:[Estimate; Total: - Speak Spanish: - Speak English "not well"]])</f>
        <v>2061</v>
      </c>
      <c r="K7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3.1628791516675868E-4</v>
      </c>
      <c r="L768" s="24">
        <v>319</v>
      </c>
      <c r="M7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4.4422898106201414E-4</v>
      </c>
    </row>
    <row r="769" spans="1:13" ht="15.6" x14ac:dyDescent="0.3">
      <c r="A769" s="22" t="s">
        <v>774</v>
      </c>
      <c r="B769" s="18">
        <v>1942</v>
      </c>
      <c r="C769" s="24">
        <v>176</v>
      </c>
      <c r="D7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1.0649601487071626E-4</v>
      </c>
      <c r="E769" s="18">
        <v>1766</v>
      </c>
      <c r="F7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2.450772909383851E-4</v>
      </c>
      <c r="G769" s="23">
        <v>742</v>
      </c>
      <c r="H769" s="23">
        <v>369</v>
      </c>
      <c r="I769" s="23">
        <v>368</v>
      </c>
      <c r="J769" s="19">
        <f>SUM(Table1[[#This Row],[Estimate; Total: - Speak Spanish: - Speak English "very well"]:[Estimate; Total: - Speak Spanish: - Speak English "not well"]])</f>
        <v>1479</v>
      </c>
      <c r="K7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2.2789390591048008E-4</v>
      </c>
      <c r="L769" s="24">
        <v>287</v>
      </c>
      <c r="M7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4.0082231421117613E-4</v>
      </c>
    </row>
    <row r="770" spans="1:13" ht="15.6" x14ac:dyDescent="0.3">
      <c r="A770" s="22" t="s">
        <v>775</v>
      </c>
      <c r="B770" s="18">
        <v>2333</v>
      </c>
      <c r="C770" s="24">
        <v>137</v>
      </c>
      <c r="D7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8.161314323396182E-5</v>
      </c>
      <c r="E770" s="18">
        <v>2196</v>
      </c>
      <c r="F7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3.0346637411226689E-4</v>
      </c>
      <c r="G770" s="23">
        <v>1061</v>
      </c>
      <c r="H770" s="23">
        <v>392</v>
      </c>
      <c r="I770" s="23">
        <v>484</v>
      </c>
      <c r="J770" s="19">
        <f>SUM(Table1[[#This Row],[Estimate; Total: - Speak Spanish: - Speak English "very well"]:[Estimate; Total: - Speak Spanish: - Speak English "not well"]])</f>
        <v>1937</v>
      </c>
      <c r="K7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2.9718119147987599E-4</v>
      </c>
      <c r="L770" s="24">
        <v>259</v>
      </c>
      <c r="M7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3.6043337530358011E-4</v>
      </c>
    </row>
    <row r="771" spans="1:13" ht="15.6" x14ac:dyDescent="0.3">
      <c r="A771" s="22" t="s">
        <v>776</v>
      </c>
      <c r="B771" s="18">
        <v>2911</v>
      </c>
      <c r="C771" s="24">
        <v>66</v>
      </c>
      <c r="D7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3.4798714028544767E-5</v>
      </c>
      <c r="E771" s="18">
        <v>2835</v>
      </c>
      <c r="F7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3.882908623650057E-4</v>
      </c>
      <c r="G771" s="23">
        <v>1207</v>
      </c>
      <c r="H771" s="23">
        <v>591</v>
      </c>
      <c r="I771" s="23">
        <v>745</v>
      </c>
      <c r="J771" s="19">
        <f>SUM(Table1[[#This Row],[Estimate; Total: - Speak Spanish: - Speak English "very well"]:[Estimate; Total: - Speak Spanish: - Speak English "not well"]])</f>
        <v>2543</v>
      </c>
      <c r="K7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3.867046305144676E-4</v>
      </c>
      <c r="L771" s="24">
        <v>292</v>
      </c>
      <c r="M7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4.0266798980973846E-4</v>
      </c>
    </row>
    <row r="772" spans="1:13" ht="15.6" x14ac:dyDescent="0.3">
      <c r="A772" s="22" t="s">
        <v>777</v>
      </c>
      <c r="B772" s="18">
        <v>1535</v>
      </c>
      <c r="C772" s="24">
        <v>160</v>
      </c>
      <c r="D7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7.9604632287666105E-5</v>
      </c>
      <c r="E772" s="18">
        <v>1375</v>
      </c>
      <c r="F7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1.7360619734615605E-4</v>
      </c>
      <c r="G772" s="23">
        <v>747</v>
      </c>
      <c r="H772" s="23">
        <v>294</v>
      </c>
      <c r="I772" s="23">
        <v>304</v>
      </c>
      <c r="J772" s="19">
        <f>SUM(Table1[[#This Row],[Estimate; Total: - Speak Spanish: - Speak English "very well"]:[Estimate; Total: - Speak Spanish: - Speak English "not well"]])</f>
        <v>1345</v>
      </c>
      <c r="K7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1.9003639072442675E-4</v>
      </c>
      <c r="L772" s="24">
        <v>30</v>
      </c>
      <c r="M7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2.4687876193504699E-5</v>
      </c>
    </row>
    <row r="773" spans="1:13" ht="15.6" x14ac:dyDescent="0.3">
      <c r="A773" s="22" t="s">
        <v>778</v>
      </c>
      <c r="B773" s="18">
        <v>2526</v>
      </c>
      <c r="C773" s="24">
        <v>133</v>
      </c>
      <c r="D7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7.9192779259627363E-5</v>
      </c>
      <c r="E773" s="18">
        <v>2393</v>
      </c>
      <c r="F7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3.3080512060992367E-4</v>
      </c>
      <c r="G773" s="23">
        <v>1401</v>
      </c>
      <c r="H773" s="23">
        <v>359</v>
      </c>
      <c r="I773" s="23">
        <v>418</v>
      </c>
      <c r="J773" s="19">
        <f>SUM(Table1[[#This Row],[Estimate; Total: - Speak Spanish: - Speak English "very well"]:[Estimate; Total: - Speak Spanish: - Speak English "not well"]])</f>
        <v>2178</v>
      </c>
      <c r="K7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3.3431603348422058E-4</v>
      </c>
      <c r="L773" s="24">
        <v>215</v>
      </c>
      <c r="M7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2.9898326441406183E-4</v>
      </c>
    </row>
    <row r="774" spans="1:13" ht="15.6" x14ac:dyDescent="0.3">
      <c r="A774" s="22" t="s">
        <v>779</v>
      </c>
      <c r="B774" s="18">
        <v>1971</v>
      </c>
      <c r="C774" s="24">
        <v>27</v>
      </c>
      <c r="D7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1.4539404784966768E-5</v>
      </c>
      <c r="E774" s="18">
        <v>1944</v>
      </c>
      <c r="F7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2.6798125349853795E-4</v>
      </c>
      <c r="G774" s="23">
        <v>1044</v>
      </c>
      <c r="H774" s="23">
        <v>361</v>
      </c>
      <c r="I774" s="23">
        <v>352</v>
      </c>
      <c r="J774" s="19">
        <f>SUM(Table1[[#This Row],[Estimate; Total: - Speak Spanish: - Speak English "very well"]:[Estimate; Total: - Speak Spanish: - Speak English "not well"]])</f>
        <v>1757</v>
      </c>
      <c r="K7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2.6893189568282948E-4</v>
      </c>
      <c r="L774" s="24">
        <v>187</v>
      </c>
      <c r="M7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2.5936491923866185E-4</v>
      </c>
    </row>
    <row r="775" spans="1:13" ht="15.6" x14ac:dyDescent="0.3">
      <c r="A775" s="22" t="s">
        <v>780</v>
      </c>
      <c r="B775" s="18">
        <v>1933</v>
      </c>
      <c r="C775" s="24">
        <v>29</v>
      </c>
      <c r="D7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1.3694670152944468E-5</v>
      </c>
      <c r="E775" s="18">
        <v>1904</v>
      </c>
      <c r="F7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2.6037532236205776E-4</v>
      </c>
      <c r="G775" s="23">
        <v>743</v>
      </c>
      <c r="H775" s="23">
        <v>363</v>
      </c>
      <c r="I775" s="23">
        <v>442</v>
      </c>
      <c r="J775" s="19">
        <f>SUM(Table1[[#This Row],[Estimate; Total: - Speak Spanish: - Speak English "very well"]:[Estimate; Total: - Speak Spanish: - Speak English "not well"]])</f>
        <v>1548</v>
      </c>
      <c r="K7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2.3467290446236184E-4</v>
      </c>
      <c r="L775" s="24">
        <v>356</v>
      </c>
      <c r="M7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4.933342921723949E-4</v>
      </c>
    </row>
    <row r="776" spans="1:13" ht="15.6" x14ac:dyDescent="0.3">
      <c r="A776" s="22" t="s">
        <v>781</v>
      </c>
      <c r="B776" s="18">
        <v>2531</v>
      </c>
      <c r="C776" s="24">
        <v>154</v>
      </c>
      <c r="D7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8.6248669422112068E-5</v>
      </c>
      <c r="E776" s="18">
        <v>2377</v>
      </c>
      <c r="F7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3.2293369410023613E-4</v>
      </c>
      <c r="G776" s="23">
        <v>1187</v>
      </c>
      <c r="H776" s="23">
        <v>290</v>
      </c>
      <c r="I776" s="23">
        <v>470</v>
      </c>
      <c r="J776" s="19">
        <f>SUM(Table1[[#This Row],[Estimate; Total: - Speak Spanish: - Speak English "very well"]:[Estimate; Total: - Speak Spanish: - Speak English "not well"]])</f>
        <v>1947</v>
      </c>
      <c r="K7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2.9307103559056305E-4</v>
      </c>
      <c r="L776" s="24">
        <v>430</v>
      </c>
      <c r="M7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5.9359983101234595E-4</v>
      </c>
    </row>
    <row r="777" spans="1:13" ht="15.6" x14ac:dyDescent="0.3">
      <c r="A777" s="22" t="s">
        <v>782</v>
      </c>
      <c r="B777" s="18">
        <v>1963</v>
      </c>
      <c r="C777" s="24">
        <v>138</v>
      </c>
      <c r="D7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8.1447640495349352E-5</v>
      </c>
      <c r="E777" s="18">
        <v>1825</v>
      </c>
      <c r="F7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2.5121012073219939E-4</v>
      </c>
      <c r="G777" s="23">
        <v>825</v>
      </c>
      <c r="H777" s="23">
        <v>206</v>
      </c>
      <c r="I777" s="23">
        <v>472</v>
      </c>
      <c r="J777" s="19">
        <f>SUM(Table1[[#This Row],[Estimate; Total: - Speak Spanish: - Speak English "very well"]:[Estimate; Total: - Speak Spanish: - Speak English "not well"]])</f>
        <v>1503</v>
      </c>
      <c r="K7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2.2953706484359044E-4</v>
      </c>
      <c r="L777" s="24">
        <v>322</v>
      </c>
      <c r="M7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4.4764816761773976E-4</v>
      </c>
    </row>
    <row r="778" spans="1:13" ht="15.6" x14ac:dyDescent="0.3">
      <c r="A778" s="22" t="s">
        <v>783</v>
      </c>
      <c r="B778" s="18">
        <v>2054</v>
      </c>
      <c r="C778" s="24">
        <v>39</v>
      </c>
      <c r="D7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2.2057361285368842E-5</v>
      </c>
      <c r="E778" s="18">
        <v>2015</v>
      </c>
      <c r="F7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2.780911688441277E-4</v>
      </c>
      <c r="G778" s="23">
        <v>976</v>
      </c>
      <c r="H778" s="23">
        <v>360</v>
      </c>
      <c r="I778" s="23">
        <v>314</v>
      </c>
      <c r="J778" s="19">
        <f>SUM(Table1[[#This Row],[Estimate; Total: - Speak Spanish: - Speak English "very well"]:[Estimate; Total: - Speak Spanish: - Speak English "not well"]])</f>
        <v>1650</v>
      </c>
      <c r="K7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2.5270150675622458E-4</v>
      </c>
      <c r="L778" s="24">
        <v>365</v>
      </c>
      <c r="M7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5.0821541423274816E-4</v>
      </c>
    </row>
    <row r="779" spans="1:13" ht="15.6" x14ac:dyDescent="0.3">
      <c r="A779" s="22" t="s">
        <v>784</v>
      </c>
      <c r="B779" s="18">
        <v>1325</v>
      </c>
      <c r="C779" s="24">
        <v>79</v>
      </c>
      <c r="D7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4.3435490677327837E-5</v>
      </c>
      <c r="E779" s="18">
        <v>1246</v>
      </c>
      <c r="F7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1.6854740439782806E-4</v>
      </c>
      <c r="G779" s="23">
        <v>744</v>
      </c>
      <c r="H779" s="23">
        <v>221</v>
      </c>
      <c r="I779" s="23">
        <v>109</v>
      </c>
      <c r="J779" s="19">
        <f>SUM(Table1[[#This Row],[Estimate; Total: - Speak Spanish: - Speak English "very well"]:[Estimate; Total: - Speak Spanish: - Speak English "not well"]])</f>
        <v>1074</v>
      </c>
      <c r="K7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1.6112218314964186E-4</v>
      </c>
      <c r="L779" s="24">
        <v>172</v>
      </c>
      <c r="M7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2.3584737202506648E-4</v>
      </c>
    </row>
    <row r="780" spans="1:13" ht="15.6" x14ac:dyDescent="0.3">
      <c r="A780" s="22" t="s">
        <v>785</v>
      </c>
      <c r="B780" s="18">
        <v>470</v>
      </c>
      <c r="C780" s="24">
        <v>96</v>
      </c>
      <c r="D7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5.3978902145647991E-5</v>
      </c>
      <c r="E780" s="18">
        <v>374</v>
      </c>
      <c r="F7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4.7792152498289135E-5</v>
      </c>
      <c r="G780" s="23">
        <v>140</v>
      </c>
      <c r="H780" s="23">
        <v>124</v>
      </c>
      <c r="I780" s="23">
        <v>79</v>
      </c>
      <c r="J780" s="19">
        <f>SUM(Table1[[#This Row],[Estimate; Total: - Speak Spanish: - Speak English "very well"]:[Estimate; Total: - Speak Spanish: - Speak English "not well"]])</f>
        <v>343</v>
      </c>
      <c r="K7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4.8741829863240049E-5</v>
      </c>
      <c r="L780" s="24">
        <v>31</v>
      </c>
      <c r="M7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3.9184563070145187E-5</v>
      </c>
    </row>
    <row r="781" spans="1:13" ht="15.6" x14ac:dyDescent="0.3">
      <c r="A781" s="22" t="s">
        <v>786</v>
      </c>
      <c r="B781" s="18">
        <v>1069</v>
      </c>
      <c r="C781" s="24">
        <v>126</v>
      </c>
      <c r="D7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6.2370778012006166E-5</v>
      </c>
      <c r="E781" s="18">
        <v>943</v>
      </c>
      <c r="F7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1.169944800655993E-4</v>
      </c>
      <c r="G781" s="23">
        <v>346</v>
      </c>
      <c r="H781" s="23">
        <v>92</v>
      </c>
      <c r="I781" s="23">
        <v>264</v>
      </c>
      <c r="J781" s="19">
        <f>SUM(Table1[[#This Row],[Estimate; Total: - Speak Spanish: - Speak English "very well"]:[Estimate; Total: - Speak Spanish: - Speak English "not well"]])</f>
        <v>702</v>
      </c>
      <c r="K7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9.4298022725242136E-5</v>
      </c>
      <c r="L781" s="24">
        <v>241</v>
      </c>
      <c r="M7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3.2270832928351398E-4</v>
      </c>
    </row>
    <row r="782" spans="1:13" ht="15.6" x14ac:dyDescent="0.3">
      <c r="A782" s="22" t="s">
        <v>787</v>
      </c>
      <c r="B782" s="18">
        <v>1117</v>
      </c>
      <c r="C782" s="24">
        <v>58</v>
      </c>
      <c r="D7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2.2508913335313801E-5</v>
      </c>
      <c r="E782" s="18">
        <v>1059</v>
      </c>
      <c r="F7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1.3437674505273586E-4</v>
      </c>
      <c r="G782" s="23">
        <v>632</v>
      </c>
      <c r="H782" s="23">
        <v>241</v>
      </c>
      <c r="I782" s="23">
        <v>170</v>
      </c>
      <c r="J782" s="19">
        <f>SUM(Table1[[#This Row],[Estimate; Total: - Speak Spanish: - Speak English "very well"]:[Estimate; Total: - Speak Spanish: - Speak English "not well"]])</f>
        <v>1043</v>
      </c>
      <c r="K7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1.4812583575116305E-4</v>
      </c>
      <c r="L782" s="24">
        <v>16</v>
      </c>
      <c r="M7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9.7591305763798657E-6</v>
      </c>
    </row>
    <row r="783" spans="1:13" ht="15.6" x14ac:dyDescent="0.3">
      <c r="A783" s="22" t="s">
        <v>788</v>
      </c>
      <c r="B783" s="18">
        <v>657</v>
      </c>
      <c r="C783" s="24">
        <v>68</v>
      </c>
      <c r="D7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2.1367615103986592E-5</v>
      </c>
      <c r="E783" s="18">
        <v>589</v>
      </c>
      <c r="F7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6.1960116307406573E-5</v>
      </c>
      <c r="G783" s="23">
        <v>352</v>
      </c>
      <c r="H783" s="23">
        <v>127</v>
      </c>
      <c r="I783" s="23">
        <v>73</v>
      </c>
      <c r="J783" s="19">
        <f>SUM(Table1[[#This Row],[Estimate; Total: - Speak Spanish: - Speak English "very well"]:[Estimate; Total: - Speak Spanish: - Speak English "not well"]])</f>
        <v>552</v>
      </c>
      <c r="K7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6.5277165243197996E-5</v>
      </c>
      <c r="L783" s="24">
        <v>37</v>
      </c>
      <c r="M7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3.1895384424668421E-5</v>
      </c>
    </row>
    <row r="784" spans="1:13" ht="15.6" x14ac:dyDescent="0.3">
      <c r="A784" s="22" t="s">
        <v>789</v>
      </c>
      <c r="B784" s="18">
        <v>3149</v>
      </c>
      <c r="C784" s="24">
        <v>119</v>
      </c>
      <c r="D7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5.9419463943914321E-5</v>
      </c>
      <c r="E784" s="18">
        <v>3030</v>
      </c>
      <c r="F7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4.0790298539223588E-4</v>
      </c>
      <c r="G784" s="23">
        <v>1445</v>
      </c>
      <c r="H784" s="23">
        <v>320</v>
      </c>
      <c r="I784" s="23">
        <v>807</v>
      </c>
      <c r="J784" s="19">
        <f>SUM(Table1[[#This Row],[Estimate; Total: - Speak Spanish: - Speak English "very well"]:[Estimate; Total: - Speak Spanish: - Speak English "not well"]])</f>
        <v>2572</v>
      </c>
      <c r="K7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3.837240657289345E-4</v>
      </c>
      <c r="L784" s="24">
        <v>458</v>
      </c>
      <c r="M7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6.2705342633017714E-4</v>
      </c>
    </row>
    <row r="785" spans="1:13" ht="15.6" x14ac:dyDescent="0.3">
      <c r="A785" s="22" t="s">
        <v>790</v>
      </c>
      <c r="B785" s="18">
        <v>2284</v>
      </c>
      <c r="C785" s="24">
        <v>96</v>
      </c>
      <c r="D7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5.7318141651830981E-5</v>
      </c>
      <c r="E785" s="18">
        <v>2188</v>
      </c>
      <c r="F7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3.0286990036360609E-4</v>
      </c>
      <c r="G785" s="23">
        <v>1115</v>
      </c>
      <c r="H785" s="23">
        <v>368</v>
      </c>
      <c r="I785" s="23">
        <v>396</v>
      </c>
      <c r="J785" s="19">
        <f>SUM(Table1[[#This Row],[Estimate; Total: - Speak Spanish: - Speak English "very well"]:[Estimate; Total: - Speak Spanish: - Speak English "not well"]])</f>
        <v>1879</v>
      </c>
      <c r="K7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2.8875790471661532E-4</v>
      </c>
      <c r="L785" s="24">
        <v>309</v>
      </c>
      <c r="M7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4.3077677592373917E-4</v>
      </c>
    </row>
    <row r="786" spans="1:13" ht="15.6" x14ac:dyDescent="0.3">
      <c r="A786" s="22" t="s">
        <v>791</v>
      </c>
      <c r="B786" s="18">
        <v>763</v>
      </c>
      <c r="C786" s="24">
        <v>58</v>
      </c>
      <c r="D7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1.8399080096934739E-5</v>
      </c>
      <c r="E786" s="18">
        <v>705</v>
      </c>
      <c r="F7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8.1140433336333937E-5</v>
      </c>
      <c r="G786" s="23">
        <v>337</v>
      </c>
      <c r="H786" s="23">
        <v>196</v>
      </c>
      <c r="I786" s="23">
        <v>111</v>
      </c>
      <c r="J786" s="19">
        <f>SUM(Table1[[#This Row],[Estimate; Total: - Speak Spanish: - Speak English "very well"]:[Estimate; Total: - Speak Spanish: - Speak English "not well"]])</f>
        <v>644</v>
      </c>
      <c r="K7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8.253549645579849E-5</v>
      </c>
      <c r="L786" s="24">
        <v>61</v>
      </c>
      <c r="M7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6.8496001656826317E-5</v>
      </c>
    </row>
    <row r="787" spans="1:13" ht="15.6" x14ac:dyDescent="0.3">
      <c r="A787" s="22" t="s">
        <v>792</v>
      </c>
      <c r="B787" s="18">
        <v>2776</v>
      </c>
      <c r="C787" s="24">
        <v>53</v>
      </c>
      <c r="D7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2.9758041463343378E-5</v>
      </c>
      <c r="E787" s="18">
        <v>2723</v>
      </c>
      <c r="F7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3.7557353206797727E-4</v>
      </c>
      <c r="G787" s="23">
        <v>1042</v>
      </c>
      <c r="H787" s="23">
        <v>599</v>
      </c>
      <c r="I787" s="23">
        <v>589</v>
      </c>
      <c r="J787" s="19">
        <f>SUM(Table1[[#This Row],[Estimate; Total: - Speak Spanish: - Speak English "very well"]:[Estimate; Total: - Speak Spanish: - Speak English "not well"]])</f>
        <v>2230</v>
      </c>
      <c r="K7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3.413010722046089E-4</v>
      </c>
      <c r="L787" s="24">
        <v>493</v>
      </c>
      <c r="M7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6.8620877945187804E-4</v>
      </c>
    </row>
    <row r="788" spans="1:13" ht="15.6" x14ac:dyDescent="0.3">
      <c r="A788" s="22" t="s">
        <v>793</v>
      </c>
      <c r="B788" s="18">
        <v>3548</v>
      </c>
      <c r="C788" s="24">
        <v>89</v>
      </c>
      <c r="D7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5.1284452654954832E-5</v>
      </c>
      <c r="E788" s="18">
        <v>3459</v>
      </c>
      <c r="F7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4.7745533460872777E-4</v>
      </c>
      <c r="G788" s="23">
        <v>1567</v>
      </c>
      <c r="H788" s="23">
        <v>684</v>
      </c>
      <c r="I788" s="23">
        <v>684</v>
      </c>
      <c r="J788" s="19">
        <f>SUM(Table1[[#This Row],[Estimate; Total: - Speak Spanish: - Speak English "very well"]:[Estimate; Total: - Speak Spanish: - Speak English "not well"]])</f>
        <v>2935</v>
      </c>
      <c r="K7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4.496751769760192E-4</v>
      </c>
      <c r="L788" s="24">
        <v>524</v>
      </c>
      <c r="M7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7.2924631118300364E-4</v>
      </c>
    </row>
    <row r="789" spans="1:13" ht="15.6" x14ac:dyDescent="0.3">
      <c r="A789" s="22" t="s">
        <v>794</v>
      </c>
      <c r="B789" s="18">
        <v>3331</v>
      </c>
      <c r="C789" s="24">
        <v>175</v>
      </c>
      <c r="D7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1.0537719472233525E-4</v>
      </c>
      <c r="E789" s="18">
        <v>3156</v>
      </c>
      <c r="F7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4.3746131625944018E-4</v>
      </c>
      <c r="G789" s="23">
        <v>1051</v>
      </c>
      <c r="H789" s="23">
        <v>679</v>
      </c>
      <c r="I789" s="23">
        <v>706</v>
      </c>
      <c r="J789" s="19">
        <f>SUM(Table1[[#This Row],[Estimate; Total: - Speak Spanish: - Speak English "very well"]:[Estimate; Total: - Speak Spanish: - Speak English "not well"]])</f>
        <v>2436</v>
      </c>
      <c r="K7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3.7484093940364042E-4</v>
      </c>
      <c r="L789" s="24">
        <v>720</v>
      </c>
      <c r="M7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1.0050335399464109E-3</v>
      </c>
    </row>
    <row r="790" spans="1:13" ht="15.6" x14ac:dyDescent="0.3">
      <c r="A790" s="22" t="s">
        <v>795</v>
      </c>
      <c r="B790" s="18">
        <v>2808</v>
      </c>
      <c r="C790" s="24">
        <v>94</v>
      </c>
      <c r="D7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5.6878553396859818E-5</v>
      </c>
      <c r="E790" s="18">
        <v>2695</v>
      </c>
      <c r="F7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3.7399960310246204E-4</v>
      </c>
      <c r="G790" s="23">
        <v>1124</v>
      </c>
      <c r="H790" s="23">
        <v>506</v>
      </c>
      <c r="I790" s="23">
        <v>550</v>
      </c>
      <c r="J790" s="19">
        <f>SUM(Table1[[#This Row],[Estimate; Total: - Speak Spanish: - Speak English "very well"]:[Estimate; Total: - Speak Spanish: - Speak English "not well"]])</f>
        <v>2180</v>
      </c>
      <c r="K7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3.359085293339057E-4</v>
      </c>
      <c r="L790" s="24">
        <v>515</v>
      </c>
      <c r="M7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7.1924561609322546E-4</v>
      </c>
    </row>
    <row r="791" spans="1:13" ht="15.6" x14ac:dyDescent="0.3">
      <c r="A791" s="22" t="s">
        <v>796</v>
      </c>
      <c r="B791" s="18">
        <v>2398</v>
      </c>
      <c r="C791" s="24">
        <v>67</v>
      </c>
      <c r="D7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4.0541096570102213E-5</v>
      </c>
      <c r="E791" s="18">
        <v>2331</v>
      </c>
      <c r="F7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3.234853709951165E-4</v>
      </c>
      <c r="G791" s="23">
        <v>879</v>
      </c>
      <c r="H791" s="23">
        <v>557</v>
      </c>
      <c r="I791" s="23">
        <v>496</v>
      </c>
      <c r="J791" s="19">
        <f>SUM(Table1[[#This Row],[Estimate; Total: - Speak Spanish: - Speak English "very well"]:[Estimate; Total: - Speak Spanish: - Speak English "not well"]])</f>
        <v>1932</v>
      </c>
      <c r="K7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2.9769508196014028E-4</v>
      </c>
      <c r="L791" s="24">
        <v>399</v>
      </c>
      <c r="M7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5.5724077829358623E-4</v>
      </c>
    </row>
    <row r="792" spans="1:13" ht="15.6" x14ac:dyDescent="0.3">
      <c r="A792" s="22" t="s">
        <v>797</v>
      </c>
      <c r="B792" s="18">
        <v>2429</v>
      </c>
      <c r="C792" s="24">
        <v>161</v>
      </c>
      <c r="D7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8.4833285674426151E-5</v>
      </c>
      <c r="E792" s="18">
        <v>2268</v>
      </c>
      <c r="F7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3.021561588378477E-4</v>
      </c>
      <c r="G792" s="23">
        <v>1078</v>
      </c>
      <c r="H792" s="23">
        <v>374</v>
      </c>
      <c r="I792" s="23">
        <v>450</v>
      </c>
      <c r="J792" s="19">
        <f>SUM(Table1[[#This Row],[Estimate; Total: - Speak Spanish: - Speak English "very well"]:[Estimate; Total: - Speak Spanish: - Speak English "not well"]])</f>
        <v>1902</v>
      </c>
      <c r="K7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2.8048612322722957E-4</v>
      </c>
      <c r="L792" s="24">
        <v>366</v>
      </c>
      <c r="M7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4.9856683083391163E-4</v>
      </c>
    </row>
    <row r="793" spans="1:13" ht="15.6" x14ac:dyDescent="0.3">
      <c r="A793" s="22" t="s">
        <v>798</v>
      </c>
      <c r="B793" s="18">
        <v>2527</v>
      </c>
      <c r="C793" s="24">
        <v>94</v>
      </c>
      <c r="D7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5.6878553396859818E-5</v>
      </c>
      <c r="E793" s="18">
        <v>2433</v>
      </c>
      <c r="F7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3.3764045801420783E-4</v>
      </c>
      <c r="G793" s="23">
        <v>1205</v>
      </c>
      <c r="H793" s="23">
        <v>394</v>
      </c>
      <c r="I793" s="23">
        <v>406</v>
      </c>
      <c r="J793" s="19">
        <f>SUM(Table1[[#This Row],[Estimate; Total: - Speak Spanish: - Speak English "very well"]:[Estimate; Total: - Speak Spanish: - Speak English "not well"]])</f>
        <v>2005</v>
      </c>
      <c r="K7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3.0894339509838576E-4</v>
      </c>
      <c r="L793" s="24">
        <v>428</v>
      </c>
      <c r="M7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5.9774198774349609E-4</v>
      </c>
    </row>
    <row r="794" spans="1:13" ht="15.6" x14ac:dyDescent="0.3">
      <c r="A794" s="22" t="s">
        <v>799</v>
      </c>
      <c r="B794" s="18">
        <v>2745</v>
      </c>
      <c r="C794" s="24">
        <v>199</v>
      </c>
      <c r="D7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1.1399149328817212E-4</v>
      </c>
      <c r="E794" s="18">
        <v>2546</v>
      </c>
      <c r="F7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3.4690045959058686E-4</v>
      </c>
      <c r="G794" s="23">
        <v>1059</v>
      </c>
      <c r="H794" s="23">
        <v>600</v>
      </c>
      <c r="I794" s="23">
        <v>512</v>
      </c>
      <c r="J794" s="19">
        <f>SUM(Table1[[#This Row],[Estimate; Total: - Speak Spanish: - Speak English "very well"]:[Estimate; Total: - Speak Spanish: - Speak English "not well"]])</f>
        <v>2171</v>
      </c>
      <c r="K7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3.28100136566826E-4</v>
      </c>
      <c r="L794" s="24">
        <v>375</v>
      </c>
      <c r="M7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5.1730092155524536E-4</v>
      </c>
    </row>
    <row r="795" spans="1:13" ht="15.6" x14ac:dyDescent="0.3">
      <c r="A795" s="22" t="s">
        <v>800</v>
      </c>
      <c r="B795" s="18">
        <v>2615</v>
      </c>
      <c r="C795" s="24">
        <v>129</v>
      </c>
      <c r="D7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7.3690040356508589E-5</v>
      </c>
      <c r="E795" s="18">
        <v>2486</v>
      </c>
      <c r="F7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3.4062885443384024E-4</v>
      </c>
      <c r="G795" s="23">
        <v>1063</v>
      </c>
      <c r="H795" s="23">
        <v>489</v>
      </c>
      <c r="I795" s="23">
        <v>523</v>
      </c>
      <c r="J795" s="19">
        <f>SUM(Table1[[#This Row],[Estimate; Total: - Speak Spanish: - Speak English "very well"]:[Estimate; Total: - Speak Spanish: - Speak English "not well"]])</f>
        <v>2075</v>
      </c>
      <c r="K7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3.1536275097681596E-4</v>
      </c>
      <c r="L795" s="24">
        <v>411</v>
      </c>
      <c r="M7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5.6963320162949538E-4</v>
      </c>
    </row>
    <row r="796" spans="1:13" ht="15.6" x14ac:dyDescent="0.3">
      <c r="A796" s="22" t="s">
        <v>801</v>
      </c>
      <c r="B796" s="18">
        <v>3317</v>
      </c>
      <c r="C796" s="24">
        <v>56</v>
      </c>
      <c r="D7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3.2600772753688986E-5</v>
      </c>
      <c r="E796" s="18">
        <v>3261</v>
      </c>
      <c r="F7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4.5126213563513221E-4</v>
      </c>
      <c r="G796" s="23">
        <v>1325</v>
      </c>
      <c r="H796" s="23">
        <v>604</v>
      </c>
      <c r="I796" s="23">
        <v>789</v>
      </c>
      <c r="J796" s="19">
        <f>SUM(Table1[[#This Row],[Estimate; Total: - Speak Spanish: - Speak English "very well"]:[Estimate; Total: - Speak Spanish: - Speak English "not well"]])</f>
        <v>2718</v>
      </c>
      <c r="K7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4.1752273341096789E-4</v>
      </c>
      <c r="L796" s="24">
        <v>543</v>
      </c>
      <c r="M7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7.5706590922683446E-4</v>
      </c>
    </row>
    <row r="797" spans="1:13" ht="15.6" x14ac:dyDescent="0.3">
      <c r="A797" s="22" t="s">
        <v>802</v>
      </c>
      <c r="B797" s="18">
        <v>2090</v>
      </c>
      <c r="C797" s="24">
        <v>46</v>
      </c>
      <c r="D7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2.4238081621264615E-5</v>
      </c>
      <c r="E797" s="18">
        <v>2044</v>
      </c>
      <c r="F7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2.800607377499739E-4</v>
      </c>
      <c r="G797" s="23">
        <v>957</v>
      </c>
      <c r="H797" s="23">
        <v>379</v>
      </c>
      <c r="I797" s="23">
        <v>413</v>
      </c>
      <c r="J797" s="19">
        <f>SUM(Table1[[#This Row],[Estimate; Total: - Speak Spanish: - Speak English "very well"]:[Estimate; Total: - Speak Spanish: - Speak English "not well"]])</f>
        <v>1749</v>
      </c>
      <c r="K7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2.6590115179027206E-4</v>
      </c>
      <c r="L797" s="24">
        <v>295</v>
      </c>
      <c r="M7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4.083989575620523E-4</v>
      </c>
    </row>
    <row r="798" spans="1:13" ht="15.6" x14ac:dyDescent="0.3">
      <c r="A798" s="22" t="s">
        <v>803</v>
      </c>
      <c r="B798" s="18">
        <v>2728</v>
      </c>
      <c r="C798" s="24">
        <v>89</v>
      </c>
      <c r="D7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5.3339369274144363E-5</v>
      </c>
      <c r="E798" s="18">
        <v>2639</v>
      </c>
      <c r="F7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3.6571445362345765E-4</v>
      </c>
      <c r="G798" s="23">
        <v>1128</v>
      </c>
      <c r="H798" s="23">
        <v>621</v>
      </c>
      <c r="I798" s="23">
        <v>603</v>
      </c>
      <c r="J798" s="19">
        <f>SUM(Table1[[#This Row],[Estimate; Total: - Speak Spanish: - Speak English "very well"]:[Estimate; Total: - Speak Spanish: - Speak English "not well"]])</f>
        <v>2352</v>
      </c>
      <c r="K7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3.6189767497059083E-4</v>
      </c>
      <c r="L798" s="24">
        <v>287</v>
      </c>
      <c r="M7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4.0030858505637877E-4</v>
      </c>
    </row>
    <row r="799" spans="1:13" ht="15.6" x14ac:dyDescent="0.3">
      <c r="A799" s="22" t="s">
        <v>804</v>
      </c>
      <c r="B799" s="18">
        <v>3469</v>
      </c>
      <c r="C799" s="24">
        <v>48</v>
      </c>
      <c r="D7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2.9044367692013527E-5</v>
      </c>
      <c r="E799" s="18">
        <v>3421</v>
      </c>
      <c r="F7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4.7475051659128854E-4</v>
      </c>
      <c r="G799" s="23">
        <v>1866</v>
      </c>
      <c r="H799" s="23">
        <v>389</v>
      </c>
      <c r="I799" s="23">
        <v>636</v>
      </c>
      <c r="J799" s="19">
        <f>SUM(Table1[[#This Row],[Estimate; Total: - Speak Spanish: - Speak English "very well"]:[Estimate; Total: - Speak Spanish: - Speak English "not well"]])</f>
        <v>2891</v>
      </c>
      <c r="K7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4.4546401757078962E-4</v>
      </c>
      <c r="L799" s="24">
        <v>530</v>
      </c>
      <c r="M7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7.4019451753283387E-4</v>
      </c>
    </row>
    <row r="800" spans="1:13" ht="15.6" x14ac:dyDescent="0.3">
      <c r="A800" s="22" t="s">
        <v>805</v>
      </c>
      <c r="B800" s="18">
        <v>2458</v>
      </c>
      <c r="C800" s="24">
        <v>97</v>
      </c>
      <c r="D8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5.8693826377610664E-5</v>
      </c>
      <c r="E800" s="18">
        <v>2361</v>
      </c>
      <c r="F8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3.2764863188308453E-4</v>
      </c>
      <c r="G800" s="23">
        <v>1165</v>
      </c>
      <c r="H800" s="23">
        <v>449</v>
      </c>
      <c r="I800" s="23">
        <v>342</v>
      </c>
      <c r="J800" s="19">
        <f>SUM(Table1[[#This Row],[Estimate; Total: - Speak Spanish: - Speak English "very well"]:[Estimate; Total: - Speak Spanish: - Speak English "not well"]])</f>
        <v>1956</v>
      </c>
      <c r="K8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3.0139315751244016E-4</v>
      </c>
      <c r="L800" s="24">
        <v>405</v>
      </c>
      <c r="M8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5.6562033886942966E-4</v>
      </c>
    </row>
    <row r="801" spans="1:13" ht="15.6" x14ac:dyDescent="0.3">
      <c r="A801" s="22" t="s">
        <v>806</v>
      </c>
      <c r="B801" s="18">
        <v>3689</v>
      </c>
      <c r="C801" s="24">
        <v>304</v>
      </c>
      <c r="D8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1.7521426641786347E-4</v>
      </c>
      <c r="E801" s="18">
        <v>3385</v>
      </c>
      <c r="F8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4.6102120789417138E-4</v>
      </c>
      <c r="G801" s="23">
        <v>1732</v>
      </c>
      <c r="H801" s="23">
        <v>611</v>
      </c>
      <c r="I801" s="23">
        <v>588</v>
      </c>
      <c r="J801" s="19">
        <f>SUM(Table1[[#This Row],[Estimate; Total: - Speak Spanish: - Speak English "very well"]:[Estimate; Total: - Speak Spanish: - Speak English "not well"]])</f>
        <v>2931</v>
      </c>
      <c r="K8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4.4289408119306729E-4</v>
      </c>
      <c r="L801" s="24">
        <v>454</v>
      </c>
      <c r="M8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6.2532002127392865E-4</v>
      </c>
    </row>
    <row r="802" spans="1:13" ht="15.6" x14ac:dyDescent="0.3">
      <c r="A802" s="22" t="s">
        <v>807</v>
      </c>
      <c r="B802" s="18">
        <v>3496</v>
      </c>
      <c r="C802" s="24">
        <v>153</v>
      </c>
      <c r="D8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8.2818068077142846E-5</v>
      </c>
      <c r="E802" s="18">
        <v>3343</v>
      </c>
      <c r="F8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4.5416518434142139E-4</v>
      </c>
      <c r="G802" s="23">
        <v>1638</v>
      </c>
      <c r="H802" s="23">
        <v>492</v>
      </c>
      <c r="I802" s="23">
        <v>675</v>
      </c>
      <c r="J802" s="19">
        <f>SUM(Table1[[#This Row],[Estimate; Total: - Speak Spanish: - Speak English "very well"]:[Estimate; Total: - Speak Spanish: - Speak English "not well"]])</f>
        <v>2805</v>
      </c>
      <c r="K8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4.2245172623389817E-4</v>
      </c>
      <c r="L802" s="24">
        <v>538</v>
      </c>
      <c r="M8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7.4160641102614152E-4</v>
      </c>
    </row>
    <row r="803" spans="1:13" ht="15.6" x14ac:dyDescent="0.3">
      <c r="A803" s="22" t="s">
        <v>808</v>
      </c>
      <c r="B803" s="18">
        <v>3396</v>
      </c>
      <c r="C803" s="24">
        <v>270</v>
      </c>
      <c r="D8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1.5720981841000749E-4</v>
      </c>
      <c r="E803" s="18">
        <v>3126</v>
      </c>
      <c r="F8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4.2764703466870093E-4</v>
      </c>
      <c r="G803" s="23">
        <v>1566</v>
      </c>
      <c r="H803" s="23">
        <v>521</v>
      </c>
      <c r="I803" s="23">
        <v>623</v>
      </c>
      <c r="J803" s="19">
        <f>SUM(Table1[[#This Row],[Estimate; Total: - Speak Spanish: - Speak English "very well"]:[Estimate; Total: - Speak Spanish: - Speak English "not well"]])</f>
        <v>2710</v>
      </c>
      <c r="K8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4.1140961458962616E-4</v>
      </c>
      <c r="L803" s="24">
        <v>416</v>
      </c>
      <c r="M8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5.748181167342406E-4</v>
      </c>
    </row>
    <row r="804" spans="1:13" ht="15.6" x14ac:dyDescent="0.3">
      <c r="A804" s="22" t="s">
        <v>809</v>
      </c>
      <c r="B804" s="18">
        <v>3348</v>
      </c>
      <c r="C804" s="24">
        <v>136</v>
      </c>
      <c r="D8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8.2292375127371648E-5</v>
      </c>
      <c r="E804" s="18">
        <v>3212</v>
      </c>
      <c r="F8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4.4574646573844451E-4</v>
      </c>
      <c r="G804" s="23">
        <v>1846</v>
      </c>
      <c r="H804" s="23">
        <v>327</v>
      </c>
      <c r="I804" s="23">
        <v>596</v>
      </c>
      <c r="J804" s="19">
        <f>SUM(Table1[[#This Row],[Estimate; Total: - Speak Spanish: - Speak English "very well"]:[Estimate; Total: - Speak Spanish: - Speak English "not well"]])</f>
        <v>2769</v>
      </c>
      <c r="K8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4.2666546684659861E-4</v>
      </c>
      <c r="L804" s="24">
        <v>443</v>
      </c>
      <c r="M8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6.1869088918310462E-4</v>
      </c>
    </row>
    <row r="805" spans="1:13" ht="15.6" x14ac:dyDescent="0.3">
      <c r="A805" s="22" t="s">
        <v>810</v>
      </c>
      <c r="B805" s="18">
        <v>2065</v>
      </c>
      <c r="C805" s="24">
        <v>100</v>
      </c>
      <c r="D8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6.0252234780962817E-5</v>
      </c>
      <c r="E805" s="18">
        <v>1965</v>
      </c>
      <c r="F8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2.7243672358450777E-4</v>
      </c>
      <c r="G805" s="23">
        <v>875</v>
      </c>
      <c r="H805" s="23">
        <v>342</v>
      </c>
      <c r="I805" s="23">
        <v>396</v>
      </c>
      <c r="J805" s="19">
        <f>SUM(Table1[[#This Row],[Estimate; Total: - Speak Spanish: - Speak English "very well"]:[Estimate; Total: - Speak Spanish: - Speak English "not well"]])</f>
        <v>1613</v>
      </c>
      <c r="K8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2.4828462983342238E-4</v>
      </c>
      <c r="L805" s="24">
        <v>352</v>
      </c>
      <c r="M8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4.9134402253874756E-4</v>
      </c>
    </row>
    <row r="806" spans="1:13" ht="15.6" x14ac:dyDescent="0.3">
      <c r="A806" s="22" t="s">
        <v>811</v>
      </c>
      <c r="B806" s="18">
        <v>4338</v>
      </c>
      <c r="C806" s="24">
        <v>226</v>
      </c>
      <c r="D8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1.36750564549897E-4</v>
      </c>
      <c r="E806" s="18">
        <v>4112</v>
      </c>
      <c r="F8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5.7064429237748565E-4</v>
      </c>
      <c r="G806" s="23">
        <v>1817</v>
      </c>
      <c r="H806" s="23">
        <v>733</v>
      </c>
      <c r="I806" s="23">
        <v>851</v>
      </c>
      <c r="J806" s="19">
        <f>SUM(Table1[[#This Row],[Estimate; Total: - Speak Spanish: - Speak English "very well"]:[Estimate; Total: - Speak Spanish: - Speak English "not well"]])</f>
        <v>3401</v>
      </c>
      <c r="K8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5.2404812305716206E-4</v>
      </c>
      <c r="L806" s="24">
        <v>711</v>
      </c>
      <c r="M8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9.9297792823744321E-4</v>
      </c>
    </row>
    <row r="807" spans="1:13" ht="15.6" x14ac:dyDescent="0.3">
      <c r="A807" s="22" t="s">
        <v>812</v>
      </c>
      <c r="B807" s="18">
        <v>3400</v>
      </c>
      <c r="C807" s="24">
        <v>173</v>
      </c>
      <c r="D8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1.0236896069337719E-4</v>
      </c>
      <c r="E807" s="18">
        <v>3227</v>
      </c>
      <c r="F8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4.4551631498584033E-4</v>
      </c>
      <c r="G807" s="23">
        <v>1613</v>
      </c>
      <c r="H807" s="23">
        <v>585</v>
      </c>
      <c r="I807" s="23">
        <v>568</v>
      </c>
      <c r="J807" s="19">
        <f>SUM(Table1[[#This Row],[Estimate; Total: - Speak Spanish: - Speak English "very well"]:[Estimate; Total: - Speak Spanish: - Speak English "not well"]])</f>
        <v>2766</v>
      </c>
      <c r="K8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4.2389142620597288E-4</v>
      </c>
      <c r="L807" s="24">
        <v>461</v>
      </c>
      <c r="M8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6.4151778971404663E-4</v>
      </c>
    </row>
    <row r="808" spans="1:13" ht="15.6" x14ac:dyDescent="0.3">
      <c r="A808" s="22" t="s">
        <v>813</v>
      </c>
      <c r="B808" s="18">
        <v>3832</v>
      </c>
      <c r="C808" s="24">
        <v>271</v>
      </c>
      <c r="D8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1.4060498271787876E-4</v>
      </c>
      <c r="E808" s="18">
        <v>3561</v>
      </c>
      <c r="F8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4.7080439085852508E-4</v>
      </c>
      <c r="G808" s="23">
        <v>1999</v>
      </c>
      <c r="H808" s="23">
        <v>626</v>
      </c>
      <c r="I808" s="23">
        <v>628</v>
      </c>
      <c r="J808" s="19">
        <f>SUM(Table1[[#This Row],[Estimate; Total: - Speak Spanish: - Speak English "very well"]:[Estimate; Total: - Speak Spanish: - Speak English "not well"]])</f>
        <v>3253</v>
      </c>
      <c r="K8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4.7786864727469852E-4</v>
      </c>
      <c r="L808" s="24">
        <v>308</v>
      </c>
      <c r="M8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4.067760996833471E-4</v>
      </c>
    </row>
    <row r="809" spans="1:13" ht="15.6" x14ac:dyDescent="0.3">
      <c r="A809" s="22" t="s">
        <v>814</v>
      </c>
      <c r="B809" s="18">
        <v>2708</v>
      </c>
      <c r="C809" s="24">
        <v>82</v>
      </c>
      <c r="D8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2.8554566127163748E-5</v>
      </c>
      <c r="E809" s="18">
        <v>2626</v>
      </c>
      <c r="F8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3.4336120771344284E-4</v>
      </c>
      <c r="G809" s="23">
        <v>1562</v>
      </c>
      <c r="H809" s="23">
        <v>222</v>
      </c>
      <c r="I809" s="23">
        <v>470</v>
      </c>
      <c r="J809" s="19">
        <f>SUM(Table1[[#This Row],[Estimate; Total: - Speak Spanish: - Speak English "very well"]:[Estimate; Total: - Speak Spanish: - Speak English "not well"]])</f>
        <v>2254</v>
      </c>
      <c r="K8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3.2624803360680431E-4</v>
      </c>
      <c r="L809" s="24">
        <v>372</v>
      </c>
      <c r="M8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4.9846986035559826E-4</v>
      </c>
    </row>
    <row r="810" spans="1:13" ht="15.6" x14ac:dyDescent="0.3">
      <c r="A810" s="22" t="s">
        <v>815</v>
      </c>
      <c r="B810" s="18">
        <v>3899</v>
      </c>
      <c r="C810" s="24">
        <v>196</v>
      </c>
      <c r="D8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1.1577232439100295E-4</v>
      </c>
      <c r="E810" s="18">
        <v>3703</v>
      </c>
      <c r="F8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5.110596585868024E-4</v>
      </c>
      <c r="G810" s="23">
        <v>2006</v>
      </c>
      <c r="H810" s="23">
        <v>615</v>
      </c>
      <c r="I810" s="23">
        <v>583</v>
      </c>
      <c r="J810" s="19">
        <f>SUM(Table1[[#This Row],[Estimate; Total: - Speak Spanish: - Speak English "very well"]:[Estimate; Total: - Speak Spanish: - Speak English "not well"]])</f>
        <v>3204</v>
      </c>
      <c r="K8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4.9086757588064826E-4</v>
      </c>
      <c r="L810" s="24">
        <v>499</v>
      </c>
      <c r="M8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6.94074610872924E-4</v>
      </c>
    </row>
    <row r="811" spans="1:13" ht="15.6" x14ac:dyDescent="0.3">
      <c r="A811" s="22" t="s">
        <v>816</v>
      </c>
      <c r="B811" s="18">
        <v>2477</v>
      </c>
      <c r="C811" s="24">
        <v>95</v>
      </c>
      <c r="D8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5.2860081997266994E-5</v>
      </c>
      <c r="E811" s="18">
        <v>2382</v>
      </c>
      <c r="F8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3.2593935211148572E-4</v>
      </c>
      <c r="G811" s="23">
        <v>1147</v>
      </c>
      <c r="H811" s="23">
        <v>408</v>
      </c>
      <c r="I811" s="23">
        <v>294</v>
      </c>
      <c r="J811" s="19">
        <f>SUM(Table1[[#This Row],[Estimate; Total: - Speak Spanish: - Speak English "very well"]:[Estimate; Total: - Speak Spanish: - Speak English "not well"]])</f>
        <v>1849</v>
      </c>
      <c r="K8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2.8028234161526008E-4</v>
      </c>
      <c r="L811" s="24">
        <v>533</v>
      </c>
      <c r="M8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7.3976073542757919E-4</v>
      </c>
    </row>
    <row r="812" spans="1:13" ht="15.6" x14ac:dyDescent="0.3">
      <c r="A812" s="22" t="s">
        <v>817</v>
      </c>
      <c r="B812" s="18">
        <v>2462</v>
      </c>
      <c r="C812" s="24">
        <v>93</v>
      </c>
      <c r="D8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5.5502868671080134E-5</v>
      </c>
      <c r="E812" s="18">
        <v>2369</v>
      </c>
      <c r="F8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3.279882410543466E-4</v>
      </c>
      <c r="G812" s="23">
        <v>1197</v>
      </c>
      <c r="H812" s="23">
        <v>257</v>
      </c>
      <c r="I812" s="23">
        <v>403</v>
      </c>
      <c r="J812" s="19">
        <f>SUM(Table1[[#This Row],[Estimate; Total: - Speak Spanish: - Speak English "very well"]:[Estimate; Total: - Speak Spanish: - Speak English "not well"]])</f>
        <v>1857</v>
      </c>
      <c r="K8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2.853680021270071E-4</v>
      </c>
      <c r="L812" s="24">
        <v>512</v>
      </c>
      <c r="M8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7.1428524207310759E-4</v>
      </c>
    </row>
    <row r="813" spans="1:13" ht="15.6" x14ac:dyDescent="0.3">
      <c r="A813" s="22" t="s">
        <v>818</v>
      </c>
      <c r="B813" s="18">
        <v>1875</v>
      </c>
      <c r="C813" s="24">
        <v>107</v>
      </c>
      <c r="D8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6.3717278003852062E-5</v>
      </c>
      <c r="E813" s="18">
        <v>1768</v>
      </c>
      <c r="F8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2.443273833546549E-4</v>
      </c>
      <c r="G813" s="23">
        <v>1012</v>
      </c>
      <c r="H813" s="23">
        <v>266</v>
      </c>
      <c r="I813" s="23">
        <v>337</v>
      </c>
      <c r="J813" s="19">
        <f>SUM(Table1[[#This Row],[Estimate; Total: - Speak Spanish: - Speak English "very well"]:[Estimate; Total: - Speak Spanish: - Speak English "not well"]])</f>
        <v>1615</v>
      </c>
      <c r="K8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2.4782220906391795E-4</v>
      </c>
      <c r="L813" s="24">
        <v>153</v>
      </c>
      <c r="M8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2.12651336374412E-4</v>
      </c>
    </row>
    <row r="814" spans="1:13" ht="15.6" x14ac:dyDescent="0.3">
      <c r="A814" s="22" t="s">
        <v>819</v>
      </c>
      <c r="B814" s="18">
        <v>3025</v>
      </c>
      <c r="C814" s="24">
        <v>184</v>
      </c>
      <c r="D8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9.9007243104247991E-5</v>
      </c>
      <c r="E814" s="18">
        <v>2841</v>
      </c>
      <c r="F8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3.8193130637543599E-4</v>
      </c>
      <c r="G814" s="23">
        <v>1345</v>
      </c>
      <c r="H814" s="23">
        <v>446</v>
      </c>
      <c r="I814" s="23">
        <v>595</v>
      </c>
      <c r="J814" s="19">
        <f>SUM(Table1[[#This Row],[Estimate; Total: - Speak Spanish: - Speak English "very well"]:[Estimate; Total: - Speak Spanish: - Speak English "not well"]])</f>
        <v>2386</v>
      </c>
      <c r="K8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3.5532084477600919E-4</v>
      </c>
      <c r="L814" s="24">
        <v>455</v>
      </c>
      <c r="M8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6.2312051061965421E-4</v>
      </c>
    </row>
    <row r="815" spans="1:13" ht="15.6" x14ac:dyDescent="0.3">
      <c r="A815" s="22" t="s">
        <v>820</v>
      </c>
      <c r="B815" s="18">
        <v>1570</v>
      </c>
      <c r="C815" s="24">
        <v>65</v>
      </c>
      <c r="D8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3.9330914582934984E-5</v>
      </c>
      <c r="E815" s="18">
        <v>1505</v>
      </c>
      <c r="F8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2.0885692121306321E-4</v>
      </c>
      <c r="G815" s="23">
        <v>621</v>
      </c>
      <c r="H815" s="23">
        <v>272</v>
      </c>
      <c r="I815" s="23">
        <v>352</v>
      </c>
      <c r="J815" s="19">
        <f>SUM(Table1[[#This Row],[Estimate; Total: - Speak Spanish: - Speak English "very well"]:[Estimate; Total: - Speak Spanish: - Speak English "not well"]])</f>
        <v>1245</v>
      </c>
      <c r="K8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1.9183766927555624E-4</v>
      </c>
      <c r="L815" s="24">
        <v>260</v>
      </c>
      <c r="M8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3.631142916198808E-4</v>
      </c>
    </row>
    <row r="816" spans="1:13" ht="15.6" x14ac:dyDescent="0.3">
      <c r="A816" s="22" t="s">
        <v>821</v>
      </c>
      <c r="B816" s="18">
        <v>2707</v>
      </c>
      <c r="C816" s="24">
        <v>65</v>
      </c>
      <c r="D8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3.1624977260974246E-5</v>
      </c>
      <c r="E816" s="18">
        <v>2642</v>
      </c>
      <c r="F8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3.5893857154509104E-4</v>
      </c>
      <c r="G816" s="23">
        <v>1155</v>
      </c>
      <c r="H816" s="23">
        <v>545</v>
      </c>
      <c r="I816" s="23">
        <v>456</v>
      </c>
      <c r="J816" s="19">
        <f>SUM(Table1[[#This Row],[Estimate; Total: - Speak Spanish: - Speak English "very well"]:[Estimate; Total: - Speak Spanish: - Speak English "not well"]])</f>
        <v>2156</v>
      </c>
      <c r="K8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3.2450451645964505E-4</v>
      </c>
      <c r="L816" s="24">
        <v>486</v>
      </c>
      <c r="M8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6.7103846932135489E-4</v>
      </c>
    </row>
    <row r="817" spans="1:13" ht="15.6" x14ac:dyDescent="0.3">
      <c r="A817" s="22" t="s">
        <v>822</v>
      </c>
      <c r="B817" s="18">
        <v>1013</v>
      </c>
      <c r="C817" s="24">
        <v>116</v>
      </c>
      <c r="D8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6.3255211665934688E-5</v>
      </c>
      <c r="E817" s="18">
        <v>897</v>
      </c>
      <c r="F8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1.1754615696047964E-4</v>
      </c>
      <c r="G817" s="23">
        <v>316</v>
      </c>
      <c r="H817" s="23">
        <v>159</v>
      </c>
      <c r="I817" s="23">
        <v>223</v>
      </c>
      <c r="J817" s="19">
        <f>SUM(Table1[[#This Row],[Estimate; Total: - Speak Spanish: - Speak English "very well"]:[Estimate; Total: - Speak Spanish: - Speak English "not well"]])</f>
        <v>698</v>
      </c>
      <c r="K8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1.006170203896235E-4</v>
      </c>
      <c r="L817" s="24">
        <v>199</v>
      </c>
      <c r="M8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2.7098674884237485E-4</v>
      </c>
    </row>
    <row r="818" spans="1:13" ht="15.6" x14ac:dyDescent="0.3">
      <c r="A818" s="22" t="s">
        <v>823</v>
      </c>
      <c r="B818" s="18">
        <v>2309</v>
      </c>
      <c r="C818" s="24">
        <v>35</v>
      </c>
      <c r="D8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2.117818477542653E-5</v>
      </c>
      <c r="E818" s="18">
        <v>2274</v>
      </c>
      <c r="F8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3.1557517530797724E-4</v>
      </c>
      <c r="G818" s="23">
        <v>1224</v>
      </c>
      <c r="H818" s="23">
        <v>293</v>
      </c>
      <c r="I818" s="23">
        <v>475</v>
      </c>
      <c r="J818" s="19">
        <f>SUM(Table1[[#This Row],[Estimate; Total: - Speak Spanish: - Speak English "very well"]:[Estimate; Total: - Speak Spanish: - Speak English "not well"]])</f>
        <v>1992</v>
      </c>
      <c r="K8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3.0694027084088998E-4</v>
      </c>
      <c r="L818" s="24">
        <v>282</v>
      </c>
      <c r="M8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3.9383934706463993E-4</v>
      </c>
    </row>
    <row r="819" spans="1:13" ht="15.6" x14ac:dyDescent="0.3">
      <c r="A819" s="22" t="s">
        <v>824</v>
      </c>
      <c r="B819" s="18">
        <v>2368</v>
      </c>
      <c r="C819" s="24">
        <v>155</v>
      </c>
      <c r="D8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9.3789104005460337E-5</v>
      </c>
      <c r="E819" s="18">
        <v>2194</v>
      </c>
      <c r="F8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3.0447314627339578E-4</v>
      </c>
      <c r="G819" s="23">
        <v>1150</v>
      </c>
      <c r="H819" s="23">
        <v>310</v>
      </c>
      <c r="I819" s="23">
        <v>435</v>
      </c>
      <c r="J819" s="19">
        <f>SUM(Table1[[#This Row],[Estimate; Total: - Speak Spanish: - Speak English "very well"]:[Estimate; Total: - Speak Spanish: - Speak English "not well"]])</f>
        <v>1895</v>
      </c>
      <c r="K8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2.9199388215034463E-4</v>
      </c>
      <c r="L819" s="24">
        <v>299</v>
      </c>
      <c r="M8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4.1758143536286288E-4</v>
      </c>
    </row>
    <row r="820" spans="1:13" ht="15.6" x14ac:dyDescent="0.3">
      <c r="A820" s="22" t="s">
        <v>825</v>
      </c>
      <c r="B820" s="18">
        <v>1749</v>
      </c>
      <c r="C820" s="24">
        <v>76</v>
      </c>
      <c r="D8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4.5986915512354745E-5</v>
      </c>
      <c r="E820" s="18">
        <v>1673</v>
      </c>
      <c r="F8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2.3217118218568422E-4</v>
      </c>
      <c r="G820" s="23">
        <v>1140</v>
      </c>
      <c r="H820" s="23">
        <v>110</v>
      </c>
      <c r="I820" s="23">
        <v>293</v>
      </c>
      <c r="J820" s="19">
        <f>SUM(Table1[[#This Row],[Estimate; Total: - Speak Spanish: - Speak English "very well"]:[Estimate; Total: - Speak Spanish: - Speak English "not well"]])</f>
        <v>1543</v>
      </c>
      <c r="K8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2.3775544071661308E-4</v>
      </c>
      <c r="L820" s="24">
        <v>130</v>
      </c>
      <c r="M8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1.815571458099404E-4</v>
      </c>
    </row>
    <row r="821" spans="1:13" ht="15.6" x14ac:dyDescent="0.3">
      <c r="A821" s="22" t="s">
        <v>826</v>
      </c>
      <c r="B821" s="18">
        <v>3853</v>
      </c>
      <c r="C821" s="24">
        <v>274</v>
      </c>
      <c r="D8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1.6399688020011971E-4</v>
      </c>
      <c r="E821" s="18">
        <v>3579</v>
      </c>
      <c r="F8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4.9487897189279609E-4</v>
      </c>
      <c r="G821" s="23">
        <v>2279</v>
      </c>
      <c r="H821" s="23">
        <v>427</v>
      </c>
      <c r="I821" s="23">
        <v>538</v>
      </c>
      <c r="J821" s="19">
        <f>SUM(Table1[[#This Row],[Estimate; Total: - Speak Spanish: - Speak English "very well"]:[Estimate; Total: - Speak Spanish: - Speak English "not well"]])</f>
        <v>3244</v>
      </c>
      <c r="K8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4.9805849344407619E-4</v>
      </c>
      <c r="L821" s="24">
        <v>335</v>
      </c>
      <c r="M8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4.6606074677613243E-4</v>
      </c>
    </row>
    <row r="822" spans="1:13" ht="15.6" x14ac:dyDescent="0.3">
      <c r="A822" s="22" t="s">
        <v>827</v>
      </c>
      <c r="B822" s="18">
        <v>3410</v>
      </c>
      <c r="C822" s="24">
        <v>105</v>
      </c>
      <c r="D8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4.093047151519475E-5</v>
      </c>
      <c r="E822" s="18">
        <v>3305</v>
      </c>
      <c r="F8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4.3604849168006062E-4</v>
      </c>
      <c r="G822" s="23">
        <v>1551</v>
      </c>
      <c r="H822" s="23">
        <v>606</v>
      </c>
      <c r="I822" s="23">
        <v>655</v>
      </c>
      <c r="J822" s="19">
        <f>SUM(Table1[[#This Row],[Estimate; Total: - Speak Spanish: - Speak English "very well"]:[Estimate; Total: - Speak Spanish: - Speak English "not well"]])</f>
        <v>2812</v>
      </c>
      <c r="K8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4.1068710273338437E-4</v>
      </c>
      <c r="L822" s="24">
        <v>493</v>
      </c>
      <c r="M8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6.6591647783738133E-4</v>
      </c>
    </row>
    <row r="823" spans="1:13" ht="15.6" x14ac:dyDescent="0.3">
      <c r="A823" s="22" t="s">
        <v>828</v>
      </c>
      <c r="B823" s="18">
        <v>2833</v>
      </c>
      <c r="C823" s="24">
        <v>222</v>
      </c>
      <c r="D8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1.3253214853377172E-4</v>
      </c>
      <c r="E823" s="18">
        <v>2611</v>
      </c>
      <c r="F8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3.6054442057436063E-4</v>
      </c>
      <c r="G823" s="23">
        <v>1457</v>
      </c>
      <c r="H823" s="23">
        <v>417</v>
      </c>
      <c r="I823" s="23">
        <v>481</v>
      </c>
      <c r="J823" s="19">
        <f>SUM(Table1[[#This Row],[Estimate; Total: - Speak Spanish: - Speak English "very well"]:[Estimate; Total: - Speak Spanish: - Speak English "not well"]])</f>
        <v>2355</v>
      </c>
      <c r="K8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3.6107561152763483E-4</v>
      </c>
      <c r="L823" s="24">
        <v>256</v>
      </c>
      <c r="M8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3.5572986586086098E-4</v>
      </c>
    </row>
    <row r="824" spans="1:13" ht="15.6" x14ac:dyDescent="0.3">
      <c r="A824" s="22" t="s">
        <v>829</v>
      </c>
      <c r="B824" s="18">
        <v>3245</v>
      </c>
      <c r="C824" s="24">
        <v>152</v>
      </c>
      <c r="D8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9.0175778982918653E-5</v>
      </c>
      <c r="E824" s="18">
        <v>3093</v>
      </c>
      <c r="F8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4.2743414550771376E-4</v>
      </c>
      <c r="G824" s="23">
        <v>1553</v>
      </c>
      <c r="H824" s="23">
        <v>558</v>
      </c>
      <c r="I824" s="23">
        <v>607</v>
      </c>
      <c r="J824" s="19">
        <f>SUM(Table1[[#This Row],[Estimate; Total: - Speak Spanish: - Speak English "very well"]:[Estimate; Total: - Speak Spanish: - Speak English "not well"]])</f>
        <v>2718</v>
      </c>
      <c r="K8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4.1700900425617048E-4</v>
      </c>
      <c r="L824" s="24">
        <v>375</v>
      </c>
      <c r="M8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5.2192448394842181E-4</v>
      </c>
    </row>
    <row r="825" spans="1:13" ht="15.6" x14ac:dyDescent="0.3">
      <c r="A825" s="22" t="s">
        <v>830</v>
      </c>
      <c r="B825" s="18">
        <v>4681</v>
      </c>
      <c r="C825" s="24">
        <v>485</v>
      </c>
      <c r="D8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2.8781811118528208E-4</v>
      </c>
      <c r="E825" s="18">
        <v>4196</v>
      </c>
      <c r="F8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5.7665040216102503E-4</v>
      </c>
      <c r="G825" s="23">
        <v>2200</v>
      </c>
      <c r="H825" s="23">
        <v>648</v>
      </c>
      <c r="I825" s="23">
        <v>863</v>
      </c>
      <c r="J825" s="19">
        <f>SUM(Table1[[#This Row],[Estimate; Total: - Speak Spanish: - Speak English "very well"]:[Estimate; Total: - Speak Spanish: - Speak English "not well"]])</f>
        <v>3711</v>
      </c>
      <c r="K8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5.6616391157159767E-4</v>
      </c>
      <c r="L825" s="24">
        <v>485</v>
      </c>
      <c r="M8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6.7169679251123725E-4</v>
      </c>
    </row>
    <row r="826" spans="1:13" ht="15.6" x14ac:dyDescent="0.3">
      <c r="A826" s="22" t="s">
        <v>831</v>
      </c>
      <c r="B826" s="18">
        <v>4664</v>
      </c>
      <c r="C826" s="24">
        <v>398</v>
      </c>
      <c r="D8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2.1102992446803061E-4</v>
      </c>
      <c r="E826" s="18">
        <v>4266</v>
      </c>
      <c r="F8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5.6221940729080664E-4</v>
      </c>
      <c r="G826" s="23">
        <v>2135</v>
      </c>
      <c r="H826" s="23">
        <v>706</v>
      </c>
      <c r="I826" s="23">
        <v>850</v>
      </c>
      <c r="J826" s="19">
        <f>SUM(Table1[[#This Row],[Estimate; Total: - Speak Spanish: - Speak English "very well"]:[Estimate; Total: - Speak Spanish: - Speak English "not well"]])</f>
        <v>3691</v>
      </c>
      <c r="K8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5.3893691166920406E-4</v>
      </c>
      <c r="L826" s="24">
        <v>575</v>
      </c>
      <c r="M8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7.732449308734112E-4</v>
      </c>
    </row>
    <row r="827" spans="1:13" ht="15.6" x14ac:dyDescent="0.3">
      <c r="A827" s="22" t="s">
        <v>832</v>
      </c>
      <c r="B827" s="18">
        <v>151</v>
      </c>
      <c r="C827" s="24">
        <v>38</v>
      </c>
      <c r="D8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4.7147085373630342E-4</v>
      </c>
      <c r="E827" s="18">
        <v>113</v>
      </c>
      <c r="F8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4.7878269548113451E-4</v>
      </c>
      <c r="G827" s="23">
        <v>56</v>
      </c>
      <c r="H827" s="23">
        <v>37</v>
      </c>
      <c r="I827" s="23">
        <v>20</v>
      </c>
      <c r="J827" s="19">
        <f>SUM(Table1[[#This Row],[Estimate; Total: - Speak Spanish: - Speak English "very well"]:[Estimate; Total: - Speak Spanish: - Speak English "not well"]])</f>
        <v>113</v>
      </c>
      <c r="K8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4.7705253910040218E-4</v>
      </c>
      <c r="L827" s="24">
        <v>0</v>
      </c>
      <c r="M8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4.944643114924808E-4</v>
      </c>
    </row>
    <row r="828" spans="1:13" ht="15.6" x14ac:dyDescent="0.3">
      <c r="A828" s="22" t="s">
        <v>833</v>
      </c>
      <c r="B828" s="18">
        <v>252</v>
      </c>
      <c r="C828" s="24">
        <v>102</v>
      </c>
      <c r="D8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4.314607072599586E-4</v>
      </c>
      <c r="E828" s="18">
        <v>117</v>
      </c>
      <c r="F8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4.7694327114241198E-4</v>
      </c>
      <c r="G828" s="23">
        <v>77</v>
      </c>
      <c r="H828" s="23">
        <v>0</v>
      </c>
      <c r="I828" s="23">
        <v>40</v>
      </c>
      <c r="J828" s="19">
        <f>SUM(Table1[[#This Row],[Estimate; Total: - Speak Spanish: - Speak English "very well"]:[Estimate; Total: - Speak Spanish: - Speak English "not well"]])</f>
        <v>117</v>
      </c>
      <c r="K8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4.7515187028802545E-4</v>
      </c>
      <c r="L828" s="24">
        <v>0</v>
      </c>
      <c r="M8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4.9317998860548735E-4</v>
      </c>
    </row>
    <row r="829" spans="1:13" ht="15.6" x14ac:dyDescent="0.3">
      <c r="A829" s="22" t="s">
        <v>834</v>
      </c>
      <c r="B829" s="18">
        <v>236</v>
      </c>
      <c r="C829" s="24">
        <v>77</v>
      </c>
      <c r="D8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4.6020180470167962E-4</v>
      </c>
      <c r="E829" s="18">
        <v>152</v>
      </c>
      <c r="F8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4.8569995604191325E-4</v>
      </c>
      <c r="G829" s="23">
        <v>144</v>
      </c>
      <c r="H829" s="23">
        <v>8</v>
      </c>
      <c r="I829" s="23">
        <v>0</v>
      </c>
      <c r="J829" s="19">
        <f>SUM(Table1[[#This Row],[Estimate; Total: - Speak Spanish: - Speak English "very well"]:[Estimate; Total: - Speak Spanish: - Speak English "not well"]])</f>
        <v>152</v>
      </c>
      <c r="K8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4.8337266604305207E-4</v>
      </c>
      <c r="L829" s="24">
        <v>0</v>
      </c>
      <c r="M8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5.0679381120761796E-4</v>
      </c>
    </row>
    <row r="830" spans="1:13" ht="15.6" x14ac:dyDescent="0.3">
      <c r="A830" s="22" t="s">
        <v>835</v>
      </c>
      <c r="B830" s="18">
        <v>153</v>
      </c>
      <c r="C830" s="24">
        <v>33</v>
      </c>
      <c r="D8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3.9307023766883636E-4</v>
      </c>
      <c r="E830" s="18">
        <v>120</v>
      </c>
      <c r="F8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3.9638519690522348E-4</v>
      </c>
      <c r="G830" s="23">
        <v>55</v>
      </c>
      <c r="H830" s="23">
        <v>65</v>
      </c>
      <c r="I830" s="23">
        <v>0</v>
      </c>
      <c r="J830" s="19">
        <f>SUM(Table1[[#This Row],[Estimate; Total: - Speak Spanish: - Speak English "very well"]:[Estimate; Total: - Speak Spanish: - Speak English "not well"]])</f>
        <v>120</v>
      </c>
      <c r="K8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3.9454786269559625E-4</v>
      </c>
      <c r="L830" s="24">
        <v>0</v>
      </c>
      <c r="M8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4.1303824045709565E-4</v>
      </c>
    </row>
    <row r="831" spans="1:13" ht="15.6" x14ac:dyDescent="0.3">
      <c r="A831" s="22" t="s">
        <v>836</v>
      </c>
      <c r="B831" s="18">
        <v>359</v>
      </c>
      <c r="C831" s="24">
        <v>112</v>
      </c>
      <c r="D8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5.0580841004991292E-4</v>
      </c>
      <c r="E831" s="18">
        <v>247</v>
      </c>
      <c r="F8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5.3930108668700757E-4</v>
      </c>
      <c r="G831" s="23">
        <v>229</v>
      </c>
      <c r="H831" s="23">
        <v>6</v>
      </c>
      <c r="I831" s="23">
        <v>12</v>
      </c>
      <c r="J831" s="19">
        <f>SUM(Table1[[#This Row],[Estimate; Total: - Speak Spanish: - Speak English "very well"]:[Estimate; Total: - Speak Spanish: - Speak English "not well"]])</f>
        <v>247</v>
      </c>
      <c r="K8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5.355192404388582E-4</v>
      </c>
      <c r="L831" s="24">
        <v>0</v>
      </c>
      <c r="M8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5.7357860133127778E-4</v>
      </c>
    </row>
    <row r="832" spans="1:13" ht="15.6" x14ac:dyDescent="0.3">
      <c r="A832" s="22" t="s">
        <v>837</v>
      </c>
      <c r="B832" s="18">
        <v>275</v>
      </c>
      <c r="C832" s="24">
        <v>93</v>
      </c>
      <c r="D8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2.6506412392248661E-4</v>
      </c>
      <c r="E832" s="18">
        <v>182</v>
      </c>
      <c r="F8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2.9608047027209009E-4</v>
      </c>
      <c r="G832" s="23">
        <v>161</v>
      </c>
      <c r="H832" s="23">
        <v>16</v>
      </c>
      <c r="I832" s="23">
        <v>5</v>
      </c>
      <c r="J832" s="19">
        <f>SUM(Table1[[#This Row],[Estimate; Total: - Speak Spanish: - Speak English "very well"]:[Estimate; Total: - Speak Spanish: - Speak English "not well"]])</f>
        <v>182</v>
      </c>
      <c r="K8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2.9329384672082206E-4</v>
      </c>
      <c r="L832" s="24">
        <v>0</v>
      </c>
      <c r="M8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3.2133758632576283E-4</v>
      </c>
    </row>
    <row r="833" spans="1:13" ht="15.6" x14ac:dyDescent="0.3">
      <c r="A833" s="22" t="s">
        <v>838</v>
      </c>
      <c r="B833" s="18">
        <v>219</v>
      </c>
      <c r="C833" s="24">
        <v>145</v>
      </c>
      <c r="D8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3.3840013983480475E-4</v>
      </c>
      <c r="E833" s="18">
        <v>65</v>
      </c>
      <c r="F8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4.1711793531383148E-4</v>
      </c>
      <c r="G833" s="23">
        <v>50</v>
      </c>
      <c r="H833" s="23">
        <v>15</v>
      </c>
      <c r="I833" s="23">
        <v>0</v>
      </c>
      <c r="J833" s="19">
        <f>SUM(Table1[[#This Row],[Estimate; Total: - Speak Spanish: - Speak English "very well"]:[Estimate; Total: - Speak Spanish: - Speak English "not well"]])</f>
        <v>65</v>
      </c>
      <c r="K8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4.1612271261695004E-4</v>
      </c>
      <c r="L833" s="24">
        <v>0</v>
      </c>
      <c r="M8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4.2613833390442891E-4</v>
      </c>
    </row>
    <row r="834" spans="1:13" ht="15.6" x14ac:dyDescent="0.3">
      <c r="A834" s="22" t="s">
        <v>839</v>
      </c>
      <c r="B834" s="18">
        <v>153</v>
      </c>
      <c r="C834" s="24">
        <v>82</v>
      </c>
      <c r="D8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4.0708775714101675E-4</v>
      </c>
      <c r="E834" s="18">
        <v>71</v>
      </c>
      <c r="F8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4.4685216784668216E-4</v>
      </c>
      <c r="G834" s="23">
        <v>33</v>
      </c>
      <c r="H834" s="23">
        <v>8</v>
      </c>
      <c r="I834" s="23">
        <v>30</v>
      </c>
      <c r="J834" s="19">
        <f>SUM(Table1[[#This Row],[Estimate; Total: - Speak Spanish: - Speak English "very well"]:[Estimate; Total: - Speak Spanish: - Speak English "not well"]])</f>
        <v>71</v>
      </c>
      <c r="K8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4.4576507843931937E-4</v>
      </c>
      <c r="L834" s="24">
        <v>0</v>
      </c>
      <c r="M8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4.5670521861487318E-4</v>
      </c>
    </row>
    <row r="835" spans="1:13" ht="15.6" x14ac:dyDescent="0.3">
      <c r="A835" s="22" t="s">
        <v>840</v>
      </c>
      <c r="B835" s="18">
        <v>184</v>
      </c>
      <c r="C835" s="24">
        <v>113</v>
      </c>
      <c r="D8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3.9243976957830371E-4</v>
      </c>
      <c r="E835" s="18">
        <v>71</v>
      </c>
      <c r="F8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4.509620010850612E-4</v>
      </c>
      <c r="G835" s="23">
        <v>17</v>
      </c>
      <c r="H835" s="23">
        <v>54</v>
      </c>
      <c r="I835" s="23">
        <v>0</v>
      </c>
      <c r="J835" s="19">
        <f>SUM(Table1[[#This Row],[Estimate; Total: - Speak Spanish: - Speak English "very well"]:[Estimate; Total: - Speak Spanish: - Speak English "not well"]])</f>
        <v>71</v>
      </c>
      <c r="K8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4.498749116776984E-4</v>
      </c>
      <c r="L835" s="24">
        <v>0</v>
      </c>
      <c r="M8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4.6081505185325221E-4</v>
      </c>
    </row>
    <row r="836" spans="1:13" ht="15.6" x14ac:dyDescent="0.3">
      <c r="A836" s="22" t="s">
        <v>841</v>
      </c>
      <c r="B836" s="18">
        <v>144</v>
      </c>
      <c r="C836" s="24">
        <v>92</v>
      </c>
      <c r="D8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6.8512906980813327E-4</v>
      </c>
      <c r="E836" s="18">
        <v>52</v>
      </c>
      <c r="F8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7.3358112234534791E-4</v>
      </c>
      <c r="G836" s="23">
        <v>52</v>
      </c>
      <c r="H836" s="23">
        <v>0</v>
      </c>
      <c r="I836" s="23">
        <v>0</v>
      </c>
      <c r="J836" s="19">
        <f>SUM(Table1[[#This Row],[Estimate; Total: - Speak Spanish: - Speak English "very well"]:[Estimate; Total: - Speak Spanish: - Speak English "not well"]])</f>
        <v>52</v>
      </c>
      <c r="K8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7.3278494418784271E-4</v>
      </c>
      <c r="L836" s="24">
        <v>0</v>
      </c>
      <c r="M8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7.407974412178258E-4</v>
      </c>
    </row>
    <row r="837" spans="1:13" ht="15.6" x14ac:dyDescent="0.3">
      <c r="A837" s="22" t="s">
        <v>842</v>
      </c>
      <c r="B837" s="18">
        <v>258</v>
      </c>
      <c r="C837" s="24">
        <v>161</v>
      </c>
      <c r="D8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4.6511377453617192E-4</v>
      </c>
      <c r="E837" s="18">
        <v>97</v>
      </c>
      <c r="F8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5.4907221429870395E-4</v>
      </c>
      <c r="G837" s="23">
        <v>97</v>
      </c>
      <c r="H837" s="23">
        <v>0</v>
      </c>
      <c r="I837" s="23">
        <v>0</v>
      </c>
      <c r="J837" s="19">
        <f>SUM(Table1[[#This Row],[Estimate; Total: - Speak Spanish: - Speak English "very well"]:[Estimate; Total: - Speak Spanish: - Speak English "not well"]])</f>
        <v>97</v>
      </c>
      <c r="K8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5.4758703581258867E-4</v>
      </c>
      <c r="L837" s="24">
        <v>0</v>
      </c>
      <c r="M8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5.6253342450313397E-4</v>
      </c>
    </row>
    <row r="838" spans="1:13" ht="15.6" x14ac:dyDescent="0.3">
      <c r="A838" s="22" t="s">
        <v>843</v>
      </c>
      <c r="B838" s="18">
        <v>45</v>
      </c>
      <c r="C838" s="24">
        <v>25</v>
      </c>
      <c r="D8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9.5787574434665231E-4</v>
      </c>
      <c r="E838" s="18">
        <v>20</v>
      </c>
      <c r="F8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9.7022751192759737E-4</v>
      </c>
      <c r="G838" s="23">
        <v>18</v>
      </c>
      <c r="H838" s="23">
        <v>2</v>
      </c>
      <c r="I838" s="23">
        <v>0</v>
      </c>
      <c r="J838" s="19">
        <f>SUM(Table1[[#This Row],[Estimate; Total: - Speak Spanish: - Speak English "very well"]:[Estimate; Total: - Speak Spanish: - Speak English "not well"]])</f>
        <v>20</v>
      </c>
      <c r="K8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9.6992128955932617E-4</v>
      </c>
      <c r="L838" s="24">
        <v>0</v>
      </c>
      <c r="M8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9.7300301918624272E-4</v>
      </c>
    </row>
    <row r="839" spans="1:13" ht="15.6" x14ac:dyDescent="0.3">
      <c r="A839" s="22" t="s">
        <v>844</v>
      </c>
      <c r="B839" s="18">
        <v>320</v>
      </c>
      <c r="C839" s="24">
        <v>262</v>
      </c>
      <c r="D8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3.5134234581749518E-4</v>
      </c>
      <c r="E839" s="18">
        <v>58</v>
      </c>
      <c r="F8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5.0182721508633084E-4</v>
      </c>
      <c r="G839" s="23">
        <v>40</v>
      </c>
      <c r="H839" s="23">
        <v>18</v>
      </c>
      <c r="I839" s="23">
        <v>0</v>
      </c>
      <c r="J839" s="19">
        <f>SUM(Table1[[#This Row],[Estimate; Total: - Speak Spanish: - Speak English "very well"]:[Estimate; Total: - Speak Spanish: - Speak English "not well"]])</f>
        <v>58</v>
      </c>
      <c r="K8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5.0093917021834424E-4</v>
      </c>
      <c r="L839" s="24">
        <v>0</v>
      </c>
      <c r="M8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5.0987618613640233E-4</v>
      </c>
    </row>
    <row r="840" spans="1:13" ht="15.6" x14ac:dyDescent="0.3">
      <c r="A840" s="22" t="s">
        <v>845</v>
      </c>
      <c r="B840" s="18">
        <v>230</v>
      </c>
      <c r="C840" s="24">
        <v>77</v>
      </c>
      <c r="D8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6.1354995740869835E-4</v>
      </c>
      <c r="E840" s="18">
        <v>138</v>
      </c>
      <c r="F8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6.4099096382998373E-4</v>
      </c>
      <c r="G840" s="23">
        <v>119</v>
      </c>
      <c r="H840" s="23">
        <v>19</v>
      </c>
      <c r="I840" s="23">
        <v>0</v>
      </c>
      <c r="J840" s="19">
        <f>SUM(Table1[[#This Row],[Estimate; Total: - Speak Spanish: - Speak English "very well"]:[Estimate; Total: - Speak Spanish: - Speak English "not well"]])</f>
        <v>138</v>
      </c>
      <c r="K8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6.3887802948891246E-4</v>
      </c>
      <c r="L840" s="24">
        <v>0</v>
      </c>
      <c r="M8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6.6014196391463674E-4</v>
      </c>
    </row>
    <row r="841" spans="1:13" ht="15.6" x14ac:dyDescent="0.3">
      <c r="A841" s="22" t="s">
        <v>846</v>
      </c>
      <c r="B841" s="18">
        <v>255</v>
      </c>
      <c r="C841" s="24">
        <v>132</v>
      </c>
      <c r="D8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5.1297143348314237E-4</v>
      </c>
      <c r="E841" s="18">
        <v>123</v>
      </c>
      <c r="F8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5.757740749955106E-4</v>
      </c>
      <c r="G841" s="23">
        <v>123</v>
      </c>
      <c r="H841" s="23">
        <v>0</v>
      </c>
      <c r="I841" s="23">
        <v>0</v>
      </c>
      <c r="J841" s="19">
        <f>SUM(Table1[[#This Row],[Estimate; Total: - Speak Spanish: - Speak English "very well"]:[Estimate; Total: - Speak Spanish: - Speak English "not well"]])</f>
        <v>123</v>
      </c>
      <c r="K8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5.7389080743064271E-4</v>
      </c>
      <c r="L841" s="24">
        <v>0</v>
      </c>
      <c r="M8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5.9284344463617956E-4</v>
      </c>
    </row>
    <row r="842" spans="1:13" ht="15.6" x14ac:dyDescent="0.3">
      <c r="A842" s="22" t="s">
        <v>847</v>
      </c>
      <c r="B842" s="18">
        <v>141</v>
      </c>
      <c r="C842" s="24">
        <v>96</v>
      </c>
      <c r="D8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4.4433837800781322E-4</v>
      </c>
      <c r="E842" s="18">
        <v>45</v>
      </c>
      <c r="F8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4.9618222205988823E-4</v>
      </c>
      <c r="G842" s="23">
        <v>45</v>
      </c>
      <c r="H842" s="23">
        <v>0</v>
      </c>
      <c r="I842" s="23">
        <v>0</v>
      </c>
      <c r="J842" s="19">
        <f>SUM(Table1[[#This Row],[Estimate; Total: - Speak Spanish: - Speak English "very well"]:[Estimate; Total: - Speak Spanish: - Speak English "not well"]])</f>
        <v>45</v>
      </c>
      <c r="K8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4.9549322173127793E-4</v>
      </c>
      <c r="L842" s="24">
        <v>0</v>
      </c>
      <c r="M8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5.0242711339184025E-4</v>
      </c>
    </row>
    <row r="843" spans="1:13" ht="15.6" x14ac:dyDescent="0.3">
      <c r="A843" s="22" t="s">
        <v>848</v>
      </c>
      <c r="B843" s="18">
        <v>156</v>
      </c>
      <c r="C843" s="24">
        <v>108</v>
      </c>
      <c r="D8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3.0402143499228771E-4</v>
      </c>
      <c r="E843" s="18">
        <v>48</v>
      </c>
      <c r="F8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3.6271004487856926E-4</v>
      </c>
      <c r="G843" s="23">
        <v>48</v>
      </c>
      <c r="H843" s="23">
        <v>0</v>
      </c>
      <c r="I843" s="23">
        <v>0</v>
      </c>
      <c r="J843" s="19">
        <f>SUM(Table1[[#This Row],[Estimate; Total: - Speak Spanish: - Speak English "very well"]:[Estimate; Total: - Speak Spanish: - Speak English "not well"]])</f>
        <v>48</v>
      </c>
      <c r="K8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3.6197511119471837E-4</v>
      </c>
      <c r="L843" s="24">
        <v>0</v>
      </c>
      <c r="M8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3.6937126229931813E-4</v>
      </c>
    </row>
    <row r="844" spans="1:13" ht="15.6" x14ac:dyDescent="0.3">
      <c r="A844" s="22" t="s">
        <v>849</v>
      </c>
      <c r="B844" s="18">
        <v>209</v>
      </c>
      <c r="C844" s="24">
        <v>142</v>
      </c>
      <c r="D8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2.089576137648243E-4</v>
      </c>
      <c r="E844" s="18">
        <v>67</v>
      </c>
      <c r="F8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2.8558258553723571E-4</v>
      </c>
      <c r="G844" s="23">
        <v>67</v>
      </c>
      <c r="H844" s="23">
        <v>0</v>
      </c>
      <c r="I844" s="23">
        <v>0</v>
      </c>
      <c r="J844" s="19">
        <f>SUM(Table1[[#This Row],[Estimate; Total: - Speak Spanish: - Speak English "very well"]:[Estimate; Total: - Speak Spanish: - Speak English "not well"]])</f>
        <v>67</v>
      </c>
      <c r="K8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2.8455674060352717E-4</v>
      </c>
      <c r="L844" s="24">
        <v>0</v>
      </c>
      <c r="M8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2.9488053485369765E-4</v>
      </c>
    </row>
    <row r="845" spans="1:13" ht="15.6" x14ac:dyDescent="0.3">
      <c r="A845" s="22" t="s">
        <v>850</v>
      </c>
      <c r="B845" s="18">
        <v>273</v>
      </c>
      <c r="C845" s="24">
        <v>70</v>
      </c>
      <c r="D8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6.9407437385119505E-4</v>
      </c>
      <c r="E845" s="18">
        <v>179</v>
      </c>
      <c r="F8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7.1158995343717209E-4</v>
      </c>
      <c r="G845" s="23">
        <v>139</v>
      </c>
      <c r="H845" s="23">
        <v>40</v>
      </c>
      <c r="I845" s="23">
        <v>0</v>
      </c>
      <c r="J845" s="19">
        <f>SUM(Table1[[#This Row],[Estimate; Total: - Speak Spanish: - Speak English "very well"]:[Estimate; Total: - Speak Spanish: - Speak English "not well"]])</f>
        <v>179</v>
      </c>
      <c r="K8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7.0884926324114481E-4</v>
      </c>
      <c r="L845" s="24">
        <v>0</v>
      </c>
      <c r="M8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7.3643074340204809E-4</v>
      </c>
    </row>
    <row r="846" spans="1:13" ht="15.6" x14ac:dyDescent="0.3">
      <c r="A846" s="22" t="s">
        <v>851</v>
      </c>
      <c r="B846" s="18">
        <v>354</v>
      </c>
      <c r="C846" s="24">
        <v>317</v>
      </c>
      <c r="D8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5.4256198181685253E-4</v>
      </c>
      <c r="E846" s="18">
        <v>37</v>
      </c>
      <c r="F8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7.2924113835436458E-4</v>
      </c>
      <c r="G846" s="23">
        <v>37</v>
      </c>
      <c r="H846" s="23">
        <v>0</v>
      </c>
      <c r="I846" s="23">
        <v>0</v>
      </c>
      <c r="J846" s="19">
        <f>SUM(Table1[[#This Row],[Estimate; Total: - Speak Spanish: - Speak English "very well"]:[Estimate; Total: - Speak Spanish: - Speak English "not well"]])</f>
        <v>37</v>
      </c>
      <c r="K8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7.2867462697306289E-4</v>
      </c>
      <c r="L846" s="24">
        <v>0</v>
      </c>
      <c r="M8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7.3437582678285854E-4</v>
      </c>
    </row>
    <row r="847" spans="1:13" ht="15.6" x14ac:dyDescent="0.3">
      <c r="A847" s="22" t="s">
        <v>852</v>
      </c>
      <c r="B847" s="18">
        <v>47</v>
      </c>
      <c r="C847" s="24">
        <v>11</v>
      </c>
      <c r="D8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3.591191572863167E-4</v>
      </c>
      <c r="E847" s="18">
        <v>36</v>
      </c>
      <c r="F8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3.6077924515017483E-4</v>
      </c>
      <c r="G847" s="23">
        <v>0</v>
      </c>
      <c r="H847" s="23">
        <v>36</v>
      </c>
      <c r="I847" s="23">
        <v>0</v>
      </c>
      <c r="J847" s="19">
        <f>SUM(Table1[[#This Row],[Estimate; Total: - Speak Spanish: - Speak English "very well"]:[Estimate; Total: - Speak Spanish: - Speak English "not well"]])</f>
        <v>36</v>
      </c>
      <c r="K8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3.6022804488728663E-4</v>
      </c>
      <c r="L847" s="24">
        <v>0</v>
      </c>
      <c r="M8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3.6577515821573645E-4</v>
      </c>
    </row>
    <row r="848" spans="1:13" ht="15.6" x14ac:dyDescent="0.3">
      <c r="A848" s="22" t="s">
        <v>853</v>
      </c>
      <c r="B848" s="18">
        <v>172</v>
      </c>
      <c r="C848" s="24">
        <v>103</v>
      </c>
      <c r="D8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2.9574484855466335E-4</v>
      </c>
      <c r="E848" s="18">
        <v>69</v>
      </c>
      <c r="F8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3.4849372085144918E-4</v>
      </c>
      <c r="G848" s="23">
        <v>57</v>
      </c>
      <c r="H848" s="23">
        <v>12</v>
      </c>
      <c r="I848" s="23">
        <v>0</v>
      </c>
      <c r="J848" s="19">
        <f>SUM(Table1[[#This Row],[Estimate; Total: - Speak Spanish: - Speak English "very well"]:[Estimate; Total: - Speak Spanish: - Speak English "not well"]])</f>
        <v>69</v>
      </c>
      <c r="K8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3.4743725368091354E-4</v>
      </c>
      <c r="L848" s="24">
        <v>0</v>
      </c>
      <c r="M8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3.5806922089377569E-4</v>
      </c>
    </row>
    <row r="849" spans="1:13" ht="15.6" x14ac:dyDescent="0.3">
      <c r="A849" s="22" t="s">
        <v>854</v>
      </c>
      <c r="B849" s="18">
        <v>115</v>
      </c>
      <c r="C849" s="24">
        <v>33</v>
      </c>
      <c r="D8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3.7919955048930701E-4</v>
      </c>
      <c r="E849" s="18">
        <v>72</v>
      </c>
      <c r="F8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3.8917572714644301E-4</v>
      </c>
      <c r="G849" s="23">
        <v>63</v>
      </c>
      <c r="H849" s="23">
        <v>9</v>
      </c>
      <c r="I849" s="23">
        <v>0</v>
      </c>
      <c r="J849" s="19">
        <f>SUM(Table1[[#This Row],[Estimate; Total: - Speak Spanish: - Speak English "very well"]:[Estimate; Total: - Speak Spanish: - Speak English "not well"]])</f>
        <v>72</v>
      </c>
      <c r="K8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3.8807332662066667E-4</v>
      </c>
      <c r="L849" s="24">
        <v>0</v>
      </c>
      <c r="M8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3.9916755327756631E-4</v>
      </c>
    </row>
    <row r="850" spans="1:13" ht="15.6" x14ac:dyDescent="0.3">
      <c r="A850" s="22" t="s">
        <v>855</v>
      </c>
      <c r="B850" s="18">
        <v>2224</v>
      </c>
      <c r="C850" s="24">
        <v>509</v>
      </c>
      <c r="D8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3.1207977410638082E-4</v>
      </c>
      <c r="E850" s="18">
        <v>1702</v>
      </c>
      <c r="F8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3.8387542212972093E-4</v>
      </c>
      <c r="G850" s="23">
        <v>1680</v>
      </c>
      <c r="H850" s="23">
        <v>22</v>
      </c>
      <c r="I850" s="23">
        <v>0</v>
      </c>
      <c r="J850" s="19">
        <f>SUM(Table1[[#This Row],[Estimate; Total: - Speak Spanish: - Speak English "very well"]:[Estimate; Total: - Speak Spanish: - Speak English "not well"]])</f>
        <v>1702</v>
      </c>
      <c r="K8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3.5781589858984109E-4</v>
      </c>
      <c r="L850" s="24">
        <v>0</v>
      </c>
      <c r="M8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6.2007108984044089E-4</v>
      </c>
    </row>
    <row r="851" spans="1:13" ht="15.6" x14ac:dyDescent="0.3">
      <c r="A851" s="22" t="s">
        <v>856</v>
      </c>
      <c r="B851" s="18">
        <v>979</v>
      </c>
      <c r="C851" s="24">
        <v>266</v>
      </c>
      <c r="D8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2.0148171441631183E-4</v>
      </c>
      <c r="E851" s="18">
        <v>713</v>
      </c>
      <c r="F8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2.6348908493884643E-4</v>
      </c>
      <c r="G851" s="23">
        <v>705</v>
      </c>
      <c r="H851" s="23">
        <v>8</v>
      </c>
      <c r="I851" s="23">
        <v>0</v>
      </c>
      <c r="J851" s="19">
        <f>SUM(Table1[[#This Row],[Estimate; Total: - Speak Spanish: - Speak English "very well"]:[Estimate; Total: - Speak Spanish: - Speak English "not well"]])</f>
        <v>713</v>
      </c>
      <c r="K8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2.5257225750997787E-4</v>
      </c>
      <c r="L851" s="24">
        <v>0</v>
      </c>
      <c r="M8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3.6243591870955346E-4</v>
      </c>
    </row>
    <row r="852" spans="1:13" ht="15.6" x14ac:dyDescent="0.3">
      <c r="A852" s="22" t="s">
        <v>857</v>
      </c>
      <c r="B852" s="18">
        <v>575</v>
      </c>
      <c r="C852" s="24">
        <v>296</v>
      </c>
      <c r="D8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9.060087216787585E-5</v>
      </c>
      <c r="E852" s="18">
        <v>271</v>
      </c>
      <c r="F8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2.3209968291398132E-4</v>
      </c>
      <c r="G852" s="23">
        <v>245</v>
      </c>
      <c r="H852" s="23">
        <v>26</v>
      </c>
      <c r="I852" s="23">
        <v>0</v>
      </c>
      <c r="J852" s="19">
        <f>SUM(Table1[[#This Row],[Estimate; Total: - Speak Spanish: - Speak English "very well"]:[Estimate; Total: - Speak Spanish: - Speak English "not well"]])</f>
        <v>271</v>
      </c>
      <c r="K8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2.2795036982390645E-4</v>
      </c>
      <c r="L852" s="24">
        <v>0</v>
      </c>
      <c r="M8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2.6970780626862592E-4</v>
      </c>
    </row>
    <row r="853" spans="1:13" ht="15.6" x14ac:dyDescent="0.3">
      <c r="A853" s="22" t="s">
        <v>858</v>
      </c>
      <c r="B853" s="18">
        <v>388</v>
      </c>
      <c r="C853" s="24">
        <v>232</v>
      </c>
      <c r="D8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2.4568634931883433E-4</v>
      </c>
      <c r="E853" s="18">
        <v>156</v>
      </c>
      <c r="F8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3.6441850321279926E-4</v>
      </c>
      <c r="G853" s="23">
        <v>110</v>
      </c>
      <c r="H853" s="23">
        <v>24</v>
      </c>
      <c r="I853" s="23">
        <v>0</v>
      </c>
      <c r="J853" s="19">
        <f>SUM(Table1[[#This Row],[Estimate; Total: - Speak Spanish: - Speak English "very well"]:[Estimate; Total: - Speak Spanish: - Speak English "not well"]])</f>
        <v>134</v>
      </c>
      <c r="K8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3.6541987132989205E-4</v>
      </c>
      <c r="L853" s="24">
        <v>22</v>
      </c>
      <c r="M8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3.5534240438547392E-4</v>
      </c>
    </row>
    <row r="854" spans="1:13" ht="15.6" x14ac:dyDescent="0.3">
      <c r="A854" s="22" t="s">
        <v>859</v>
      </c>
      <c r="B854" s="18">
        <v>66</v>
      </c>
      <c r="C854" s="24">
        <v>15</v>
      </c>
      <c r="D8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1.7406807878151269E-4</v>
      </c>
      <c r="E854" s="18">
        <v>27</v>
      </c>
      <c r="F8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1.7939750888609567E-4</v>
      </c>
      <c r="G854" s="23">
        <v>26</v>
      </c>
      <c r="H854" s="23">
        <v>1</v>
      </c>
      <c r="I854" s="23">
        <v>0</v>
      </c>
      <c r="J854" s="19">
        <f>SUM(Table1[[#This Row],[Estimate; Total: - Speak Spanish: - Speak English "very well"]:[Estimate; Total: - Speak Spanish: - Speak English "not well"]])</f>
        <v>27</v>
      </c>
      <c r="K8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1.7898410868892955E-4</v>
      </c>
      <c r="L854" s="24">
        <v>0</v>
      </c>
      <c r="M8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1.8314444368526691E-4</v>
      </c>
    </row>
    <row r="855" spans="1:13" ht="15.6" x14ac:dyDescent="0.3">
      <c r="A855" s="22" t="s">
        <v>860</v>
      </c>
      <c r="B855" s="18">
        <v>78</v>
      </c>
      <c r="C855" s="24">
        <v>51</v>
      </c>
      <c r="D8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2.6247970671654117E-4</v>
      </c>
      <c r="E855" s="18">
        <v>27</v>
      </c>
      <c r="F8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2.8959241259013429E-4</v>
      </c>
      <c r="G855" s="23">
        <v>27</v>
      </c>
      <c r="H855" s="23">
        <v>0</v>
      </c>
      <c r="I855" s="23">
        <v>0</v>
      </c>
      <c r="J855" s="19">
        <f>SUM(Table1[[#This Row],[Estimate; Total: - Speak Spanish: - Speak English "very well"]:[Estimate; Total: - Speak Spanish: - Speak English "not well"]])</f>
        <v>27</v>
      </c>
      <c r="K8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2.8917901239296814E-4</v>
      </c>
      <c r="L855" s="24">
        <v>0</v>
      </c>
      <c r="M8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2.9333934738930552E-4</v>
      </c>
    </row>
    <row r="856" spans="1:13" ht="15.6" x14ac:dyDescent="0.3">
      <c r="A856" s="22" t="s">
        <v>861</v>
      </c>
      <c r="B856" s="18">
        <v>254</v>
      </c>
      <c r="C856" s="24">
        <v>149</v>
      </c>
      <c r="D8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2.2295936180504605E-4</v>
      </c>
      <c r="E856" s="18">
        <v>97</v>
      </c>
      <c r="F8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2.9965670964457474E-4</v>
      </c>
      <c r="G856" s="23">
        <v>78</v>
      </c>
      <c r="H856" s="23">
        <v>17</v>
      </c>
      <c r="I856" s="23">
        <v>0</v>
      </c>
      <c r="J856" s="19">
        <f>SUM(Table1[[#This Row],[Estimate; Total: - Speak Spanish: - Speak English "very well"]:[Estimate; Total: - Speak Spanish: - Speak English "not well"]])</f>
        <v>95</v>
      </c>
      <c r="K8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2.9847970412115102E-4</v>
      </c>
      <c r="L856" s="24">
        <v>2</v>
      </c>
      <c r="M8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3.1032473299039023E-4</v>
      </c>
    </row>
    <row r="857" spans="1:13" ht="15.6" x14ac:dyDescent="0.3">
      <c r="A857" s="22" t="s">
        <v>862</v>
      </c>
      <c r="B857" s="18">
        <v>181</v>
      </c>
      <c r="C857" s="24">
        <v>108</v>
      </c>
      <c r="D8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4.4221457763278364E-4</v>
      </c>
      <c r="E857" s="18">
        <v>73</v>
      </c>
      <c r="F8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4.9743380344575852E-4</v>
      </c>
      <c r="G857" s="23">
        <v>73</v>
      </c>
      <c r="H857" s="23">
        <v>0</v>
      </c>
      <c r="I857" s="23">
        <v>0</v>
      </c>
      <c r="J857" s="19">
        <f>SUM(Table1[[#This Row],[Estimate; Total: - Speak Spanish: - Speak English "very well"]:[Estimate; Total: - Speak Spanish: - Speak English "not well"]])</f>
        <v>73</v>
      </c>
      <c r="K8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4.9631609180156864E-4</v>
      </c>
      <c r="L857" s="24">
        <v>0</v>
      </c>
      <c r="M8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5.0756440493981406E-4</v>
      </c>
    </row>
    <row r="858" spans="1:13" ht="15.6" x14ac:dyDescent="0.3">
      <c r="A858" s="22" t="s">
        <v>863</v>
      </c>
      <c r="B858" s="18">
        <v>77</v>
      </c>
      <c r="C858" s="24">
        <v>77</v>
      </c>
      <c r="D8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2.8912999615415119E-4</v>
      </c>
      <c r="E858" s="18">
        <v>0</v>
      </c>
      <c r="F8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3.3572200266008954E-4</v>
      </c>
      <c r="G858" s="23">
        <v>0</v>
      </c>
      <c r="H858" s="23">
        <v>0</v>
      </c>
      <c r="I858" s="23">
        <v>0</v>
      </c>
      <c r="J858" s="19">
        <f>SUM(Table1[[#This Row],[Estimate; Total: - Speak Spanish: - Speak English "very well"]:[Estimate; Total: - Speak Spanish: - Speak English "not well"]])</f>
        <v>0</v>
      </c>
      <c r="K8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3.3572200266008954E-4</v>
      </c>
      <c r="L858" s="24">
        <v>0</v>
      </c>
      <c r="M8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3.3572200266008954E-4</v>
      </c>
    </row>
    <row r="859" spans="1:13" ht="15.6" x14ac:dyDescent="0.3">
      <c r="A859" s="22" t="s">
        <v>864</v>
      </c>
      <c r="B859" s="18">
        <v>104</v>
      </c>
      <c r="C859" s="24">
        <v>25</v>
      </c>
      <c r="D8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2.756434267757282E-4</v>
      </c>
      <c r="E859" s="18">
        <v>60</v>
      </c>
      <c r="F8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2.824441798393825E-4</v>
      </c>
      <c r="G859" s="23">
        <v>60</v>
      </c>
      <c r="H859" s="23">
        <v>0</v>
      </c>
      <c r="I859" s="23">
        <v>0</v>
      </c>
      <c r="J859" s="19">
        <f>SUM(Table1[[#This Row],[Estimate; Total: - Speak Spanish: - Speak English "very well"]:[Estimate; Total: - Speak Spanish: - Speak English "not well"]])</f>
        <v>60</v>
      </c>
      <c r="K8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2.8152551273456886E-4</v>
      </c>
      <c r="L859" s="24">
        <v>0</v>
      </c>
      <c r="M8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2.9077070161531856E-4</v>
      </c>
    </row>
    <row r="860" spans="1:13" ht="15.6" x14ac:dyDescent="0.3">
      <c r="A860" s="22" t="s">
        <v>865</v>
      </c>
      <c r="B860" s="18">
        <v>255</v>
      </c>
      <c r="C860" s="24">
        <v>150</v>
      </c>
      <c r="D8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5.0079547271164387E-4</v>
      </c>
      <c r="E860" s="18">
        <v>105</v>
      </c>
      <c r="F8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5.7698770864129793E-4</v>
      </c>
      <c r="G860" s="23">
        <v>88</v>
      </c>
      <c r="H860" s="23">
        <v>17</v>
      </c>
      <c r="I860" s="23">
        <v>0</v>
      </c>
      <c r="J860" s="19">
        <f>SUM(Table1[[#This Row],[Estimate; Total: - Speak Spanish: - Speak English "very well"]:[Estimate; Total: - Speak Spanish: - Speak English "not well"]])</f>
        <v>105</v>
      </c>
      <c r="K8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5.7538004120787415E-4</v>
      </c>
      <c r="L860" s="24">
        <v>0</v>
      </c>
      <c r="M8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5.9155912174918611E-4</v>
      </c>
    </row>
    <row r="861" spans="1:13" ht="15.6" x14ac:dyDescent="0.3">
      <c r="A861" s="22" t="s">
        <v>866</v>
      </c>
      <c r="B861" s="18">
        <v>748</v>
      </c>
      <c r="C861" s="24">
        <v>195</v>
      </c>
      <c r="D8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6.0379671874151767E-4</v>
      </c>
      <c r="E861" s="18">
        <v>553</v>
      </c>
      <c r="F8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6.4504668678877844E-4</v>
      </c>
      <c r="G861" s="23">
        <v>401</v>
      </c>
      <c r="H861" s="23">
        <v>106</v>
      </c>
      <c r="I861" s="23">
        <v>46</v>
      </c>
      <c r="J861" s="19">
        <f>SUM(Table1[[#This Row],[Estimate; Total: - Speak Spanish: - Speak English "very well"]:[Estimate; Total: - Speak Spanish: - Speak English "not well"]])</f>
        <v>553</v>
      </c>
      <c r="K8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6.3657963830607961E-4</v>
      </c>
      <c r="L861" s="24">
        <v>0</v>
      </c>
      <c r="M8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7.2178946249032265E-4</v>
      </c>
    </row>
    <row r="862" spans="1:13" ht="15.6" x14ac:dyDescent="0.3">
      <c r="A862" s="22" t="s">
        <v>867</v>
      </c>
      <c r="B862" s="18">
        <v>374</v>
      </c>
      <c r="C862" s="24">
        <v>214</v>
      </c>
      <c r="D8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4.0889868160076334E-4</v>
      </c>
      <c r="E862" s="18">
        <v>122</v>
      </c>
      <c r="F8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5.2145755994992033E-4</v>
      </c>
      <c r="G862" s="23">
        <v>81</v>
      </c>
      <c r="H862" s="23">
        <v>12</v>
      </c>
      <c r="I862" s="23">
        <v>17</v>
      </c>
      <c r="J862" s="19">
        <f>SUM(Table1[[#This Row],[Estimate; Total: - Speak Spanish: - Speak English "very well"]:[Estimate; Total: - Speak Spanish: - Speak English "not well"]])</f>
        <v>110</v>
      </c>
      <c r="K8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5.2143864127961593E-4</v>
      </c>
      <c r="L862" s="24">
        <v>12</v>
      </c>
      <c r="M8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5.2162903307597015E-4</v>
      </c>
    </row>
    <row r="863" spans="1:13" ht="15.6" x14ac:dyDescent="0.3">
      <c r="A863" s="22" t="s">
        <v>868</v>
      </c>
      <c r="B863" s="18">
        <v>479</v>
      </c>
      <c r="C863" s="24">
        <v>32</v>
      </c>
      <c r="D8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4.1961865097968782E-4</v>
      </c>
      <c r="E863" s="18">
        <v>447</v>
      </c>
      <c r="F8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3.7694897554363974E-4</v>
      </c>
      <c r="G863" s="23">
        <v>247</v>
      </c>
      <c r="H863" s="23">
        <v>121</v>
      </c>
      <c r="I863" s="23">
        <v>65</v>
      </c>
      <c r="J863" s="19">
        <f>SUM(Table1[[#This Row],[Estimate; Total: - Speak Spanish: - Speak English "very well"]:[Estimate; Total: - Speak Spanish: - Speak English "not well"]])</f>
        <v>433</v>
      </c>
      <c r="K8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3.7226211635161979E-4</v>
      </c>
      <c r="L863" s="24">
        <v>14</v>
      </c>
      <c r="M8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4.1942925476406219E-4</v>
      </c>
    </row>
    <row r="864" spans="1:13" ht="15.6" x14ac:dyDescent="0.3">
      <c r="A864" s="22" t="s">
        <v>869</v>
      </c>
      <c r="B864" s="18">
        <v>331</v>
      </c>
      <c r="C864" s="24">
        <v>177</v>
      </c>
      <c r="D8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3.9172990344395864E-4</v>
      </c>
      <c r="E864" s="18">
        <v>154</v>
      </c>
      <c r="F8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4.7745960341668924E-4</v>
      </c>
      <c r="G864" s="23">
        <v>144</v>
      </c>
      <c r="H864" s="23">
        <v>0</v>
      </c>
      <c r="I864" s="23">
        <v>5</v>
      </c>
      <c r="J864" s="19">
        <f>SUM(Table1[[#This Row],[Estimate; Total: - Speak Spanish: - Speak English "very well"]:[Estimate; Total: - Speak Spanish: - Speak English "not well"]])</f>
        <v>149</v>
      </c>
      <c r="K8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4.7587212358773012E-4</v>
      </c>
      <c r="L864" s="24">
        <v>5</v>
      </c>
      <c r="M8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4.9184804216172238E-4</v>
      </c>
    </row>
    <row r="865" spans="1:13" ht="15.6" x14ac:dyDescent="0.3">
      <c r="A865" s="22" t="s">
        <v>870</v>
      </c>
      <c r="B865" s="18">
        <v>298</v>
      </c>
      <c r="C865" s="24">
        <v>64</v>
      </c>
      <c r="D8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2.6488810689590176E-4</v>
      </c>
      <c r="E865" s="18">
        <v>234</v>
      </c>
      <c r="F8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2.7114049555910244E-4</v>
      </c>
      <c r="G865" s="23">
        <v>170</v>
      </c>
      <c r="H865" s="23">
        <v>43</v>
      </c>
      <c r="I865" s="23">
        <v>21</v>
      </c>
      <c r="J865" s="19">
        <f>SUM(Table1[[#This Row],[Estimate; Total: - Speak Spanish: - Speak English "very well"]:[Estimate; Total: - Speak Spanish: - Speak English "not well"]])</f>
        <v>234</v>
      </c>
      <c r="K8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2.6755769385032932E-4</v>
      </c>
      <c r="L865" s="24">
        <v>0</v>
      </c>
      <c r="M8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3.0361393048525313E-4</v>
      </c>
    </row>
    <row r="866" spans="1:13" ht="15.6" x14ac:dyDescent="0.3">
      <c r="A866" s="22" t="s">
        <v>871</v>
      </c>
      <c r="B866" s="18">
        <v>464</v>
      </c>
      <c r="C866" s="24">
        <v>130</v>
      </c>
      <c r="D8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2.0517352885968397E-4</v>
      </c>
      <c r="E866" s="18">
        <v>324</v>
      </c>
      <c r="F8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2.3887214043549914E-4</v>
      </c>
      <c r="G866" s="23">
        <v>218</v>
      </c>
      <c r="H866" s="23">
        <v>78</v>
      </c>
      <c r="I866" s="23">
        <v>28</v>
      </c>
      <c r="J866" s="19">
        <f>SUM(Table1[[#This Row],[Estimate; Total: - Speak Spanish: - Speak English "very well"]:[Estimate; Total: - Speak Spanish: - Speak English "not well"]])</f>
        <v>324</v>
      </c>
      <c r="K8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2.3391133806950555E-4</v>
      </c>
      <c r="L866" s="24">
        <v>0</v>
      </c>
      <c r="M8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2.8383535802555394E-4</v>
      </c>
    </row>
    <row r="867" spans="1:13" ht="15.6" x14ac:dyDescent="0.3">
      <c r="A867" s="22" t="s">
        <v>872</v>
      </c>
      <c r="B867" s="18">
        <v>2365</v>
      </c>
      <c r="C867" s="24">
        <v>346</v>
      </c>
      <c r="D8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1.3124094585073389E-4</v>
      </c>
      <c r="E867" s="18">
        <v>1984</v>
      </c>
      <c r="F8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6.5272109573045198E-5</v>
      </c>
      <c r="G867" s="23">
        <v>902</v>
      </c>
      <c r="H867" s="23">
        <v>528</v>
      </c>
      <c r="I867" s="23">
        <v>535</v>
      </c>
      <c r="J867" s="19">
        <f>SUM(Table1[[#This Row],[Estimate; Total: - Speak Spanish: - Speak English "very well"]:[Estimate; Total: - Speak Spanish: - Speak English "not well"]])</f>
        <v>1965</v>
      </c>
      <c r="K8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3.7822493786112115E-5</v>
      </c>
      <c r="L867" s="24">
        <v>19</v>
      </c>
      <c r="M8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3.140671544738273E-4</v>
      </c>
    </row>
    <row r="868" spans="1:13" ht="15.6" x14ac:dyDescent="0.3">
      <c r="A868" s="22" t="s">
        <v>873</v>
      </c>
      <c r="B868" s="18">
        <v>601</v>
      </c>
      <c r="C868" s="24">
        <v>198</v>
      </c>
      <c r="D8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1.3346045658555388E-4</v>
      </c>
      <c r="E868" s="18">
        <v>395</v>
      </c>
      <c r="F8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1.9845220495686385E-4</v>
      </c>
      <c r="G868" s="23">
        <v>260</v>
      </c>
      <c r="H868" s="23">
        <v>116</v>
      </c>
      <c r="I868" s="23">
        <v>10</v>
      </c>
      <c r="J868" s="19">
        <f>SUM(Table1[[#This Row],[Estimate; Total: - Speak Spanish: - Speak English "very well"]:[Estimate; Total: - Speak Spanish: - Speak English "not well"]])</f>
        <v>386</v>
      </c>
      <c r="K8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1.9379109151561994E-4</v>
      </c>
      <c r="L868" s="24">
        <v>9</v>
      </c>
      <c r="M8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2.4069913245134458E-4</v>
      </c>
    </row>
    <row r="869" spans="1:13" ht="15.6" x14ac:dyDescent="0.3">
      <c r="A869" s="22" t="s">
        <v>874</v>
      </c>
      <c r="B869" s="18">
        <v>840</v>
      </c>
      <c r="C869" s="24">
        <v>161</v>
      </c>
      <c r="D8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1.5045466722277508E-4</v>
      </c>
      <c r="E869" s="18">
        <v>679</v>
      </c>
      <c r="F8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1.5364584575872721E-4</v>
      </c>
      <c r="G869" s="23">
        <v>488</v>
      </c>
      <c r="H869" s="23">
        <v>156</v>
      </c>
      <c r="I869" s="23">
        <v>35</v>
      </c>
      <c r="J869" s="19">
        <f>SUM(Table1[[#This Row],[Estimate; Total: - Speak Spanish: - Speak English "very well"]:[Estimate; Total: - Speak Spanish: - Speak English "not well"]])</f>
        <v>679</v>
      </c>
      <c r="K8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1.4324959635591969E-4</v>
      </c>
      <c r="L869" s="24">
        <v>0</v>
      </c>
      <c r="M8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2.4787431718973713E-4</v>
      </c>
    </row>
    <row r="870" spans="1:13" ht="15.6" x14ac:dyDescent="0.3">
      <c r="A870" s="22" t="s">
        <v>875</v>
      </c>
      <c r="B870" s="18">
        <v>718</v>
      </c>
      <c r="C870" s="24">
        <v>231</v>
      </c>
      <c r="D8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8.215497535465422E-5</v>
      </c>
      <c r="E870" s="18">
        <v>487</v>
      </c>
      <c r="F8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1.5434739312445483E-4</v>
      </c>
      <c r="G870" s="23">
        <v>266</v>
      </c>
      <c r="H870" s="23">
        <v>40</v>
      </c>
      <c r="I870" s="23">
        <v>160</v>
      </c>
      <c r="J870" s="19">
        <f>SUM(Table1[[#This Row],[Estimate; Total: - Speak Spanish: - Speak English "very well"]:[Estimate; Total: - Speak Spanish: - Speak English "not well"]])</f>
        <v>466</v>
      </c>
      <c r="K8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1.501266945653133E-4</v>
      </c>
      <c r="L870" s="24">
        <v>21</v>
      </c>
      <c r="M8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1.926025328570174E-4</v>
      </c>
    </row>
    <row r="871" spans="1:13" ht="15.6" x14ac:dyDescent="0.3">
      <c r="A871" s="22" t="s">
        <v>876</v>
      </c>
      <c r="B871" s="18">
        <v>194</v>
      </c>
      <c r="C871" s="24">
        <v>30</v>
      </c>
      <c r="D8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3.1089079384021516E-4</v>
      </c>
      <c r="E871" s="18">
        <v>164</v>
      </c>
      <c r="F8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3.0628436412683164E-4</v>
      </c>
      <c r="G871" s="23">
        <v>140</v>
      </c>
      <c r="H871" s="23">
        <v>0</v>
      </c>
      <c r="I871" s="23">
        <v>4</v>
      </c>
      <c r="J871" s="19">
        <f>SUM(Table1[[#This Row],[Estimate; Total: - Speak Spanish: - Speak English "very well"]:[Estimate; Total: - Speak Spanish: - Speak English "not well"]])</f>
        <v>144</v>
      </c>
      <c r="K8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3.0685507033392432E-4</v>
      </c>
      <c r="L871" s="24">
        <v>20</v>
      </c>
      <c r="M8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3.0111165506157894E-4</v>
      </c>
    </row>
    <row r="872" spans="1:13" ht="15.6" x14ac:dyDescent="0.3">
      <c r="A872" s="22" t="s">
        <v>877</v>
      </c>
      <c r="B872" s="18">
        <v>16</v>
      </c>
      <c r="C872" s="24">
        <v>8</v>
      </c>
      <c r="D8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3.2471652485385202E-4</v>
      </c>
      <c r="E872" s="18">
        <v>8</v>
      </c>
      <c r="F8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3.284470498990628E-4</v>
      </c>
      <c r="G872" s="23">
        <v>8</v>
      </c>
      <c r="H872" s="23">
        <v>0</v>
      </c>
      <c r="I872" s="23">
        <v>0</v>
      </c>
      <c r="J872" s="19">
        <f>SUM(Table1[[#This Row],[Estimate; Total: - Speak Spanish: - Speak English "very well"]:[Estimate; Total: - Speak Spanish: - Speak English "not well"]])</f>
        <v>8</v>
      </c>
      <c r="K8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3.2832456095175435E-4</v>
      </c>
      <c r="L872" s="24">
        <v>0</v>
      </c>
      <c r="M8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3.2955725280252096E-4</v>
      </c>
    </row>
    <row r="873" spans="1:13" ht="15.6" x14ac:dyDescent="0.3">
      <c r="A873" s="22" t="s">
        <v>878</v>
      </c>
      <c r="B873" s="18">
        <v>107</v>
      </c>
      <c r="C873" s="24">
        <v>82</v>
      </c>
      <c r="D8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3.8422680975253325E-4</v>
      </c>
      <c r="E873" s="18">
        <v>25</v>
      </c>
      <c r="F8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4.3037488715308295E-4</v>
      </c>
      <c r="G873" s="23">
        <v>16</v>
      </c>
      <c r="H873" s="23">
        <v>0</v>
      </c>
      <c r="I873" s="23">
        <v>9</v>
      </c>
      <c r="J873" s="19">
        <f>SUM(Table1[[#This Row],[Estimate; Total: - Speak Spanish: - Speak English "very well"]:[Estimate; Total: - Speak Spanish: - Speak English "not well"]])</f>
        <v>25</v>
      </c>
      <c r="K8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4.2999210919274396E-4</v>
      </c>
      <c r="L873" s="24">
        <v>0</v>
      </c>
      <c r="M8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4.3384427122638967E-4</v>
      </c>
    </row>
    <row r="874" spans="1:13" ht="15.6" x14ac:dyDescent="0.3">
      <c r="A874" s="22" t="s">
        <v>879</v>
      </c>
      <c r="B874" s="18">
        <v>382</v>
      </c>
      <c r="C874" s="24">
        <v>217</v>
      </c>
      <c r="D8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5.848336961799069E-4</v>
      </c>
      <c r="E874" s="18">
        <v>165</v>
      </c>
      <c r="F8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6.9324050690372713E-4</v>
      </c>
      <c r="G874" s="23">
        <v>96</v>
      </c>
      <c r="H874" s="23">
        <v>69</v>
      </c>
      <c r="I874" s="23">
        <v>0</v>
      </c>
      <c r="J874" s="19">
        <f>SUM(Table1[[#This Row],[Estimate; Total: - Speak Spanish: - Speak English "very well"]:[Estimate; Total: - Speak Spanish: - Speak English "not well"]])</f>
        <v>165</v>
      </c>
      <c r="K8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6.9071417236548965E-4</v>
      </c>
      <c r="L874" s="24">
        <v>0</v>
      </c>
      <c r="M8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7.1613844178755137E-4</v>
      </c>
    </row>
    <row r="875" spans="1:13" ht="15.6" x14ac:dyDescent="0.3">
      <c r="A875" s="22" t="s">
        <v>880</v>
      </c>
      <c r="B875" s="18">
        <v>289</v>
      </c>
      <c r="C875" s="24">
        <v>28</v>
      </c>
      <c r="D8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4.6108243071862334E-4</v>
      </c>
      <c r="E875" s="18">
        <v>251</v>
      </c>
      <c r="F8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4.4319236244296531E-4</v>
      </c>
      <c r="G875" s="23">
        <v>144</v>
      </c>
      <c r="H875" s="23">
        <v>86</v>
      </c>
      <c r="I875" s="23">
        <v>21</v>
      </c>
      <c r="J875" s="19">
        <f>SUM(Table1[[#This Row],[Estimate; Total: - Speak Spanish: - Speak English "very well"]:[Estimate; Total: - Speak Spanish: - Speak English "not well"]])</f>
        <v>251</v>
      </c>
      <c r="K8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4.3934927172116164E-4</v>
      </c>
      <c r="L875" s="24">
        <v>0</v>
      </c>
      <c r="M8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4.7802497853896455E-4</v>
      </c>
    </row>
    <row r="876" spans="1:13" ht="15.6" x14ac:dyDescent="0.3">
      <c r="A876" s="22" t="s">
        <v>881</v>
      </c>
      <c r="B876" s="18">
        <v>174</v>
      </c>
      <c r="C876" s="24">
        <v>93</v>
      </c>
      <c r="D8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5.476151590610471E-4</v>
      </c>
      <c r="E876" s="18">
        <v>81</v>
      </c>
      <c r="F8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5.9264781706680958E-4</v>
      </c>
      <c r="G876" s="23">
        <v>60</v>
      </c>
      <c r="H876" s="23">
        <v>21</v>
      </c>
      <c r="I876" s="23">
        <v>0</v>
      </c>
      <c r="J876" s="19">
        <f>SUM(Table1[[#This Row],[Estimate; Total: - Speak Spanish: - Speak English "very well"]:[Estimate; Total: - Speak Spanish: - Speak English "not well"]])</f>
        <v>81</v>
      </c>
      <c r="K8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5.9140761647531119E-4</v>
      </c>
      <c r="L876" s="24">
        <v>0</v>
      </c>
      <c r="M8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6.0388862146432327E-4</v>
      </c>
    </row>
    <row r="877" spans="1:13" ht="15.6" x14ac:dyDescent="0.3">
      <c r="A877" s="22" t="s">
        <v>882</v>
      </c>
      <c r="B877" s="18">
        <v>97</v>
      </c>
      <c r="C877" s="24">
        <v>88</v>
      </c>
      <c r="D8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4.7229691792236435E-4</v>
      </c>
      <c r="E877" s="18">
        <v>9</v>
      </c>
      <c r="F8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5.2429594709133204E-4</v>
      </c>
      <c r="G877" s="23">
        <v>9</v>
      </c>
      <c r="H877" s="23">
        <v>0</v>
      </c>
      <c r="I877" s="23">
        <v>0</v>
      </c>
      <c r="J877" s="19">
        <f>SUM(Table1[[#This Row],[Estimate; Total: - Speak Spanish: - Speak English "very well"]:[Estimate; Total: - Speak Spanish: - Speak English "not well"]])</f>
        <v>9</v>
      </c>
      <c r="K8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5.2415814702561005E-4</v>
      </c>
      <c r="L877" s="24">
        <v>0</v>
      </c>
      <c r="M8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5.2554492535772249E-4</v>
      </c>
    </row>
    <row r="878" spans="1:13" ht="15.6" x14ac:dyDescent="0.3">
      <c r="A878" s="22" t="s">
        <v>883</v>
      </c>
      <c r="B878" s="18">
        <v>1696</v>
      </c>
      <c r="C878" s="24">
        <v>151</v>
      </c>
      <c r="D8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1.1483856460132874E-5</v>
      </c>
      <c r="E878" s="18">
        <v>1492</v>
      </c>
      <c r="F8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1.2716795792395069E-4</v>
      </c>
      <c r="G878" s="23">
        <v>1090</v>
      </c>
      <c r="H878" s="23">
        <v>208</v>
      </c>
      <c r="I878" s="23">
        <v>153</v>
      </c>
      <c r="J878" s="19">
        <f>SUM(Table1[[#This Row],[Estimate; Total: - Speak Spanish: - Speak English "very well"]:[Estimate; Total: - Speak Spanish: - Speak English "not well"]])</f>
        <v>1451</v>
      </c>
      <c r="K8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1.4369460086180387E-4</v>
      </c>
      <c r="L878" s="24">
        <v>41</v>
      </c>
      <c r="M8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2.262455296939642E-5</v>
      </c>
    </row>
    <row r="879" spans="1:13" ht="15.6" x14ac:dyDescent="0.3">
      <c r="A879" s="22" t="s">
        <v>884</v>
      </c>
      <c r="B879" s="18">
        <v>1020</v>
      </c>
      <c r="C879" s="24">
        <v>94</v>
      </c>
      <c r="D8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1.0340494289992359E-4</v>
      </c>
      <c r="E879" s="18">
        <v>926</v>
      </c>
      <c r="F8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3.1777510221503316E-5</v>
      </c>
      <c r="G879" s="23">
        <v>556</v>
      </c>
      <c r="H879" s="23">
        <v>101</v>
      </c>
      <c r="I879" s="23">
        <v>141</v>
      </c>
      <c r="J879" s="19">
        <f>SUM(Table1[[#This Row],[Estimate; Total: - Speak Spanish: - Speak English "very well"]:[Estimate; Total: - Speak Spanish: - Speak English "not well"]])</f>
        <v>798</v>
      </c>
      <c r="K8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3.7322484182812394E-5</v>
      </c>
      <c r="L879" s="24">
        <v>128</v>
      </c>
      <c r="M8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1.8480462654542524E-5</v>
      </c>
    </row>
    <row r="880" spans="1:13" ht="15.6" x14ac:dyDescent="0.3">
      <c r="A880" s="22" t="s">
        <v>885</v>
      </c>
      <c r="B880" s="18">
        <v>1434</v>
      </c>
      <c r="C880" s="24">
        <v>412</v>
      </c>
      <c r="D8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6.0467345598887211E-6</v>
      </c>
      <c r="E880" s="18">
        <v>1022</v>
      </c>
      <c r="F8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1.0142233387978289E-4</v>
      </c>
      <c r="G880" s="23">
        <v>746</v>
      </c>
      <c r="H880" s="23">
        <v>214</v>
      </c>
      <c r="I880" s="23">
        <v>62</v>
      </c>
      <c r="J880" s="19">
        <f>SUM(Table1[[#This Row],[Estimate; Total: - Speak Spanish: - Speak English "very well"]:[Estimate; Total: - Speak Spanish: - Speak English "not well"]])</f>
        <v>1022</v>
      </c>
      <c r="K8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8.5774370861124141E-5</v>
      </c>
      <c r="L880" s="24">
        <v>0</v>
      </c>
      <c r="M8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2.4325075479656068E-4</v>
      </c>
    </row>
    <row r="881" spans="1:13" ht="15.6" x14ac:dyDescent="0.3">
      <c r="A881" s="22" t="s">
        <v>886</v>
      </c>
      <c r="B881" s="18">
        <v>574</v>
      </c>
      <c r="C881" s="24">
        <v>96</v>
      </c>
      <c r="D8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2.3473688285048105E-4</v>
      </c>
      <c r="E881" s="18">
        <v>478</v>
      </c>
      <c r="F8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2.2649099475288405E-4</v>
      </c>
      <c r="G881" s="23">
        <v>361</v>
      </c>
      <c r="H881" s="23">
        <v>60</v>
      </c>
      <c r="I881" s="23">
        <v>57</v>
      </c>
      <c r="J881" s="19">
        <f>SUM(Table1[[#This Row],[Estimate; Total: - Speak Spanish: - Speak English "very well"]:[Estimate; Total: - Speak Spanish: - Speak English "not well"]])</f>
        <v>478</v>
      </c>
      <c r="K8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2.1917228015120216E-4</v>
      </c>
      <c r="L881" s="24">
        <v>0</v>
      </c>
      <c r="M8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2.928256182345081E-4</v>
      </c>
    </row>
    <row r="882" spans="1:13" ht="15.6" x14ac:dyDescent="0.3">
      <c r="A882" s="22" t="s">
        <v>887</v>
      </c>
      <c r="B882" s="18">
        <v>1034</v>
      </c>
      <c r="C882" s="24">
        <v>134</v>
      </c>
      <c r="D8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1.8605696735443455E-4</v>
      </c>
      <c r="E882" s="18">
        <v>880</v>
      </c>
      <c r="F8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1.4501684111424321E-4</v>
      </c>
      <c r="G882" s="23">
        <v>793</v>
      </c>
      <c r="H882" s="23">
        <v>62</v>
      </c>
      <c r="I882" s="23">
        <v>25</v>
      </c>
      <c r="J882" s="19">
        <f>SUM(Table1[[#This Row],[Estimate; Total: - Speak Spanish: - Speak English "very well"]:[Estimate; Total: - Speak Spanish: - Speak English "not well"]])</f>
        <v>880</v>
      </c>
      <c r="K8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1.3154305691031004E-4</v>
      </c>
      <c r="L882" s="24">
        <v>0</v>
      </c>
      <c r="M8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2.6713916049463896E-4</v>
      </c>
    </row>
    <row r="883" spans="1:13" ht="15.6" x14ac:dyDescent="0.3">
      <c r="A883" s="22" t="s">
        <v>888</v>
      </c>
      <c r="B883" s="18">
        <v>797</v>
      </c>
      <c r="C883" s="24">
        <v>192</v>
      </c>
      <c r="D8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1.6637356437050632E-4</v>
      </c>
      <c r="E883" s="18">
        <v>593</v>
      </c>
      <c r="F8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2.0025724491972558E-4</v>
      </c>
      <c r="G883" s="23">
        <v>442</v>
      </c>
      <c r="H883" s="23">
        <v>101</v>
      </c>
      <c r="I883" s="23">
        <v>42</v>
      </c>
      <c r="J883" s="19">
        <f>SUM(Table1[[#This Row],[Estimate; Total: - Speak Spanish: - Speak English "very well"]:[Estimate; Total: - Speak Spanish: - Speak English "not well"]])</f>
        <v>585</v>
      </c>
      <c r="K8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1.9241044355125086E-4</v>
      </c>
      <c r="L883" s="24">
        <v>8</v>
      </c>
      <c r="M8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2.7137828770410258E-4</v>
      </c>
    </row>
    <row r="884" spans="1:13" ht="15.6" x14ac:dyDescent="0.3">
      <c r="A884" s="22" t="s">
        <v>889</v>
      </c>
      <c r="B884" s="18">
        <v>1374</v>
      </c>
      <c r="C884" s="24">
        <v>201</v>
      </c>
      <c r="D8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3.5834696235091155E-5</v>
      </c>
      <c r="E884" s="18">
        <v>1154</v>
      </c>
      <c r="F8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2.6887828784393885E-6</v>
      </c>
      <c r="G884" s="23">
        <v>858</v>
      </c>
      <c r="H884" s="23">
        <v>73</v>
      </c>
      <c r="I884" s="23">
        <v>0</v>
      </c>
      <c r="J884" s="19">
        <f>SUM(Table1[[#This Row],[Estimate; Total: - Speak Spanish: - Speak English "very well"]:[Estimate; Total: - Speak Spanish: - Speak English "not well"]])</f>
        <v>931</v>
      </c>
      <c r="K8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1.4003471812431634E-5</v>
      </c>
      <c r="L884" s="24">
        <v>223</v>
      </c>
      <c r="M8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1.5398234879011535E-4</v>
      </c>
    </row>
    <row r="885" spans="1:13" ht="15.6" x14ac:dyDescent="0.3">
      <c r="A885" s="22" t="s">
        <v>890</v>
      </c>
      <c r="B885" s="18">
        <v>444</v>
      </c>
      <c r="C885" s="24">
        <v>91</v>
      </c>
      <c r="D8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1.3116353819794224E-4</v>
      </c>
      <c r="E885" s="18">
        <v>353</v>
      </c>
      <c r="F8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1.3723911549896065E-4</v>
      </c>
      <c r="G885" s="23">
        <v>267</v>
      </c>
      <c r="H885" s="23">
        <v>34</v>
      </c>
      <c r="I885" s="23">
        <v>52</v>
      </c>
      <c r="J885" s="19">
        <f>SUM(Table1[[#This Row],[Estimate; Total: - Speak Spanish: - Speak English "very well"]:[Estimate; Total: - Speak Spanish: - Speak English "not well"]])</f>
        <v>353</v>
      </c>
      <c r="K8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1.3183429069897384E-4</v>
      </c>
      <c r="L885" s="24">
        <v>0</v>
      </c>
      <c r="M8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1.8622681861405122E-4</v>
      </c>
    </row>
    <row r="886" spans="1:13" ht="15.6" x14ac:dyDescent="0.3">
      <c r="A886" s="22" t="s">
        <v>891</v>
      </c>
      <c r="B886" s="18">
        <v>916</v>
      </c>
      <c r="C886" s="24">
        <v>325</v>
      </c>
      <c r="D8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5.5122190767995996E-5</v>
      </c>
      <c r="E886" s="18">
        <v>552</v>
      </c>
      <c r="F8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6.4928381808067041E-5</v>
      </c>
      <c r="G886" s="23">
        <v>476</v>
      </c>
      <c r="H886" s="23">
        <v>26</v>
      </c>
      <c r="I886" s="23">
        <v>50</v>
      </c>
      <c r="J886" s="19">
        <f>SUM(Table1[[#This Row],[Estimate; Total: - Speak Spanish: - Speak English "very well"]:[Estimate; Total: - Speak Spanish: - Speak English "not well"]])</f>
        <v>552</v>
      </c>
      <c r="K8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5.6476644443781697E-5</v>
      </c>
      <c r="L886" s="24">
        <v>0</v>
      </c>
      <c r="M8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1.4153238214667892E-4</v>
      </c>
    </row>
    <row r="887" spans="1:13" ht="15.6" x14ac:dyDescent="0.3">
      <c r="A887" s="22" t="s">
        <v>892</v>
      </c>
      <c r="B887" s="18">
        <v>965</v>
      </c>
      <c r="C887" s="24">
        <v>66</v>
      </c>
      <c r="D8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3.7490028692236792E-4</v>
      </c>
      <c r="E887" s="18">
        <v>819</v>
      </c>
      <c r="F8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3.0117927025735908E-4</v>
      </c>
      <c r="G887" s="23">
        <v>388</v>
      </c>
      <c r="H887" s="23">
        <v>98</v>
      </c>
      <c r="I887" s="23">
        <v>206</v>
      </c>
      <c r="J887" s="19">
        <f>SUM(Table1[[#This Row],[Estimate; Total: - Speak Spanish: - Speak English "very well"]:[Estimate; Total: - Speak Spanish: - Speak English "not well"]])</f>
        <v>692</v>
      </c>
      <c r="K8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3.0820844740757331E-4</v>
      </c>
      <c r="L887" s="24">
        <v>127</v>
      </c>
      <c r="M8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2.3746892697686783E-4</v>
      </c>
    </row>
    <row r="888" spans="1:13" ht="15.6" x14ac:dyDescent="0.3">
      <c r="A888" s="22" t="s">
        <v>893</v>
      </c>
      <c r="B888" s="18">
        <v>2177</v>
      </c>
      <c r="C888" s="24">
        <v>243</v>
      </c>
      <c r="D8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9.1688514082774214E-7</v>
      </c>
      <c r="E888" s="18">
        <v>1926</v>
      </c>
      <c r="F8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1.1932735242590177E-4</v>
      </c>
      <c r="G888" s="23">
        <v>1366</v>
      </c>
      <c r="H888" s="23">
        <v>241</v>
      </c>
      <c r="I888" s="23">
        <v>290</v>
      </c>
      <c r="J888" s="19">
        <f>SUM(Table1[[#This Row],[Estimate; Total: - Speak Spanish: - Speak English "very well"]:[Estimate; Total: - Speak Spanish: - Speak English "not well"]])</f>
        <v>1897</v>
      </c>
      <c r="K8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1.4434805853139008E-4</v>
      </c>
      <c r="L888" s="24">
        <v>29</v>
      </c>
      <c r="M8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1.0745278713173643E-4</v>
      </c>
    </row>
    <row r="889" spans="1:13" ht="15.6" x14ac:dyDescent="0.3">
      <c r="A889" s="22" t="s">
        <v>894</v>
      </c>
      <c r="B889" s="18">
        <v>840</v>
      </c>
      <c r="C889" s="24">
        <v>154</v>
      </c>
      <c r="D8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1.2901057453782797E-5</v>
      </c>
      <c r="E889" s="18">
        <v>686</v>
      </c>
      <c r="F8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1.088517149412374E-5</v>
      </c>
      <c r="G889" s="23">
        <v>364</v>
      </c>
      <c r="H889" s="23">
        <v>36</v>
      </c>
      <c r="I889" s="23">
        <v>144</v>
      </c>
      <c r="J889" s="19">
        <f>SUM(Table1[[#This Row],[Estimate; Total: - Speak Spanish: - Speak English "very well"]:[Estimate; Total: - Speak Spanish: - Speak English "not well"]])</f>
        <v>544</v>
      </c>
      <c r="K8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2.2262024613528919E-5</v>
      </c>
      <c r="L889" s="24">
        <v>142</v>
      </c>
      <c r="M8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9.2231196495967682E-5</v>
      </c>
    </row>
    <row r="890" spans="1:13" ht="15.6" x14ac:dyDescent="0.3">
      <c r="A890" s="22" t="s">
        <v>895</v>
      </c>
      <c r="B890" s="18">
        <v>435</v>
      </c>
      <c r="C890" s="24">
        <v>91</v>
      </c>
      <c r="D8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1.856188286064648E-4</v>
      </c>
      <c r="E890" s="18">
        <v>340</v>
      </c>
      <c r="F8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1.9349848562560267E-4</v>
      </c>
      <c r="G890" s="23">
        <v>267</v>
      </c>
      <c r="H890" s="23">
        <v>73</v>
      </c>
      <c r="I890" s="23">
        <v>0</v>
      </c>
      <c r="J890" s="19">
        <f>SUM(Table1[[#This Row],[Estimate; Total: - Speak Spanish: - Speak English "very well"]:[Estimate; Total: - Speak Spanish: - Speak English "not well"]])</f>
        <v>340</v>
      </c>
      <c r="K8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1.8829270536499214E-4</v>
      </c>
      <c r="L890" s="24">
        <v>0</v>
      </c>
      <c r="M8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2.4068210902257378E-4</v>
      </c>
    </row>
    <row r="891" spans="1:13" ht="15.6" x14ac:dyDescent="0.3">
      <c r="A891" s="22" t="s">
        <v>896</v>
      </c>
      <c r="B891" s="18">
        <v>914</v>
      </c>
      <c r="C891" s="24">
        <v>166</v>
      </c>
      <c r="D8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2.3363621371289112E-5</v>
      </c>
      <c r="E891" s="18">
        <v>748</v>
      </c>
      <c r="F8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2.0004754832832829E-5</v>
      </c>
      <c r="G891" s="23">
        <v>530</v>
      </c>
      <c r="H891" s="23">
        <v>103</v>
      </c>
      <c r="I891" s="23">
        <v>73</v>
      </c>
      <c r="J891" s="19">
        <f>SUM(Table1[[#This Row],[Estimate; Total: - Speak Spanish: - Speak English "very well"]:[Estimate; Total: - Speak Spanish: - Speak English "not well"]])</f>
        <v>706</v>
      </c>
      <c r="K8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1.5023670476014438E-5</v>
      </c>
      <c r="L891" s="24">
        <v>42</v>
      </c>
      <c r="M8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6.51518022752654E-5</v>
      </c>
    </row>
    <row r="892" spans="1:13" ht="15.6" x14ac:dyDescent="0.3">
      <c r="A892" s="22" t="s">
        <v>897</v>
      </c>
      <c r="B892" s="18">
        <v>821</v>
      </c>
      <c r="C892" s="24">
        <v>246</v>
      </c>
      <c r="D8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2.6136034568414074E-4</v>
      </c>
      <c r="E892" s="18">
        <v>575</v>
      </c>
      <c r="F8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3.30416896419656E-4</v>
      </c>
      <c r="G892" s="23">
        <v>424</v>
      </c>
      <c r="H892" s="23">
        <v>133</v>
      </c>
      <c r="I892" s="23">
        <v>18</v>
      </c>
      <c r="J892" s="19">
        <f>SUM(Table1[[#This Row],[Estimate; Total: - Speak Spanish: - Speak English "very well"]:[Estimate; Total: - Speak Spanish: - Speak English "not well"]])</f>
        <v>575</v>
      </c>
      <c r="K8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3.2161300333185877E-4</v>
      </c>
      <c r="L892" s="24">
        <v>0</v>
      </c>
      <c r="M8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4.1021273010571007E-4</v>
      </c>
    </row>
    <row r="893" spans="1:13" ht="15.6" x14ac:dyDescent="0.3">
      <c r="A893" s="22" t="s">
        <v>898</v>
      </c>
      <c r="B893" s="18">
        <v>422</v>
      </c>
      <c r="C893" s="24">
        <v>254</v>
      </c>
      <c r="D8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4.0858344755549713E-4</v>
      </c>
      <c r="E893" s="18">
        <v>168</v>
      </c>
      <c r="F8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5.3896229895311436E-4</v>
      </c>
      <c r="G893" s="23">
        <v>139</v>
      </c>
      <c r="H893" s="23">
        <v>29</v>
      </c>
      <c r="I893" s="23">
        <v>0</v>
      </c>
      <c r="J893" s="19">
        <f>SUM(Table1[[#This Row],[Estimate; Total: - Speak Spanish: - Speak English "very well"]:[Estimate; Total: - Speak Spanish: - Speak English "not well"]])</f>
        <v>168</v>
      </c>
      <c r="K8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5.3639003105963618E-4</v>
      </c>
      <c r="L893" s="24">
        <v>0</v>
      </c>
      <c r="M8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5.6227655992573534E-4</v>
      </c>
    </row>
    <row r="894" spans="1:13" ht="15.6" x14ac:dyDescent="0.3">
      <c r="A894" s="22" t="s">
        <v>899</v>
      </c>
      <c r="B894" s="18">
        <v>454</v>
      </c>
      <c r="C894" s="24">
        <v>205</v>
      </c>
      <c r="D8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2.0422927623088642E-4</v>
      </c>
      <c r="E894" s="18">
        <v>249</v>
      </c>
      <c r="F8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2.9371786454539278E-4</v>
      </c>
      <c r="G894" s="23">
        <v>161</v>
      </c>
      <c r="H894" s="23">
        <v>51</v>
      </c>
      <c r="I894" s="23">
        <v>30</v>
      </c>
      <c r="J894" s="19">
        <f>SUM(Table1[[#This Row],[Estimate; Total: - Speak Spanish: - Speak English "very well"]:[Estimate; Total: - Speak Spanish: - Speak English "not well"]])</f>
        <v>242</v>
      </c>
      <c r="K8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2.9098400142983703E-4</v>
      </c>
      <c r="L894" s="24">
        <v>7</v>
      </c>
      <c r="M8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3.1849677591037689E-4</v>
      </c>
    </row>
    <row r="895" spans="1:13" ht="15.6" x14ac:dyDescent="0.3">
      <c r="A895" s="22" t="s">
        <v>900</v>
      </c>
      <c r="B895" s="18">
        <v>318</v>
      </c>
      <c r="C895" s="24">
        <v>57</v>
      </c>
      <c r="D8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3.546596481247513E-4</v>
      </c>
      <c r="E895" s="18">
        <v>261</v>
      </c>
      <c r="F8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3.5292946503369545E-4</v>
      </c>
      <c r="G895" s="23">
        <v>249</v>
      </c>
      <c r="H895" s="23">
        <v>12</v>
      </c>
      <c r="I895" s="23">
        <v>0</v>
      </c>
      <c r="J895" s="19">
        <f>SUM(Table1[[#This Row],[Estimate; Total: - Speak Spanish: - Speak English "very well"]:[Estimate; Total: - Speak Spanish: - Speak English "not well"]])</f>
        <v>261</v>
      </c>
      <c r="K8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3.4893326312775618E-4</v>
      </c>
      <c r="L895" s="24">
        <v>0</v>
      </c>
      <c r="M8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3.8914983475901737E-4</v>
      </c>
    </row>
    <row r="896" spans="1:13" ht="15.6" x14ac:dyDescent="0.3">
      <c r="A896" s="22" t="s">
        <v>901</v>
      </c>
      <c r="B896" s="18">
        <v>738</v>
      </c>
      <c r="C896" s="24">
        <v>97</v>
      </c>
      <c r="D8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5.7190871113617662E-4</v>
      </c>
      <c r="E896" s="18">
        <v>641</v>
      </c>
      <c r="F8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5.4164752987420346E-4</v>
      </c>
      <c r="G896" s="23">
        <v>462</v>
      </c>
      <c r="H896" s="23">
        <v>145</v>
      </c>
      <c r="I896" s="23">
        <v>32</v>
      </c>
      <c r="J896" s="19">
        <f>SUM(Table1[[#This Row],[Estimate; Total: - Speak Spanish: - Speak English "very well"]:[Estimate; Total: - Speak Spanish: - Speak English "not well"]])</f>
        <v>639</v>
      </c>
      <c r="K8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5.3214127593380291E-4</v>
      </c>
      <c r="L896" s="24">
        <v>2</v>
      </c>
      <c r="M8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6.2780935065517276E-4</v>
      </c>
    </row>
    <row r="897" spans="1:13" ht="15.6" x14ac:dyDescent="0.3">
      <c r="A897" s="22" t="s">
        <v>902</v>
      </c>
      <c r="B897" s="18">
        <v>536</v>
      </c>
      <c r="C897" s="24">
        <v>139</v>
      </c>
      <c r="D8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2.1847882406753587E-4</v>
      </c>
      <c r="E897" s="18">
        <v>397</v>
      </c>
      <c r="F8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2.47492653091548E-4</v>
      </c>
      <c r="G897" s="23">
        <v>352</v>
      </c>
      <c r="H897" s="23">
        <v>30</v>
      </c>
      <c r="I897" s="23">
        <v>15</v>
      </c>
      <c r="J897" s="19">
        <f>SUM(Table1[[#This Row],[Estimate; Total: - Speak Spanish: - Speak English "very well"]:[Estimate; Total: - Speak Spanish: - Speak English "not well"]])</f>
        <v>397</v>
      </c>
      <c r="K8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2.4141413908136452E-4</v>
      </c>
      <c r="L897" s="24">
        <v>0</v>
      </c>
      <c r="M8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3.0258647217565836E-4</v>
      </c>
    </row>
    <row r="898" spans="1:13" ht="15.6" x14ac:dyDescent="0.3">
      <c r="A898" s="22" t="s">
        <v>903</v>
      </c>
      <c r="B898" s="18">
        <v>1133</v>
      </c>
      <c r="C898" s="24">
        <v>217</v>
      </c>
      <c r="D8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1.1759702989168742E-4</v>
      </c>
      <c r="E898" s="18">
        <v>908</v>
      </c>
      <c r="F8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1.2289374595683263E-4</v>
      </c>
      <c r="G898" s="23">
        <v>666</v>
      </c>
      <c r="H898" s="23">
        <v>87</v>
      </c>
      <c r="I898" s="23">
        <v>136</v>
      </c>
      <c r="J898" s="19">
        <f>SUM(Table1[[#This Row],[Estimate; Total: - Speak Spanish: - Speak English "very well"]:[Estimate; Total: - Speak Spanish: - Speak English "not well"]])</f>
        <v>889</v>
      </c>
      <c r="K8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1.1191889358289054E-4</v>
      </c>
      <c r="L898" s="24">
        <v>19</v>
      </c>
      <c r="M8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2.2236650034249445E-4</v>
      </c>
    </row>
    <row r="899" spans="1:13" ht="15.6" x14ac:dyDescent="0.3">
      <c r="A899" s="22" t="s">
        <v>904</v>
      </c>
      <c r="B899" s="18">
        <v>1288</v>
      </c>
      <c r="C899" s="24">
        <v>334</v>
      </c>
      <c r="D8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2.1915751507692633E-4</v>
      </c>
      <c r="E899" s="18">
        <v>927</v>
      </c>
      <c r="F8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2.9261314549564141E-4</v>
      </c>
      <c r="G899" s="23">
        <v>788</v>
      </c>
      <c r="H899" s="23">
        <v>121</v>
      </c>
      <c r="I899" s="23">
        <v>18</v>
      </c>
      <c r="J899" s="19">
        <f>SUM(Table1[[#This Row],[Estimate; Total: - Speak Spanish: - Speak English "very well"]:[Estimate; Total: - Speak Spanish: - Speak English "not well"]])</f>
        <v>927</v>
      </c>
      <c r="K8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2.7841973872627093E-4</v>
      </c>
      <c r="L899" s="24">
        <v>0</v>
      </c>
      <c r="M8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4.2125790693385378E-4</v>
      </c>
    </row>
    <row r="900" spans="1:13" ht="15.6" x14ac:dyDescent="0.3">
      <c r="A900" s="22" t="s">
        <v>905</v>
      </c>
      <c r="B900" s="18">
        <v>1085</v>
      </c>
      <c r="C900" s="24">
        <v>116</v>
      </c>
      <c r="D9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2.3085472945556687E-4</v>
      </c>
      <c r="E900" s="18">
        <v>969</v>
      </c>
      <c r="F9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1.6657195802989862E-4</v>
      </c>
      <c r="G900" s="23">
        <v>504</v>
      </c>
      <c r="H900" s="23">
        <v>206</v>
      </c>
      <c r="I900" s="23">
        <v>201</v>
      </c>
      <c r="J900" s="19">
        <f>SUM(Table1[[#This Row],[Estimate; Total: - Speak Spanish: - Speak English "very well"]:[Estimate; Total: - Speak Spanish: - Speak English "not well"]])</f>
        <v>911</v>
      </c>
      <c r="K9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1.6067250020521665E-4</v>
      </c>
      <c r="L900" s="24">
        <v>58</v>
      </c>
      <c r="M9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2.2004286581144667E-4</v>
      </c>
    </row>
    <row r="901" spans="1:13" ht="15.6" x14ac:dyDescent="0.3">
      <c r="A901" s="22" t="s">
        <v>906</v>
      </c>
      <c r="B901" s="18">
        <v>805</v>
      </c>
      <c r="C901" s="24">
        <v>187</v>
      </c>
      <c r="D9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3.2685700528382221E-4</v>
      </c>
      <c r="E901" s="18">
        <v>563</v>
      </c>
      <c r="F9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3.6187849175309142E-4</v>
      </c>
      <c r="G901" s="23">
        <v>337</v>
      </c>
      <c r="H901" s="23">
        <v>87</v>
      </c>
      <c r="I901" s="23">
        <v>100</v>
      </c>
      <c r="J901" s="19">
        <f>SUM(Table1[[#This Row],[Estimate; Total: - Speak Spanish: - Speak English "very well"]:[Estimate; Total: - Speak Spanish: - Speak English "not well"]])</f>
        <v>524</v>
      </c>
      <c r="K9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3.5926770485874421E-4</v>
      </c>
      <c r="L901" s="24">
        <v>39</v>
      </c>
      <c r="M9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3.8554187734097611E-4</v>
      </c>
    </row>
    <row r="902" spans="1:13" ht="15.6" x14ac:dyDescent="0.3">
      <c r="A902" s="22" t="s">
        <v>907</v>
      </c>
      <c r="B902" s="18">
        <v>856</v>
      </c>
      <c r="C902" s="24">
        <v>349</v>
      </c>
      <c r="D9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2.7095805501666198E-4</v>
      </c>
      <c r="E902" s="18">
        <v>481</v>
      </c>
      <c r="F9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4.1538386220692279E-4</v>
      </c>
      <c r="G902" s="23">
        <v>357</v>
      </c>
      <c r="H902" s="23">
        <v>44</v>
      </c>
      <c r="I902" s="23">
        <v>51</v>
      </c>
      <c r="J902" s="19">
        <f>SUM(Table1[[#This Row],[Estimate; Total: - Speak Spanish: - Speak English "very well"]:[Estimate; Total: - Speak Spanish: - Speak English "not well"]])</f>
        <v>452</v>
      </c>
      <c r="K9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4.1248772220902924E-4</v>
      </c>
      <c r="L902" s="24">
        <v>29</v>
      </c>
      <c r="M9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4.4163360232743389E-4</v>
      </c>
    </row>
    <row r="903" spans="1:13" ht="15.6" x14ac:dyDescent="0.3">
      <c r="A903" s="22" t="s">
        <v>908</v>
      </c>
      <c r="B903" s="18">
        <v>986</v>
      </c>
      <c r="C903" s="24">
        <v>88</v>
      </c>
      <c r="D9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1.1011786379020956E-4</v>
      </c>
      <c r="E903" s="18">
        <v>883</v>
      </c>
      <c r="F9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4.0827225756375136E-5</v>
      </c>
      <c r="G903" s="23">
        <v>493</v>
      </c>
      <c r="H903" s="23">
        <v>137</v>
      </c>
      <c r="I903" s="23">
        <v>225</v>
      </c>
      <c r="J903" s="19">
        <f>SUM(Table1[[#This Row],[Estimate; Total: - Speak Spanish: - Speak English "very well"]:[Estimate; Total: - Speak Spanish: - Speak English "not well"]])</f>
        <v>855</v>
      </c>
      <c r="K9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3.1621929674884481E-5</v>
      </c>
      <c r="L903" s="24">
        <v>28</v>
      </c>
      <c r="M9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1.2426125520496515E-4</v>
      </c>
    </row>
    <row r="904" spans="1:13" ht="15.6" x14ac:dyDescent="0.3">
      <c r="A904" s="22" t="s">
        <v>909</v>
      </c>
      <c r="B904" s="18">
        <v>1181</v>
      </c>
      <c r="C904" s="24">
        <v>185</v>
      </c>
      <c r="D9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1.9013090920789221E-4</v>
      </c>
      <c r="E904" s="18">
        <v>996</v>
      </c>
      <c r="F9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1.6385248154032216E-4</v>
      </c>
      <c r="G904" s="23">
        <v>546</v>
      </c>
      <c r="H904" s="23">
        <v>259</v>
      </c>
      <c r="I904" s="23">
        <v>144</v>
      </c>
      <c r="J904" s="19">
        <f>SUM(Table1[[#This Row],[Estimate; Total: - Speak Spanish: - Speak English "very well"]:[Estimate; Total: - Speak Spanish: - Speak English "not well"]])</f>
        <v>949</v>
      </c>
      <c r="K9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1.5584467222366994E-4</v>
      </c>
      <c r="L904" s="24">
        <v>47</v>
      </c>
      <c r="M9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2.3643285184342101E-4</v>
      </c>
    </row>
    <row r="905" spans="1:13" ht="15.6" x14ac:dyDescent="0.3">
      <c r="A905" s="22" t="s">
        <v>910</v>
      </c>
      <c r="B905" s="18">
        <v>1120</v>
      </c>
      <c r="C905" s="24">
        <v>138</v>
      </c>
      <c r="D9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1.7130710366496292E-4</v>
      </c>
      <c r="E905" s="18">
        <v>927</v>
      </c>
      <c r="F9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1.2616489934128946E-4</v>
      </c>
      <c r="G905" s="23">
        <v>321</v>
      </c>
      <c r="H905" s="23">
        <v>226</v>
      </c>
      <c r="I905" s="23">
        <v>306</v>
      </c>
      <c r="J905" s="19">
        <f>SUM(Table1[[#This Row],[Estimate; Total: - Speak Spanish: - Speak English "very well"]:[Estimate; Total: - Speak Spanish: - Speak English "not well"]])</f>
        <v>853</v>
      </c>
      <c r="K9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1.2337389219151026E-4</v>
      </c>
      <c r="L905" s="24">
        <v>74</v>
      </c>
      <c r="M9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1.5146174701076648E-4</v>
      </c>
    </row>
    <row r="906" spans="1:13" ht="15.6" x14ac:dyDescent="0.3">
      <c r="A906" s="22" t="s">
        <v>911</v>
      </c>
      <c r="B906" s="18">
        <v>2160</v>
      </c>
      <c r="C906" s="24">
        <v>240</v>
      </c>
      <c r="D9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1.1523884302220538E-4</v>
      </c>
      <c r="E906" s="18">
        <v>1893</v>
      </c>
      <c r="F9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2.2410805485101304E-6</v>
      </c>
      <c r="G906" s="23">
        <v>1018</v>
      </c>
      <c r="H906" s="23">
        <v>405</v>
      </c>
      <c r="I906" s="23">
        <v>365</v>
      </c>
      <c r="J906" s="19">
        <f>SUM(Table1[[#This Row],[Estimate; Total: - Speak Spanish: - Speak English "very well"]:[Estimate; Total: - Speak Spanish: - Speak English "not well"]])</f>
        <v>1788</v>
      </c>
      <c r="K9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1.5045947164067978E-5</v>
      </c>
      <c r="L906" s="24">
        <v>105</v>
      </c>
      <c r="M9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1.1381837140501347E-4</v>
      </c>
    </row>
    <row r="907" spans="1:13" ht="15.6" x14ac:dyDescent="0.3">
      <c r="A907" s="22" t="s">
        <v>912</v>
      </c>
      <c r="B907" s="18">
        <v>359</v>
      </c>
      <c r="C907" s="24">
        <v>124</v>
      </c>
      <c r="D9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2.0315305411841445E-4</v>
      </c>
      <c r="E907" s="18">
        <v>235</v>
      </c>
      <c r="F9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2.4557212703369975E-4</v>
      </c>
      <c r="G907" s="23">
        <v>170</v>
      </c>
      <c r="H907" s="23">
        <v>38</v>
      </c>
      <c r="I907" s="23">
        <v>21</v>
      </c>
      <c r="J907" s="19">
        <f>SUM(Table1[[#This Row],[Estimate; Total: - Speak Spanish: - Speak English "very well"]:[Estimate; Total: - Speak Spanish: - Speak English "not well"]])</f>
        <v>229</v>
      </c>
      <c r="K9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2.4289853309458802E-4</v>
      </c>
      <c r="L907" s="24">
        <v>6</v>
      </c>
      <c r="M9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2.6980477674693935E-4</v>
      </c>
    </row>
    <row r="908" spans="1:13" ht="15.6" x14ac:dyDescent="0.3">
      <c r="A908" s="22" t="s">
        <v>913</v>
      </c>
      <c r="B908" s="18">
        <v>1117</v>
      </c>
      <c r="C908" s="24">
        <v>125</v>
      </c>
      <c r="D9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2.8757013824379766E-4</v>
      </c>
      <c r="E908" s="18">
        <v>992</v>
      </c>
      <c r="F9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2.2554135241293979E-4</v>
      </c>
      <c r="G908" s="23">
        <v>557</v>
      </c>
      <c r="H908" s="23">
        <v>169</v>
      </c>
      <c r="I908" s="23">
        <v>186</v>
      </c>
      <c r="J908" s="19">
        <f>SUM(Table1[[#This Row],[Estimate; Total: - Speak Spanish: - Speak English "very well"]:[Estimate; Total: - Speak Spanish: - Speak English "not well"]])</f>
        <v>912</v>
      </c>
      <c r="K9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2.2267964145435414E-4</v>
      </c>
      <c r="L908" s="24">
        <v>80</v>
      </c>
      <c r="M9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2.5147903809717085E-4</v>
      </c>
    </row>
    <row r="909" spans="1:13" ht="15.6" x14ac:dyDescent="0.3">
      <c r="A909" s="22" t="s">
        <v>914</v>
      </c>
      <c r="B909" s="18">
        <v>886</v>
      </c>
      <c r="C909" s="24">
        <v>165</v>
      </c>
      <c r="D9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2.7107243582241377E-4</v>
      </c>
      <c r="E909" s="18">
        <v>721</v>
      </c>
      <c r="F9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2.7085541308954507E-4</v>
      </c>
      <c r="G909" s="23">
        <v>441</v>
      </c>
      <c r="H909" s="23">
        <v>166</v>
      </c>
      <c r="I909" s="23">
        <v>102</v>
      </c>
      <c r="J909" s="19">
        <f>SUM(Table1[[#This Row],[Estimate; Total: - Speak Spanish: - Speak English "very well"]:[Estimate; Total: - Speak Spanish: - Speak English "not well"]])</f>
        <v>709</v>
      </c>
      <c r="K9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2.61665134489518E-4</v>
      </c>
      <c r="L909" s="24">
        <v>12</v>
      </c>
      <c r="M9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3.5415332861202345E-4</v>
      </c>
    </row>
    <row r="910" spans="1:13" ht="15.6" x14ac:dyDescent="0.3">
      <c r="A910" s="22" t="s">
        <v>915</v>
      </c>
      <c r="B910" s="18">
        <v>187</v>
      </c>
      <c r="C910" s="24">
        <v>73</v>
      </c>
      <c r="D9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3.9891975348113861E-4</v>
      </c>
      <c r="E910" s="18">
        <v>114</v>
      </c>
      <c r="F9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4.2727100463846399E-4</v>
      </c>
      <c r="G910" s="23">
        <v>106</v>
      </c>
      <c r="H910" s="23">
        <v>8</v>
      </c>
      <c r="I910" s="23">
        <v>0</v>
      </c>
      <c r="J910" s="19">
        <f>SUM(Table1[[#This Row],[Estimate; Total: - Speak Spanish: - Speak English "very well"]:[Estimate; Total: - Speak Spanish: - Speak English "not well"]])</f>
        <v>114</v>
      </c>
      <c r="K9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4.2552553713931811E-4</v>
      </c>
      <c r="L910" s="24">
        <v>0</v>
      </c>
      <c r="M9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4.4309139601274251E-4</v>
      </c>
    </row>
    <row r="911" spans="1:13" ht="15.6" x14ac:dyDescent="0.3">
      <c r="A911" s="22" t="s">
        <v>916</v>
      </c>
      <c r="B911" s="18">
        <v>235</v>
      </c>
      <c r="C911" s="24">
        <v>150</v>
      </c>
      <c r="D9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3.9548099597818038E-4</v>
      </c>
      <c r="E911" s="18">
        <v>85</v>
      </c>
      <c r="F9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4.744487391664799E-4</v>
      </c>
      <c r="G911" s="23">
        <v>85</v>
      </c>
      <c r="H911" s="23">
        <v>0</v>
      </c>
      <c r="I911" s="23">
        <v>0</v>
      </c>
      <c r="J911" s="19">
        <f>SUM(Table1[[#This Row],[Estimate; Total: - Speak Spanish: - Speak English "very well"]:[Estimate; Total: - Speak Spanish: - Speak English "not well"]])</f>
        <v>85</v>
      </c>
      <c r="K9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4.7314729410132726E-4</v>
      </c>
      <c r="L911" s="24">
        <v>0</v>
      </c>
      <c r="M9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4.8624464501572268E-4</v>
      </c>
    </row>
    <row r="912" spans="1:13" ht="15.6" x14ac:dyDescent="0.3">
      <c r="A912" s="22" t="s">
        <v>917</v>
      </c>
      <c r="B912" s="18">
        <v>276</v>
      </c>
      <c r="C912" s="24">
        <v>65</v>
      </c>
      <c r="D9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3.0769312948269697E-4</v>
      </c>
      <c r="E912" s="18">
        <v>211</v>
      </c>
      <c r="F9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3.1774244248692344E-4</v>
      </c>
      <c r="G912" s="23">
        <v>179</v>
      </c>
      <c r="H912" s="23">
        <v>8</v>
      </c>
      <c r="I912" s="23">
        <v>24</v>
      </c>
      <c r="J912" s="19">
        <f>SUM(Table1[[#This Row],[Estimate; Total: - Speak Spanish: - Speak English "very well"]:[Estimate; Total: - Speak Spanish: - Speak English "not well"]])</f>
        <v>211</v>
      </c>
      <c r="K9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3.1451179650166222E-4</v>
      </c>
      <c r="L912" s="24">
        <v>0</v>
      </c>
      <c r="M9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3.4702404406563198E-4</v>
      </c>
    </row>
    <row r="913" spans="1:13" ht="15.6" x14ac:dyDescent="0.3">
      <c r="A913" s="22" t="s">
        <v>918</v>
      </c>
      <c r="B913" s="18">
        <v>602</v>
      </c>
      <c r="C913" s="24">
        <v>183</v>
      </c>
      <c r="D9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2.273021320308762E-4</v>
      </c>
      <c r="E913" s="18">
        <v>410</v>
      </c>
      <c r="F9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2.8113588505444793E-4</v>
      </c>
      <c r="G913" s="23">
        <v>317</v>
      </c>
      <c r="H913" s="23">
        <v>37</v>
      </c>
      <c r="I913" s="23">
        <v>53</v>
      </c>
      <c r="J913" s="19">
        <f>SUM(Table1[[#This Row],[Estimate; Total: - Speak Spanish: - Speak English "very well"]:[Estimate; Total: - Speak Spanish: - Speak English "not well"]])</f>
        <v>407</v>
      </c>
      <c r="K9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2.7532058594892562E-4</v>
      </c>
      <c r="L913" s="24">
        <v>3</v>
      </c>
      <c r="M9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3.3384400356875605E-4</v>
      </c>
    </row>
    <row r="914" spans="1:13" ht="15.6" x14ac:dyDescent="0.3">
      <c r="A914" s="22" t="s">
        <v>919</v>
      </c>
      <c r="B914" s="18">
        <v>511</v>
      </c>
      <c r="C914" s="24">
        <v>307</v>
      </c>
      <c r="D9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1.7410433790539671E-4</v>
      </c>
      <c r="E914" s="18">
        <v>194</v>
      </c>
      <c r="F9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3.3294485252670657E-4</v>
      </c>
      <c r="G914" s="23">
        <v>132</v>
      </c>
      <c r="H914" s="23">
        <v>12</v>
      </c>
      <c r="I914" s="23">
        <v>11</v>
      </c>
      <c r="J914" s="19">
        <f>SUM(Table1[[#This Row],[Estimate; Total: - Speak Spanish: - Speak English "very well"]:[Estimate; Total: - Speak Spanish: - Speak English "not well"]])</f>
        <v>155</v>
      </c>
      <c r="K9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3.3598386832696316E-4</v>
      </c>
      <c r="L914" s="24">
        <v>39</v>
      </c>
      <c r="M9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3.0540012919258442E-4</v>
      </c>
    </row>
    <row r="915" spans="1:13" ht="15.6" x14ac:dyDescent="0.3">
      <c r="A915" s="22" t="s">
        <v>920</v>
      </c>
      <c r="B915" s="18">
        <v>410</v>
      </c>
      <c r="C915" s="24">
        <v>202</v>
      </c>
      <c r="D9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4.2052647133954449E-4</v>
      </c>
      <c r="E915" s="18">
        <v>208</v>
      </c>
      <c r="F9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5.1388957655352304E-4</v>
      </c>
      <c r="G915" s="23">
        <v>168</v>
      </c>
      <c r="H915" s="23">
        <v>0</v>
      </c>
      <c r="I915" s="23">
        <v>40</v>
      </c>
      <c r="J915" s="19">
        <f>SUM(Table1[[#This Row],[Estimate; Total: - Speak Spanish: - Speak English "very well"]:[Estimate; Total: - Speak Spanish: - Speak English "not well"]])</f>
        <v>208</v>
      </c>
      <c r="K9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5.1070486392350246E-4</v>
      </c>
      <c r="L915" s="24">
        <v>0</v>
      </c>
      <c r="M9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5.4275485204343472E-4</v>
      </c>
    </row>
    <row r="916" spans="1:13" ht="15.6" x14ac:dyDescent="0.3">
      <c r="A916" s="22" t="s">
        <v>921</v>
      </c>
      <c r="B916" s="18">
        <v>384</v>
      </c>
      <c r="C916" s="24">
        <v>141</v>
      </c>
      <c r="D9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3.7369916971617169E-4</v>
      </c>
      <c r="E916" s="18">
        <v>243</v>
      </c>
      <c r="F9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4.2529458661892032E-4</v>
      </c>
      <c r="G916" s="23">
        <v>173</v>
      </c>
      <c r="H916" s="23">
        <v>70</v>
      </c>
      <c r="I916" s="23">
        <v>0</v>
      </c>
      <c r="J916" s="19">
        <f>SUM(Table1[[#This Row],[Estimate; Total: - Speak Spanish: - Speak English "very well"]:[Estimate; Total: - Speak Spanish: - Speak English "not well"]])</f>
        <v>243</v>
      </c>
      <c r="K9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4.2157398484442515E-4</v>
      </c>
      <c r="L916" s="24">
        <v>0</v>
      </c>
      <c r="M9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4.590169998114614E-4</v>
      </c>
    </row>
    <row r="917" spans="1:13" ht="15.6" x14ac:dyDescent="0.3">
      <c r="A917" s="22" t="s">
        <v>922</v>
      </c>
      <c r="B917" s="18">
        <v>284</v>
      </c>
      <c r="C917" s="24">
        <v>134</v>
      </c>
      <c r="D9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5.235770220563149E-4</v>
      </c>
      <c r="E917" s="18">
        <v>125</v>
      </c>
      <c r="F9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5.8731229482998583E-4</v>
      </c>
      <c r="G917" s="23">
        <v>55</v>
      </c>
      <c r="H917" s="23">
        <v>0</v>
      </c>
      <c r="I917" s="23">
        <v>32</v>
      </c>
      <c r="J917" s="19">
        <f>SUM(Table1[[#This Row],[Estimate; Total: - Speak Spanish: - Speak English "very well"]:[Estimate; Total: - Speak Spanish: - Speak English "not well"]])</f>
        <v>87</v>
      </c>
      <c r="K9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5.9125369131943228E-4</v>
      </c>
      <c r="L917" s="24">
        <v>38</v>
      </c>
      <c r="M9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5.5158866488284452E-4</v>
      </c>
    </row>
    <row r="918" spans="1:13" ht="15.6" x14ac:dyDescent="0.3">
      <c r="A918" s="22" t="s">
        <v>923</v>
      </c>
      <c r="B918" s="18">
        <v>315</v>
      </c>
      <c r="C918" s="24">
        <v>93</v>
      </c>
      <c r="D9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4.2362535317821258E-5</v>
      </c>
      <c r="E918" s="18">
        <v>222</v>
      </c>
      <c r="F9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6.7827867150133992E-5</v>
      </c>
      <c r="G918" s="23">
        <v>169</v>
      </c>
      <c r="H918" s="23">
        <v>41</v>
      </c>
      <c r="I918" s="23">
        <v>12</v>
      </c>
      <c r="J918" s="19">
        <f>SUM(Table1[[#This Row],[Estimate; Total: - Speak Spanish: - Speak English "very well"]:[Estimate; Total: - Speak Spanish: - Speak English "not well"]])</f>
        <v>222</v>
      </c>
      <c r="K9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6.4428798862323583E-5</v>
      </c>
      <c r="L918" s="24">
        <v>0</v>
      </c>
      <c r="M9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9.8635997721097465E-5</v>
      </c>
    </row>
    <row r="919" spans="1:13" ht="15.6" x14ac:dyDescent="0.3">
      <c r="A919" s="22" t="s">
        <v>924</v>
      </c>
      <c r="B919" s="18">
        <v>2259</v>
      </c>
      <c r="C919" s="24">
        <v>283</v>
      </c>
      <c r="D9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1.8663192209340411E-5</v>
      </c>
      <c r="E919" s="18">
        <v>1976</v>
      </c>
      <c r="F9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1.2164255817933875E-4</v>
      </c>
      <c r="G919" s="23">
        <v>1259</v>
      </c>
      <c r="H919" s="23">
        <v>379</v>
      </c>
      <c r="I919" s="23">
        <v>206</v>
      </c>
      <c r="J919" s="19">
        <f>SUM(Table1[[#This Row],[Estimate; Total: - Speak Spanish: - Speak English "very well"]:[Estimate; Total: - Speak Spanish: - Speak English "not well"]])</f>
        <v>1844</v>
      </c>
      <c r="K9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1.3155791262688476E-4</v>
      </c>
      <c r="L919" s="24">
        <v>132</v>
      </c>
      <c r="M9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3.1772773693732189E-5</v>
      </c>
    </row>
    <row r="920" spans="1:13" ht="15.6" x14ac:dyDescent="0.3">
      <c r="A920" s="22" t="s">
        <v>925</v>
      </c>
      <c r="B920" s="18">
        <v>2171</v>
      </c>
      <c r="C920" s="24">
        <v>460</v>
      </c>
      <c r="D9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6.4116799497954379E-5</v>
      </c>
      <c r="E920" s="18">
        <v>1711</v>
      </c>
      <c r="F9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2.3219588426601819E-5</v>
      </c>
      <c r="G920" s="23">
        <v>693</v>
      </c>
      <c r="H920" s="23">
        <v>222</v>
      </c>
      <c r="I920" s="23">
        <v>654</v>
      </c>
      <c r="J920" s="19">
        <f>SUM(Table1[[#This Row],[Estimate; Total: - Speak Spanish: - Speak English "very well"]:[Estimate; Total: - Speak Spanish: - Speak English "not well"]])</f>
        <v>1569</v>
      </c>
      <c r="K9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2.7536631681096064E-5</v>
      </c>
      <c r="L920" s="24">
        <v>142</v>
      </c>
      <c r="M9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1.5908790588881359E-5</v>
      </c>
    </row>
    <row r="921" spans="1:13" ht="15.6" x14ac:dyDescent="0.3">
      <c r="A921" s="22" t="s">
        <v>926</v>
      </c>
      <c r="B921" s="18">
        <v>577</v>
      </c>
      <c r="C921" s="24">
        <v>231</v>
      </c>
      <c r="D9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4.1171222815717518E-4</v>
      </c>
      <c r="E921" s="18">
        <v>346</v>
      </c>
      <c r="F9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5.0347197210042556E-4</v>
      </c>
      <c r="G921" s="23">
        <v>234</v>
      </c>
      <c r="H921" s="23">
        <v>20</v>
      </c>
      <c r="I921" s="23">
        <v>92</v>
      </c>
      <c r="J921" s="19">
        <f>SUM(Table1[[#This Row],[Estimate; Total: - Speak Spanish: - Speak English "very well"]:[Estimate; Total: - Speak Spanish: - Speak English "not well"]])</f>
        <v>346</v>
      </c>
      <c r="K9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4.9817432512933371E-4</v>
      </c>
      <c r="L921" s="24">
        <v>0</v>
      </c>
      <c r="M9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5.5148824767499026E-4</v>
      </c>
    </row>
    <row r="922" spans="1:13" ht="15.6" x14ac:dyDescent="0.3">
      <c r="A922" s="22" t="s">
        <v>927</v>
      </c>
      <c r="B922" s="18">
        <v>1287</v>
      </c>
      <c r="C922" s="24">
        <v>615</v>
      </c>
      <c r="D9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1.5444142261339394E-4</v>
      </c>
      <c r="E922" s="18">
        <v>655</v>
      </c>
      <c r="F9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4.3567452094668172E-4</v>
      </c>
      <c r="G922" s="23">
        <v>469</v>
      </c>
      <c r="H922" s="23">
        <v>114</v>
      </c>
      <c r="I922" s="23">
        <v>72</v>
      </c>
      <c r="J922" s="19">
        <f>SUM(Table1[[#This Row],[Estimate; Total: - Speak Spanish: - Speak English "very well"]:[Estimate; Total: - Speak Spanish: - Speak English "not well"]])</f>
        <v>655</v>
      </c>
      <c r="K9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4.2564573838579966E-4</v>
      </c>
      <c r="L922" s="24">
        <v>0</v>
      </c>
      <c r="M9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5.2657238366731721E-4</v>
      </c>
    </row>
    <row r="923" spans="1:13" ht="15.6" x14ac:dyDescent="0.3">
      <c r="A923" s="22" t="s">
        <v>928</v>
      </c>
      <c r="B923" s="18">
        <v>679</v>
      </c>
      <c r="C923" s="24">
        <v>350</v>
      </c>
      <c r="D9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1.234264257510269E-4</v>
      </c>
      <c r="E923" s="18">
        <v>312</v>
      </c>
      <c r="F9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2.9191036027042459E-4</v>
      </c>
      <c r="G923" s="23">
        <v>222</v>
      </c>
      <c r="H923" s="23">
        <v>43</v>
      </c>
      <c r="I923" s="23">
        <v>30</v>
      </c>
      <c r="J923" s="19">
        <f>SUM(Table1[[#This Row],[Estimate; Total: - Speak Spanish: - Speak English "very well"]:[Estimate; Total: - Speak Spanish: - Speak English "not well"]])</f>
        <v>295</v>
      </c>
      <c r="K9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2.8975276150827284E-4</v>
      </c>
      <c r="L923" s="24">
        <v>17</v>
      </c>
      <c r="M9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3.1146618520706918E-4</v>
      </c>
    </row>
    <row r="924" spans="1:13" ht="15.6" x14ac:dyDescent="0.3">
      <c r="A924" s="22" t="s">
        <v>929</v>
      </c>
      <c r="B924" s="18">
        <v>3400</v>
      </c>
      <c r="C924" s="24">
        <v>362</v>
      </c>
      <c r="D9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8.1877255346367506E-5</v>
      </c>
      <c r="E924" s="18">
        <v>2990</v>
      </c>
      <c r="F9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2.7777265083657991E-4</v>
      </c>
      <c r="G924" s="23">
        <v>2130</v>
      </c>
      <c r="H924" s="23">
        <v>404</v>
      </c>
      <c r="I924" s="23">
        <v>387</v>
      </c>
      <c r="J924" s="19">
        <f>SUM(Table1[[#This Row],[Estimate; Total: - Speak Spanish: - Speak English "very well"]:[Estimate; Total: - Speak Spanish: - Speak English "not well"]])</f>
        <v>2921</v>
      </c>
      <c r="K9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3.1292092768026334E-4</v>
      </c>
      <c r="L924" s="24">
        <v>69</v>
      </c>
      <c r="M9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4.080073770870203E-5</v>
      </c>
    </row>
    <row r="925" spans="1:13" ht="15.6" x14ac:dyDescent="0.3">
      <c r="A925" s="22" t="s">
        <v>930</v>
      </c>
      <c r="B925" s="18">
        <v>999</v>
      </c>
      <c r="C925" s="24">
        <v>631</v>
      </c>
      <c r="D9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2.4519401647894436E-4</v>
      </c>
      <c r="E925" s="18">
        <v>368</v>
      </c>
      <c r="F9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5.7593709987113089E-4</v>
      </c>
      <c r="G925" s="23">
        <v>353</v>
      </c>
      <c r="H925" s="23">
        <v>15</v>
      </c>
      <c r="I925" s="23">
        <v>0</v>
      </c>
      <c r="J925" s="19">
        <f>SUM(Table1[[#This Row],[Estimate; Total: - Speak Spanish: - Speak English "very well"]:[Estimate; Total: - Speak Spanish: - Speak English "not well"]])</f>
        <v>368</v>
      </c>
      <c r="K9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5.7030260829494064E-4</v>
      </c>
      <c r="L925" s="24">
        <v>0</v>
      </c>
      <c r="M9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6.2700643343020551E-4</v>
      </c>
    </row>
    <row r="926" spans="1:13" ht="15.6" x14ac:dyDescent="0.3">
      <c r="A926" s="22" t="s">
        <v>931</v>
      </c>
      <c r="B926" s="18">
        <v>1002</v>
      </c>
      <c r="C926" s="24">
        <v>292</v>
      </c>
      <c r="D9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4.8840528829635356E-5</v>
      </c>
      <c r="E926" s="18">
        <v>710</v>
      </c>
      <c r="F9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1.2699659127414075E-4</v>
      </c>
      <c r="G926" s="23">
        <v>463</v>
      </c>
      <c r="H926" s="23">
        <v>113</v>
      </c>
      <c r="I926" s="23">
        <v>134</v>
      </c>
      <c r="J926" s="19">
        <f>SUM(Table1[[#This Row],[Estimate; Total: - Speak Spanish: - Speak English "very well"]:[Estimate; Total: - Speak Spanish: - Speak English "not well"]])</f>
        <v>710</v>
      </c>
      <c r="K9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1.1612569720051288E-4</v>
      </c>
      <c r="L926" s="24">
        <v>0</v>
      </c>
      <c r="M9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2.2552709895605098E-4</v>
      </c>
    </row>
    <row r="927" spans="1:13" ht="15.6" x14ac:dyDescent="0.3">
      <c r="A927" s="22" t="s">
        <v>932</v>
      </c>
      <c r="B927" s="18">
        <v>1227</v>
      </c>
      <c r="C927" s="24">
        <v>528</v>
      </c>
      <c r="D9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3.2370085719417437E-4</v>
      </c>
      <c r="E927" s="18">
        <v>699</v>
      </c>
      <c r="F9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5.4618492311666786E-4</v>
      </c>
      <c r="G927" s="23">
        <v>574</v>
      </c>
      <c r="H927" s="23">
        <v>94</v>
      </c>
      <c r="I927" s="23">
        <v>19</v>
      </c>
      <c r="J927" s="19">
        <f>SUM(Table1[[#This Row],[Estimate; Total: - Speak Spanish: - Speak English "very well"]:[Estimate; Total: - Speak Spanish: - Speak English "not well"]])</f>
        <v>687</v>
      </c>
      <c r="K9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5.3733148912173904E-4</v>
      </c>
      <c r="L927" s="24">
        <v>12</v>
      </c>
      <c r="M9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6.2642978065463638E-4</v>
      </c>
    </row>
    <row r="928" spans="1:13" ht="15.6" x14ac:dyDescent="0.3">
      <c r="A928" s="22" t="s">
        <v>933</v>
      </c>
      <c r="B928" s="18">
        <v>522</v>
      </c>
      <c r="C928" s="24">
        <v>211</v>
      </c>
      <c r="D9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1.1480596141822183E-4</v>
      </c>
      <c r="E928" s="18">
        <v>311</v>
      </c>
      <c r="F9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1.9932102319242928E-4</v>
      </c>
      <c r="G928" s="23">
        <v>265</v>
      </c>
      <c r="H928" s="23">
        <v>46</v>
      </c>
      <c r="I928" s="23">
        <v>0</v>
      </c>
      <c r="J928" s="19">
        <f>SUM(Table1[[#This Row],[Estimate; Total: - Speak Spanish: - Speak English "very well"]:[Estimate; Total: - Speak Spanish: - Speak English "not well"]])</f>
        <v>311</v>
      </c>
      <c r="K9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1.9455926536581203E-4</v>
      </c>
      <c r="L928" s="24">
        <v>0</v>
      </c>
      <c r="M9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2.4248016106436461E-4</v>
      </c>
    </row>
    <row r="929" spans="1:13" ht="15.6" x14ac:dyDescent="0.3">
      <c r="A929" s="22" t="s">
        <v>934</v>
      </c>
      <c r="B929" s="18">
        <v>472</v>
      </c>
      <c r="C929" s="24">
        <v>320</v>
      </c>
      <c r="D9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4.1847916999432464E-4</v>
      </c>
      <c r="E929" s="18">
        <v>152</v>
      </c>
      <c r="F9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5.9101443277537668E-4</v>
      </c>
      <c r="G929" s="23">
        <v>138</v>
      </c>
      <c r="H929" s="23">
        <v>14</v>
      </c>
      <c r="I929" s="23">
        <v>0</v>
      </c>
      <c r="J929" s="19">
        <f>SUM(Table1[[#This Row],[Estimate; Total: - Speak Spanish: - Speak English "very well"]:[Estimate; Total: - Speak Spanish: - Speak English "not well"]])</f>
        <v>152</v>
      </c>
      <c r="K9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5.886871427765155E-4</v>
      </c>
      <c r="L929" s="24">
        <v>0</v>
      </c>
      <c r="M9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6.1210828794108145E-4</v>
      </c>
    </row>
    <row r="930" spans="1:13" ht="15.6" x14ac:dyDescent="0.3">
      <c r="A930" s="22" t="s">
        <v>935</v>
      </c>
      <c r="B930" s="18">
        <v>881</v>
      </c>
      <c r="C930" s="24">
        <v>485</v>
      </c>
      <c r="D9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3.5023349907306719E-4</v>
      </c>
      <c r="E930" s="18">
        <v>378</v>
      </c>
      <c r="F9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5.9124554377272326E-4</v>
      </c>
      <c r="G930" s="23">
        <v>354</v>
      </c>
      <c r="H930" s="23">
        <v>24</v>
      </c>
      <c r="I930" s="23">
        <v>0</v>
      </c>
      <c r="J930" s="19">
        <f>SUM(Table1[[#This Row],[Estimate; Total: - Speak Spanish: - Speak English "very well"]:[Estimate; Total: - Speak Spanish: - Speak English "not well"]])</f>
        <v>378</v>
      </c>
      <c r="K9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5.854579410123974E-4</v>
      </c>
      <c r="L930" s="24">
        <v>0</v>
      </c>
      <c r="M9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6.4370263096112049E-4</v>
      </c>
    </row>
    <row r="931" spans="1:13" ht="15.6" x14ac:dyDescent="0.3">
      <c r="A931" s="22" t="s">
        <v>936</v>
      </c>
      <c r="B931" s="18">
        <v>463</v>
      </c>
      <c r="C931" s="24">
        <v>175</v>
      </c>
      <c r="D9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3.813811794481848E-4</v>
      </c>
      <c r="E931" s="18">
        <v>278</v>
      </c>
      <c r="F9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4.4869255243014698E-4</v>
      </c>
      <c r="G931" s="23">
        <v>233</v>
      </c>
      <c r="H931" s="23">
        <v>45</v>
      </c>
      <c r="I931" s="23">
        <v>0</v>
      </c>
      <c r="J931" s="19">
        <f>SUM(Table1[[#This Row],[Estimate; Total: - Speak Spanish: - Speak English "very well"]:[Estimate; Total: - Speak Spanish: - Speak English "not well"]])</f>
        <v>278</v>
      </c>
      <c r="K9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4.4443606151117716E-4</v>
      </c>
      <c r="L931" s="24">
        <v>0</v>
      </c>
      <c r="M9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4.8727210332531745E-4</v>
      </c>
    </row>
    <row r="932" spans="1:13" ht="15.6" x14ac:dyDescent="0.3">
      <c r="A932" s="22" t="s">
        <v>937</v>
      </c>
      <c r="B932" s="18">
        <v>861</v>
      </c>
      <c r="C932" s="24">
        <v>313</v>
      </c>
      <c r="D9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4.6766610799418081E-4</v>
      </c>
      <c r="E932" s="18">
        <v>524</v>
      </c>
      <c r="F9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5.8434129880934396E-4</v>
      </c>
      <c r="G932" s="23">
        <v>319</v>
      </c>
      <c r="H932" s="23">
        <v>205</v>
      </c>
      <c r="I932" s="23">
        <v>0</v>
      </c>
      <c r="J932" s="19">
        <f>SUM(Table1[[#This Row],[Estimate; Total: - Speak Spanish: - Speak English "very well"]:[Estimate; Total: - Speak Spanish: - Speak English "not well"]])</f>
        <v>524</v>
      </c>
      <c r="K9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5.7631827276063833E-4</v>
      </c>
      <c r="L932" s="24">
        <v>0</v>
      </c>
      <c r="M9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6.5705958898585237E-4</v>
      </c>
    </row>
    <row r="933" spans="1:13" ht="15.6" x14ac:dyDescent="0.3">
      <c r="A933" s="22" t="s">
        <v>938</v>
      </c>
      <c r="B933" s="18">
        <v>309</v>
      </c>
      <c r="C933" s="24">
        <v>163</v>
      </c>
      <c r="D9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3.8941286510338428E-4</v>
      </c>
      <c r="E933" s="18">
        <v>135</v>
      </c>
      <c r="F9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4.6930802306165739E-4</v>
      </c>
      <c r="G933" s="23">
        <v>119</v>
      </c>
      <c r="H933" s="23">
        <v>9</v>
      </c>
      <c r="I933" s="23">
        <v>3</v>
      </c>
      <c r="J933" s="19">
        <f>SUM(Table1[[#This Row],[Estimate; Total: - Speak Spanish: - Speak English "very well"]:[Estimate; Total: - Speak Spanish: - Speak English "not well"]])</f>
        <v>131</v>
      </c>
      <c r="K9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4.6785736800121003E-4</v>
      </c>
      <c r="L933" s="24">
        <v>4</v>
      </c>
      <c r="M9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4.8245632334028459E-4</v>
      </c>
    </row>
    <row r="934" spans="1:13" ht="15.6" x14ac:dyDescent="0.3">
      <c r="A934" s="22" t="s">
        <v>939</v>
      </c>
      <c r="B934" s="18">
        <v>658</v>
      </c>
      <c r="C934" s="24">
        <v>308</v>
      </c>
      <c r="D9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6.2275539278212422E-4</v>
      </c>
      <c r="E934" s="18">
        <v>350</v>
      </c>
      <c r="F9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7.6055204177958398E-4</v>
      </c>
      <c r="G934" s="23">
        <v>282</v>
      </c>
      <c r="H934" s="23">
        <v>48</v>
      </c>
      <c r="I934" s="23">
        <v>20</v>
      </c>
      <c r="J934" s="19">
        <f>SUM(Table1[[#This Row],[Estimate; Total: - Speak Spanish: - Speak English "very well"]:[Estimate; Total: - Speak Spanish: - Speak English "not well"]])</f>
        <v>350</v>
      </c>
      <c r="K9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7.5519315033483782E-4</v>
      </c>
      <c r="L934" s="24">
        <v>0</v>
      </c>
      <c r="M9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8.091234188058777E-4</v>
      </c>
    </row>
    <row r="935" spans="1:13" ht="15.6" x14ac:dyDescent="0.3">
      <c r="A935" s="22" t="s">
        <v>940</v>
      </c>
      <c r="B935" s="18">
        <v>866</v>
      </c>
      <c r="C935" s="24">
        <v>240</v>
      </c>
      <c r="D9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1.1035841605163026E-4</v>
      </c>
      <c r="E935" s="18">
        <v>626</v>
      </c>
      <c r="F9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1.6870687731609818E-4</v>
      </c>
      <c r="G935" s="23">
        <v>464</v>
      </c>
      <c r="H935" s="23">
        <v>98</v>
      </c>
      <c r="I935" s="23">
        <v>37</v>
      </c>
      <c r="J935" s="19">
        <f>SUM(Table1[[#This Row],[Estimate; Total: - Speak Spanish: - Speak English "very well"]:[Estimate; Total: - Speak Spanish: - Speak English "not well"]])</f>
        <v>599</v>
      </c>
      <c r="K9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1.6328245218554674E-4</v>
      </c>
      <c r="L935" s="24">
        <v>27</v>
      </c>
      <c r="M9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2.1787223192040256E-4</v>
      </c>
    </row>
    <row r="936" spans="1:13" ht="15.6" x14ac:dyDescent="0.3">
      <c r="A936" s="22" t="s">
        <v>941</v>
      </c>
      <c r="B936" s="18">
        <v>932</v>
      </c>
      <c r="C936" s="24">
        <v>179</v>
      </c>
      <c r="D9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1.7124362874931689E-5</v>
      </c>
      <c r="E936" s="18">
        <v>753</v>
      </c>
      <c r="F9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1.3310923311462313E-5</v>
      </c>
      <c r="G936" s="23">
        <v>579</v>
      </c>
      <c r="H936" s="23">
        <v>52</v>
      </c>
      <c r="I936" s="23">
        <v>122</v>
      </c>
      <c r="J936" s="19">
        <f>SUM(Table1[[#This Row],[Estimate; Total: - Speak Spanish: - Speak English "very well"]:[Estimate; Total: - Speak Spanish: - Speak English "not well"]])</f>
        <v>753</v>
      </c>
      <c r="K9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2.4840195476873294E-5</v>
      </c>
      <c r="L936" s="24">
        <v>0</v>
      </c>
      <c r="M9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9.118692497653542E-5</v>
      </c>
    </row>
    <row r="937" spans="1:13" ht="15.6" x14ac:dyDescent="0.3">
      <c r="A937" s="22" t="s">
        <v>942</v>
      </c>
      <c r="B937" s="18">
        <v>488</v>
      </c>
      <c r="C937" s="24">
        <v>75</v>
      </c>
      <c r="D9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2.3805200017281062E-5</v>
      </c>
      <c r="E937" s="18">
        <v>394</v>
      </c>
      <c r="F9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3.310086849382348E-5</v>
      </c>
      <c r="G937" s="23">
        <v>285</v>
      </c>
      <c r="H937" s="23">
        <v>48</v>
      </c>
      <c r="I937" s="23">
        <v>61</v>
      </c>
      <c r="J937" s="19">
        <f>SUM(Table1[[#This Row],[Estimate; Total: - Speak Spanish: - Speak English "very well"]:[Estimate; Total: - Speak Spanish: - Speak English "not well"]])</f>
        <v>394</v>
      </c>
      <c r="K9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3.9133449148766281E-5</v>
      </c>
      <c r="L937" s="24">
        <v>0</v>
      </c>
      <c r="M9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2.1576624501490073E-5</v>
      </c>
    </row>
    <row r="938" spans="1:13" ht="15.6" x14ac:dyDescent="0.3">
      <c r="A938" s="22" t="s">
        <v>943</v>
      </c>
      <c r="B938" s="18">
        <v>550</v>
      </c>
      <c r="C938" s="24">
        <v>330</v>
      </c>
      <c r="D9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1.2499679794935285E-4</v>
      </c>
      <c r="E938" s="18">
        <v>220</v>
      </c>
      <c r="F9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2.941462459868469E-4</v>
      </c>
      <c r="G938" s="23">
        <v>180</v>
      </c>
      <c r="H938" s="23">
        <v>21</v>
      </c>
      <c r="I938" s="23">
        <v>15</v>
      </c>
      <c r="J938" s="19">
        <f>SUM(Table1[[#This Row],[Estimate; Total: - Speak Spanish: - Speak English "very well"]:[Estimate; Total: - Speak Spanish: - Speak English "not well"]])</f>
        <v>216</v>
      </c>
      <c r="K9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2.913941458612469E-4</v>
      </c>
      <c r="L938" s="24">
        <v>4</v>
      </c>
      <c r="M9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3.1909045211471688E-4</v>
      </c>
    </row>
    <row r="939" spans="1:13" ht="15.6" x14ac:dyDescent="0.3">
      <c r="A939" s="22" t="s">
        <v>944</v>
      </c>
      <c r="B939" s="18">
        <v>344</v>
      </c>
      <c r="C939" s="24">
        <v>185</v>
      </c>
      <c r="D9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3.7687145697674082E-4</v>
      </c>
      <c r="E939" s="18">
        <v>150</v>
      </c>
      <c r="F9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4.6799698634986944E-4</v>
      </c>
      <c r="G939" s="23">
        <v>150</v>
      </c>
      <c r="H939" s="23">
        <v>0</v>
      </c>
      <c r="I939" s="23">
        <v>0</v>
      </c>
      <c r="J939" s="19">
        <f>SUM(Table1[[#This Row],[Estimate; Total: - Speak Spanish: - Speak English "very well"]:[Estimate; Total: - Speak Spanish: - Speak English "not well"]])</f>
        <v>150</v>
      </c>
      <c r="K9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4.6570031858783541E-4</v>
      </c>
      <c r="L939" s="24">
        <v>0</v>
      </c>
      <c r="M9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4.8881329078970964E-4</v>
      </c>
    </row>
    <row r="940" spans="1:13" ht="15.6" x14ac:dyDescent="0.3">
      <c r="A940" s="22" t="s">
        <v>945</v>
      </c>
      <c r="B940" s="18">
        <v>1282</v>
      </c>
      <c r="C940" s="24">
        <v>103</v>
      </c>
      <c r="D9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6.0526320297321512E-5</v>
      </c>
      <c r="E940" s="18">
        <v>1179</v>
      </c>
      <c r="F9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1.6181810085535303E-4</v>
      </c>
      <c r="G940" s="23">
        <v>694</v>
      </c>
      <c r="H940" s="23">
        <v>204</v>
      </c>
      <c r="I940" s="23">
        <v>177</v>
      </c>
      <c r="J940" s="19">
        <f>SUM(Table1[[#This Row],[Estimate; Total: - Speak Spanish: - Speak English "very well"]:[Estimate; Total: - Speak Spanish: - Speak English "not well"]])</f>
        <v>1075</v>
      </c>
      <c r="K9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1.638449154049746E-4</v>
      </c>
      <c r="L940" s="24">
        <v>104</v>
      </c>
      <c r="M9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1.4344766460616147E-4</v>
      </c>
    </row>
    <row r="941" spans="1:13" ht="15.6" x14ac:dyDescent="0.3">
      <c r="A941" s="22" t="s">
        <v>946</v>
      </c>
      <c r="B941" s="18">
        <v>1523</v>
      </c>
      <c r="C941" s="24">
        <v>70</v>
      </c>
      <c r="D9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4.0815182086460914E-5</v>
      </c>
      <c r="E941" s="18">
        <v>1453</v>
      </c>
      <c r="F9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2.000994148761931E-4</v>
      </c>
      <c r="G941" s="23">
        <v>668</v>
      </c>
      <c r="H941" s="23">
        <v>306</v>
      </c>
      <c r="I941" s="23">
        <v>291</v>
      </c>
      <c r="J941" s="19">
        <f>SUM(Table1[[#This Row],[Estimate; Total: - Speak Spanish: - Speak English "very well"]:[Estimate; Total: - Speak Spanish: - Speak English "not well"]])</f>
        <v>1265</v>
      </c>
      <c r="K9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1.9337821143808066E-4</v>
      </c>
      <c r="L941" s="24">
        <v>188</v>
      </c>
      <c r="M9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2.6101837724536782E-4</v>
      </c>
    </row>
    <row r="942" spans="1:13" ht="15.6" x14ac:dyDescent="0.3">
      <c r="A942" s="22" t="s">
        <v>947</v>
      </c>
      <c r="B942" s="18">
        <v>2257</v>
      </c>
      <c r="C942" s="24">
        <v>167</v>
      </c>
      <c r="D9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7.5877467343391978E-5</v>
      </c>
      <c r="E942" s="18">
        <v>2090</v>
      </c>
      <c r="F9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2.648677799433682E-4</v>
      </c>
      <c r="G942" s="23">
        <v>1100</v>
      </c>
      <c r="H942" s="23">
        <v>461</v>
      </c>
      <c r="I942" s="23">
        <v>312</v>
      </c>
      <c r="J942" s="19">
        <f>SUM(Table1[[#This Row],[Estimate; Total: - Speak Spanish: - Speak English "very well"]:[Estimate; Total: - Speak Spanish: - Speak English "not well"]])</f>
        <v>1873</v>
      </c>
      <c r="K9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2.6343125097566468E-4</v>
      </c>
      <c r="L942" s="24">
        <v>217</v>
      </c>
      <c r="M9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2.7788804557459798E-4</v>
      </c>
    </row>
    <row r="943" spans="1:13" ht="15.6" x14ac:dyDescent="0.3">
      <c r="A943" s="22" t="s">
        <v>948</v>
      </c>
      <c r="B943" s="18">
        <v>3060</v>
      </c>
      <c r="C943" s="24">
        <v>504</v>
      </c>
      <c r="D9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2.746558406330964E-4</v>
      </c>
      <c r="E943" s="18">
        <v>2556</v>
      </c>
      <c r="F9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3.243998075218312E-4</v>
      </c>
      <c r="G943" s="23">
        <v>1249</v>
      </c>
      <c r="H943" s="23">
        <v>508</v>
      </c>
      <c r="I943" s="23">
        <v>595</v>
      </c>
      <c r="J943" s="19">
        <f>SUM(Table1[[#This Row],[Estimate; Total: - Speak Spanish: - Speak English "very well"]:[Estimate; Total: - Speak Spanish: - Speak English "not well"]])</f>
        <v>2352</v>
      </c>
      <c r="K9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3.321013839923426E-4</v>
      </c>
      <c r="L943" s="24">
        <v>204</v>
      </c>
      <c r="M9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2.5459503944563012E-4</v>
      </c>
    </row>
    <row r="944" spans="1:13" ht="15.6" x14ac:dyDescent="0.3">
      <c r="A944" s="22" t="s">
        <v>949</v>
      </c>
      <c r="B944" s="18">
        <v>2375</v>
      </c>
      <c r="C944" s="24">
        <v>236</v>
      </c>
      <c r="D9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1.0529924618552423E-4</v>
      </c>
      <c r="E944" s="18">
        <v>2129</v>
      </c>
      <c r="F9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2.5795051938258941E-4</v>
      </c>
      <c r="G944" s="23">
        <v>959</v>
      </c>
      <c r="H944" s="23">
        <v>428</v>
      </c>
      <c r="I944" s="23">
        <v>632</v>
      </c>
      <c r="J944" s="19">
        <f>SUM(Table1[[#This Row],[Estimate; Total: - Speak Spanish: - Speak English "very well"]:[Estimate; Total: - Speak Spanish: - Speak English "not well"]])</f>
        <v>2019</v>
      </c>
      <c r="K9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2.7359837753701842E-4</v>
      </c>
      <c r="L944" s="24">
        <v>110</v>
      </c>
      <c r="M9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1.1612304892358678E-4</v>
      </c>
    </row>
    <row r="945" spans="1:13" ht="15.6" x14ac:dyDescent="0.3">
      <c r="A945" s="22" t="s">
        <v>950</v>
      </c>
      <c r="B945" s="18">
        <v>550</v>
      </c>
      <c r="C945" s="24">
        <v>186</v>
      </c>
      <c r="D9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1.802076032383401E-5</v>
      </c>
      <c r="E945" s="18">
        <v>359</v>
      </c>
      <c r="F9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4.4705809190034226E-5</v>
      </c>
      <c r="G945" s="23">
        <v>311</v>
      </c>
      <c r="H945" s="23">
        <v>31</v>
      </c>
      <c r="I945" s="23">
        <v>14</v>
      </c>
      <c r="J945" s="19">
        <f>SUM(Table1[[#This Row],[Estimate; Total: - Speak Spanish: - Speak English "very well"]:[Estimate; Total: - Speak Spanish: - Speak English "not well"]])</f>
        <v>356</v>
      </c>
      <c r="K9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3.9671377123603525E-5</v>
      </c>
      <c r="L945" s="24">
        <v>3</v>
      </c>
      <c r="M9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9.0336384194796701E-5</v>
      </c>
    </row>
    <row r="946" spans="1:13" ht="15.6" x14ac:dyDescent="0.3">
      <c r="A946" s="22" t="s">
        <v>951</v>
      </c>
      <c r="B946" s="18">
        <v>3256</v>
      </c>
      <c r="C946" s="24">
        <v>380</v>
      </c>
      <c r="D9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8.198058098012753E-5</v>
      </c>
      <c r="E946" s="18">
        <v>2876</v>
      </c>
      <c r="F9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2.5116394721155625E-4</v>
      </c>
      <c r="G946" s="23">
        <v>1653</v>
      </c>
      <c r="H946" s="23">
        <v>414</v>
      </c>
      <c r="I946" s="23">
        <v>512</v>
      </c>
      <c r="J946" s="19">
        <f>SUM(Table1[[#This Row],[Estimate; Total: - Speak Spanish: - Speak English "very well"]:[Estimate; Total: - Speak Spanish: - Speak English "not well"]])</f>
        <v>2579</v>
      </c>
      <c r="K9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2.4943503880924499E-4</v>
      </c>
      <c r="L946" s="24">
        <v>297</v>
      </c>
      <c r="M9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2.6683425192260222E-4</v>
      </c>
    </row>
    <row r="947" spans="1:13" ht="15.6" x14ac:dyDescent="0.3">
      <c r="A947" s="22" t="s">
        <v>952</v>
      </c>
      <c r="B947" s="18">
        <v>2635</v>
      </c>
      <c r="C947" s="24">
        <v>622</v>
      </c>
      <c r="D9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1.8705740446617306E-4</v>
      </c>
      <c r="E947" s="18">
        <v>2013</v>
      </c>
      <c r="F9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9.0045612039819808E-5</v>
      </c>
      <c r="G947" s="23">
        <v>1074</v>
      </c>
      <c r="H947" s="23">
        <v>395</v>
      </c>
      <c r="I947" s="23">
        <v>475</v>
      </c>
      <c r="J947" s="19">
        <f>SUM(Table1[[#This Row],[Estimate; Total: - Speak Spanish: - Speak English "very well"]:[Estimate; Total: - Speak Spanish: - Speak English "not well"]])</f>
        <v>1944</v>
      </c>
      <c r="K9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1.1023492619345471E-4</v>
      </c>
      <c r="L947" s="24">
        <v>69</v>
      </c>
      <c r="M9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9.2944246920636386E-5</v>
      </c>
    </row>
    <row r="948" spans="1:13" ht="15.6" x14ac:dyDescent="0.3">
      <c r="A948" s="22" t="s">
        <v>953</v>
      </c>
      <c r="B948" s="18">
        <v>3661</v>
      </c>
      <c r="C948" s="24">
        <v>418</v>
      </c>
      <c r="D9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1.8331773484290577E-4</v>
      </c>
      <c r="E948" s="18">
        <v>3227</v>
      </c>
      <c r="F9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3.782177957073832E-4</v>
      </c>
      <c r="G948" s="23">
        <v>1423</v>
      </c>
      <c r="H948" s="23">
        <v>563</v>
      </c>
      <c r="I948" s="23">
        <v>779</v>
      </c>
      <c r="J948" s="19">
        <f>SUM(Table1[[#This Row],[Estimate; Total: - Speak Spanish: - Speak English "very well"]:[Estimate; Total: - Speak Spanish: - Speak English "not well"]])</f>
        <v>2765</v>
      </c>
      <c r="K9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3.5643882044616992E-4</v>
      </c>
      <c r="L948" s="24">
        <v>462</v>
      </c>
      <c r="M9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5.7561586386489663E-4</v>
      </c>
    </row>
    <row r="949" spans="1:13" ht="15.6" x14ac:dyDescent="0.3">
      <c r="A949" s="22" t="s">
        <v>954</v>
      </c>
      <c r="B949" s="18">
        <v>532</v>
      </c>
      <c r="C949" s="24">
        <v>153</v>
      </c>
      <c r="D9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1.1984808349042461E-4</v>
      </c>
      <c r="E949" s="18">
        <v>379</v>
      </c>
      <c r="F9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1.598311429573882E-4</v>
      </c>
      <c r="G949" s="23">
        <v>293</v>
      </c>
      <c r="H949" s="23">
        <v>36</v>
      </c>
      <c r="I949" s="23">
        <v>50</v>
      </c>
      <c r="J949" s="19">
        <f>SUM(Table1[[#This Row],[Estimate; Total: - Speak Spanish: - Speak English "very well"]:[Estimate; Total: - Speak Spanish: - Speak English "not well"]])</f>
        <v>379</v>
      </c>
      <c r="K9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1.540282290786488E-4</v>
      </c>
      <c r="L949" s="24">
        <v>0</v>
      </c>
      <c r="M9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2.1242700550871773E-4</v>
      </c>
    </row>
    <row r="950" spans="1:13" ht="15.6" x14ac:dyDescent="0.3">
      <c r="A950" s="22" t="s">
        <v>955</v>
      </c>
      <c r="B950" s="18">
        <v>2526</v>
      </c>
      <c r="C950" s="24">
        <v>690</v>
      </c>
      <c r="D9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2.0714069668316623E-4</v>
      </c>
      <c r="E950" s="18">
        <v>1836</v>
      </c>
      <c r="F9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4.4419477454115682E-5</v>
      </c>
      <c r="G950" s="23">
        <v>1107</v>
      </c>
      <c r="H950" s="23">
        <v>218</v>
      </c>
      <c r="I950" s="23">
        <v>311</v>
      </c>
      <c r="J950" s="19">
        <f>SUM(Table1[[#This Row],[Estimate; Total: - Speak Spanish: - Speak English "very well"]:[Estimate; Total: - Speak Spanish: - Speak English "not well"]])</f>
        <v>1636</v>
      </c>
      <c r="K9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4.1713394592246897E-5</v>
      </c>
      <c r="L950" s="24">
        <v>200</v>
      </c>
      <c r="M9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6.8946596971918554E-5</v>
      </c>
    </row>
    <row r="951" spans="1:13" ht="15.6" x14ac:dyDescent="0.3">
      <c r="A951" s="22" t="s">
        <v>956</v>
      </c>
      <c r="B951" s="18">
        <v>2508</v>
      </c>
      <c r="C951" s="24">
        <v>428</v>
      </c>
      <c r="D9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1.1718969852970968E-4</v>
      </c>
      <c r="E951" s="18">
        <v>2057</v>
      </c>
      <c r="F9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1.436716748275975E-4</v>
      </c>
      <c r="G951" s="23">
        <v>1095</v>
      </c>
      <c r="H951" s="23">
        <v>496</v>
      </c>
      <c r="I951" s="23">
        <v>315</v>
      </c>
      <c r="J951" s="19">
        <f>SUM(Table1[[#This Row],[Estimate; Total: - Speak Spanish: - Speak English "very well"]:[Estimate; Total: - Speak Spanish: - Speak English "not well"]])</f>
        <v>1906</v>
      </c>
      <c r="K9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1.5189958672107113E-4</v>
      </c>
      <c r="L951" s="24">
        <v>151</v>
      </c>
      <c r="M9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6.9096361101314693E-5</v>
      </c>
    </row>
    <row r="952" spans="1:13" ht="15.6" x14ac:dyDescent="0.3">
      <c r="A952" s="22" t="s">
        <v>957</v>
      </c>
      <c r="B952" s="18">
        <v>909</v>
      </c>
      <c r="C952" s="24">
        <v>139</v>
      </c>
      <c r="D9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8.2854327201026869E-5</v>
      </c>
      <c r="E952" s="18">
        <v>757</v>
      </c>
      <c r="F9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6.1909025569422562E-5</v>
      </c>
      <c r="G952" s="23">
        <v>499</v>
      </c>
      <c r="H952" s="23">
        <v>182</v>
      </c>
      <c r="I952" s="23">
        <v>54</v>
      </c>
      <c r="J952" s="19">
        <f>SUM(Table1[[#This Row],[Estimate; Total: - Speak Spanish: - Speak English "very well"]:[Estimate; Total: - Speak Spanish: - Speak English "not well"]])</f>
        <v>735</v>
      </c>
      <c r="K9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5.370841151996556E-5</v>
      </c>
      <c r="L952" s="24">
        <v>22</v>
      </c>
      <c r="M9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1.3623691986439023E-4</v>
      </c>
    </row>
    <row r="953" spans="1:13" ht="15.6" x14ac:dyDescent="0.3">
      <c r="A953" s="22" t="s">
        <v>958</v>
      </c>
      <c r="B953" s="18">
        <v>1538</v>
      </c>
      <c r="C953" s="24">
        <v>135</v>
      </c>
      <c r="D9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3.0828097808847153E-5</v>
      </c>
      <c r="E953" s="18">
        <v>1403</v>
      </c>
      <c r="F9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1.43842647869031E-4</v>
      </c>
      <c r="G953" s="23">
        <v>783</v>
      </c>
      <c r="H953" s="23">
        <v>221</v>
      </c>
      <c r="I953" s="23">
        <v>187</v>
      </c>
      <c r="J953" s="19">
        <f>SUM(Table1[[#This Row],[Estimate; Total: - Speak Spanish: - Speak English "very well"]:[Estimate; Total: - Speak Spanish: - Speak English "not well"]])</f>
        <v>1191</v>
      </c>
      <c r="K9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1.3265781295794063E-4</v>
      </c>
      <c r="L953" s="24">
        <v>212</v>
      </c>
      <c r="M9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2.4521862068819269E-4</v>
      </c>
    </row>
    <row r="954" spans="1:13" ht="15.6" x14ac:dyDescent="0.3">
      <c r="A954" s="22" t="s">
        <v>959</v>
      </c>
      <c r="B954" s="18">
        <v>3582</v>
      </c>
      <c r="C954" s="24">
        <v>968</v>
      </c>
      <c r="D9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5.0635692737274383E-4</v>
      </c>
      <c r="E954" s="18">
        <v>2614</v>
      </c>
      <c r="F9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2.8338764428875268E-4</v>
      </c>
      <c r="G954" s="23">
        <v>1734</v>
      </c>
      <c r="H954" s="23">
        <v>231</v>
      </c>
      <c r="I954" s="23">
        <v>392</v>
      </c>
      <c r="J954" s="19">
        <f>SUM(Table1[[#This Row],[Estimate; Total: - Speak Spanish: - Speak English "very well"]:[Estimate; Total: - Speak Spanish: - Speak English "not well"]])</f>
        <v>2357</v>
      </c>
      <c r="K9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2.838106821159217E-4</v>
      </c>
      <c r="L954" s="24">
        <v>257</v>
      </c>
      <c r="M9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2.7955335691576348E-4</v>
      </c>
    </row>
    <row r="955" spans="1:13" ht="15.6" x14ac:dyDescent="0.3">
      <c r="A955" s="22" t="s">
        <v>960</v>
      </c>
      <c r="B955" s="18">
        <v>1933</v>
      </c>
      <c r="C955" s="24">
        <v>186</v>
      </c>
      <c r="D9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9.2254623192055795E-5</v>
      </c>
      <c r="E955" s="18">
        <v>1747</v>
      </c>
      <c r="F9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2.2214825742817543E-4</v>
      </c>
      <c r="G955" s="23">
        <v>890</v>
      </c>
      <c r="H955" s="23">
        <v>232</v>
      </c>
      <c r="I955" s="23">
        <v>400</v>
      </c>
      <c r="J955" s="19">
        <f>SUM(Table1[[#This Row],[Estimate; Total: - Speak Spanish: - Speak English "very well"]:[Estimate; Total: - Speak Spanish: - Speak English "not well"]])</f>
        <v>1522</v>
      </c>
      <c r="K9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2.1422732299385407E-4</v>
      </c>
      <c r="L955" s="24">
        <v>225</v>
      </c>
      <c r="M9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2.9394121997963101E-4</v>
      </c>
    </row>
    <row r="956" spans="1:13" ht="15.6" x14ac:dyDescent="0.3">
      <c r="A956" s="22" t="s">
        <v>961</v>
      </c>
      <c r="B956" s="18">
        <v>4238</v>
      </c>
      <c r="C956" s="24">
        <v>1423</v>
      </c>
      <c r="D9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7.780772253697069E-4</v>
      </c>
      <c r="E956" s="18">
        <v>2815</v>
      </c>
      <c r="F9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3.0768538815455687E-4</v>
      </c>
      <c r="G956" s="23">
        <v>1737</v>
      </c>
      <c r="H956" s="23">
        <v>495</v>
      </c>
      <c r="I956" s="23">
        <v>390</v>
      </c>
      <c r="J956" s="19">
        <f>SUM(Table1[[#This Row],[Estimate; Total: - Speak Spanish: - Speak English "very well"]:[Estimate; Total: - Speak Spanish: - Speak English "not well"]])</f>
        <v>2622</v>
      </c>
      <c r="K9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3.2104749558898454E-4</v>
      </c>
      <c r="L956" s="24">
        <v>193</v>
      </c>
      <c r="M9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1.8657527335651887E-4</v>
      </c>
    </row>
    <row r="957" spans="1:13" ht="15.6" x14ac:dyDescent="0.3">
      <c r="A957" s="22" t="s">
        <v>962</v>
      </c>
      <c r="B957" s="18">
        <v>2054</v>
      </c>
      <c r="C957" s="24">
        <v>762</v>
      </c>
      <c r="D9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4.1741235895293718E-4</v>
      </c>
      <c r="E957" s="18">
        <v>1292</v>
      </c>
      <c r="F9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1.356307907507126E-4</v>
      </c>
      <c r="G957" s="23">
        <v>743</v>
      </c>
      <c r="H957" s="23">
        <v>196</v>
      </c>
      <c r="I957" s="23">
        <v>223</v>
      </c>
      <c r="J957" s="19">
        <f>SUM(Table1[[#This Row],[Estimate; Total: - Speak Spanish: - Speak English "very well"]:[Estimate; Total: - Speak Spanish: - Speak English "not well"]])</f>
        <v>1162</v>
      </c>
      <c r="K9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1.3538151316607497E-4</v>
      </c>
      <c r="L957" s="24">
        <v>130</v>
      </c>
      <c r="M9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1.3789016765216287E-4</v>
      </c>
    </row>
    <row r="958" spans="1:13" ht="15.6" x14ac:dyDescent="0.3">
      <c r="A958" s="22" t="s">
        <v>963</v>
      </c>
      <c r="B958" s="18">
        <v>4239</v>
      </c>
      <c r="C958" s="24">
        <v>1119</v>
      </c>
      <c r="D9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6.3753967690066682E-4</v>
      </c>
      <c r="E958" s="18">
        <v>3120</v>
      </c>
      <c r="F9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3.9342198742927737E-4</v>
      </c>
      <c r="G958" s="23">
        <v>1908</v>
      </c>
      <c r="H958" s="23">
        <v>396</v>
      </c>
      <c r="I958" s="23">
        <v>375</v>
      </c>
      <c r="J958" s="19">
        <f>SUM(Table1[[#This Row],[Estimate; Total: - Speak Spanish: - Speak English "very well"]:[Estimate; Total: - Speak Spanish: - Speak English "not well"]])</f>
        <v>2679</v>
      </c>
      <c r="K9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3.7324053860607559E-4</v>
      </c>
      <c r="L958" s="24">
        <v>441</v>
      </c>
      <c r="M9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5.7634055740509165E-4</v>
      </c>
    </row>
    <row r="959" spans="1:13" ht="15.6" x14ac:dyDescent="0.3">
      <c r="A959" s="22" t="s">
        <v>964</v>
      </c>
      <c r="B959" s="18">
        <v>1803</v>
      </c>
      <c r="C959" s="24">
        <v>321</v>
      </c>
      <c r="D9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1.4429004761256514E-5</v>
      </c>
      <c r="E959" s="18">
        <v>1444</v>
      </c>
      <c r="F9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2.0586419895110932E-5</v>
      </c>
      <c r="G959" s="23">
        <v>1006</v>
      </c>
      <c r="H959" s="23">
        <v>148</v>
      </c>
      <c r="I959" s="23">
        <v>224</v>
      </c>
      <c r="J959" s="19">
        <f>SUM(Table1[[#This Row],[Estimate; Total: - Speak Spanish: - Speak English "very well"]:[Estimate; Total: - Speak Spanish: - Speak English "not well"]])</f>
        <v>1378</v>
      </c>
      <c r="K9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3.252596711546748E-5</v>
      </c>
      <c r="L959" s="24">
        <v>66</v>
      </c>
      <c r="M9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8.7630037844806512E-5</v>
      </c>
    </row>
    <row r="960" spans="1:13" ht="15.6" x14ac:dyDescent="0.3">
      <c r="A960" s="22" t="s">
        <v>965</v>
      </c>
      <c r="B960" s="18">
        <v>2006</v>
      </c>
      <c r="C960" s="24">
        <v>116</v>
      </c>
      <c r="D9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3.2688326955490415E-5</v>
      </c>
      <c r="E960" s="18">
        <v>1890</v>
      </c>
      <c r="F9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2.2478320764177741E-4</v>
      </c>
      <c r="G960" s="23">
        <v>846</v>
      </c>
      <c r="H960" s="23">
        <v>343</v>
      </c>
      <c r="I960" s="23">
        <v>448</v>
      </c>
      <c r="J960" s="19">
        <f>SUM(Table1[[#This Row],[Estimate; Total: - Speak Spanish: - Speak English "very well"]:[Estimate; Total: - Speak Spanish: - Speak English "not well"]])</f>
        <v>1637</v>
      </c>
      <c r="K9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2.1473734166291199E-4</v>
      </c>
      <c r="L960" s="24">
        <v>253</v>
      </c>
      <c r="M9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3.1583590931452118E-4</v>
      </c>
    </row>
    <row r="961" spans="1:13" ht="15.6" x14ac:dyDescent="0.3">
      <c r="A961" s="22" t="s">
        <v>966</v>
      </c>
      <c r="B961" s="18">
        <v>4022</v>
      </c>
      <c r="C961" s="24">
        <v>514</v>
      </c>
      <c r="D9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2.388378244529459E-4</v>
      </c>
      <c r="E961" s="18">
        <v>3500</v>
      </c>
      <c r="F9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4.1353482401390541E-4</v>
      </c>
      <c r="G961" s="23">
        <v>1874</v>
      </c>
      <c r="H961" s="23">
        <v>420</v>
      </c>
      <c r="I961" s="23">
        <v>810</v>
      </c>
      <c r="J961" s="19">
        <f>SUM(Table1[[#This Row],[Estimate; Total: - Speak Spanish: - Speak English "very well"]:[Estimate; Total: - Speak Spanish: - Speak English "not well"]])</f>
        <v>3104</v>
      </c>
      <c r="K9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4.0610549184841879E-4</v>
      </c>
      <c r="L961" s="24">
        <v>396</v>
      </c>
      <c r="M9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4.8087205175663232E-4</v>
      </c>
    </row>
    <row r="962" spans="1:13" ht="15.6" x14ac:dyDescent="0.3">
      <c r="A962" s="22" t="s">
        <v>967</v>
      </c>
      <c r="B962" s="18">
        <v>3141</v>
      </c>
      <c r="C962" s="24">
        <v>434</v>
      </c>
      <c r="D9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2.4437210621998189E-4</v>
      </c>
      <c r="E962" s="18">
        <v>2702</v>
      </c>
      <c r="F9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3.5673364564768086E-4</v>
      </c>
      <c r="G962" s="23">
        <v>1608</v>
      </c>
      <c r="H962" s="23">
        <v>320</v>
      </c>
      <c r="I962" s="23">
        <v>484</v>
      </c>
      <c r="J962" s="19">
        <f>SUM(Table1[[#This Row],[Estimate; Total: - Speak Spanish: - Speak English "very well"]:[Estimate; Total: - Speak Spanish: - Speak English "not well"]])</f>
        <v>2412</v>
      </c>
      <c r="K9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3.5341920801083084E-4</v>
      </c>
      <c r="L962" s="24">
        <v>290</v>
      </c>
      <c r="M9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3.8677470950379073E-4</v>
      </c>
    </row>
    <row r="963" spans="1:13" ht="15.6" x14ac:dyDescent="0.3">
      <c r="A963" s="22" t="s">
        <v>968</v>
      </c>
      <c r="B963" s="18">
        <v>3737</v>
      </c>
      <c r="C963" s="24">
        <v>513</v>
      </c>
      <c r="D9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3.0244887780903512E-4</v>
      </c>
      <c r="E963" s="18">
        <v>3216</v>
      </c>
      <c r="F9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4.3833876529081415E-4</v>
      </c>
      <c r="G963" s="23">
        <v>1886</v>
      </c>
      <c r="H963" s="23">
        <v>506</v>
      </c>
      <c r="I963" s="23">
        <v>421</v>
      </c>
      <c r="J963" s="19">
        <f>SUM(Table1[[#This Row],[Estimate; Total: - Speak Spanish: - Speak English "very well"]:[Estimate; Total: - Speak Spanish: - Speak English "not well"]])</f>
        <v>2813</v>
      </c>
      <c r="K9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4.2548247012645559E-4</v>
      </c>
      <c r="L963" s="24">
        <v>403</v>
      </c>
      <c r="M9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5.5486435011145574E-4</v>
      </c>
    </row>
    <row r="964" spans="1:13" ht="15.6" x14ac:dyDescent="0.3">
      <c r="A964" s="22" t="s">
        <v>969</v>
      </c>
      <c r="B964" s="18">
        <v>3873</v>
      </c>
      <c r="C964" s="24">
        <v>493</v>
      </c>
      <c r="D9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2.6132136069131071E-4</v>
      </c>
      <c r="E964" s="18">
        <v>3380</v>
      </c>
      <c r="F9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4.3207222756565402E-4</v>
      </c>
      <c r="G964" s="23">
        <v>1839</v>
      </c>
      <c r="H964" s="23">
        <v>590</v>
      </c>
      <c r="I964" s="23">
        <v>665</v>
      </c>
      <c r="J964" s="19">
        <f>SUM(Table1[[#This Row],[Estimate; Total: - Speak Spanish: - Speak English "very well"]:[Estimate; Total: - Speak Spanish: - Speak English "not well"]])</f>
        <v>3094</v>
      </c>
      <c r="K9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4.3975507413858124E-4</v>
      </c>
      <c r="L964" s="24">
        <v>286</v>
      </c>
      <c r="M9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3.6243722163645736E-4</v>
      </c>
    </row>
    <row r="965" spans="1:13" ht="15.6" x14ac:dyDescent="0.3">
      <c r="A965" s="22" t="s">
        <v>970</v>
      </c>
      <c r="B965" s="18">
        <v>2625</v>
      </c>
      <c r="C965" s="24">
        <v>249</v>
      </c>
      <c r="D9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1.3345773071660785E-4</v>
      </c>
      <c r="E965" s="18">
        <v>2376</v>
      </c>
      <c r="F9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3.1252033564135623E-4</v>
      </c>
      <c r="G965" s="23">
        <v>1420</v>
      </c>
      <c r="H965" s="23">
        <v>258</v>
      </c>
      <c r="I965" s="23">
        <v>378</v>
      </c>
      <c r="J965" s="19">
        <f>SUM(Table1[[#This Row],[Estimate; Total: - Speak Spanish: - Speak English "very well"]:[Estimate; Total: - Speak Spanish: - Speak English "not well"]])</f>
        <v>2056</v>
      </c>
      <c r="K9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2.9959187896131068E-4</v>
      </c>
      <c r="L965" s="24">
        <v>320</v>
      </c>
      <c r="M9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4.2969997069260249E-4</v>
      </c>
    </row>
    <row r="966" spans="1:13" ht="15.6" x14ac:dyDescent="0.3">
      <c r="A966" s="22" t="s">
        <v>971</v>
      </c>
      <c r="B966" s="18">
        <v>3905</v>
      </c>
      <c r="C966" s="24">
        <v>321</v>
      </c>
      <c r="D9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1.7907919887381765E-4</v>
      </c>
      <c r="E966" s="18">
        <v>3584</v>
      </c>
      <c r="F9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4.8221589068272541E-4</v>
      </c>
      <c r="G966" s="23">
        <v>1770</v>
      </c>
      <c r="H966" s="23">
        <v>533</v>
      </c>
      <c r="I966" s="23">
        <v>686</v>
      </c>
      <c r="J966" s="19">
        <f>SUM(Table1[[#This Row],[Estimate; Total: - Speak Spanish: - Speak English "very well"]:[Estimate; Total: - Speak Spanish: - Speak English "not well"]])</f>
        <v>2989</v>
      </c>
      <c r="K9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4.4540948267615801E-4</v>
      </c>
      <c r="L966" s="24">
        <v>595</v>
      </c>
      <c r="M9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8.158180803712813E-4</v>
      </c>
    </row>
    <row r="967" spans="1:13" ht="15.6" x14ac:dyDescent="0.3">
      <c r="A967" s="22" t="s">
        <v>972</v>
      </c>
      <c r="B967" s="18">
        <v>3252</v>
      </c>
      <c r="C967" s="24">
        <v>201</v>
      </c>
      <c r="D9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1.1211930034655506E-4</v>
      </c>
      <c r="E967" s="18">
        <v>3051</v>
      </c>
      <c r="F9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4.1389964294259783E-4</v>
      </c>
      <c r="G967" s="23">
        <v>1417</v>
      </c>
      <c r="H967" s="23">
        <v>471</v>
      </c>
      <c r="I967" s="23">
        <v>620</v>
      </c>
      <c r="J967" s="19">
        <f>SUM(Table1[[#This Row],[Estimate; Total: - Speak Spanish: - Speak English "very well"]:[Estimate; Total: - Speak Spanish: - Speak English "not well"]])</f>
        <v>2508</v>
      </c>
      <c r="K9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3.7694490585158584E-4</v>
      </c>
      <c r="L967" s="24">
        <v>543</v>
      </c>
      <c r="M9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7.4884624275007629E-4</v>
      </c>
    </row>
    <row r="968" spans="1:13" ht="15.6" x14ac:dyDescent="0.3">
      <c r="A968" s="22" t="s">
        <v>973</v>
      </c>
      <c r="B968" s="18">
        <v>3226</v>
      </c>
      <c r="C968" s="24">
        <v>542</v>
      </c>
      <c r="D9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3.202533812003586E-4</v>
      </c>
      <c r="E968" s="18">
        <v>2684</v>
      </c>
      <c r="F9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3.6476713678824631E-4</v>
      </c>
      <c r="G968" s="23">
        <v>1331</v>
      </c>
      <c r="H968" s="23">
        <v>439</v>
      </c>
      <c r="I968" s="23">
        <v>502</v>
      </c>
      <c r="J968" s="19">
        <f>SUM(Table1[[#This Row],[Estimate; Total: - Speak Spanish: - Speak English "very well"]:[Estimate; Total: - Speak Spanish: - Speak English "not well"]])</f>
        <v>2272</v>
      </c>
      <c r="K9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3.4237854829576118E-4</v>
      </c>
      <c r="L968" s="24">
        <v>412</v>
      </c>
      <c r="M9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5.6769055555261957E-4</v>
      </c>
    </row>
    <row r="969" spans="1:13" ht="15.6" x14ac:dyDescent="0.3">
      <c r="A969" s="22" t="s">
        <v>974</v>
      </c>
      <c r="B969" s="18">
        <v>3013</v>
      </c>
      <c r="C969" s="24">
        <v>225</v>
      </c>
      <c r="D9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9.9413838988300537E-5</v>
      </c>
      <c r="E969" s="18">
        <v>2788</v>
      </c>
      <c r="F9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3.5017407728715007E-4</v>
      </c>
      <c r="G969" s="23">
        <v>1595</v>
      </c>
      <c r="H969" s="23">
        <v>322</v>
      </c>
      <c r="I969" s="23">
        <v>466</v>
      </c>
      <c r="J969" s="19">
        <f>SUM(Table1[[#This Row],[Estimate; Total: - Speak Spanish: - Speak English "very well"]:[Estimate; Total: - Speak Spanish: - Speak English "not well"]])</f>
        <v>2383</v>
      </c>
      <c r="K9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3.30456450479096E-4</v>
      </c>
      <c r="L969" s="24">
        <v>405</v>
      </c>
      <c r="M9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5.2888870430141681E-4</v>
      </c>
    </row>
    <row r="970" spans="1:13" ht="15.6" x14ac:dyDescent="0.3">
      <c r="A970" s="22" t="s">
        <v>975</v>
      </c>
      <c r="B970" s="18">
        <v>1003</v>
      </c>
      <c r="C970" s="24">
        <v>736</v>
      </c>
      <c r="D9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1.200119635769789E-4</v>
      </c>
      <c r="E970" s="18">
        <v>219</v>
      </c>
      <c r="F9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5.349671303723529E-4</v>
      </c>
      <c r="G970" s="23">
        <v>128</v>
      </c>
      <c r="H970" s="23">
        <v>30</v>
      </c>
      <c r="I970" s="23">
        <v>61</v>
      </c>
      <c r="J970" s="19">
        <f>SUM(Table1[[#This Row],[Estimate; Total: - Speak Spanish: - Speak English "very well"]:[Estimate; Total: - Speak Spanish: - Speak English "not well"]])</f>
        <v>219</v>
      </c>
      <c r="K9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5.3161399543978324E-4</v>
      </c>
      <c r="L970" s="24">
        <v>0</v>
      </c>
      <c r="M9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5.6535893485451961E-4</v>
      </c>
    </row>
    <row r="971" spans="1:13" ht="15.6" x14ac:dyDescent="0.3">
      <c r="A971" s="22" t="s">
        <v>976</v>
      </c>
      <c r="B971" s="18">
        <v>1835</v>
      </c>
      <c r="C971" s="24">
        <v>410</v>
      </c>
      <c r="D9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1.9106337118677269E-4</v>
      </c>
      <c r="E971" s="18">
        <v>1425</v>
      </c>
      <c r="F9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1.4073095599597229E-4</v>
      </c>
      <c r="G971" s="23">
        <v>745</v>
      </c>
      <c r="H971" s="23">
        <v>291</v>
      </c>
      <c r="I971" s="23">
        <v>334</v>
      </c>
      <c r="J971" s="19">
        <f>SUM(Table1[[#This Row],[Estimate; Total: - Speak Spanish: - Speak English "very well"]:[Estimate; Total: - Speak Spanish: - Speak English "not well"]])</f>
        <v>1370</v>
      </c>
      <c r="K9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1.540745432612753E-4</v>
      </c>
      <c r="L971" s="24">
        <v>55</v>
      </c>
      <c r="M9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1.9788702429388378E-5</v>
      </c>
    </row>
    <row r="972" spans="1:13" ht="15.6" x14ac:dyDescent="0.3">
      <c r="A972" s="22" t="s">
        <v>977</v>
      </c>
      <c r="B972" s="18">
        <v>2717</v>
      </c>
      <c r="C972" s="24">
        <v>497</v>
      </c>
      <c r="D9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1.8976472637482203E-4</v>
      </c>
      <c r="E972" s="18">
        <v>2220</v>
      </c>
      <c r="F9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1.9711580827340013E-4</v>
      </c>
      <c r="G972" s="23">
        <v>1284</v>
      </c>
      <c r="H972" s="23">
        <v>276</v>
      </c>
      <c r="I972" s="23">
        <v>439</v>
      </c>
      <c r="J972" s="19">
        <f>SUM(Table1[[#This Row],[Estimate; Total: - Speak Spanish: - Speak English "very well"]:[Estimate; Total: - Speak Spanish: - Speak English "not well"]])</f>
        <v>1999</v>
      </c>
      <c r="K9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1.9705337877407616E-4</v>
      </c>
      <c r="L972" s="24">
        <v>221</v>
      </c>
      <c r="M9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1.9768165044066401E-4</v>
      </c>
    </row>
    <row r="973" spans="1:13" ht="15.6" x14ac:dyDescent="0.3">
      <c r="A973" s="22" t="s">
        <v>978</v>
      </c>
      <c r="B973" s="18">
        <v>1520</v>
      </c>
      <c r="C973" s="24">
        <v>633</v>
      </c>
      <c r="D9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1.0750798213765447E-5</v>
      </c>
      <c r="E973" s="18">
        <v>887</v>
      </c>
      <c r="F9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2.7067965023127216E-4</v>
      </c>
      <c r="G973" s="23">
        <v>552</v>
      </c>
      <c r="H973" s="23">
        <v>135</v>
      </c>
      <c r="I973" s="23">
        <v>168</v>
      </c>
      <c r="J973" s="19">
        <f>SUM(Table1[[#This Row],[Estimate; Total: - Speak Spanish: - Speak English "very well"]:[Estimate; Total: - Speak Spanish: - Speak English "not well"]])</f>
        <v>855</v>
      </c>
      <c r="K9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2.6202945560151061E-4</v>
      </c>
      <c r="L973" s="24">
        <v>32</v>
      </c>
      <c r="M9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3.4908240741436235E-4</v>
      </c>
    </row>
    <row r="974" spans="1:13" ht="15.6" x14ac:dyDescent="0.3">
      <c r="A974" s="22" t="s">
        <v>979</v>
      </c>
      <c r="B974" s="18">
        <v>549</v>
      </c>
      <c r="C974" s="24">
        <v>294</v>
      </c>
      <c r="D9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1.5474287561772243E-4</v>
      </c>
      <c r="E974" s="18">
        <v>240</v>
      </c>
      <c r="F9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2.9933354062756099E-4</v>
      </c>
      <c r="G974" s="23">
        <v>148</v>
      </c>
      <c r="H974" s="23">
        <v>33</v>
      </c>
      <c r="I974" s="23">
        <v>42</v>
      </c>
      <c r="J974" s="19">
        <f>SUM(Table1[[#This Row],[Estimate; Total: - Speak Spanish: - Speak English "very well"]:[Estimate; Total: - Speak Spanish: - Speak English "not well"]])</f>
        <v>223</v>
      </c>
      <c r="K9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2.9827834239118557E-4</v>
      </c>
      <c r="L974" s="24">
        <v>17</v>
      </c>
      <c r="M9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3.0889753943308228E-4</v>
      </c>
    </row>
    <row r="975" spans="1:13" ht="15.6" x14ac:dyDescent="0.3">
      <c r="A975" s="22" t="s">
        <v>980</v>
      </c>
      <c r="B975" s="18">
        <v>1329</v>
      </c>
      <c r="C975" s="24">
        <v>685</v>
      </c>
      <c r="D9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1.6224631559926146E-4</v>
      </c>
      <c r="E975" s="18">
        <v>644</v>
      </c>
      <c r="F9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1.6286968127713437E-4</v>
      </c>
      <c r="G975" s="23">
        <v>411</v>
      </c>
      <c r="H975" s="23">
        <v>149</v>
      </c>
      <c r="I975" s="23">
        <v>74</v>
      </c>
      <c r="J975" s="19">
        <f>SUM(Table1[[#This Row],[Estimate; Total: - Speak Spanish: - Speak English "very well"]:[Estimate; Total: - Speak Spanish: - Speak English "not well"]])</f>
        <v>634</v>
      </c>
      <c r="K9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1.5455018583225975E-4</v>
      </c>
      <c r="L975" s="24">
        <v>10</v>
      </c>
      <c r="M9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2.3827508071244257E-4</v>
      </c>
    </row>
    <row r="976" spans="1:13" ht="15.6" x14ac:dyDescent="0.3">
      <c r="A976" s="22" t="s">
        <v>981</v>
      </c>
      <c r="B976" s="18">
        <v>2783</v>
      </c>
      <c r="C976" s="24">
        <v>670</v>
      </c>
      <c r="D9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3.3708498811297022E-4</v>
      </c>
      <c r="E976" s="18">
        <v>2113</v>
      </c>
      <c r="F9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2.2490636428783018E-4</v>
      </c>
      <c r="G976" s="23">
        <v>1248</v>
      </c>
      <c r="H976" s="23">
        <v>264</v>
      </c>
      <c r="I976" s="23">
        <v>416</v>
      </c>
      <c r="J976" s="19">
        <f>SUM(Table1[[#This Row],[Estimate; Total: - Speak Spanish: - Speak English "very well"]:[Estimate; Total: - Speak Spanish: - Speak English "not well"]])</f>
        <v>1928</v>
      </c>
      <c r="K9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2.2875275844670511E-4</v>
      </c>
      <c r="L976" s="24">
        <v>185</v>
      </c>
      <c r="M9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1.9004380683378634E-4</v>
      </c>
    </row>
    <row r="977" spans="1:13" ht="15.6" x14ac:dyDescent="0.3">
      <c r="A977" s="22" t="s">
        <v>982</v>
      </c>
      <c r="B977" s="18">
        <v>3391</v>
      </c>
      <c r="C977" s="24">
        <v>889</v>
      </c>
      <c r="D9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3.5478144961056696E-4</v>
      </c>
      <c r="E977" s="18">
        <v>2502</v>
      </c>
      <c r="F9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1.6407151437126738E-4</v>
      </c>
      <c r="G977" s="23">
        <v>1275</v>
      </c>
      <c r="H977" s="23">
        <v>443</v>
      </c>
      <c r="I977" s="23">
        <v>612</v>
      </c>
      <c r="J977" s="19">
        <f>SUM(Table1[[#This Row],[Estimate; Total: - Speak Spanish: - Speak English "very well"]:[Estimate; Total: - Speak Spanish: - Speak English "not well"]])</f>
        <v>2330</v>
      </c>
      <c r="K9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1.7587705785051307E-4</v>
      </c>
      <c r="L977" s="24">
        <v>172</v>
      </c>
      <c r="M9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5.7069626155577317E-5</v>
      </c>
    </row>
    <row r="978" spans="1:13" ht="15.6" x14ac:dyDescent="0.3">
      <c r="A978" s="22" t="s">
        <v>983</v>
      </c>
      <c r="B978" s="18">
        <v>2390</v>
      </c>
      <c r="C978" s="24">
        <v>592</v>
      </c>
      <c r="D9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2.6343083914138305E-4</v>
      </c>
      <c r="E978" s="18">
        <v>1790</v>
      </c>
      <c r="F9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1.5362487058864245E-4</v>
      </c>
      <c r="G978" s="23">
        <v>1031</v>
      </c>
      <c r="H978" s="23">
        <v>337</v>
      </c>
      <c r="I978" s="23">
        <v>396</v>
      </c>
      <c r="J978" s="19">
        <f>SUM(Table1[[#This Row],[Estimate; Total: - Speak Spanish: - Speak English "very well"]:[Estimate; Total: - Speak Spanish: - Speak English "not well"]])</f>
        <v>1764</v>
      </c>
      <c r="K9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1.7702552403392404E-4</v>
      </c>
      <c r="L978" s="24">
        <v>26</v>
      </c>
      <c r="M9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5.8471599898129019E-5</v>
      </c>
    </row>
    <row r="979" spans="1:13" ht="15.6" x14ac:dyDescent="0.3">
      <c r="A979" s="22" t="s">
        <v>984</v>
      </c>
      <c r="B979" s="18">
        <v>1963</v>
      </c>
      <c r="C979" s="24">
        <v>393</v>
      </c>
      <c r="D9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2.1007057153865269E-5</v>
      </c>
      <c r="E979" s="18">
        <v>1570</v>
      </c>
      <c r="F9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1.083616479165137E-6</v>
      </c>
      <c r="G979" s="23">
        <v>898</v>
      </c>
      <c r="H979" s="23">
        <v>342</v>
      </c>
      <c r="I979" s="23">
        <v>271</v>
      </c>
      <c r="J979" s="19">
        <f>SUM(Table1[[#This Row],[Estimate; Total: - Speak Spanish: - Speak English "very well"]:[Estimate; Total: - Speak Spanish: - Speak English "not well"]])</f>
        <v>1511</v>
      </c>
      <c r="K9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1.6030969989051097E-5</v>
      </c>
      <c r="L979" s="24">
        <v>59</v>
      </c>
      <c r="M9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1.3439469099536867E-4</v>
      </c>
    </row>
    <row r="980" spans="1:13" ht="15.6" x14ac:dyDescent="0.3">
      <c r="A980" s="22" t="s">
        <v>985</v>
      </c>
      <c r="B980" s="18">
        <v>1594</v>
      </c>
      <c r="C980" s="24">
        <v>692</v>
      </c>
      <c r="D9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2.0828346587034385E-4</v>
      </c>
      <c r="E980" s="18">
        <v>902</v>
      </c>
      <c r="F9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5.0183105606529986E-4</v>
      </c>
      <c r="G980" s="23">
        <v>696</v>
      </c>
      <c r="H980" s="23">
        <v>61</v>
      </c>
      <c r="I980" s="23">
        <v>145</v>
      </c>
      <c r="J980" s="19">
        <f>SUM(Table1[[#This Row],[Estimate; Total: - Speak Spanish: - Speak English "very well"]:[Estimate; Total: - Speak Spanish: - Speak English "not well"]])</f>
        <v>902</v>
      </c>
      <c r="K9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4.8802042725626838E-4</v>
      </c>
      <c r="L980" s="24">
        <v>0</v>
      </c>
      <c r="M9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6.2700643343020551E-4</v>
      </c>
    </row>
    <row r="981" spans="1:13" ht="15.6" x14ac:dyDescent="0.3">
      <c r="A981" s="22" t="s">
        <v>986</v>
      </c>
      <c r="B981" s="18">
        <v>2988</v>
      </c>
      <c r="C981" s="24">
        <v>430</v>
      </c>
      <c r="D9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1.0581351622434101E-4</v>
      </c>
      <c r="E981" s="18">
        <v>2558</v>
      </c>
      <c r="F9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2.0061176736412781E-4</v>
      </c>
      <c r="G981" s="23">
        <v>1297</v>
      </c>
      <c r="H981" s="23">
        <v>410</v>
      </c>
      <c r="I981" s="23">
        <v>540</v>
      </c>
      <c r="J981" s="19">
        <f>SUM(Table1[[#This Row],[Estimate; Total: - Speak Spanish: - Speak English "very well"]:[Estimate; Total: - Speak Spanish: - Speak English "not well"]])</f>
        <v>2247</v>
      </c>
      <c r="K9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1.9185671256746273E-4</v>
      </c>
      <c r="L981" s="24">
        <v>311</v>
      </c>
      <c r="M9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2.7996494549793619E-4</v>
      </c>
    </row>
    <row r="982" spans="1:13" ht="15.6" x14ac:dyDescent="0.3">
      <c r="A982" s="22" t="s">
        <v>987</v>
      </c>
      <c r="B982" s="18">
        <v>2591</v>
      </c>
      <c r="C982" s="24">
        <v>770</v>
      </c>
      <c r="D9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3.272131932640903E-4</v>
      </c>
      <c r="E982" s="18">
        <v>1821</v>
      </c>
      <c r="F9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1.1400306410436654E-4</v>
      </c>
      <c r="G982" s="23">
        <v>1015</v>
      </c>
      <c r="H982" s="23">
        <v>201</v>
      </c>
      <c r="I982" s="23">
        <v>451</v>
      </c>
      <c r="J982" s="19">
        <f>SUM(Table1[[#This Row],[Estimate; Total: - Speak Spanish: - Speak English "very well"]:[Estimate; Total: - Speak Spanish: - Speak English "not well"]])</f>
        <v>1667</v>
      </c>
      <c r="K9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1.181552926082025E-4</v>
      </c>
      <c r="L982" s="24">
        <v>154</v>
      </c>
      <c r="M9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7.6368516318020698E-5</v>
      </c>
    </row>
    <row r="983" spans="1:13" ht="15.6" x14ac:dyDescent="0.3">
      <c r="A983" s="22" t="s">
        <v>988</v>
      </c>
      <c r="B983" s="18">
        <v>1876</v>
      </c>
      <c r="C983" s="24">
        <v>612</v>
      </c>
      <c r="D9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1.8460259861391863E-4</v>
      </c>
      <c r="E983" s="18">
        <v>1264</v>
      </c>
      <c r="F9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1.0301030712867195E-5</v>
      </c>
      <c r="G983" s="23">
        <v>817</v>
      </c>
      <c r="H983" s="23">
        <v>208</v>
      </c>
      <c r="I983" s="23">
        <v>218</v>
      </c>
      <c r="J983" s="19">
        <f>SUM(Table1[[#This Row],[Estimate; Total: - Speak Spanish: - Speak English "very well"]:[Estimate; Total: - Speak Spanish: - Speak English "not well"]])</f>
        <v>1243</v>
      </c>
      <c r="K9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5.8164068536107651E-6</v>
      </c>
      <c r="L983" s="24">
        <v>21</v>
      </c>
      <c r="M9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1.5638462744380194E-4</v>
      </c>
    </row>
    <row r="984" spans="1:13" ht="15.6" x14ac:dyDescent="0.3">
      <c r="A984" s="22" t="s">
        <v>989</v>
      </c>
      <c r="B984" s="18">
        <v>1253</v>
      </c>
      <c r="C984" s="24">
        <v>632</v>
      </c>
      <c r="D9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1.9981589235291281E-5</v>
      </c>
      <c r="E984" s="18">
        <v>621</v>
      </c>
      <c r="F9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2.7625641832861508E-4</v>
      </c>
      <c r="G984" s="23">
        <v>429</v>
      </c>
      <c r="H984" s="23">
        <v>98</v>
      </c>
      <c r="I984" s="23">
        <v>94</v>
      </c>
      <c r="J984" s="19">
        <f>SUM(Table1[[#This Row],[Estimate; Total: - Speak Spanish: - Speak English "very well"]:[Estimate; Total: - Speak Spanish: - Speak English "not well"]])</f>
        <v>621</v>
      </c>
      <c r="K9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2.6674821379379406E-4</v>
      </c>
      <c r="L984" s="24">
        <v>0</v>
      </c>
      <c r="M9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3.6243591870955346E-4</v>
      </c>
    </row>
    <row r="985" spans="1:13" ht="15.6" x14ac:dyDescent="0.3">
      <c r="A985" s="22" t="s">
        <v>990</v>
      </c>
      <c r="B985" s="18">
        <v>553</v>
      </c>
      <c r="C985" s="24">
        <v>385</v>
      </c>
      <c r="D9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6.9192044188434579E-6</v>
      </c>
      <c r="E985" s="18">
        <v>168</v>
      </c>
      <c r="F9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2.0272656713822736E-4</v>
      </c>
      <c r="G985" s="23">
        <v>103</v>
      </c>
      <c r="H985" s="23">
        <v>33</v>
      </c>
      <c r="I985" s="23">
        <v>25</v>
      </c>
      <c r="J985" s="19">
        <f>SUM(Table1[[#This Row],[Estimate; Total: - Speak Spanish: - Speak English "very well"]:[Estimate; Total: - Speak Spanish: - Speak English "not well"]])</f>
        <v>161</v>
      </c>
      <c r="K9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2.0123290461417E-4</v>
      </c>
      <c r="L985" s="24">
        <v>7</v>
      </c>
      <c r="M9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2.1626467410569772E-4</v>
      </c>
    </row>
    <row r="986" spans="1:13" ht="15.6" x14ac:dyDescent="0.3">
      <c r="A986" s="22" t="s">
        <v>991</v>
      </c>
      <c r="B986" s="18">
        <v>861</v>
      </c>
      <c r="C986" s="24">
        <v>524</v>
      </c>
      <c r="D9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1.5787492297236592E-4</v>
      </c>
      <c r="E986" s="18">
        <v>331</v>
      </c>
      <c r="F9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4.2900795847959958E-4</v>
      </c>
      <c r="G986" s="23">
        <v>280</v>
      </c>
      <c r="H986" s="23">
        <v>16</v>
      </c>
      <c r="I986" s="23">
        <v>35</v>
      </c>
      <c r="J986" s="19">
        <f>SUM(Table1[[#This Row],[Estimate; Total: - Speak Spanish: - Speak English "very well"]:[Estimate; Total: - Speak Spanish: - Speak English "not well"]])</f>
        <v>331</v>
      </c>
      <c r="K9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4.2393997828471107E-4</v>
      </c>
      <c r="L986" s="24">
        <v>0</v>
      </c>
      <c r="M9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4.7494260361018024E-4</v>
      </c>
    </row>
    <row r="987" spans="1:13" ht="15.6" x14ac:dyDescent="0.3">
      <c r="A987" s="22" t="s">
        <v>992</v>
      </c>
      <c r="B987" s="18">
        <v>1426</v>
      </c>
      <c r="C987" s="24">
        <v>948</v>
      </c>
      <c r="D9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3.7968296869016985E-5</v>
      </c>
      <c r="E987" s="18">
        <v>478</v>
      </c>
      <c r="F9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5.4525993530466009E-4</v>
      </c>
      <c r="G987" s="23">
        <v>390</v>
      </c>
      <c r="H987" s="23">
        <v>45</v>
      </c>
      <c r="I987" s="23">
        <v>43</v>
      </c>
      <c r="J987" s="19">
        <f>SUM(Table1[[#This Row],[Estimate; Total: - Speak Spanish: - Speak English "very well"]:[Estimate; Total: - Speak Spanish: - Speak English "not well"]])</f>
        <v>478</v>
      </c>
      <c r="K9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5.3794122070297814E-4</v>
      </c>
      <c r="L987" s="24">
        <v>0</v>
      </c>
      <c r="M9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6.1159455878628409E-4</v>
      </c>
    </row>
    <row r="988" spans="1:13" ht="15.6" x14ac:dyDescent="0.3">
      <c r="A988" s="22" t="s">
        <v>993</v>
      </c>
      <c r="B988" s="18">
        <v>509</v>
      </c>
      <c r="C988" s="24">
        <v>369</v>
      </c>
      <c r="D9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1.5688099791770919E-4</v>
      </c>
      <c r="E988" s="18">
        <v>140</v>
      </c>
      <c r="F9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3.6073102373954563E-4</v>
      </c>
      <c r="G988" s="23">
        <v>103</v>
      </c>
      <c r="H988" s="23">
        <v>23</v>
      </c>
      <c r="I988" s="23">
        <v>10</v>
      </c>
      <c r="J988" s="19">
        <f>SUM(Table1[[#This Row],[Estimate; Total: - Speak Spanish: - Speak English "very well"]:[Estimate; Total: - Speak Spanish: - Speak English "not well"]])</f>
        <v>136</v>
      </c>
      <c r="K9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3.5920381308703048E-4</v>
      </c>
      <c r="L988" s="24">
        <v>4</v>
      </c>
      <c r="M9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3.745732008328342E-4</v>
      </c>
    </row>
    <row r="989" spans="1:13" ht="15.6" x14ac:dyDescent="0.3">
      <c r="A989" s="22" t="s">
        <v>994</v>
      </c>
      <c r="B989" s="18">
        <v>1184</v>
      </c>
      <c r="C989" s="24">
        <v>776</v>
      </c>
      <c r="D9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4.5210329158247217E-5</v>
      </c>
      <c r="E989" s="18">
        <v>408</v>
      </c>
      <c r="F9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3.6771993378627277E-4</v>
      </c>
      <c r="G989" s="23">
        <v>261</v>
      </c>
      <c r="H989" s="23">
        <v>48</v>
      </c>
      <c r="I989" s="23">
        <v>99</v>
      </c>
      <c r="J989" s="19">
        <f>SUM(Table1[[#This Row],[Estimate; Total: - Speak Spanish: - Speak English "very well"]:[Estimate; Total: - Speak Spanish: - Speak English "not well"]])</f>
        <v>408</v>
      </c>
      <c r="K9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3.6147299747354012E-4</v>
      </c>
      <c r="L989" s="24">
        <v>0</v>
      </c>
      <c r="M9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4.2434028186263809E-4</v>
      </c>
    </row>
    <row r="990" spans="1:13" ht="15.6" x14ac:dyDescent="0.3">
      <c r="A990" s="22" t="s">
        <v>995</v>
      </c>
      <c r="B990" s="18">
        <v>556</v>
      </c>
      <c r="C990" s="24">
        <v>377</v>
      </c>
      <c r="D9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3.7602618146069912E-4</v>
      </c>
      <c r="E990" s="18">
        <v>179</v>
      </c>
      <c r="F9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5.7930469607684601E-4</v>
      </c>
      <c r="G990" s="23">
        <v>129</v>
      </c>
      <c r="H990" s="23">
        <v>0</v>
      </c>
      <c r="I990" s="23">
        <v>27</v>
      </c>
      <c r="J990" s="19">
        <f>SUM(Table1[[#This Row],[Estimate; Total: - Speak Spanish: - Speak English "very well"]:[Estimate; Total: - Speak Spanish: - Speak English "not well"]])</f>
        <v>156</v>
      </c>
      <c r="K9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5.8010799495177283E-4</v>
      </c>
      <c r="L990" s="24">
        <v>23</v>
      </c>
      <c r="M9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5.7202383716765557E-4</v>
      </c>
    </row>
    <row r="991" spans="1:13" ht="15.6" x14ac:dyDescent="0.3">
      <c r="A991" s="22" t="s">
        <v>996</v>
      </c>
      <c r="B991" s="18">
        <v>623</v>
      </c>
      <c r="C991" s="24">
        <v>340</v>
      </c>
      <c r="D9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3.6168291365528001E-4</v>
      </c>
      <c r="E991" s="18">
        <v>283</v>
      </c>
      <c r="F9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5.2814042376387736E-4</v>
      </c>
      <c r="G991" s="23">
        <v>267</v>
      </c>
      <c r="H991" s="23">
        <v>16</v>
      </c>
      <c r="I991" s="23">
        <v>0</v>
      </c>
      <c r="J991" s="19">
        <f>SUM(Table1[[#This Row],[Estimate; Total: - Speak Spanish: - Speak English "very well"]:[Estimate; Total: - Speak Spanish: - Speak English "not well"]])</f>
        <v>283</v>
      </c>
      <c r="K9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5.2380737725283969E-4</v>
      </c>
      <c r="L991" s="24">
        <v>0</v>
      </c>
      <c r="M9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5.6741385147370915E-4</v>
      </c>
    </row>
    <row r="992" spans="1:13" ht="15.6" x14ac:dyDescent="0.3">
      <c r="A992" s="22" t="s">
        <v>997</v>
      </c>
      <c r="B992" s="18">
        <v>486</v>
      </c>
      <c r="C992" s="24">
        <v>191</v>
      </c>
      <c r="D9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5.3763424055040159E-4</v>
      </c>
      <c r="E992" s="18">
        <v>270</v>
      </c>
      <c r="F9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6.157372723331597E-4</v>
      </c>
      <c r="G992" s="23">
        <v>171</v>
      </c>
      <c r="H992" s="23">
        <v>99</v>
      </c>
      <c r="I992" s="23">
        <v>0</v>
      </c>
      <c r="J992" s="19">
        <f>SUM(Table1[[#This Row],[Estimate; Total: - Speak Spanish: - Speak English "very well"]:[Estimate; Total: - Speak Spanish: - Speak English "not well"]])</f>
        <v>270</v>
      </c>
      <c r="K9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6.1160327036149833E-4</v>
      </c>
      <c r="L992" s="24">
        <v>0</v>
      </c>
      <c r="M9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6.5320662032487202E-4</v>
      </c>
    </row>
    <row r="993" spans="1:13" ht="15.6" x14ac:dyDescent="0.3">
      <c r="A993" s="22" t="s">
        <v>998</v>
      </c>
      <c r="B993" s="18">
        <v>949</v>
      </c>
      <c r="C993" s="24">
        <v>439</v>
      </c>
      <c r="D9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3.3542816492973071E-4</v>
      </c>
      <c r="E993" s="18">
        <v>488</v>
      </c>
      <c r="F9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5.3334073400199101E-4</v>
      </c>
      <c r="G993" s="23">
        <v>281</v>
      </c>
      <c r="H993" s="23">
        <v>94</v>
      </c>
      <c r="I993" s="23">
        <v>113</v>
      </c>
      <c r="J993" s="19">
        <f>SUM(Table1[[#This Row],[Estimate; Total: - Speak Spanish: - Speak English "very well"]:[Estimate; Total: - Speak Spanish: - Speak English "not well"]])</f>
        <v>488</v>
      </c>
      <c r="K9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5.2586890821617357E-4</v>
      </c>
      <c r="L993" s="24">
        <v>0</v>
      </c>
      <c r="M9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6.0106311111293774E-4</v>
      </c>
    </row>
    <row r="994" spans="1:13" ht="15.6" x14ac:dyDescent="0.3">
      <c r="A994" s="22" t="s">
        <v>999</v>
      </c>
      <c r="B994" s="18">
        <v>490</v>
      </c>
      <c r="C994" s="24">
        <v>279</v>
      </c>
      <c r="D9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1.0653843976156846E-4</v>
      </c>
      <c r="E994" s="18">
        <v>200</v>
      </c>
      <c r="F9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2.476037543849435E-4</v>
      </c>
      <c r="G994" s="23">
        <v>104</v>
      </c>
      <c r="H994" s="23">
        <v>62</v>
      </c>
      <c r="I994" s="23">
        <v>34</v>
      </c>
      <c r="J994" s="19">
        <f>SUM(Table1[[#This Row],[Estimate; Total: - Speak Spanish: - Speak English "very well"]:[Estimate; Total: - Speak Spanish: - Speak English "not well"]])</f>
        <v>200</v>
      </c>
      <c r="K9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2.4454153070223143E-4</v>
      </c>
      <c r="L994" s="24">
        <v>0</v>
      </c>
      <c r="M9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2.7535882697139708E-4</v>
      </c>
    </row>
    <row r="995" spans="1:13" ht="15.6" x14ac:dyDescent="0.3">
      <c r="A995" s="22" t="s">
        <v>1000</v>
      </c>
      <c r="B995" s="18">
        <v>988</v>
      </c>
      <c r="C995" s="24">
        <v>517</v>
      </c>
      <c r="D9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7.015304121871978E-5</v>
      </c>
      <c r="E995" s="18">
        <v>471</v>
      </c>
      <c r="F9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3.1762188896035062E-4</v>
      </c>
      <c r="G995" s="23">
        <v>288</v>
      </c>
      <c r="H995" s="23">
        <v>122</v>
      </c>
      <c r="I995" s="23">
        <v>44</v>
      </c>
      <c r="J995" s="19">
        <f>SUM(Table1[[#This Row],[Estimate; Total: - Speak Spanish: - Speak English "very well"]:[Estimate; Total: - Speak Spanish: - Speak English "not well"]])</f>
        <v>454</v>
      </c>
      <c r="K9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3.1302982237044273E-4</v>
      </c>
      <c r="L995" s="24">
        <v>17</v>
      </c>
      <c r="M9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3.5924299660322579E-4</v>
      </c>
    </row>
    <row r="996" spans="1:13" ht="15.6" x14ac:dyDescent="0.3">
      <c r="A996" s="22" t="s">
        <v>1001</v>
      </c>
      <c r="B996" s="18">
        <v>837</v>
      </c>
      <c r="C996" s="24">
        <v>316</v>
      </c>
      <c r="D9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5.3597486464327282E-4</v>
      </c>
      <c r="E996" s="18">
        <v>507</v>
      </c>
      <c r="F9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6.5682450960903539E-4</v>
      </c>
      <c r="G996" s="23">
        <v>359</v>
      </c>
      <c r="H996" s="23">
        <v>129</v>
      </c>
      <c r="I996" s="23">
        <v>14</v>
      </c>
      <c r="J996" s="19">
        <f>SUM(Table1[[#This Row],[Estimate; Total: - Speak Spanish: - Speak English "very well"]:[Estimate; Total: - Speak Spanish: - Speak English "not well"]])</f>
        <v>502</v>
      </c>
      <c r="K9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6.4983220498008936E-4</v>
      </c>
      <c r="L996" s="24">
        <v>5</v>
      </c>
      <c r="M9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7.2020065146915905E-4</v>
      </c>
    </row>
    <row r="997" spans="1:13" ht="15.6" x14ac:dyDescent="0.3">
      <c r="A997" s="22" t="s">
        <v>1002</v>
      </c>
      <c r="B997" s="18">
        <v>770</v>
      </c>
      <c r="C997" s="24">
        <v>248</v>
      </c>
      <c r="D9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4.6564182561592652E-4</v>
      </c>
      <c r="E997" s="18">
        <v>522</v>
      </c>
      <c r="F9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5.4326365257401923E-4</v>
      </c>
      <c r="G997" s="23">
        <v>464</v>
      </c>
      <c r="H997" s="23">
        <v>58</v>
      </c>
      <c r="I997" s="23">
        <v>0</v>
      </c>
      <c r="J997" s="19">
        <f>SUM(Table1[[#This Row],[Estimate; Total: - Speak Spanish: - Speak English "very well"]:[Estimate; Total: - Speak Spanish: - Speak English "not well"]])</f>
        <v>522</v>
      </c>
      <c r="K9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5.3527124876214069E-4</v>
      </c>
      <c r="L997" s="24">
        <v>0</v>
      </c>
      <c r="M9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6.1570439202466307E-4</v>
      </c>
    </row>
    <row r="998" spans="1:13" ht="15.6" x14ac:dyDescent="0.3">
      <c r="A998" s="22" t="s">
        <v>1003</v>
      </c>
      <c r="B998" s="18">
        <v>260</v>
      </c>
      <c r="C998" s="24">
        <v>138</v>
      </c>
      <c r="D9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2.9408837166153734E-4</v>
      </c>
      <c r="E998" s="18">
        <v>122</v>
      </c>
      <c r="F9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3.6066033449833957E-4</v>
      </c>
      <c r="G998" s="23">
        <v>107</v>
      </c>
      <c r="H998" s="23">
        <v>0</v>
      </c>
      <c r="I998" s="23">
        <v>15</v>
      </c>
      <c r="J998" s="19">
        <f>SUM(Table1[[#This Row],[Estimate; Total: - Speak Spanish: - Speak English "very well"]:[Estimate; Total: - Speak Spanish: - Speak English "not well"]])</f>
        <v>122</v>
      </c>
      <c r="K9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3.5879237805188518E-4</v>
      </c>
      <c r="L998" s="24">
        <v>0</v>
      </c>
      <c r="M9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3.7759092877607625E-4</v>
      </c>
    </row>
    <row r="999" spans="1:13" ht="15.6" x14ac:dyDescent="0.3">
      <c r="A999" s="22" t="s">
        <v>1004</v>
      </c>
      <c r="B999" s="18">
        <v>649</v>
      </c>
      <c r="C999" s="24">
        <v>239</v>
      </c>
      <c r="D9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3.3982984550744784E-4</v>
      </c>
      <c r="E999" s="18">
        <v>399</v>
      </c>
      <c r="F9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4.2907522316395699E-4</v>
      </c>
      <c r="G999" s="23">
        <v>189</v>
      </c>
      <c r="H999" s="23">
        <v>173</v>
      </c>
      <c r="I999" s="23">
        <v>27</v>
      </c>
      <c r="J999" s="19">
        <f>SUM(Table1[[#This Row],[Estimate; Total: - Speak Spanish: - Speak English "very well"]:[Estimate; Total: - Speak Spanish: - Speak English "not well"]])</f>
        <v>389</v>
      </c>
      <c r="K9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4.2450695173040467E-4</v>
      </c>
      <c r="L999" s="24">
        <v>10</v>
      </c>
      <c r="M9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4.7048065868085954E-4</v>
      </c>
    </row>
    <row r="1000" spans="1:13" ht="15.6" x14ac:dyDescent="0.3">
      <c r="A1000" s="22" t="s">
        <v>1005</v>
      </c>
      <c r="B1000" s="18">
        <v>365</v>
      </c>
      <c r="C1000" s="24">
        <v>91</v>
      </c>
      <c r="D10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3.7467115757190163E-4</v>
      </c>
      <c r="E1000" s="18">
        <v>262</v>
      </c>
      <c r="F10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3.9337529289975638E-4</v>
      </c>
      <c r="G1000" s="23">
        <v>229</v>
      </c>
      <c r="H1000" s="23">
        <v>33</v>
      </c>
      <c r="I1000" s="23">
        <v>0</v>
      </c>
      <c r="J1000" s="19">
        <f>SUM(Table1[[#This Row],[Estimate; Total: - Speak Spanish: - Speak English "very well"]:[Estimate; Total: - Speak Spanish: - Speak English "not well"]])</f>
        <v>262</v>
      </c>
      <c r="K10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3.8936377987540356E-4</v>
      </c>
      <c r="L1000" s="24">
        <v>0</v>
      </c>
      <c r="M10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4.2973443798801058E-4</v>
      </c>
    </row>
    <row r="1001" spans="1:13" ht="15.6" x14ac:dyDescent="0.3">
      <c r="A1001" s="22" t="s">
        <v>1006</v>
      </c>
      <c r="B1001" s="18">
        <v>307</v>
      </c>
      <c r="C1001" s="24">
        <v>141</v>
      </c>
      <c r="D10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1.4149359174775471E-4</v>
      </c>
      <c r="E1001" s="18">
        <v>149</v>
      </c>
      <c r="F10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2.0613389276613652E-4</v>
      </c>
      <c r="G1001" s="23">
        <v>133</v>
      </c>
      <c r="H1001" s="23">
        <v>5</v>
      </c>
      <c r="I1001" s="23">
        <v>8</v>
      </c>
      <c r="J1001" s="19">
        <f>SUM(Table1[[#This Row],[Estimate; Total: - Speak Spanish: - Speak English "very well"]:[Estimate; Total: - Speak Spanish: - Speak English "not well"]])</f>
        <v>146</v>
      </c>
      <c r="K10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2.0431479556655351E-4</v>
      </c>
      <c r="L1001" s="24">
        <v>3</v>
      </c>
      <c r="M10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2.2262164155512272E-4</v>
      </c>
    </row>
    <row r="1002" spans="1:13" ht="15.6" x14ac:dyDescent="0.3">
      <c r="A1002" s="22" t="s">
        <v>1007</v>
      </c>
      <c r="B1002" s="18">
        <v>815</v>
      </c>
      <c r="C1002" s="24">
        <v>319</v>
      </c>
      <c r="D10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6.1785633826328572E-5</v>
      </c>
      <c r="E1002" s="18">
        <v>485</v>
      </c>
      <c r="F10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1.8750360975735187E-4</v>
      </c>
      <c r="G1002" s="23">
        <v>343</v>
      </c>
      <c r="H1002" s="23">
        <v>131</v>
      </c>
      <c r="I1002" s="23">
        <v>11</v>
      </c>
      <c r="J1002" s="19">
        <f>SUM(Table1[[#This Row],[Estimate; Total: - Speak Spanish: - Speak English "very well"]:[Estimate; Total: - Speak Spanish: - Speak English "not well"]])</f>
        <v>485</v>
      </c>
      <c r="K10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1.8007771732677508E-4</v>
      </c>
      <c r="L1002" s="24">
        <v>0</v>
      </c>
      <c r="M10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2.548096607795018E-4</v>
      </c>
    </row>
    <row r="1003" spans="1:13" ht="15.6" x14ac:dyDescent="0.3">
      <c r="A1003" s="22" t="s">
        <v>1008</v>
      </c>
      <c r="B1003" s="18">
        <v>726</v>
      </c>
      <c r="C1003" s="24">
        <v>396</v>
      </c>
      <c r="D10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1.8729289417751343E-4</v>
      </c>
      <c r="E1003" s="18">
        <v>293</v>
      </c>
      <c r="F10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3.8624774629747048E-4</v>
      </c>
      <c r="G1003" s="23">
        <v>200</v>
      </c>
      <c r="H1003" s="23">
        <v>36</v>
      </c>
      <c r="I1003" s="23">
        <v>43</v>
      </c>
      <c r="J1003" s="19">
        <f>SUM(Table1[[#This Row],[Estimate; Total: - Speak Spanish: - Speak English "very well"]:[Estimate; Total: - Speak Spanish: - Speak English "not well"]])</f>
        <v>279</v>
      </c>
      <c r="K10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3.8391879934113887E-4</v>
      </c>
      <c r="L1003" s="24">
        <v>14</v>
      </c>
      <c r="M10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4.0735661962632371E-4</v>
      </c>
    </row>
    <row r="1004" spans="1:13" ht="15.6" x14ac:dyDescent="0.3">
      <c r="A1004" s="22" t="s">
        <v>1009</v>
      </c>
      <c r="B1004" s="18">
        <v>453</v>
      </c>
      <c r="C1004" s="24">
        <v>189</v>
      </c>
      <c r="D10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9.4468703637832791E-5</v>
      </c>
      <c r="E1004" s="18">
        <v>233</v>
      </c>
      <c r="F10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1.7649624186191762E-4</v>
      </c>
      <c r="G1004" s="23">
        <v>187</v>
      </c>
      <c r="H1004" s="23">
        <v>31</v>
      </c>
      <c r="I1004" s="23">
        <v>0</v>
      </c>
      <c r="J1004" s="19">
        <f>SUM(Table1[[#This Row],[Estimate; Total: - Speak Spanish: - Speak English "very well"]:[Estimate; Total: - Speak Spanish: - Speak English "not well"]])</f>
        <v>218</v>
      </c>
      <c r="K10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1.7524004849174549E-4</v>
      </c>
      <c r="L1004" s="24">
        <v>15</v>
      </c>
      <c r="M10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1.8788199998552753E-4</v>
      </c>
    </row>
    <row r="1005" spans="1:13" ht="15.6" x14ac:dyDescent="0.3">
      <c r="A1005" s="22" t="s">
        <v>1010</v>
      </c>
      <c r="B1005" s="18">
        <v>705</v>
      </c>
      <c r="C1005" s="24">
        <v>132</v>
      </c>
      <c r="D10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9.4795901478072911E-5</v>
      </c>
      <c r="E1005" s="18">
        <v>562</v>
      </c>
      <c r="F10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9.6676158663175542E-5</v>
      </c>
      <c r="G1005" s="23">
        <v>337</v>
      </c>
      <c r="H1005" s="23">
        <v>112</v>
      </c>
      <c r="I1005" s="23">
        <v>110</v>
      </c>
      <c r="J1005" s="19">
        <f>SUM(Table1[[#This Row],[Estimate; Total: - Speak Spanish: - Speak English "very well"]:[Estimate; Total: - Speak Spanish: - Speak English "not well"]])</f>
        <v>559</v>
      </c>
      <c r="K10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8.8533569558792071E-5</v>
      </c>
      <c r="L1005" s="24">
        <v>3</v>
      </c>
      <c r="M10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1.7047813234318839E-4</v>
      </c>
    </row>
    <row r="1006" spans="1:13" ht="15.6" x14ac:dyDescent="0.3">
      <c r="A1006" s="22" t="s">
        <v>1011</v>
      </c>
      <c r="B1006" s="18">
        <v>323</v>
      </c>
      <c r="C1006" s="24">
        <v>117</v>
      </c>
      <c r="D10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5.8920965337056153E-5</v>
      </c>
      <c r="E1006" s="18">
        <v>206</v>
      </c>
      <c r="F10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1.0112888682229194E-4</v>
      </c>
      <c r="G1006" s="23">
        <v>124</v>
      </c>
      <c r="H1006" s="23">
        <v>45</v>
      </c>
      <c r="I1006" s="23">
        <v>37</v>
      </c>
      <c r="J1006" s="19">
        <f>SUM(Table1[[#This Row],[Estimate; Total: - Speak Spanish: - Speak English "very well"]:[Estimate; Total: - Speak Spanish: - Speak English "not well"]])</f>
        <v>206</v>
      </c>
      <c r="K10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9.79747964290985E-5</v>
      </c>
      <c r="L1006" s="24">
        <v>0</v>
      </c>
      <c r="M10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1.2971661158633912E-4</v>
      </c>
    </row>
    <row r="1007" spans="1:13" ht="15.6" x14ac:dyDescent="0.3">
      <c r="A1007" s="22" t="s">
        <v>1012</v>
      </c>
      <c r="B1007" s="18">
        <v>428</v>
      </c>
      <c r="C1007" s="24">
        <v>194</v>
      </c>
      <c r="D10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5.1372374595718873E-5</v>
      </c>
      <c r="E1007" s="18">
        <v>234</v>
      </c>
      <c r="F10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1.3628659242478951E-4</v>
      </c>
      <c r="G1007" s="23">
        <v>167</v>
      </c>
      <c r="H1007" s="23">
        <v>38</v>
      </c>
      <c r="I1007" s="23">
        <v>29</v>
      </c>
      <c r="J1007" s="19">
        <f>SUM(Table1[[#This Row],[Estimate; Total: - Speak Spanish: - Speak English "very well"]:[Estimate; Total: - Speak Spanish: - Speak English "not well"]])</f>
        <v>234</v>
      </c>
      <c r="K10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1.3270379071601639E-4</v>
      </c>
      <c r="L1007" s="24">
        <v>0</v>
      </c>
      <c r="M10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1.687600273509402E-4</v>
      </c>
    </row>
    <row r="1008" spans="1:13" ht="15.6" x14ac:dyDescent="0.3">
      <c r="A1008" s="22" t="s">
        <v>1013</v>
      </c>
      <c r="B1008" s="18">
        <v>159</v>
      </c>
      <c r="C1008" s="24">
        <v>92</v>
      </c>
      <c r="D10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1.6395084226618849E-4</v>
      </c>
      <c r="E1008" s="18">
        <v>67</v>
      </c>
      <c r="F10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2.1032126435941914E-4</v>
      </c>
      <c r="G1008" s="23">
        <v>26</v>
      </c>
      <c r="H1008" s="23">
        <v>22</v>
      </c>
      <c r="I1008" s="23">
        <v>19</v>
      </c>
      <c r="J1008" s="19">
        <f>SUM(Table1[[#This Row],[Estimate; Total: - Speak Spanish: - Speak English "very well"]:[Estimate; Total: - Speak Spanish: - Speak English "not well"]])</f>
        <v>67</v>
      </c>
      <c r="K10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2.0929541942571057E-4</v>
      </c>
      <c r="L1008" s="24">
        <v>0</v>
      </c>
      <c r="M10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2.1961921367588108E-4</v>
      </c>
    </row>
    <row r="1009" spans="1:13" ht="15.6" x14ac:dyDescent="0.3">
      <c r="A1009" s="22" t="s">
        <v>1014</v>
      </c>
      <c r="B1009" s="18">
        <v>42</v>
      </c>
      <c r="C1009" s="24">
        <v>35</v>
      </c>
      <c r="D10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3.1094771380108134E-4</v>
      </c>
      <c r="E1009" s="18">
        <v>7</v>
      </c>
      <c r="F10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3.3115447103598198E-4</v>
      </c>
      <c r="G1009" s="23">
        <v>7</v>
      </c>
      <c r="H1009" s="23">
        <v>0</v>
      </c>
      <c r="I1009" s="23">
        <v>0</v>
      </c>
      <c r="J1009" s="19">
        <f>SUM(Table1[[#This Row],[Estimate; Total: - Speak Spanish: - Speak English "very well"]:[Estimate; Total: - Speak Spanish: - Speak English "not well"]])</f>
        <v>7</v>
      </c>
      <c r="K10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3.3104729320708709E-4</v>
      </c>
      <c r="L1009" s="24">
        <v>0</v>
      </c>
      <c r="M10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3.3212589857650786E-4</v>
      </c>
    </row>
    <row r="1010" spans="1:13" ht="15.6" x14ac:dyDescent="0.3">
      <c r="A1010" s="22" t="s">
        <v>1015</v>
      </c>
      <c r="B1010" s="18">
        <v>166</v>
      </c>
      <c r="C1010" s="24">
        <v>14</v>
      </c>
      <c r="D10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7.7835224095789684E-5</v>
      </c>
      <c r="E1010" s="18">
        <v>152</v>
      </c>
      <c r="F10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6.5212642840255567E-5</v>
      </c>
      <c r="G1010" s="23">
        <v>69</v>
      </c>
      <c r="H1010" s="23">
        <v>79</v>
      </c>
      <c r="I1010" s="23">
        <v>4</v>
      </c>
      <c r="J1010" s="19">
        <f>SUM(Table1[[#This Row],[Estimate; Total: - Speak Spanish: - Speak English "very well"]:[Estimate; Total: - Speak Spanish: - Speak English "not well"]])</f>
        <v>152</v>
      </c>
      <c r="K10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6.2885352841394386E-5</v>
      </c>
      <c r="L1010" s="24">
        <v>0</v>
      </c>
      <c r="M10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8.6306498005960292E-5</v>
      </c>
    </row>
    <row r="1011" spans="1:13" ht="15.6" x14ac:dyDescent="0.3">
      <c r="A1011" s="22" t="s">
        <v>1016</v>
      </c>
      <c r="B1011" s="18">
        <v>844</v>
      </c>
      <c r="C1011" s="24">
        <v>93</v>
      </c>
      <c r="D10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8.3717732279010566E-5</v>
      </c>
      <c r="E1011" s="18">
        <v>693</v>
      </c>
      <c r="F10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4.3819868170225104E-5</v>
      </c>
      <c r="G1011" s="23">
        <v>269</v>
      </c>
      <c r="H1011" s="23">
        <v>309</v>
      </c>
      <c r="I1011" s="23">
        <v>63</v>
      </c>
      <c r="J1011" s="19">
        <f>SUM(Table1[[#This Row],[Estimate; Total: - Speak Spanish: - Speak English "very well"]:[Estimate; Total: - Speak Spanish: - Speak English "not well"]])</f>
        <v>641</v>
      </c>
      <c r="K10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4.1221760139610819E-5</v>
      </c>
      <c r="L1011" s="24">
        <v>52</v>
      </c>
      <c r="M10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6.7368336358310612E-5</v>
      </c>
    </row>
    <row r="1012" spans="1:13" ht="15.6" x14ac:dyDescent="0.3">
      <c r="A1012" s="22" t="s">
        <v>1017</v>
      </c>
      <c r="B1012" s="18">
        <v>1159</v>
      </c>
      <c r="C1012" s="24">
        <v>205</v>
      </c>
      <c r="D10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9.4820521648247618E-6</v>
      </c>
      <c r="E1012" s="18">
        <v>954</v>
      </c>
      <c r="F10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1.7830094717567269E-5</v>
      </c>
      <c r="G1012" s="23">
        <v>555</v>
      </c>
      <c r="H1012" s="23">
        <v>266</v>
      </c>
      <c r="I1012" s="23">
        <v>133</v>
      </c>
      <c r="J1012" s="19">
        <f>SUM(Table1[[#This Row],[Estimate; Total: - Speak Spanish: - Speak English "very well"]:[Estimate; Total: - Speak Spanish: - Speak English "not well"]])</f>
        <v>954</v>
      </c>
      <c r="K10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3.2436901684103873E-5</v>
      </c>
      <c r="L1012" s="24">
        <v>0</v>
      </c>
      <c r="M10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1.1456160151981633E-4</v>
      </c>
    </row>
    <row r="1013" spans="1:13" ht="15.6" x14ac:dyDescent="0.3">
      <c r="A1013" s="22" t="s">
        <v>1018</v>
      </c>
      <c r="B1013" s="18">
        <v>1665</v>
      </c>
      <c r="C1013" s="24">
        <v>210</v>
      </c>
      <c r="D10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9.7687396571295742E-5</v>
      </c>
      <c r="E1013" s="18">
        <v>1455</v>
      </c>
      <c r="F10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2.2838352157405112E-5</v>
      </c>
      <c r="G1013" s="23">
        <v>583</v>
      </c>
      <c r="H1013" s="23">
        <v>399</v>
      </c>
      <c r="I1013" s="23">
        <v>328</v>
      </c>
      <c r="J1013" s="19">
        <f>SUM(Table1[[#This Row],[Estimate; Total: - Speak Spanish: - Speak English "very well"]:[Estimate; Total: - Speak Spanish: - Speak English "not well"]])</f>
        <v>1310</v>
      </c>
      <c r="K10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2.2903214660819834E-5</v>
      </c>
      <c r="L1013" s="24">
        <v>145</v>
      </c>
      <c r="M10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2.225045797430602E-5</v>
      </c>
    </row>
    <row r="1014" spans="1:13" ht="15.6" x14ac:dyDescent="0.3">
      <c r="A1014" s="22" t="s">
        <v>1019</v>
      </c>
      <c r="B1014" s="18">
        <v>861</v>
      </c>
      <c r="C1014" s="24">
        <v>540</v>
      </c>
      <c r="D10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2.1937974318249917E-4</v>
      </c>
      <c r="E1014" s="18">
        <v>321</v>
      </c>
      <c r="F10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6.282250185139497E-5</v>
      </c>
      <c r="G1014" s="23">
        <v>214</v>
      </c>
      <c r="H1014" s="23">
        <v>21</v>
      </c>
      <c r="I1014" s="23">
        <v>70</v>
      </c>
      <c r="J1014" s="19">
        <f>SUM(Table1[[#This Row],[Estimate; Total: - Speak Spanish: - Speak English "very well"]:[Estimate; Total: - Speak Spanish: - Speak English "not well"]])</f>
        <v>305</v>
      </c>
      <c r="K10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6.0373016542175344E-5</v>
      </c>
      <c r="L1014" s="24">
        <v>16</v>
      </c>
      <c r="M10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8.5023898483737242E-5</v>
      </c>
    </row>
    <row r="1015" spans="1:13" ht="15.6" x14ac:dyDescent="0.3">
      <c r="A1015" s="22" t="s">
        <v>1020</v>
      </c>
      <c r="B1015" s="18">
        <v>1068</v>
      </c>
      <c r="C1015" s="24">
        <v>237</v>
      </c>
      <c r="D10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1.6876930817466622E-5</v>
      </c>
      <c r="E1015" s="18">
        <v>798</v>
      </c>
      <c r="F10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4.9540756676833608E-5</v>
      </c>
      <c r="G1015" s="23">
        <v>375</v>
      </c>
      <c r="H1015" s="23">
        <v>221</v>
      </c>
      <c r="I1015" s="23">
        <v>160</v>
      </c>
      <c r="J1015" s="19">
        <f>SUM(Table1[[#This Row],[Estimate; Total: - Speak Spanish: - Speak English "very well"]:[Estimate; Total: - Speak Spanish: - Speak English "not well"]])</f>
        <v>756</v>
      </c>
      <c r="K10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4.3794116399337198E-5</v>
      </c>
      <c r="L1015" s="24">
        <v>42</v>
      </c>
      <c r="M10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1.0162657226587957E-4</v>
      </c>
    </row>
    <row r="1016" spans="1:13" ht="15.6" x14ac:dyDescent="0.3">
      <c r="A1016" s="22" t="s">
        <v>1021</v>
      </c>
      <c r="B1016" s="18">
        <v>1130</v>
      </c>
      <c r="C1016" s="24">
        <v>109</v>
      </c>
      <c r="D10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9.5632674546012073E-6</v>
      </c>
      <c r="E1016" s="18">
        <v>996</v>
      </c>
      <c r="F10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6.2702075725323592E-5</v>
      </c>
      <c r="G1016" s="23">
        <v>687</v>
      </c>
      <c r="H1016" s="23">
        <v>175</v>
      </c>
      <c r="I1016" s="23">
        <v>31</v>
      </c>
      <c r="J1016" s="19">
        <f>SUM(Table1[[#This Row],[Estimate; Total: - Speak Spanish: - Speak English "very well"]:[Estimate; Total: - Speak Spanish: - Speak English "not well"]])</f>
        <v>893</v>
      </c>
      <c r="K10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6.2081042086609416E-5</v>
      </c>
      <c r="L1016" s="24">
        <v>103</v>
      </c>
      <c r="M10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6.8330937463429819E-5</v>
      </c>
    </row>
    <row r="1017" spans="1:13" ht="15.6" x14ac:dyDescent="0.3">
      <c r="A1017" s="22" t="s">
        <v>1022</v>
      </c>
      <c r="B1017" s="18">
        <v>379</v>
      </c>
      <c r="C1017" s="24">
        <v>137</v>
      </c>
      <c r="D10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1.791072803908637E-5</v>
      </c>
      <c r="E1017" s="18">
        <v>233</v>
      </c>
      <c r="F10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3.2652078518650476E-5</v>
      </c>
      <c r="G1017" s="23">
        <v>136</v>
      </c>
      <c r="H1017" s="23">
        <v>77</v>
      </c>
      <c r="I1017" s="23">
        <v>20</v>
      </c>
      <c r="J1017" s="19">
        <f>SUM(Table1[[#This Row],[Estimate; Total: - Speak Spanish: - Speak English "very well"]:[Estimate; Total: - Speak Spanish: - Speak English "not well"]])</f>
        <v>233</v>
      </c>
      <c r="K10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2.9084587928290905E-5</v>
      </c>
      <c r="L1017" s="24">
        <v>0</v>
      </c>
      <c r="M10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6.4986738081868902E-5</v>
      </c>
    </row>
    <row r="1018" spans="1:13" ht="15.6" x14ac:dyDescent="0.3">
      <c r="A1018" s="22" t="s">
        <v>1023</v>
      </c>
      <c r="B1018" s="18">
        <v>986</v>
      </c>
      <c r="C1018" s="24">
        <v>141</v>
      </c>
      <c r="D10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1.9260964265009433E-4</v>
      </c>
      <c r="E1018" s="18">
        <v>822</v>
      </c>
      <c r="F10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1.638541244150598E-4</v>
      </c>
      <c r="G1018" s="23">
        <v>517</v>
      </c>
      <c r="H1018" s="23">
        <v>80</v>
      </c>
      <c r="I1018" s="23">
        <v>189</v>
      </c>
      <c r="J1018" s="19">
        <f>SUM(Table1[[#This Row],[Estimate; Total: - Speak Spanish: - Speak English "very well"]:[Estimate; Total: - Speak Spanish: - Speak English "not well"]])</f>
        <v>786</v>
      </c>
      <c r="K10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1.5681549840756298E-4</v>
      </c>
      <c r="L1018" s="24">
        <v>36</v>
      </c>
      <c r="M10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2.2765010929032362E-4</v>
      </c>
    </row>
    <row r="1019" spans="1:13" ht="15.6" x14ac:dyDescent="0.3">
      <c r="A1019" s="22" t="s">
        <v>1024</v>
      </c>
      <c r="B1019" s="18">
        <v>538</v>
      </c>
      <c r="C1019" s="24">
        <v>116</v>
      </c>
      <c r="D10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7.4681066397162574E-5</v>
      </c>
      <c r="E1019" s="18">
        <v>408</v>
      </c>
      <c r="F10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8.8251273576496613E-5</v>
      </c>
      <c r="G1019" s="23">
        <v>292</v>
      </c>
      <c r="H1019" s="23">
        <v>34</v>
      </c>
      <c r="I1019" s="23">
        <v>63</v>
      </c>
      <c r="J1019" s="19">
        <f>SUM(Table1[[#This Row],[Estimate; Total: - Speak Spanish: - Speak English "very well"]:[Estimate; Total: - Speak Spanish: - Speak English "not well"]])</f>
        <v>389</v>
      </c>
      <c r="K10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8.4931980409334707E-5</v>
      </c>
      <c r="L1019" s="24">
        <v>19</v>
      </c>
      <c r="M10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1.1833634649602447E-4</v>
      </c>
    </row>
    <row r="1020" spans="1:13" ht="15.6" x14ac:dyDescent="0.3">
      <c r="A1020" s="22" t="s">
        <v>1025</v>
      </c>
      <c r="B1020" s="18">
        <v>390</v>
      </c>
      <c r="C1020" s="24">
        <v>54</v>
      </c>
      <c r="D10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4.3357001256497421E-5</v>
      </c>
      <c r="E1020" s="18">
        <v>336</v>
      </c>
      <c r="F10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2.9403392964770617E-5</v>
      </c>
      <c r="G1020" s="23">
        <v>149</v>
      </c>
      <c r="H1020" s="23">
        <v>90</v>
      </c>
      <c r="I1020" s="23">
        <v>60</v>
      </c>
      <c r="J1020" s="19">
        <f>SUM(Table1[[#This Row],[Estimate; Total: - Speak Spanish: - Speak English "very well"]:[Estimate; Total: - Speak Spanish: - Speak English "not well"]])</f>
        <v>299</v>
      </c>
      <c r="K10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2.9960056987609975E-5</v>
      </c>
      <c r="L1020" s="24">
        <v>37</v>
      </c>
      <c r="M10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2.4357958025644984E-5</v>
      </c>
    </row>
    <row r="1021" spans="1:13" ht="15.6" x14ac:dyDescent="0.3">
      <c r="A1021" s="22" t="s">
        <v>1026</v>
      </c>
      <c r="B1021" s="18">
        <v>788</v>
      </c>
      <c r="C1021" s="24">
        <v>138</v>
      </c>
      <c r="D10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3.5468881140983603E-5</v>
      </c>
      <c r="E1021" s="18">
        <v>650</v>
      </c>
      <c r="F10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4.2170309932418866E-5</v>
      </c>
      <c r="G1021" s="23">
        <v>306</v>
      </c>
      <c r="H1021" s="23">
        <v>182</v>
      </c>
      <c r="I1021" s="23">
        <v>130</v>
      </c>
      <c r="J1021" s="19">
        <f>SUM(Table1[[#This Row],[Estimate; Total: - Speak Spanish: - Speak English "very well"]:[Estimate; Total: - Speak Spanish: - Speak English "not well"]])</f>
        <v>618</v>
      </c>
      <c r="K10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4.7191769498166618E-5</v>
      </c>
      <c r="L1021" s="24">
        <v>32</v>
      </c>
      <c r="M10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3.3426862357238002E-6</v>
      </c>
    </row>
    <row r="1022" spans="1:13" ht="15.6" x14ac:dyDescent="0.3">
      <c r="A1022" s="22" t="s">
        <v>1027</v>
      </c>
      <c r="B1022" s="18">
        <v>1040</v>
      </c>
      <c r="C1022" s="24">
        <v>218</v>
      </c>
      <c r="D10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2.3617710281109659E-4</v>
      </c>
      <c r="E1022" s="18">
        <v>738</v>
      </c>
      <c r="F10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2.6567072156831093E-4</v>
      </c>
      <c r="G1022" s="23">
        <v>367</v>
      </c>
      <c r="H1022" s="23">
        <v>210</v>
      </c>
      <c r="I1022" s="23">
        <v>131</v>
      </c>
      <c r="J1022" s="19">
        <f>SUM(Table1[[#This Row],[Estimate; Total: - Speak Spanish: - Speak English "very well"]:[Estimate; Total: - Speak Spanish: - Speak English "not well"]])</f>
        <v>708</v>
      </c>
      <c r="K10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2.5899371061947825E-4</v>
      </c>
      <c r="L1022" s="24">
        <v>30</v>
      </c>
      <c r="M10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3.2618913653310769E-4</v>
      </c>
    </row>
    <row r="1023" spans="1:13" ht="15.6" x14ac:dyDescent="0.3">
      <c r="A1023" s="22" t="s">
        <v>1028</v>
      </c>
      <c r="B1023" s="18">
        <v>1197</v>
      </c>
      <c r="C1023" s="24">
        <v>197</v>
      </c>
      <c r="D10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3.54650735039988E-5</v>
      </c>
      <c r="E1023" s="18">
        <v>1000</v>
      </c>
      <c r="F10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5.5037510700294522E-5</v>
      </c>
      <c r="G1023" s="23">
        <v>427</v>
      </c>
      <c r="H1023" s="23">
        <v>315</v>
      </c>
      <c r="I1023" s="23">
        <v>228</v>
      </c>
      <c r="J1023" s="19">
        <f>SUM(Table1[[#This Row],[Estimate; Total: - Speak Spanish: - Speak English "very well"]:[Estimate; Total: - Speak Spanish: - Speak English "not well"]])</f>
        <v>970</v>
      </c>
      <c r="K10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6.5726034673480098E-5</v>
      </c>
      <c r="L1023" s="24">
        <v>30</v>
      </c>
      <c r="M10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4.1840049352756358E-5</v>
      </c>
    </row>
    <row r="1024" spans="1:13" ht="15.6" x14ac:dyDescent="0.3">
      <c r="A1024" s="22" t="s">
        <v>1029</v>
      </c>
      <c r="B1024" s="18">
        <v>972</v>
      </c>
      <c r="C1024" s="24">
        <v>350</v>
      </c>
      <c r="D10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1.0235753778242277E-4</v>
      </c>
      <c r="E1024" s="18">
        <v>622</v>
      </c>
      <c r="F10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2.3106034227971862E-5</v>
      </c>
      <c r="G1024" s="23">
        <v>412</v>
      </c>
      <c r="H1024" s="23">
        <v>92</v>
      </c>
      <c r="I1024" s="23">
        <v>70</v>
      </c>
      <c r="J1024" s="19">
        <f>SUM(Table1[[#This Row],[Estimate; Total: - Speak Spanish: - Speak English "very well"]:[Estimate; Total: - Speak Spanish: - Speak English "not well"]])</f>
        <v>574</v>
      </c>
      <c r="K10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2.0978669679337051E-5</v>
      </c>
      <c r="L1024" s="24">
        <v>48</v>
      </c>
      <c r="M10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4.2387825365095279E-5</v>
      </c>
    </row>
    <row r="1025" spans="1:13" ht="15.6" x14ac:dyDescent="0.3">
      <c r="A1025" s="22" t="s">
        <v>1030</v>
      </c>
      <c r="B1025" s="18">
        <v>425</v>
      </c>
      <c r="C1025" s="24">
        <v>119</v>
      </c>
      <c r="D10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1.0961430263327102E-5</v>
      </c>
      <c r="E1025" s="18">
        <v>297</v>
      </c>
      <c r="F10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4.1750975708893724E-5</v>
      </c>
      <c r="G1025" s="23">
        <v>154</v>
      </c>
      <c r="H1025" s="23">
        <v>61</v>
      </c>
      <c r="I1025" s="23">
        <v>30</v>
      </c>
      <c r="J1025" s="19">
        <f>SUM(Table1[[#This Row],[Estimate; Total: - Speak Spanish: - Speak English "very well"]:[Estimate; Total: - Speak Spanish: - Speak English "not well"]])</f>
        <v>245</v>
      </c>
      <c r="K10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4.5216070570049359E-5</v>
      </c>
      <c r="L1025" s="24">
        <v>52</v>
      </c>
      <c r="M10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1.0344400175801141E-5</v>
      </c>
    </row>
    <row r="1026" spans="1:13" ht="15.6" x14ac:dyDescent="0.3">
      <c r="A1026" s="22" t="s">
        <v>1031</v>
      </c>
      <c r="B1026" s="18">
        <v>1016</v>
      </c>
      <c r="C1026" s="24">
        <v>147</v>
      </c>
      <c r="D10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3.2548569052789577E-5</v>
      </c>
      <c r="E1026" s="18">
        <v>862</v>
      </c>
      <c r="F10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1.8725822619660576E-6</v>
      </c>
      <c r="G1026" s="23">
        <v>404</v>
      </c>
      <c r="H1026" s="23">
        <v>175</v>
      </c>
      <c r="I1026" s="23">
        <v>271</v>
      </c>
      <c r="J1026" s="19">
        <f>SUM(Table1[[#This Row],[Estimate; Total: - Speak Spanish: - Speak English "very well"]:[Estimate; Total: - Speak Spanish: - Speak English "not well"]])</f>
        <v>850</v>
      </c>
      <c r="K10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9.4765640343730695E-6</v>
      </c>
      <c r="L1026" s="24">
        <v>12</v>
      </c>
      <c r="M10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1.0473782395789419E-4</v>
      </c>
    </row>
    <row r="1027" spans="1:13" ht="15.6" x14ac:dyDescent="0.3">
      <c r="A1027" s="22" t="s">
        <v>1032</v>
      </c>
      <c r="B1027" s="18">
        <v>716</v>
      </c>
      <c r="C1027" s="24">
        <v>184</v>
      </c>
      <c r="D10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9.8264752337946939E-5</v>
      </c>
      <c r="E1027" s="18">
        <v>532</v>
      </c>
      <c r="F10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1.3577300207736557E-4</v>
      </c>
      <c r="G1027" s="23">
        <v>299</v>
      </c>
      <c r="H1027" s="23">
        <v>52</v>
      </c>
      <c r="I1027" s="23">
        <v>163</v>
      </c>
      <c r="J1027" s="19">
        <f>SUM(Table1[[#This Row],[Estimate; Total: - Speak Spanish: - Speak English "very well"]:[Estimate; Total: - Speak Spanish: - Speak English "not well"]])</f>
        <v>514</v>
      </c>
      <c r="K10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1.3040104374557638E-4</v>
      </c>
      <c r="L1027" s="24">
        <v>18</v>
      </c>
      <c r="M10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1.8446281342980191E-4</v>
      </c>
    </row>
    <row r="1028" spans="1:13" ht="15.6" x14ac:dyDescent="0.3">
      <c r="A1028" s="22" t="s">
        <v>1033</v>
      </c>
      <c r="B1028" s="18">
        <v>2244</v>
      </c>
      <c r="C1028" s="24">
        <v>258</v>
      </c>
      <c r="D10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5.7734343200873916E-5</v>
      </c>
      <c r="E1028" s="18">
        <v>1922</v>
      </c>
      <c r="F10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1.6834711441212014E-4</v>
      </c>
      <c r="G1028" s="23">
        <v>1033</v>
      </c>
      <c r="H1028" s="23">
        <v>276</v>
      </c>
      <c r="I1028" s="23">
        <v>430</v>
      </c>
      <c r="J1028" s="19">
        <f>SUM(Table1[[#This Row],[Estimate; Total: - Speak Spanish: - Speak English "very well"]:[Estimate; Total: - Speak Spanish: - Speak English "not well"]])</f>
        <v>1739</v>
      </c>
      <c r="K10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1.6957725791669665E-4</v>
      </c>
      <c r="L1028" s="24">
        <v>183</v>
      </c>
      <c r="M10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1.5719746441952501E-4</v>
      </c>
    </row>
    <row r="1029" spans="1:13" ht="15.6" x14ac:dyDescent="0.3">
      <c r="A1029" s="22" t="s">
        <v>1034</v>
      </c>
      <c r="B1029" s="18">
        <v>1723</v>
      </c>
      <c r="C1029" s="24">
        <v>176</v>
      </c>
      <c r="D10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5.173256480687759E-5</v>
      </c>
      <c r="E1029" s="18">
        <v>1547</v>
      </c>
      <c r="F10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5.6456906778624603E-5</v>
      </c>
      <c r="G1029" s="23">
        <v>699</v>
      </c>
      <c r="H1029" s="23">
        <v>342</v>
      </c>
      <c r="I1029" s="23">
        <v>454</v>
      </c>
      <c r="J1029" s="19">
        <f>SUM(Table1[[#This Row],[Estimate; Total: - Speak Spanish: - Speak English "very well"]:[Estimate; Total: - Speak Spanish: - Speak English "not well"]])</f>
        <v>1495</v>
      </c>
      <c r="K10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7.2130709934419468E-5</v>
      </c>
      <c r="L1029" s="24">
        <v>52</v>
      </c>
      <c r="M10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8.5605721353617699E-5</v>
      </c>
    </row>
    <row r="1030" spans="1:13" ht="15.6" x14ac:dyDescent="0.3">
      <c r="A1030" s="22" t="s">
        <v>1035</v>
      </c>
      <c r="B1030" s="18">
        <v>762</v>
      </c>
      <c r="C1030" s="24">
        <v>162</v>
      </c>
      <c r="D10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3.894588815884664E-5</v>
      </c>
      <c r="E1030" s="18">
        <v>600</v>
      </c>
      <c r="F10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2.418636495766175E-5</v>
      </c>
      <c r="G1030" s="23">
        <v>333</v>
      </c>
      <c r="H1030" s="23">
        <v>95</v>
      </c>
      <c r="I1030" s="23">
        <v>128</v>
      </c>
      <c r="J1030" s="19">
        <f>SUM(Table1[[#This Row],[Estimate; Total: - Speak Spanish: - Speak English "very well"]:[Estimate; Total: - Speak Spanish: - Speak English "not well"]])</f>
        <v>556</v>
      </c>
      <c r="K10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2.6593230826581544E-5</v>
      </c>
      <c r="L1030" s="24">
        <v>44</v>
      </c>
      <c r="M10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2.3712580878192856E-6</v>
      </c>
    </row>
    <row r="1031" spans="1:13" ht="15.6" x14ac:dyDescent="0.3">
      <c r="A1031" s="22" t="s">
        <v>1036</v>
      </c>
      <c r="B1031" s="18">
        <v>1358</v>
      </c>
      <c r="C1031" s="24">
        <v>127</v>
      </c>
      <c r="D10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3.1264224716947095E-6</v>
      </c>
      <c r="E1031" s="18">
        <v>1231</v>
      </c>
      <c r="F10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9.7112338056197376E-5</v>
      </c>
      <c r="G1031" s="23">
        <v>492</v>
      </c>
      <c r="H1031" s="23">
        <v>240</v>
      </c>
      <c r="I1031" s="23">
        <v>438</v>
      </c>
      <c r="J1031" s="19">
        <f>SUM(Table1[[#This Row],[Estimate; Total: - Speak Spanish: - Speak English "very well"]:[Estimate; Total: - Speak Spanish: - Speak English "not well"]])</f>
        <v>1170</v>
      </c>
      <c r="K10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1.0656104946119471E-4</v>
      </c>
      <c r="L1031" s="24">
        <v>61</v>
      </c>
      <c r="M10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1.1472065474316847E-5</v>
      </c>
    </row>
    <row r="1032" spans="1:13" ht="15.6" x14ac:dyDescent="0.3">
      <c r="A1032" s="22" t="s">
        <v>1037</v>
      </c>
      <c r="B1032" s="18">
        <v>1754</v>
      </c>
      <c r="C1032" s="24">
        <v>132</v>
      </c>
      <c r="D10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7.9756743173152466E-6</v>
      </c>
      <c r="E1032" s="18">
        <v>1622</v>
      </c>
      <c r="F10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1.3724595320578612E-4</v>
      </c>
      <c r="G1032" s="23">
        <v>844</v>
      </c>
      <c r="H1032" s="23">
        <v>289</v>
      </c>
      <c r="I1032" s="23">
        <v>418</v>
      </c>
      <c r="J1032" s="19">
        <f>SUM(Table1[[#This Row],[Estimate; Total: - Speak Spanish: - Speak English "very well"]:[Estimate; Total: - Speak Spanish: - Speak English "not well"]])</f>
        <v>1551</v>
      </c>
      <c r="K10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1.5114044709702728E-4</v>
      </c>
      <c r="L1032" s="24">
        <v>71</v>
      </c>
      <c r="M10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1.1310448010461166E-5</v>
      </c>
    </row>
    <row r="1033" spans="1:13" ht="15.6" x14ac:dyDescent="0.3">
      <c r="A1033" s="22" t="s">
        <v>1038</v>
      </c>
      <c r="B1033" s="18">
        <v>960</v>
      </c>
      <c r="C1033" s="24">
        <v>43</v>
      </c>
      <c r="D10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9.8817271891668548E-5</v>
      </c>
      <c r="E1033" s="18">
        <v>893</v>
      </c>
      <c r="F10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9.0978551724874143E-7</v>
      </c>
      <c r="G1033" s="23">
        <v>627</v>
      </c>
      <c r="H1033" s="23">
        <v>95</v>
      </c>
      <c r="I1033" s="23">
        <v>137</v>
      </c>
      <c r="J1033" s="19">
        <f>SUM(Table1[[#This Row],[Estimate; Total: - Speak Spanish: - Speak English "very well"]:[Estimate; Total: - Speak Spanish: - Speak English "not well"]])</f>
        <v>859</v>
      </c>
      <c r="K10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7.5241028603025147E-6</v>
      </c>
      <c r="L1033" s="24">
        <v>34</v>
      </c>
      <c r="M10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7.7352008019318053E-5</v>
      </c>
    </row>
    <row r="1034" spans="1:13" ht="15.6" x14ac:dyDescent="0.3">
      <c r="A1034" s="22" t="s">
        <v>1039</v>
      </c>
      <c r="B1034" s="18">
        <v>612</v>
      </c>
      <c r="C1034" s="24">
        <v>246</v>
      </c>
      <c r="D10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3.6333558291142118E-4</v>
      </c>
      <c r="E1034" s="18">
        <v>354</v>
      </c>
      <c r="F10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4.6306148885496765E-4</v>
      </c>
      <c r="G1034" s="23">
        <v>216</v>
      </c>
      <c r="H1034" s="23">
        <v>114</v>
      </c>
      <c r="I1034" s="23">
        <v>24</v>
      </c>
      <c r="J1034" s="19">
        <f>SUM(Table1[[#This Row],[Estimate; Total: - Speak Spanish: - Speak English "very well"]:[Estimate; Total: - Speak Spanish: - Speak English "not well"]])</f>
        <v>354</v>
      </c>
      <c r="K10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4.5764135293656729E-4</v>
      </c>
      <c r="L1034" s="24">
        <v>0</v>
      </c>
      <c r="M10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5.121879673329905E-4</v>
      </c>
    </row>
    <row r="1035" spans="1:13" ht="15.6" x14ac:dyDescent="0.3">
      <c r="A1035" s="22" t="s">
        <v>1040</v>
      </c>
      <c r="B1035" s="18">
        <v>998</v>
      </c>
      <c r="C1035" s="24">
        <v>223</v>
      </c>
      <c r="D10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3.2048560415873359E-4</v>
      </c>
      <c r="E1035" s="18">
        <v>775</v>
      </c>
      <c r="F10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3.4786998945537213E-4</v>
      </c>
      <c r="G1035" s="23">
        <v>540</v>
      </c>
      <c r="H1035" s="23">
        <v>129</v>
      </c>
      <c r="I1035" s="23">
        <v>54</v>
      </c>
      <c r="J1035" s="19">
        <f>SUM(Table1[[#This Row],[Estimate; Total: - Speak Spanish: - Speak English "very well"]:[Estimate; Total: - Speak Spanish: - Speak English "not well"]])</f>
        <v>723</v>
      </c>
      <c r="K10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3.4401636971484586E-4</v>
      </c>
      <c r="L1035" s="24">
        <v>52</v>
      </c>
      <c r="M10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3.827980374039036E-4</v>
      </c>
    </row>
    <row r="1036" spans="1:13" ht="15.6" x14ac:dyDescent="0.3">
      <c r="A1036" s="22" t="s">
        <v>1041</v>
      </c>
      <c r="B1036" s="18">
        <v>706</v>
      </c>
      <c r="C1036" s="24">
        <v>159</v>
      </c>
      <c r="D10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2.1639472271441256E-4</v>
      </c>
      <c r="E1036" s="18">
        <v>537</v>
      </c>
      <c r="F10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2.3808182079957947E-4</v>
      </c>
      <c r="G1036" s="23">
        <v>336</v>
      </c>
      <c r="H1036" s="23">
        <v>118</v>
      </c>
      <c r="I1036" s="23">
        <v>33</v>
      </c>
      <c r="J1036" s="19">
        <f>SUM(Table1[[#This Row],[Estimate; Total: - Speak Spanish: - Speak English "very well"]:[Estimate; Total: - Speak Spanish: - Speak English "not well"]])</f>
        <v>487</v>
      </c>
      <c r="K10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2.3756407427878896E-4</v>
      </c>
      <c r="L1036" s="24">
        <v>50</v>
      </c>
      <c r="M10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2.4277451922884565E-4</v>
      </c>
    </row>
    <row r="1037" spans="1:13" ht="15.6" x14ac:dyDescent="0.3">
      <c r="A1037" s="22" t="s">
        <v>1042</v>
      </c>
      <c r="B1037" s="18">
        <v>268</v>
      </c>
      <c r="C1037" s="24">
        <v>68</v>
      </c>
      <c r="D10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2.5296375355781574E-4</v>
      </c>
      <c r="E1037" s="18">
        <v>200</v>
      </c>
      <c r="F10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2.6635486853504798E-4</v>
      </c>
      <c r="G1037" s="23">
        <v>184</v>
      </c>
      <c r="H1037" s="23">
        <v>8</v>
      </c>
      <c r="I1037" s="23">
        <v>8</v>
      </c>
      <c r="J1037" s="19">
        <f>SUM(Table1[[#This Row],[Estimate; Total: - Speak Spanish: - Speak English "very well"]:[Estimate; Total: - Speak Spanish: - Speak English "not well"]])</f>
        <v>200</v>
      </c>
      <c r="K10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2.632926448523359E-4</v>
      </c>
      <c r="L1037" s="24">
        <v>0</v>
      </c>
      <c r="M10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2.9410994112150156E-4</v>
      </c>
    </row>
    <row r="1038" spans="1:13" ht="15.6" x14ac:dyDescent="0.3">
      <c r="A1038" s="22" t="s">
        <v>1043</v>
      </c>
      <c r="B1038" s="18">
        <v>549</v>
      </c>
      <c r="C1038" s="24">
        <v>130</v>
      </c>
      <c r="D10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2.1724616399742245E-4</v>
      </c>
      <c r="E1038" s="18">
        <v>419</v>
      </c>
      <c r="F10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2.3776111609467217E-4</v>
      </c>
      <c r="G1038" s="23">
        <v>266</v>
      </c>
      <c r="H1038" s="23">
        <v>99</v>
      </c>
      <c r="I1038" s="23">
        <v>19</v>
      </c>
      <c r="J1038" s="19">
        <f>SUM(Table1[[#This Row],[Estimate; Total: - Speak Spanish: - Speak English "very well"]:[Estimate; Total: - Speak Spanish: - Speak English "not well"]])</f>
        <v>384</v>
      </c>
      <c r="K10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2.3673878432649436E-4</v>
      </c>
      <c r="L1038" s="24">
        <v>35</v>
      </c>
      <c r="M10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2.4702722313753924E-4</v>
      </c>
    </row>
    <row r="1039" spans="1:13" ht="15.6" x14ac:dyDescent="0.3">
      <c r="A1039" s="22" t="s">
        <v>1044</v>
      </c>
      <c r="B1039" s="18">
        <v>1724</v>
      </c>
      <c r="C1039" s="24">
        <v>350</v>
      </c>
      <c r="D10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7.7441673774749704E-5</v>
      </c>
      <c r="E1039" s="18">
        <v>1374</v>
      </c>
      <c r="F10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5.6337174689420535E-5</v>
      </c>
      <c r="G1039" s="23">
        <v>700</v>
      </c>
      <c r="H1039" s="23">
        <v>344</v>
      </c>
      <c r="I1039" s="23">
        <v>245</v>
      </c>
      <c r="J1039" s="19">
        <f>SUM(Table1[[#This Row],[Estimate; Total: - Speak Spanish: - Speak English "very well"]:[Estimate; Total: - Speak Spanish: - Speak English "not well"]])</f>
        <v>1289</v>
      </c>
      <c r="K10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6.4277300475257124E-5</v>
      </c>
      <c r="L1039" s="24">
        <v>85</v>
      </c>
      <c r="M10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1.56297324884007E-5</v>
      </c>
    </row>
    <row r="1040" spans="1:13" ht="15.6" x14ac:dyDescent="0.3">
      <c r="A1040" s="22" t="s">
        <v>1045</v>
      </c>
      <c r="B1040" s="18">
        <v>2080</v>
      </c>
      <c r="C1040" s="24">
        <v>466</v>
      </c>
      <c r="D10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9.6959509673518428E-6</v>
      </c>
      <c r="E1040" s="18">
        <v>1614</v>
      </c>
      <c r="F10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4.829301626993243E-5</v>
      </c>
      <c r="G1040" s="23">
        <v>1351</v>
      </c>
      <c r="H1040" s="23">
        <v>121</v>
      </c>
      <c r="I1040" s="23">
        <v>91</v>
      </c>
      <c r="J1040" s="19">
        <f>SUM(Table1[[#This Row],[Estimate; Total: - Speak Spanish: - Speak English "very well"]:[Estimate; Total: - Speak Spanish: - Speak English "not well"]])</f>
        <v>1563</v>
      </c>
      <c r="K10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3.1439281699083163E-5</v>
      </c>
      <c r="L1040" s="24">
        <v>51</v>
      </c>
      <c r="M10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2.0105018714794388E-4</v>
      </c>
    </row>
    <row r="1041" spans="1:13" ht="15.6" x14ac:dyDescent="0.3">
      <c r="A1041" s="22" t="s">
        <v>1046</v>
      </c>
      <c r="B1041" s="18">
        <v>577</v>
      </c>
      <c r="C1041" s="24">
        <v>94</v>
      </c>
      <c r="D10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1.9433500329906031E-4</v>
      </c>
      <c r="E1041" s="18">
        <v>483</v>
      </c>
      <c r="F10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1.8418505639963473E-4</v>
      </c>
      <c r="G1041" s="23">
        <v>339</v>
      </c>
      <c r="H1041" s="23">
        <v>115</v>
      </c>
      <c r="I1041" s="23">
        <v>29</v>
      </c>
      <c r="J1041" s="19">
        <f>SUM(Table1[[#This Row],[Estimate; Total: - Speak Spanish: - Speak English "very well"]:[Estimate; Total: - Speak Spanish: - Speak English "not well"]])</f>
        <v>483</v>
      </c>
      <c r="K10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1.7678978620588507E-4</v>
      </c>
      <c r="L1041" s="24">
        <v>0</v>
      </c>
      <c r="M10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2.5121355669592012E-4</v>
      </c>
    </row>
    <row r="1042" spans="1:13" ht="15.6" x14ac:dyDescent="0.3">
      <c r="A1042" s="22" t="s">
        <v>1047</v>
      </c>
      <c r="B1042" s="18">
        <v>449</v>
      </c>
      <c r="C1042" s="24">
        <v>112</v>
      </c>
      <c r="D10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1.0818204423673866E-4</v>
      </c>
      <c r="E1042" s="18">
        <v>337</v>
      </c>
      <c r="F10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1.2918493820992928E-4</v>
      </c>
      <c r="G1042" s="23">
        <v>263</v>
      </c>
      <c r="H1042" s="23">
        <v>53</v>
      </c>
      <c r="I1042" s="23">
        <v>6</v>
      </c>
      <c r="J1042" s="19">
        <f>SUM(Table1[[#This Row],[Estimate; Total: - Speak Spanish: - Speak English "very well"]:[Estimate; Total: - Speak Spanish: - Speak English "not well"]])</f>
        <v>322</v>
      </c>
      <c r="K10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1.2633638852474683E-4</v>
      </c>
      <c r="L1042" s="24">
        <v>15</v>
      </c>
      <c r="M10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1.5500333407849503E-4</v>
      </c>
    </row>
    <row r="1043" spans="1:13" ht="15.6" x14ac:dyDescent="0.3">
      <c r="A1043" s="22" t="s">
        <v>1048</v>
      </c>
      <c r="B1043" s="18">
        <v>1315</v>
      </c>
      <c r="C1043" s="24">
        <v>460</v>
      </c>
      <c r="D10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2.7443071351352077E-4</v>
      </c>
      <c r="E1043" s="18">
        <v>814</v>
      </c>
      <c r="F10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4.3980942513511764E-4</v>
      </c>
      <c r="G1043" s="23">
        <v>507</v>
      </c>
      <c r="H1043" s="23">
        <v>214</v>
      </c>
      <c r="I1043" s="23">
        <v>93</v>
      </c>
      <c r="J1043" s="19">
        <f>SUM(Table1[[#This Row],[Estimate; Total: - Speak Spanish: - Speak English "very well"]:[Estimate; Total: - Speak Spanish: - Speak English "not well"]])</f>
        <v>814</v>
      </c>
      <c r="K10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4.2734617474647944E-4</v>
      </c>
      <c r="L1043" s="24">
        <v>0</v>
      </c>
      <c r="M10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5.5277257056198371E-4</v>
      </c>
    </row>
    <row r="1044" spans="1:13" ht="15.6" x14ac:dyDescent="0.3">
      <c r="A1044" s="22" t="s">
        <v>1049</v>
      </c>
      <c r="B1044" s="18">
        <v>788</v>
      </c>
      <c r="C1044" s="24">
        <v>410</v>
      </c>
      <c r="D10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2.6413177074211555E-5</v>
      </c>
      <c r="E1044" s="18">
        <v>373</v>
      </c>
      <c r="F10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1.699109199213347E-4</v>
      </c>
      <c r="G1044" s="23">
        <v>310</v>
      </c>
      <c r="H1044" s="23">
        <v>26</v>
      </c>
      <c r="I1044" s="23">
        <v>15</v>
      </c>
      <c r="J1044" s="19">
        <f>SUM(Table1[[#This Row],[Estimate; Total: - Speak Spanish: - Speak English "very well"]:[Estimate; Total: - Speak Spanish: - Speak English "not well"]])</f>
        <v>351</v>
      </c>
      <c r="K10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1.6758977534268488E-4</v>
      </c>
      <c r="L1044" s="24">
        <v>22</v>
      </c>
      <c r="M10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1.9094907485031149E-4</v>
      </c>
    </row>
    <row r="1045" spans="1:13" ht="15.6" x14ac:dyDescent="0.3">
      <c r="A1045" s="22" t="s">
        <v>1050</v>
      </c>
      <c r="B1045" s="18">
        <v>1424</v>
      </c>
      <c r="C1045" s="24">
        <v>443</v>
      </c>
      <c r="D10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2.7957996885646843E-4</v>
      </c>
      <c r="E1045" s="18">
        <v>981</v>
      </c>
      <c r="F10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4.1149664797745508E-4</v>
      </c>
      <c r="G1045" s="23">
        <v>486</v>
      </c>
      <c r="H1045" s="23">
        <v>192</v>
      </c>
      <c r="I1045" s="23">
        <v>265</v>
      </c>
      <c r="J1045" s="19">
        <f>SUM(Table1[[#This Row],[Estimate; Total: - Speak Spanish: - Speak English "very well"]:[Estimate; Total: - Speak Spanish: - Speak English "not well"]])</f>
        <v>943</v>
      </c>
      <c r="K10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4.0233172710489378E-4</v>
      </c>
      <c r="L1045" s="24">
        <v>38</v>
      </c>
      <c r="M10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4.9456472870033506E-4</v>
      </c>
    </row>
    <row r="1046" spans="1:13" ht="15.6" x14ac:dyDescent="0.3">
      <c r="A1046" s="22" t="s">
        <v>1051</v>
      </c>
      <c r="B1046" s="18">
        <v>1981</v>
      </c>
      <c r="C1046" s="24">
        <v>401</v>
      </c>
      <c r="D10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4.2289463161297952E-4</v>
      </c>
      <c r="E1046" s="18">
        <v>1580</v>
      </c>
      <c r="F10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4.4627104660702589E-4</v>
      </c>
      <c r="G1046" s="23">
        <v>926</v>
      </c>
      <c r="H1046" s="23">
        <v>372</v>
      </c>
      <c r="I1046" s="23">
        <v>282</v>
      </c>
      <c r="J1046" s="19">
        <f>SUM(Table1[[#This Row],[Estimate; Total: - Speak Spanish: - Speak English "very well"]:[Estimate; Total: - Speak Spanish: - Speak English "not well"]])</f>
        <v>1580</v>
      </c>
      <c r="K10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4.2207947951360044E-4</v>
      </c>
      <c r="L1046" s="24">
        <v>0</v>
      </c>
      <c r="M10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6.6553612004000917E-4</v>
      </c>
    </row>
    <row r="1047" spans="1:13" ht="15.6" x14ac:dyDescent="0.3">
      <c r="A1047" s="22" t="s">
        <v>1052</v>
      </c>
      <c r="B1047" s="18">
        <v>1386</v>
      </c>
      <c r="C1047" s="24">
        <v>296</v>
      </c>
      <c r="D10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1.4223065222501277E-4</v>
      </c>
      <c r="E1047" s="18">
        <v>1090</v>
      </c>
      <c r="F10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1.7007244072959082E-4</v>
      </c>
      <c r="G1047" s="23">
        <v>677</v>
      </c>
      <c r="H1047" s="23">
        <v>229</v>
      </c>
      <c r="I1047" s="23">
        <v>159</v>
      </c>
      <c r="J1047" s="19">
        <f>SUM(Table1[[#This Row],[Estimate; Total: - Speak Spanish: - Speak English "very well"]:[Estimate; Total: - Speak Spanish: - Speak English "not well"]])</f>
        <v>1065</v>
      </c>
      <c r="K10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1.5723548369245567E-4</v>
      </c>
      <c r="L1047" s="24">
        <v>25</v>
      </c>
      <c r="M10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2.8642275059308198E-4</v>
      </c>
    </row>
    <row r="1048" spans="1:13" ht="15.6" x14ac:dyDescent="0.3">
      <c r="A1048" s="22" t="s">
        <v>1053</v>
      </c>
      <c r="B1048" s="18">
        <v>1406</v>
      </c>
      <c r="C1048" s="24">
        <v>306</v>
      </c>
      <c r="D10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1.3309736736039234E-4</v>
      </c>
      <c r="E1048" s="18">
        <v>1100</v>
      </c>
      <c r="F10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1.6560231217148388E-4</v>
      </c>
      <c r="G1048" s="23">
        <v>640</v>
      </c>
      <c r="H1048" s="23">
        <v>224</v>
      </c>
      <c r="I1048" s="23">
        <v>188</v>
      </c>
      <c r="J1048" s="19">
        <f>SUM(Table1[[#This Row],[Estimate; Total: - Speak Spanish: - Speak English "very well"]:[Estimate; Total: - Speak Spanish: - Speak English "not well"]])</f>
        <v>1052</v>
      </c>
      <c r="K10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1.5615623302116718E-4</v>
      </c>
      <c r="L1048" s="24">
        <v>48</v>
      </c>
      <c r="M10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2.5121872679023134E-4</v>
      </c>
    </row>
    <row r="1049" spans="1:13" ht="15.6" x14ac:dyDescent="0.3">
      <c r="A1049" s="22" t="s">
        <v>1054</v>
      </c>
      <c r="B1049" s="18">
        <v>943</v>
      </c>
      <c r="C1049" s="24">
        <v>413</v>
      </c>
      <c r="D10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1.2794521300344189E-4</v>
      </c>
      <c r="E1049" s="18">
        <v>530</v>
      </c>
      <c r="F10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3.0429685099937293E-4</v>
      </c>
      <c r="G1049" s="23">
        <v>377</v>
      </c>
      <c r="H1049" s="23">
        <v>57</v>
      </c>
      <c r="I1049" s="23">
        <v>69</v>
      </c>
      <c r="J1049" s="19">
        <f>SUM(Table1[[#This Row],[Estimate; Total: - Speak Spanish: - Speak English "very well"]:[Estimate; Total: - Speak Spanish: - Speak English "not well"]])</f>
        <v>503</v>
      </c>
      <c r="K10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3.0034229323652327E-4</v>
      </c>
      <c r="L1049" s="24">
        <v>27</v>
      </c>
      <c r="M10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3.401397707621796E-4</v>
      </c>
    </row>
    <row r="1050" spans="1:13" ht="15.6" x14ac:dyDescent="0.3">
      <c r="A1050" s="22" t="s">
        <v>1055</v>
      </c>
      <c r="B1050" s="18">
        <v>1015</v>
      </c>
      <c r="C1050" s="24">
        <v>522</v>
      </c>
      <c r="D10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9.7180741806448558E-5</v>
      </c>
      <c r="E1050" s="18">
        <v>469</v>
      </c>
      <c r="F10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3.4795259524186199E-4</v>
      </c>
      <c r="G1050" s="23">
        <v>313</v>
      </c>
      <c r="H1050" s="23">
        <v>78</v>
      </c>
      <c r="I1050" s="23">
        <v>73</v>
      </c>
      <c r="J1050" s="19">
        <f>SUM(Table1[[#This Row],[Estimate; Total: - Speak Spanish: - Speak English "very well"]:[Estimate; Total: - Speak Spanish: - Speak English "not well"]])</f>
        <v>464</v>
      </c>
      <c r="K10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3.4154211311263131E-4</v>
      </c>
      <c r="L1050" s="24">
        <v>5</v>
      </c>
      <c r="M10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4.0605527331055946E-4</v>
      </c>
    </row>
    <row r="1051" spans="1:13" ht="15.6" x14ac:dyDescent="0.3">
      <c r="A1051" s="22" t="s">
        <v>1056</v>
      </c>
      <c r="B1051" s="18">
        <v>294</v>
      </c>
      <c r="C1051" s="24">
        <v>93</v>
      </c>
      <c r="D10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2.3244232259285287E-4</v>
      </c>
      <c r="E1051" s="18">
        <v>193</v>
      </c>
      <c r="F10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2.6193213995020137E-4</v>
      </c>
      <c r="G1051" s="23">
        <v>112</v>
      </c>
      <c r="H1051" s="23">
        <v>41</v>
      </c>
      <c r="I1051" s="23">
        <v>40</v>
      </c>
      <c r="J1051" s="19">
        <f>SUM(Table1[[#This Row],[Estimate; Total: - Speak Spanish: - Speak English "very well"]:[Estimate; Total: - Speak Spanish: - Speak English "not well"]])</f>
        <v>193</v>
      </c>
      <c r="K10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2.5897709409638419E-4</v>
      </c>
      <c r="L1051" s="24">
        <v>0</v>
      </c>
      <c r="M10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2.8871578499612907E-4</v>
      </c>
    </row>
    <row r="1052" spans="1:13" ht="15.6" x14ac:dyDescent="0.3">
      <c r="A1052" s="22" t="s">
        <v>1057</v>
      </c>
      <c r="B1052" s="18">
        <v>1130</v>
      </c>
      <c r="C1052" s="24">
        <v>336</v>
      </c>
      <c r="D10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4.5991376499932631E-4</v>
      </c>
      <c r="E1052" s="18">
        <v>752</v>
      </c>
      <c r="F10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5.5886526591835556E-4</v>
      </c>
      <c r="G1052" s="23">
        <v>497</v>
      </c>
      <c r="H1052" s="23">
        <v>188</v>
      </c>
      <c r="I1052" s="23">
        <v>16</v>
      </c>
      <c r="J1052" s="19">
        <f>SUM(Table1[[#This Row],[Estimate; Total: - Speak Spanish: - Speak English "very well"]:[Estimate; Total: - Speak Spanish: - Speak English "not well"]])</f>
        <v>701</v>
      </c>
      <c r="K10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5.5520971541999536E-4</v>
      </c>
      <c r="L1052" s="24">
        <v>51</v>
      </c>
      <c r="M10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5.9199807394875212E-4</v>
      </c>
    </row>
    <row r="1053" spans="1:13" ht="15.6" x14ac:dyDescent="0.3">
      <c r="A1053" s="22" t="s">
        <v>1058</v>
      </c>
      <c r="B1053" s="18">
        <v>1416</v>
      </c>
      <c r="C1053" s="24">
        <v>699</v>
      </c>
      <c r="D10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3.7871574154636864E-4</v>
      </c>
      <c r="E1053" s="18">
        <v>678</v>
      </c>
      <c r="F10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7.0758464999323798E-4</v>
      </c>
      <c r="G1053" s="23">
        <v>488</v>
      </c>
      <c r="H1053" s="23">
        <v>128</v>
      </c>
      <c r="I1053" s="23">
        <v>38</v>
      </c>
      <c r="J1053" s="19">
        <f>SUM(Table1[[#This Row],[Estimate; Total: - Speak Spanish: - Speak English "very well"]:[Estimate; Total: - Speak Spanish: - Speak English "not well"]])</f>
        <v>654</v>
      </c>
      <c r="K10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7.0090178726114395E-4</v>
      </c>
      <c r="L1053" s="24">
        <v>24</v>
      </c>
      <c r="M10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7.68156103757942E-4</v>
      </c>
    </row>
    <row r="1054" spans="1:13" ht="15.6" x14ac:dyDescent="0.3">
      <c r="A1054" s="22" t="s">
        <v>1059</v>
      </c>
      <c r="B1054" s="18">
        <v>866</v>
      </c>
      <c r="C1054" s="24">
        <v>284</v>
      </c>
      <c r="D10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5.6638295326609219E-4</v>
      </c>
      <c r="E1054" s="18">
        <v>574</v>
      </c>
      <c r="F10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6.5857173712071716E-4</v>
      </c>
      <c r="G1054" s="23">
        <v>329</v>
      </c>
      <c r="H1054" s="23">
        <v>137</v>
      </c>
      <c r="I1054" s="23">
        <v>25</v>
      </c>
      <c r="J1054" s="19">
        <f>SUM(Table1[[#This Row],[Estimate; Total: - Speak Spanish: - Speak English "very well"]:[Estimate; Total: - Speak Spanish: - Speak English "not well"]])</f>
        <v>491</v>
      </c>
      <c r="K10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6.6257233310303718E-4</v>
      </c>
      <c r="L1054" s="24">
        <v>83</v>
      </c>
      <c r="M10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6.2231154081133849E-4</v>
      </c>
    </row>
    <row r="1055" spans="1:13" ht="15.6" x14ac:dyDescent="0.3">
      <c r="A1055" s="22" t="s">
        <v>1060</v>
      </c>
      <c r="B1055" s="18">
        <v>1361</v>
      </c>
      <c r="C1055" s="24">
        <v>361</v>
      </c>
      <c r="D10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1.6285426270914966E-5</v>
      </c>
      <c r="E1055" s="18">
        <v>1000</v>
      </c>
      <c r="F10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6.3377059480502189E-5</v>
      </c>
      <c r="G1055" s="23">
        <v>624</v>
      </c>
      <c r="H1055" s="23">
        <v>183</v>
      </c>
      <c r="I1055" s="23">
        <v>129</v>
      </c>
      <c r="J1055" s="19">
        <f>SUM(Table1[[#This Row],[Estimate; Total: - Speak Spanish: - Speak English "very well"]:[Estimate; Total: - Speak Spanish: - Speak English "not well"]])</f>
        <v>936</v>
      </c>
      <c r="K10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5.7927475873074795E-5</v>
      </c>
      <c r="L1055" s="24">
        <v>64</v>
      </c>
      <c r="M10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1.1277044293710712E-4</v>
      </c>
    </row>
    <row r="1056" spans="1:13" ht="15.6" x14ac:dyDescent="0.3">
      <c r="A1056" s="22" t="s">
        <v>1061</v>
      </c>
      <c r="B1056" s="18">
        <v>1823</v>
      </c>
      <c r="C1056" s="24">
        <v>391</v>
      </c>
      <c r="D10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5.4473593115521356E-5</v>
      </c>
      <c r="E1056" s="18">
        <v>1417</v>
      </c>
      <c r="F10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1.4527703899351477E-5</v>
      </c>
      <c r="G1056" s="23">
        <v>661</v>
      </c>
      <c r="H1056" s="23">
        <v>160</v>
      </c>
      <c r="I1056" s="23">
        <v>493</v>
      </c>
      <c r="J1056" s="19">
        <f>SUM(Table1[[#This Row],[Estimate; Total: - Speak Spanish: - Speak English "very well"]:[Estimate; Total: - Speak Spanish: - Speak English "not well"]])</f>
        <v>1314</v>
      </c>
      <c r="K10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2.035265111274625E-5</v>
      </c>
      <c r="L1056" s="24">
        <v>103</v>
      </c>
      <c r="M10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3.826786215702709E-5</v>
      </c>
    </row>
    <row r="1057" spans="1:13" ht="15.6" x14ac:dyDescent="0.3">
      <c r="A1057" s="22" t="s">
        <v>1062</v>
      </c>
      <c r="B1057" s="18">
        <v>0</v>
      </c>
      <c r="C1057" s="24">
        <v>0</v>
      </c>
      <c r="D10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1057" s="18">
        <v>0</v>
      </c>
      <c r="F10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1057" s="23">
        <v>0</v>
      </c>
      <c r="H1057" s="23">
        <v>0</v>
      </c>
      <c r="I1057" s="23">
        <v>0</v>
      </c>
      <c r="J1057" s="19">
        <f>SUM(Table1[[#This Row],[Estimate; Total: - Speak Spanish: - Speak English "very well"]:[Estimate; Total: - Speak Spanish: - Speak English "not well"]])</f>
        <v>0</v>
      </c>
      <c r="K10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1057" s="24">
        <v>0</v>
      </c>
      <c r="M10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1058" spans="1:13" ht="15.6" x14ac:dyDescent="0.3">
      <c r="A1058" s="22" t="s">
        <v>1063</v>
      </c>
      <c r="B1058" s="18">
        <v>6704</v>
      </c>
      <c r="C1058" s="24">
        <v>1137</v>
      </c>
      <c r="D10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6.0373687831779958E-4</v>
      </c>
      <c r="E1058" s="18">
        <v>5551</v>
      </c>
      <c r="F10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6.8609045825024839E-4</v>
      </c>
      <c r="G1058" s="23">
        <v>3458</v>
      </c>
      <c r="H1058" s="23">
        <v>766</v>
      </c>
      <c r="I1058" s="23">
        <v>949</v>
      </c>
      <c r="J1058" s="19">
        <f>SUM(Table1[[#This Row],[Estimate; Total: - Speak Spanish: - Speak English "very well"]:[Estimate; Total: - Speak Spanish: - Speak English "not well"]])</f>
        <v>5173</v>
      </c>
      <c r="K10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7.128377866151991E-4</v>
      </c>
      <c r="L1058" s="24">
        <v>378</v>
      </c>
      <c r="M10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4.436607348913636E-4</v>
      </c>
    </row>
    <row r="1059" spans="1:13" ht="15.6" x14ac:dyDescent="0.3">
      <c r="A1059" s="22" t="s">
        <v>1064</v>
      </c>
      <c r="B1059" s="18">
        <v>2999</v>
      </c>
      <c r="C1059" s="24">
        <v>421</v>
      </c>
      <c r="D10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2.2546074647525116E-4</v>
      </c>
      <c r="E1059" s="18">
        <v>2569</v>
      </c>
      <c r="F10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3.2723134554954545E-4</v>
      </c>
      <c r="G1059" s="23">
        <v>1434</v>
      </c>
      <c r="H1059" s="23">
        <v>374</v>
      </c>
      <c r="I1059" s="23">
        <v>456</v>
      </c>
      <c r="J1059" s="19">
        <f>SUM(Table1[[#This Row],[Estimate; Total: - Speak Spanish: - Speak English "very well"]:[Estimate; Total: - Speak Spanish: - Speak English "not well"]])</f>
        <v>2264</v>
      </c>
      <c r="K10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3.1956923194350446E-4</v>
      </c>
      <c r="L1059" s="24">
        <v>305</v>
      </c>
      <c r="M10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3.9667843411525549E-4</v>
      </c>
    </row>
    <row r="1060" spans="1:13" ht="15.6" x14ac:dyDescent="0.3">
      <c r="A1060" s="22" t="s">
        <v>1065</v>
      </c>
      <c r="B1060" s="18">
        <v>4932</v>
      </c>
      <c r="C1060" s="24">
        <v>756</v>
      </c>
      <c r="D10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3.7807763673301743E-4</v>
      </c>
      <c r="E1060" s="18">
        <v>4176</v>
      </c>
      <c r="F10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5.0015476118895523E-4</v>
      </c>
      <c r="G1060" s="23">
        <v>2503</v>
      </c>
      <c r="H1060" s="23">
        <v>572</v>
      </c>
      <c r="I1060" s="23">
        <v>674</v>
      </c>
      <c r="J1060" s="19">
        <f>SUM(Table1[[#This Row],[Estimate; Total: - Speak Spanish: - Speak English "very well"]:[Estimate; Total: - Speak Spanish: - Speak English "not well"]])</f>
        <v>3749</v>
      </c>
      <c r="K10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4.9829906414931477E-4</v>
      </c>
      <c r="L1060" s="24">
        <v>427</v>
      </c>
      <c r="M10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5.1697423989799319E-4</v>
      </c>
    </row>
    <row r="1061" spans="1:13" ht="15.6" x14ac:dyDescent="0.3">
      <c r="A1061" s="22" t="s">
        <v>1066</v>
      </c>
      <c r="B1061" s="18">
        <v>5981</v>
      </c>
      <c r="C1061" s="24">
        <v>1061</v>
      </c>
      <c r="D10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5.8985803498028122E-4</v>
      </c>
      <c r="E1061" s="18">
        <v>4920</v>
      </c>
      <c r="F10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6.3063127641482374E-4</v>
      </c>
      <c r="G1061" s="23">
        <v>2654</v>
      </c>
      <c r="H1061" s="23">
        <v>927</v>
      </c>
      <c r="I1061" s="23">
        <v>867</v>
      </c>
      <c r="J1061" s="19">
        <f>SUM(Table1[[#This Row],[Estimate; Total: - Speak Spanish: - Speak English "very well"]:[Estimate; Total: - Speak Spanish: - Speak English "not well"]])</f>
        <v>4448</v>
      </c>
      <c r="K10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6.3323315981430998E-4</v>
      </c>
      <c r="L1061" s="24">
        <v>472</v>
      </c>
      <c r="M10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6.0704858942107998E-4</v>
      </c>
    </row>
    <row r="1062" spans="1:13" ht="15.6" x14ac:dyDescent="0.3">
      <c r="A1062" s="22" t="s">
        <v>1067</v>
      </c>
      <c r="B1062" s="18">
        <v>1277</v>
      </c>
      <c r="C1062" s="24">
        <v>959</v>
      </c>
      <c r="D10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2.4040006194213186E-4</v>
      </c>
      <c r="E1062" s="18">
        <v>318</v>
      </c>
      <c r="F10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7.7655175937635758E-4</v>
      </c>
      <c r="G1062" s="23">
        <v>279</v>
      </c>
      <c r="H1062" s="23">
        <v>39</v>
      </c>
      <c r="I1062" s="23">
        <v>0</v>
      </c>
      <c r="J1062" s="19">
        <f>SUM(Table1[[#This Row],[Estimate; Total: - Speak Spanish: - Speak English "very well"]:[Estimate; Total: - Speak Spanish: - Speak English "not well"]])</f>
        <v>318</v>
      </c>
      <c r="K10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7.7168282372084532E-4</v>
      </c>
      <c r="L1062" s="24">
        <v>0</v>
      </c>
      <c r="M10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8.2068232478881877E-4</v>
      </c>
    </row>
    <row r="1063" spans="1:13" ht="15.6" x14ac:dyDescent="0.3">
      <c r="A1063" s="22" t="s">
        <v>1068</v>
      </c>
      <c r="B1063" s="18">
        <v>304</v>
      </c>
      <c r="C1063" s="24">
        <v>79</v>
      </c>
      <c r="D10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3.2516517788979424E-4</v>
      </c>
      <c r="E1063" s="18">
        <v>225</v>
      </c>
      <c r="F10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3.4174290972313951E-4</v>
      </c>
      <c r="G1063" s="23">
        <v>176</v>
      </c>
      <c r="H1063" s="23">
        <v>19</v>
      </c>
      <c r="I1063" s="23">
        <v>30</v>
      </c>
      <c r="J1063" s="19">
        <f>SUM(Table1[[#This Row],[Estimate; Total: - Speak Spanish: - Speak English "very well"]:[Estimate; Total: - Speak Spanish: - Speak English "not well"]])</f>
        <v>225</v>
      </c>
      <c r="K10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3.3829790808008844E-4</v>
      </c>
      <c r="L1063" s="24">
        <v>0</v>
      </c>
      <c r="M10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3.729673663828998E-4</v>
      </c>
    </row>
    <row r="1064" spans="1:13" ht="15.6" x14ac:dyDescent="0.3">
      <c r="A1064" s="22" t="s">
        <v>1069</v>
      </c>
      <c r="B1064" s="18">
        <v>915</v>
      </c>
      <c r="C1064" s="24">
        <v>513</v>
      </c>
      <c r="D10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3.9956201222158828E-4</v>
      </c>
      <c r="E1064" s="18">
        <v>402</v>
      </c>
      <c r="F10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6.5418599603121112E-4</v>
      </c>
      <c r="G1064" s="23">
        <v>333</v>
      </c>
      <c r="H1064" s="23">
        <v>28</v>
      </c>
      <c r="I1064" s="23">
        <v>41</v>
      </c>
      <c r="J1064" s="19">
        <f>SUM(Table1[[#This Row],[Estimate; Total: - Speak Spanish: - Speak English "very well"]:[Estimate; Total: - Speak Spanish: - Speak English "not well"]])</f>
        <v>402</v>
      </c>
      <c r="K10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6.4803092642895987E-4</v>
      </c>
      <c r="L1064" s="24">
        <v>0</v>
      </c>
      <c r="M10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7.0997369192998285E-4</v>
      </c>
    </row>
    <row r="1065" spans="1:13" ht="15.6" x14ac:dyDescent="0.3">
      <c r="A1065" s="22" t="s">
        <v>1070</v>
      </c>
      <c r="B1065" s="18">
        <v>841</v>
      </c>
      <c r="C1065" s="24">
        <v>557</v>
      </c>
      <c r="D10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3.6214969625316415E-4</v>
      </c>
      <c r="E1065" s="18">
        <v>284</v>
      </c>
      <c r="F10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6.5977317660647369E-4</v>
      </c>
      <c r="G1065" s="23">
        <v>265</v>
      </c>
      <c r="H1065" s="23">
        <v>8</v>
      </c>
      <c r="I1065" s="23">
        <v>11</v>
      </c>
      <c r="J1065" s="19">
        <f>SUM(Table1[[#This Row],[Estimate; Total: - Speak Spanish: - Speak English "very well"]:[Estimate; Total: - Speak Spanish: - Speak English "not well"]])</f>
        <v>284</v>
      </c>
      <c r="K10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6.5542481897702253E-4</v>
      </c>
      <c r="L1065" s="24">
        <v>0</v>
      </c>
      <c r="M10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6.9918537967923777E-4</v>
      </c>
    </row>
    <row r="1066" spans="1:13" ht="15.6" x14ac:dyDescent="0.3">
      <c r="A1066" s="22" t="s">
        <v>1071</v>
      </c>
      <c r="B1066" s="18">
        <v>995</v>
      </c>
      <c r="C1066" s="24">
        <v>482</v>
      </c>
      <c r="D10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4.3008947985369273E-5</v>
      </c>
      <c r="E1066" s="18">
        <v>504</v>
      </c>
      <c r="F10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1.7870212800407019E-4</v>
      </c>
      <c r="G1066" s="23">
        <v>398</v>
      </c>
      <c r="H1066" s="23">
        <v>57</v>
      </c>
      <c r="I1066" s="23">
        <v>39</v>
      </c>
      <c r="J1066" s="19">
        <f>SUM(Table1[[#This Row],[Estimate; Total: - Speak Spanish: - Speak English "very well"]:[Estimate; Total: - Speak Spanish: - Speak English "not well"]])</f>
        <v>494</v>
      </c>
      <c r="K10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1.7252618913709406E-4</v>
      </c>
      <c r="L1066" s="24">
        <v>10</v>
      </c>
      <c r="M10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2.3467897662886089E-4</v>
      </c>
    </row>
    <row r="1067" spans="1:13" ht="15.6" x14ac:dyDescent="0.3">
      <c r="A1067" s="22" t="s">
        <v>1072</v>
      </c>
      <c r="B1067" s="18">
        <v>1742</v>
      </c>
      <c r="C1067" s="24">
        <v>1012</v>
      </c>
      <c r="D10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2.0447727062121988E-4</v>
      </c>
      <c r="E1067" s="18">
        <v>730</v>
      </c>
      <c r="F10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7.1552334118728288E-4</v>
      </c>
      <c r="G1067" s="23">
        <v>555</v>
      </c>
      <c r="H1067" s="23">
        <v>128</v>
      </c>
      <c r="I1067" s="23">
        <v>47</v>
      </c>
      <c r="J1067" s="19">
        <f>SUM(Table1[[#This Row],[Estimate; Total: - Speak Spanish: - Speak English "very well"]:[Estimate; Total: - Speak Spanish: - Speak English "not well"]])</f>
        <v>730</v>
      </c>
      <c r="K10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7.0434622474538377E-4</v>
      </c>
      <c r="L1067" s="24">
        <v>0</v>
      </c>
      <c r="M10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8.1682935612783841E-4</v>
      </c>
    </row>
    <row r="1068" spans="1:13" ht="15.6" x14ac:dyDescent="0.3">
      <c r="A1068" s="22" t="s">
        <v>1073</v>
      </c>
      <c r="B1068" s="18">
        <v>909</v>
      </c>
      <c r="C1068" s="24">
        <v>555</v>
      </c>
      <c r="D10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2.6010031812605743E-4</v>
      </c>
      <c r="E1068" s="18">
        <v>354</v>
      </c>
      <c r="F10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5.4679934108694097E-4</v>
      </c>
      <c r="G1068" s="23">
        <v>262</v>
      </c>
      <c r="H1068" s="23">
        <v>79</v>
      </c>
      <c r="I1068" s="23">
        <v>13</v>
      </c>
      <c r="J1068" s="19">
        <f>SUM(Table1[[#This Row],[Estimate; Total: - Speak Spanish: - Speak English "very well"]:[Estimate; Total: - Speak Spanish: - Speak English "not well"]])</f>
        <v>354</v>
      </c>
      <c r="K10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5.4137920516854061E-4</v>
      </c>
      <c r="L1068" s="24">
        <v>0</v>
      </c>
      <c r="M10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5.9592581956496382E-4</v>
      </c>
    </row>
    <row r="1069" spans="1:13" ht="15.6" x14ac:dyDescent="0.3">
      <c r="A1069" s="22" t="s">
        <v>1074</v>
      </c>
      <c r="B1069" s="18">
        <v>1130</v>
      </c>
      <c r="C1069" s="24">
        <v>689</v>
      </c>
      <c r="D10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4.7503461357723139E-5</v>
      </c>
      <c r="E1069" s="18">
        <v>441</v>
      </c>
      <c r="F10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4.032112208837038E-4</v>
      </c>
      <c r="G1069" s="23">
        <v>333</v>
      </c>
      <c r="H1069" s="23">
        <v>41</v>
      </c>
      <c r="I1069" s="23">
        <v>53</v>
      </c>
      <c r="J1069" s="19">
        <f>SUM(Table1[[#This Row],[Estimate; Total: - Speak Spanish: - Speak English "very well"]:[Estimate; Total: - Speak Spanish: - Speak English "not well"]])</f>
        <v>427</v>
      </c>
      <c r="K10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3.9861622840216526E-4</v>
      </c>
      <c r="L1069" s="24">
        <v>14</v>
      </c>
      <c r="M10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4.4485884792653266E-4</v>
      </c>
    </row>
    <row r="1070" spans="1:13" ht="15.6" x14ac:dyDescent="0.3">
      <c r="A1070" s="22" t="s">
        <v>1075</v>
      </c>
      <c r="B1070" s="18">
        <v>587</v>
      </c>
      <c r="C1070" s="24">
        <v>410</v>
      </c>
      <c r="D10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4.7524334258543255E-4</v>
      </c>
      <c r="E1070" s="18">
        <v>177</v>
      </c>
      <c r="F10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6.987674107157033E-4</v>
      </c>
      <c r="G1070" s="23">
        <v>115</v>
      </c>
      <c r="H1070" s="23">
        <v>62</v>
      </c>
      <c r="I1070" s="23">
        <v>0</v>
      </c>
      <c r="J1070" s="19">
        <f>SUM(Table1[[#This Row],[Estimate; Total: - Speak Spanish: - Speak English "very well"]:[Estimate; Total: - Speak Spanish: - Speak English "not well"]])</f>
        <v>177</v>
      </c>
      <c r="K10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6.9605734275650312E-4</v>
      </c>
      <c r="L1070" s="24">
        <v>0</v>
      </c>
      <c r="M10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7.2333064995471472E-4</v>
      </c>
    </row>
    <row r="1071" spans="1:13" ht="15.6" x14ac:dyDescent="0.3">
      <c r="A1071" s="22" t="s">
        <v>1076</v>
      </c>
      <c r="B1071" s="18">
        <v>423</v>
      </c>
      <c r="C1071" s="24">
        <v>274</v>
      </c>
      <c r="D10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1.5271714373246671E-4</v>
      </c>
      <c r="E1071" s="18">
        <v>148</v>
      </c>
      <c r="F10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2.9797332226040162E-4</v>
      </c>
      <c r="G1071" s="23">
        <v>104</v>
      </c>
      <c r="H1071" s="23">
        <v>19</v>
      </c>
      <c r="I1071" s="23">
        <v>25</v>
      </c>
      <c r="J1071" s="19">
        <f>SUM(Table1[[#This Row],[Estimate; Total: - Speak Spanish: - Speak English "very well"]:[Estimate; Total: - Speak Spanish: - Speak English "not well"]])</f>
        <v>148</v>
      </c>
      <c r="K10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2.9570727673519464E-4</v>
      </c>
      <c r="L1071" s="24">
        <v>0</v>
      </c>
      <c r="M10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3.1851207597437725E-4</v>
      </c>
    </row>
    <row r="1072" spans="1:13" ht="15.6" x14ac:dyDescent="0.3">
      <c r="A1072" s="22" t="s">
        <v>1077</v>
      </c>
      <c r="B1072" s="18">
        <v>2753</v>
      </c>
      <c r="C1072" s="24">
        <v>1100</v>
      </c>
      <c r="D10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4.1926696321663163E-4</v>
      </c>
      <c r="E1072" s="18">
        <v>1653</v>
      </c>
      <c r="F10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1.6937454798306156E-5</v>
      </c>
      <c r="G1072" s="23">
        <v>965</v>
      </c>
      <c r="H1072" s="23">
        <v>223</v>
      </c>
      <c r="I1072" s="23">
        <v>425</v>
      </c>
      <c r="J1072" s="19">
        <f>SUM(Table1[[#This Row],[Estimate; Total: - Speak Spanish: - Speak English "very well"]:[Estimate; Total: - Speak Spanish: - Speak English "not well"]])</f>
        <v>1613</v>
      </c>
      <c r="K10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2.2083646854760617E-6</v>
      </c>
      <c r="L1072" s="24">
        <v>40</v>
      </c>
      <c r="M10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1.9046939255305565E-4</v>
      </c>
    </row>
    <row r="1073" spans="1:13" ht="15.6" x14ac:dyDescent="0.3">
      <c r="A1073" s="22" t="s">
        <v>1078</v>
      </c>
      <c r="B1073" s="18">
        <v>2494</v>
      </c>
      <c r="C1073" s="24">
        <v>1081</v>
      </c>
      <c r="D10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3.9415641173641232E-4</v>
      </c>
      <c r="E1073" s="18">
        <v>1413</v>
      </c>
      <c r="F10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6.3857364504181052E-5</v>
      </c>
      <c r="G1073" s="23">
        <v>1115</v>
      </c>
      <c r="H1073" s="23">
        <v>77</v>
      </c>
      <c r="I1073" s="23">
        <v>136</v>
      </c>
      <c r="J1073" s="19">
        <f>SUM(Table1[[#This Row],[Estimate; Total: - Speak Spanish: - Speak English "very well"]:[Estimate; Total: - Speak Spanish: - Speak English "not well"]])</f>
        <v>1328</v>
      </c>
      <c r="K10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5.5320105100215618E-5</v>
      </c>
      <c r="L1073" s="24">
        <v>85</v>
      </c>
      <c r="M10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1.4123651083636072E-4</v>
      </c>
    </row>
    <row r="1074" spans="1:13" ht="15.6" x14ac:dyDescent="0.3">
      <c r="A1074" s="22" t="s">
        <v>1079</v>
      </c>
      <c r="B1074" s="18">
        <v>1415</v>
      </c>
      <c r="C1074" s="24">
        <v>435</v>
      </c>
      <c r="D10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2.3046202341096199E-5</v>
      </c>
      <c r="E1074" s="18">
        <v>980</v>
      </c>
      <c r="F10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1.0416852419415385E-4</v>
      </c>
      <c r="G1074" s="23">
        <v>527</v>
      </c>
      <c r="H1074" s="23">
        <v>110</v>
      </c>
      <c r="I1074" s="23">
        <v>190</v>
      </c>
      <c r="J1074" s="19">
        <f>SUM(Table1[[#This Row],[Estimate; Total: - Speak Spanish: - Speak English "very well"]:[Estimate; Total: - Speak Spanish: - Speak English "not well"]])</f>
        <v>827</v>
      </c>
      <c r="K10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1.1273885979477637E-4</v>
      </c>
      <c r="L1074" s="24">
        <v>153</v>
      </c>
      <c r="M10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2.6489585183769616E-5</v>
      </c>
    </row>
    <row r="1075" spans="1:13" ht="15.6" x14ac:dyDescent="0.3">
      <c r="A1075" s="22" t="s">
        <v>1080</v>
      </c>
      <c r="B1075" s="18">
        <v>1129</v>
      </c>
      <c r="C1075" s="24">
        <v>540</v>
      </c>
      <c r="D10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4.7441148037136611E-4</v>
      </c>
      <c r="E1075" s="18">
        <v>582</v>
      </c>
      <c r="F10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7.2039335567993835E-4</v>
      </c>
      <c r="G1075" s="23">
        <v>433</v>
      </c>
      <c r="H1075" s="23">
        <v>101</v>
      </c>
      <c r="I1075" s="23">
        <v>48</v>
      </c>
      <c r="J1075" s="19">
        <f>SUM(Table1[[#This Row],[Estimate; Total: - Speak Spanish: - Speak English "very well"]:[Estimate; Total: - Speak Spanish: - Speak English "not well"]])</f>
        <v>582</v>
      </c>
      <c r="K10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7.1148228476324623E-4</v>
      </c>
      <c r="L1075" s="24">
        <v>0</v>
      </c>
      <c r="M10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8.0116061690651825E-4</v>
      </c>
    </row>
    <row r="1076" spans="1:13" ht="15.6" x14ac:dyDescent="0.3">
      <c r="A1076" s="22" t="s">
        <v>1081</v>
      </c>
      <c r="B1076" s="18">
        <v>1353</v>
      </c>
      <c r="C1076" s="24">
        <v>1022</v>
      </c>
      <c r="D10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1.9817254681819558E-4</v>
      </c>
      <c r="E1076" s="18">
        <v>331</v>
      </c>
      <c r="F10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3.7429580349367835E-4</v>
      </c>
      <c r="G1076" s="23">
        <v>249</v>
      </c>
      <c r="H1076" s="23">
        <v>73</v>
      </c>
      <c r="I1076" s="23">
        <v>0</v>
      </c>
      <c r="J1076" s="19">
        <f>SUM(Table1[[#This Row],[Estimate; Total: - Speak Spanish: - Speak English "very well"]:[Estimate; Total: - Speak Spanish: - Speak English "not well"]])</f>
        <v>322</v>
      </c>
      <c r="K10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3.7061460163090228E-4</v>
      </c>
      <c r="L1076" s="24">
        <v>9</v>
      </c>
      <c r="M10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4.0766110776049391E-4</v>
      </c>
    </row>
    <row r="1077" spans="1:13" ht="15.6" x14ac:dyDescent="0.3">
      <c r="A1077" s="22" t="s">
        <v>1082</v>
      </c>
      <c r="B1077" s="18">
        <v>575</v>
      </c>
      <c r="C1077" s="24">
        <v>409</v>
      </c>
      <c r="D10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2.6804499046347491E-4</v>
      </c>
      <c r="E1077" s="18">
        <v>166</v>
      </c>
      <c r="F10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4.9249049659241698E-4</v>
      </c>
      <c r="G1077" s="23">
        <v>119</v>
      </c>
      <c r="H1077" s="23">
        <v>27</v>
      </c>
      <c r="I1077" s="23">
        <v>20</v>
      </c>
      <c r="J1077" s="19">
        <f>SUM(Table1[[#This Row],[Estimate; Total: - Speak Spanish: - Speak English "very well"]:[Estimate; Total: - Speak Spanish: - Speak English "not well"]])</f>
        <v>166</v>
      </c>
      <c r="K10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4.89948850935766E-4</v>
      </c>
      <c r="L1077" s="24">
        <v>0</v>
      </c>
      <c r="M10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5.155272068391735E-4</v>
      </c>
    </row>
    <row r="1078" spans="1:13" ht="15.6" x14ac:dyDescent="0.3">
      <c r="A1078" s="22" t="s">
        <v>1083</v>
      </c>
      <c r="B1078" s="18">
        <v>923</v>
      </c>
      <c r="C1078" s="24">
        <v>533</v>
      </c>
      <c r="D10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2.0046278000366874E-4</v>
      </c>
      <c r="E1078" s="18">
        <v>390</v>
      </c>
      <c r="F10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4.688538880401511E-4</v>
      </c>
      <c r="G1078" s="23">
        <v>293</v>
      </c>
      <c r="H1078" s="23">
        <v>34</v>
      </c>
      <c r="I1078" s="23">
        <v>11</v>
      </c>
      <c r="J1078" s="19">
        <f>SUM(Table1[[#This Row],[Estimate; Total: - Speak Spanish: - Speak English "very well"]:[Estimate; Total: - Speak Spanish: - Speak English "not well"]])</f>
        <v>338</v>
      </c>
      <c r="K10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4.7089504888884559E-4</v>
      </c>
      <c r="L1078" s="24">
        <v>52</v>
      </c>
      <c r="M10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4.5035342125975941E-4</v>
      </c>
    </row>
    <row r="1079" spans="1:13" ht="15.6" x14ac:dyDescent="0.3">
      <c r="A1079" s="22" t="s">
        <v>1084</v>
      </c>
      <c r="B1079" s="18">
        <v>1310</v>
      </c>
      <c r="C1079" s="24">
        <v>799</v>
      </c>
      <c r="D10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2.265059880566744E-4</v>
      </c>
      <c r="E1079" s="18">
        <v>511</v>
      </c>
      <c r="F10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6.3905948147159391E-4</v>
      </c>
      <c r="G1079" s="23">
        <v>341</v>
      </c>
      <c r="H1079" s="23">
        <v>116</v>
      </c>
      <c r="I1079" s="23">
        <v>45</v>
      </c>
      <c r="J1079" s="19">
        <f>SUM(Table1[[#This Row],[Estimate; Total: - Speak Spanish: - Speak English "very well"]:[Estimate; Total: - Speak Spanish: - Speak English "not well"]])</f>
        <v>502</v>
      </c>
      <c r="K10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6.3262227829437702E-4</v>
      </c>
      <c r="L1079" s="24">
        <v>9</v>
      </c>
      <c r="M10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6.9740435106621776E-4</v>
      </c>
    </row>
    <row r="1080" spans="1:13" ht="15.6" x14ac:dyDescent="0.3">
      <c r="A1080" s="22" t="s">
        <v>1085</v>
      </c>
      <c r="B1080" s="18">
        <v>913</v>
      </c>
      <c r="C1080" s="24">
        <v>541</v>
      </c>
      <c r="D10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4.4754537385807659E-6</v>
      </c>
      <c r="E1080" s="18">
        <v>372</v>
      </c>
      <c r="F10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2.7125433877935138E-4</v>
      </c>
      <c r="G1080" s="23">
        <v>274</v>
      </c>
      <c r="H1080" s="23">
        <v>26</v>
      </c>
      <c r="I1080" s="23">
        <v>20</v>
      </c>
      <c r="J1080" s="19">
        <f>SUM(Table1[[#This Row],[Estimate; Total: - Speak Spanish: - Speak English "very well"]:[Estimate; Total: - Speak Spanish: - Speak English "not well"]])</f>
        <v>320</v>
      </c>
      <c r="K10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2.7357109975948996E-4</v>
      </c>
      <c r="L1080" s="24">
        <v>52</v>
      </c>
      <c r="M10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2.5025591546617889E-4</v>
      </c>
    </row>
    <row r="1081" spans="1:13" ht="15.6" x14ac:dyDescent="0.3">
      <c r="A1081" s="22" t="s">
        <v>1086</v>
      </c>
      <c r="B1081" s="18">
        <v>873</v>
      </c>
      <c r="C1081" s="24">
        <v>517</v>
      </c>
      <c r="D10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1.1356315479909857E-4</v>
      </c>
      <c r="E1081" s="18">
        <v>356</v>
      </c>
      <c r="F10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3.7699116927794021E-4</v>
      </c>
      <c r="G1081" s="23">
        <v>306</v>
      </c>
      <c r="H1081" s="23">
        <v>50</v>
      </c>
      <c r="I1081" s="23">
        <v>0</v>
      </c>
      <c r="J1081" s="19">
        <f>SUM(Table1[[#This Row],[Estimate; Total: - Speak Spanish: - Speak English "very well"]:[Estimate; Total: - Speak Spanish: - Speak English "not well"]])</f>
        <v>356</v>
      </c>
      <c r="K10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3.7154041112271271E-4</v>
      </c>
      <c r="L1081" s="24">
        <v>0</v>
      </c>
      <c r="M10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4.2639519848182758E-4</v>
      </c>
    </row>
    <row r="1082" spans="1:13" ht="15.6" x14ac:dyDescent="0.3">
      <c r="A1082" s="22" t="s">
        <v>1087</v>
      </c>
      <c r="B1082" s="18">
        <v>1686</v>
      </c>
      <c r="C1082" s="24">
        <v>860</v>
      </c>
      <c r="D10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1.1966951373995052E-4</v>
      </c>
      <c r="E1082" s="18">
        <v>771</v>
      </c>
      <c r="F10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2.9371293592117992E-4</v>
      </c>
      <c r="G1082" s="23">
        <v>606</v>
      </c>
      <c r="H1082" s="23">
        <v>101</v>
      </c>
      <c r="I1082" s="23">
        <v>40</v>
      </c>
      <c r="J1082" s="19">
        <f>SUM(Table1[[#This Row],[Estimate; Total: - Speak Spanish: - Speak English "very well"]:[Estimate; Total: - Speak Spanish: - Speak English "not well"]])</f>
        <v>747</v>
      </c>
      <c r="K10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2.8560613917662475E-4</v>
      </c>
      <c r="L1082" s="24">
        <v>24</v>
      </c>
      <c r="M10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3.6719049843858488E-4</v>
      </c>
    </row>
    <row r="1083" spans="1:13" ht="15.6" x14ac:dyDescent="0.3">
      <c r="A1083" s="22" t="s">
        <v>1088</v>
      </c>
      <c r="B1083" s="18">
        <v>2058</v>
      </c>
      <c r="C1083" s="24">
        <v>1128</v>
      </c>
      <c r="D10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2.1273732870011141E-4</v>
      </c>
      <c r="E1083" s="18">
        <v>930</v>
      </c>
      <c r="F10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3.4074422453519727E-4</v>
      </c>
      <c r="G1083" s="23">
        <v>762</v>
      </c>
      <c r="H1083" s="23">
        <v>93</v>
      </c>
      <c r="I1083" s="23">
        <v>47</v>
      </c>
      <c r="J1083" s="19">
        <f>SUM(Table1[[#This Row],[Estimate; Total: - Speak Spanish: - Speak English "very well"]:[Estimate; Total: - Speak Spanish: - Speak English "not well"]])</f>
        <v>902</v>
      </c>
      <c r="K10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3.308193058882693E-4</v>
      </c>
      <c r="L1083" s="24">
        <v>28</v>
      </c>
      <c r="M10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4.3070069604160386E-4</v>
      </c>
    </row>
    <row r="1084" spans="1:13" ht="15.6" x14ac:dyDescent="0.3">
      <c r="A1084" s="22" t="s">
        <v>1089</v>
      </c>
      <c r="B1084" s="18">
        <v>581</v>
      </c>
      <c r="C1084" s="24">
        <v>258</v>
      </c>
      <c r="D10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3.6278092127047114E-5</v>
      </c>
      <c r="E1084" s="18">
        <v>323</v>
      </c>
      <c r="F10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1.4756712624449726E-4</v>
      </c>
      <c r="G1084" s="23">
        <v>273</v>
      </c>
      <c r="H1084" s="23">
        <v>36</v>
      </c>
      <c r="I1084" s="23">
        <v>14</v>
      </c>
      <c r="J1084" s="19">
        <f>SUM(Table1[[#This Row],[Estimate; Total: - Speak Spanish: - Speak English "very well"]:[Estimate; Total: - Speak Spanish: - Speak English "not well"]])</f>
        <v>323</v>
      </c>
      <c r="K10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1.4262163499691725E-4</v>
      </c>
      <c r="L1084" s="24">
        <v>0</v>
      </c>
      <c r="M10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1.923915684716198E-4</v>
      </c>
    </row>
    <row r="1085" spans="1:13" ht="15.6" x14ac:dyDescent="0.3">
      <c r="A1085" s="22" t="s">
        <v>1090</v>
      </c>
      <c r="B1085" s="18">
        <v>1499</v>
      </c>
      <c r="C1085" s="24">
        <v>957</v>
      </c>
      <c r="D10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1.0238964297920844E-4</v>
      </c>
      <c r="E1085" s="18">
        <v>542</v>
      </c>
      <c r="F10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6.0624547712943887E-4</v>
      </c>
      <c r="G1085" s="23">
        <v>471</v>
      </c>
      <c r="H1085" s="23">
        <v>43</v>
      </c>
      <c r="I1085" s="23">
        <v>21</v>
      </c>
      <c r="J1085" s="19">
        <f>SUM(Table1[[#This Row],[Estimate; Total: - Speak Spanish: - Speak English "very well"]:[Estimate; Total: - Speak Spanish: - Speak English "not well"]])</f>
        <v>535</v>
      </c>
      <c r="K10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5.9902545631870991E-4</v>
      </c>
      <c r="L1085" s="24">
        <v>7</v>
      </c>
      <c r="M10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6.7168556983357745E-4</v>
      </c>
    </row>
    <row r="1086" spans="1:13" ht="15.6" x14ac:dyDescent="0.3">
      <c r="A1086" s="22" t="s">
        <v>1091</v>
      </c>
      <c r="B1086" s="18">
        <v>2338</v>
      </c>
      <c r="C1086" s="24">
        <v>1314</v>
      </c>
      <c r="D10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1.9325586072373657E-4</v>
      </c>
      <c r="E1086" s="18">
        <v>1024</v>
      </c>
      <c r="F10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4.5972773320249139E-4</v>
      </c>
      <c r="G1086" s="23">
        <v>657</v>
      </c>
      <c r="H1086" s="23">
        <v>255</v>
      </c>
      <c r="I1086" s="23">
        <v>53</v>
      </c>
      <c r="J1086" s="19">
        <f>SUM(Table1[[#This Row],[Estimate; Total: - Speak Spanish: - Speak English "very well"]:[Estimate; Total: - Speak Spanish: - Speak English "not well"]])</f>
        <v>965</v>
      </c>
      <c r="K10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4.5314025034640939E-4</v>
      </c>
      <c r="L1086" s="24">
        <v>59</v>
      </c>
      <c r="M10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5.1943469251600693E-4</v>
      </c>
    </row>
    <row r="1087" spans="1:13" ht="15.6" x14ac:dyDescent="0.3">
      <c r="A1087" s="22" t="s">
        <v>1092</v>
      </c>
      <c r="B1087" s="18">
        <v>1906</v>
      </c>
      <c r="C1087" s="24">
        <v>896</v>
      </c>
      <c r="D10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1.0950390260956082E-4</v>
      </c>
      <c r="E1087" s="18">
        <v>964</v>
      </c>
      <c r="F10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5.1788598299377367E-4</v>
      </c>
      <c r="G1087" s="23">
        <v>566</v>
      </c>
      <c r="H1087" s="23">
        <v>195</v>
      </c>
      <c r="I1087" s="23">
        <v>157</v>
      </c>
      <c r="J1087" s="19">
        <f>SUM(Table1[[#This Row],[Estimate; Total: - Speak Spanish: - Speak English "very well"]:[Estimate; Total: - Speak Spanish: - Speak English "not well"]])</f>
        <v>918</v>
      </c>
      <c r="K10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5.1021404298500959E-4</v>
      </c>
      <c r="L1087" s="24">
        <v>46</v>
      </c>
      <c r="M10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5.8742213511234719E-4</v>
      </c>
    </row>
    <row r="1088" spans="1:13" ht="15.6" x14ac:dyDescent="0.3">
      <c r="A1088" s="22" t="s">
        <v>1093</v>
      </c>
      <c r="B1088" s="18">
        <v>2279</v>
      </c>
      <c r="C1088" s="24">
        <v>1400</v>
      </c>
      <c r="D10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2.8973125806190094E-4</v>
      </c>
      <c r="E1088" s="18">
        <v>879</v>
      </c>
      <c r="F10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4.3541258893769666E-4</v>
      </c>
      <c r="G1088" s="23">
        <v>608</v>
      </c>
      <c r="H1088" s="23">
        <v>96</v>
      </c>
      <c r="I1088" s="23">
        <v>68</v>
      </c>
      <c r="J1088" s="19">
        <f>SUM(Table1[[#This Row],[Estimate; Total: - Speak Spanish: - Speak English "very well"]:[Estimate; Total: - Speak Spanish: - Speak English "not well"]])</f>
        <v>772</v>
      </c>
      <c r="K10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4.384413693561807E-4</v>
      </c>
      <c r="L1088" s="24">
        <v>107</v>
      </c>
      <c r="M10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4.0796063601928614E-4</v>
      </c>
    </row>
    <row r="1089" spans="1:13" ht="15.6" x14ac:dyDescent="0.3">
      <c r="A1089" s="22" t="s">
        <v>1094</v>
      </c>
      <c r="B1089" s="18">
        <v>1652</v>
      </c>
      <c r="C1089" s="24">
        <v>1040</v>
      </c>
      <c r="D10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6.3980331351333247E-6</v>
      </c>
      <c r="E1089" s="18">
        <v>580</v>
      </c>
      <c r="F10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5.4240688969111098E-4</v>
      </c>
      <c r="G1089" s="23">
        <v>482</v>
      </c>
      <c r="H1089" s="23">
        <v>41</v>
      </c>
      <c r="I1089" s="23">
        <v>14</v>
      </c>
      <c r="J1089" s="19">
        <f>SUM(Table1[[#This Row],[Estimate; Total: - Speak Spanish: - Speak English "very well"]:[Estimate; Total: - Speak Spanish: - Speak English "not well"]])</f>
        <v>537</v>
      </c>
      <c r="K10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5.4015215970911661E-4</v>
      </c>
      <c r="L1089" s="24">
        <v>43</v>
      </c>
      <c r="M10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5.6284308273161533E-4</v>
      </c>
    </row>
    <row r="1090" spans="1:13" ht="15.6" x14ac:dyDescent="0.3">
      <c r="A1090" s="22" t="s">
        <v>1095</v>
      </c>
      <c r="B1090" s="18">
        <v>2343</v>
      </c>
      <c r="C1090" s="24">
        <v>1242</v>
      </c>
      <c r="D10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1.9258569361129763E-4</v>
      </c>
      <c r="E1090" s="18">
        <v>1101</v>
      </c>
      <c r="F10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4.0614564583112535E-4</v>
      </c>
      <c r="G1090" s="23">
        <v>762</v>
      </c>
      <c r="H1090" s="23">
        <v>231</v>
      </c>
      <c r="I1090" s="23">
        <v>95</v>
      </c>
      <c r="J1090" s="19">
        <f>SUM(Table1[[#This Row],[Estimate; Total: - Speak Spanish: - Speak English "very well"]:[Estimate; Total: - Speak Spanish: - Speak English "not well"]])</f>
        <v>1088</v>
      </c>
      <c r="K10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3.9129122871529116E-4</v>
      </c>
      <c r="L1090" s="24">
        <v>13</v>
      </c>
      <c r="M10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5.407816058385583E-4</v>
      </c>
    </row>
    <row r="1091" spans="1:13" ht="15.6" x14ac:dyDescent="0.3">
      <c r="A1091" s="22" t="s">
        <v>1096</v>
      </c>
      <c r="B1091" s="18">
        <v>550</v>
      </c>
      <c r="C1091" s="24">
        <v>329</v>
      </c>
      <c r="D10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2.6276757327383759E-4</v>
      </c>
      <c r="E1091" s="18">
        <v>221</v>
      </c>
      <c r="F10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4.3117315495481577E-4</v>
      </c>
      <c r="G1091" s="23">
        <v>187</v>
      </c>
      <c r="H1091" s="23">
        <v>8</v>
      </c>
      <c r="I1091" s="23">
        <v>26</v>
      </c>
      <c r="J1091" s="19">
        <f>SUM(Table1[[#This Row],[Estimate; Total: - Speak Spanish: - Speak English "very well"]:[Estimate; Total: - Speak Spanish: - Speak English "not well"]])</f>
        <v>221</v>
      </c>
      <c r="K10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4.2778939778541895E-4</v>
      </c>
      <c r="L1091" s="24">
        <v>0</v>
      </c>
      <c r="M10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4.6184251016284699E-4</v>
      </c>
    </row>
    <row r="1092" spans="1:13" ht="15.6" x14ac:dyDescent="0.3">
      <c r="A1092" s="22" t="s">
        <v>1097</v>
      </c>
      <c r="B1092" s="18">
        <v>930</v>
      </c>
      <c r="C1092" s="24">
        <v>557</v>
      </c>
      <c r="D10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2.4887241762034133E-4</v>
      </c>
      <c r="E1092" s="18">
        <v>373</v>
      </c>
      <c r="F10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5.3414489067267902E-4</v>
      </c>
      <c r="G1092" s="23">
        <v>194</v>
      </c>
      <c r="H1092" s="23">
        <v>145</v>
      </c>
      <c r="I1092" s="23">
        <v>34</v>
      </c>
      <c r="J1092" s="19">
        <f>SUM(Table1[[#This Row],[Estimate; Total: - Speak Spanish: - Speak English "very well"]:[Estimate; Total: - Speak Spanish: - Speak English "not well"]])</f>
        <v>373</v>
      </c>
      <c r="K10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5.2843384350442096E-4</v>
      </c>
      <c r="L1092" s="24">
        <v>0</v>
      </c>
      <c r="M10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5.8590810104641494E-4</v>
      </c>
    </row>
    <row r="1093" spans="1:13" ht="15.6" x14ac:dyDescent="0.3">
      <c r="A1093" s="22" t="s">
        <v>1098</v>
      </c>
      <c r="B1093" s="18">
        <v>1879</v>
      </c>
      <c r="C1093" s="24">
        <v>883</v>
      </c>
      <c r="D10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2.5097371846357562E-4</v>
      </c>
      <c r="E1093" s="18">
        <v>996</v>
      </c>
      <c r="F10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1.4510136739021769E-4</v>
      </c>
      <c r="G1093" s="23">
        <v>578</v>
      </c>
      <c r="H1093" s="23">
        <v>215</v>
      </c>
      <c r="I1093" s="23">
        <v>134</v>
      </c>
      <c r="J1093" s="19">
        <f>SUM(Table1[[#This Row],[Estimate; Total: - Speak Spanish: - Speak English "very well"]:[Estimate; Total: - Speak Spanish: - Speak English "not well"]])</f>
        <v>927</v>
      </c>
      <c r="K10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1.4048346066317368E-4</v>
      </c>
      <c r="L1093" s="24">
        <v>69</v>
      </c>
      <c r="M10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1.869566822485574E-4</v>
      </c>
    </row>
    <row r="1094" spans="1:13" ht="15.6" x14ac:dyDescent="0.3">
      <c r="A1094" s="22" t="s">
        <v>1099</v>
      </c>
      <c r="B1094" s="18">
        <v>2812</v>
      </c>
      <c r="C1094" s="24">
        <v>531</v>
      </c>
      <c r="D10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4.0755645055158226E-6</v>
      </c>
      <c r="E1094" s="18">
        <v>2281</v>
      </c>
      <c r="F10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6.8115023888067842E-7</v>
      </c>
      <c r="G1094" s="23">
        <v>1348</v>
      </c>
      <c r="H1094" s="23">
        <v>271</v>
      </c>
      <c r="I1094" s="23">
        <v>444</v>
      </c>
      <c r="J1094" s="19">
        <f>SUM(Table1[[#This Row],[Estimate; Total: - Speak Spanish: - Speak English "very well"]:[Estimate; Total: - Speak Spanish: - Speak English "not well"]])</f>
        <v>2063</v>
      </c>
      <c r="K10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6.5265792905999436E-7</v>
      </c>
      <c r="L1094" s="24">
        <v>218</v>
      </c>
      <c r="M10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1.2770385498406852E-5</v>
      </c>
    </row>
    <row r="1095" spans="1:13" ht="15.6" x14ac:dyDescent="0.3">
      <c r="A1095" s="22" t="s">
        <v>1100</v>
      </c>
      <c r="B1095" s="18">
        <v>1670</v>
      </c>
      <c r="C1095" s="24">
        <v>875</v>
      </c>
      <c r="D10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4.9415072154812177E-4</v>
      </c>
      <c r="E1095" s="18">
        <v>781</v>
      </c>
      <c r="F10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9.1522178248368378E-4</v>
      </c>
      <c r="G1095" s="23">
        <v>602</v>
      </c>
      <c r="H1095" s="23">
        <v>26</v>
      </c>
      <c r="I1095" s="23">
        <v>91</v>
      </c>
      <c r="J1095" s="19">
        <f>SUM(Table1[[#This Row],[Estimate; Total: - Speak Spanish: - Speak English "very well"]:[Estimate; Total: - Speak Spanish: - Speak English "not well"]])</f>
        <v>719</v>
      </c>
      <c r="K10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9.1281716084613449E-4</v>
      </c>
      <c r="L1095" s="24">
        <v>62</v>
      </c>
      <c r="M10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9.3701654831673657E-4</v>
      </c>
    </row>
    <row r="1096" spans="1:13" ht="15.6" x14ac:dyDescent="0.3">
      <c r="A1096" s="22" t="s">
        <v>1101</v>
      </c>
      <c r="B1096" s="18">
        <v>765</v>
      </c>
      <c r="C1096" s="24">
        <v>255</v>
      </c>
      <c r="D10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2.6182241202205812E-4</v>
      </c>
      <c r="E1096" s="18">
        <v>508</v>
      </c>
      <c r="F10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3.4562273101628789E-4</v>
      </c>
      <c r="G1096" s="23">
        <v>396</v>
      </c>
      <c r="H1096" s="23">
        <v>63</v>
      </c>
      <c r="I1096" s="23">
        <v>43</v>
      </c>
      <c r="J1096" s="19">
        <f>SUM(Table1[[#This Row],[Estimate; Total: - Speak Spanish: - Speak English "very well"]:[Estimate; Total: - Speak Spanish: - Speak English "not well"]])</f>
        <v>502</v>
      </c>
      <c r="K10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3.3876920175027414E-4</v>
      </c>
      <c r="L1096" s="24">
        <v>6</v>
      </c>
      <c r="M10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4.0774105481003659E-4</v>
      </c>
    </row>
    <row r="1097" spans="1:13" ht="15.6" x14ac:dyDescent="0.3">
      <c r="A1097" s="22" t="s">
        <v>1102</v>
      </c>
      <c r="B1097" s="18">
        <v>805</v>
      </c>
      <c r="C1097" s="24">
        <v>321</v>
      </c>
      <c r="D10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5.4296712819390362E-4</v>
      </c>
      <c r="E1097" s="18">
        <v>484</v>
      </c>
      <c r="F10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6.7003406147502637E-4</v>
      </c>
      <c r="G1097" s="23">
        <v>301</v>
      </c>
      <c r="H1097" s="23">
        <v>165</v>
      </c>
      <c r="I1097" s="23">
        <v>18</v>
      </c>
      <c r="J1097" s="19">
        <f>SUM(Table1[[#This Row],[Estimate; Total: - Speak Spanish: - Speak English "very well"]:[Estimate; Total: - Speak Spanish: - Speak English "not well"]])</f>
        <v>484</v>
      </c>
      <c r="K10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6.6262348016286313E-4</v>
      </c>
      <c r="L1097" s="24">
        <v>0</v>
      </c>
      <c r="M10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7.3720133713424407E-4</v>
      </c>
    </row>
    <row r="1098" spans="1:13" ht="15.6" x14ac:dyDescent="0.3">
      <c r="A1098" s="22" t="s">
        <v>1103</v>
      </c>
      <c r="B1098" s="18">
        <v>1230</v>
      </c>
      <c r="C1098" s="24">
        <v>410</v>
      </c>
      <c r="D10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5.0558447349688542E-5</v>
      </c>
      <c r="E1098" s="18">
        <v>806</v>
      </c>
      <c r="F10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8.5675917496185697E-5</v>
      </c>
      <c r="G1098" s="23">
        <v>657</v>
      </c>
      <c r="H1098" s="23">
        <v>123</v>
      </c>
      <c r="I1098" s="23">
        <v>26</v>
      </c>
      <c r="J1098" s="19">
        <f>SUM(Table1[[#This Row],[Estimate; Total: - Speak Spanish: - Speak English "very well"]:[Estimate; Total: - Speak Spanish: - Speak English "not well"]])</f>
        <v>806</v>
      </c>
      <c r="K10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7.3335156054856024E-5</v>
      </c>
      <c r="L1098" s="24">
        <v>0</v>
      </c>
      <c r="M10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1.9752886001959364E-4</v>
      </c>
    </row>
    <row r="1099" spans="1:13" ht="15.6" x14ac:dyDescent="0.3">
      <c r="A1099" s="22" t="s">
        <v>1104</v>
      </c>
      <c r="B1099" s="18">
        <v>1617</v>
      </c>
      <c r="C1099" s="24">
        <v>669</v>
      </c>
      <c r="D10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3.2634500602532815E-5</v>
      </c>
      <c r="E1099" s="18">
        <v>938</v>
      </c>
      <c r="F10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3.0726908487950402E-4</v>
      </c>
      <c r="G1099" s="23">
        <v>739</v>
      </c>
      <c r="H1099" s="23">
        <v>98</v>
      </c>
      <c r="I1099" s="23">
        <v>97</v>
      </c>
      <c r="J1099" s="19">
        <f>SUM(Table1[[#This Row],[Estimate; Total: - Speak Spanish: - Speak English "very well"]:[Estimate; Total: - Speak Spanish: - Speak English "not well"]])</f>
        <v>934</v>
      </c>
      <c r="K10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2.9352360173296767E-4</v>
      </c>
      <c r="L1099" s="24">
        <v>4</v>
      </c>
      <c r="M10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4.3185400159274239E-4</v>
      </c>
    </row>
    <row r="1100" spans="1:13" ht="15.6" x14ac:dyDescent="0.3">
      <c r="A1100" s="22" t="s">
        <v>1105</v>
      </c>
      <c r="B1100" s="18">
        <v>3409</v>
      </c>
      <c r="C1100" s="24">
        <v>462</v>
      </c>
      <c r="D11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2.4384786277721209E-4</v>
      </c>
      <c r="E1100" s="18">
        <v>2947</v>
      </c>
      <c r="F11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3.7326681830297543E-4</v>
      </c>
      <c r="G1100" s="23">
        <v>1736</v>
      </c>
      <c r="H1100" s="23">
        <v>662</v>
      </c>
      <c r="I1100" s="23">
        <v>359</v>
      </c>
      <c r="J1100" s="19">
        <f>SUM(Table1[[#This Row],[Estimate; Total: - Speak Spanish: - Speak English "very well"]:[Estimate; Total: - Speak Spanish: - Speak English "not well"]])</f>
        <v>2757</v>
      </c>
      <c r="K11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3.8911225281203058E-4</v>
      </c>
      <c r="L1100" s="24">
        <v>190</v>
      </c>
      <c r="M11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2.2964857530995635E-4</v>
      </c>
    </row>
    <row r="1101" spans="1:13" ht="15.6" x14ac:dyDescent="0.3">
      <c r="A1101" s="22" t="s">
        <v>1106</v>
      </c>
      <c r="B1101" s="18">
        <v>3324</v>
      </c>
      <c r="C1101" s="24">
        <v>1347</v>
      </c>
      <c r="D11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6.5426034290554883E-4</v>
      </c>
      <c r="E1101" s="18">
        <v>1958</v>
      </c>
      <c r="F11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1.1092493516979979E-4</v>
      </c>
      <c r="G1101" s="23">
        <v>1515</v>
      </c>
      <c r="H1101" s="23">
        <v>173</v>
      </c>
      <c r="I1101" s="23">
        <v>184</v>
      </c>
      <c r="J1101" s="19">
        <f>SUM(Table1[[#This Row],[Estimate; Total: - Speak Spanish: - Speak English "very well"]:[Estimate; Total: - Speak Spanish: - Speak English "not well"]])</f>
        <v>1872</v>
      </c>
      <c r="K11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1.276526676278098E-4</v>
      </c>
      <c r="L1101" s="24">
        <v>86</v>
      </c>
      <c r="M11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4.0690190531158672E-5</v>
      </c>
    </row>
    <row r="1102" spans="1:13" ht="15.6" x14ac:dyDescent="0.3">
      <c r="A1102" s="22" t="s">
        <v>1107</v>
      </c>
      <c r="B1102" s="18">
        <v>3885</v>
      </c>
      <c r="C1102" s="24">
        <v>1312</v>
      </c>
      <c r="D11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5.0490673400817527E-4</v>
      </c>
      <c r="E1102" s="18">
        <v>2573</v>
      </c>
      <c r="F11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6.8096359251197604E-5</v>
      </c>
      <c r="G1102" s="23">
        <v>1884</v>
      </c>
      <c r="H1102" s="23">
        <v>318</v>
      </c>
      <c r="I1102" s="23">
        <v>268</v>
      </c>
      <c r="J1102" s="19">
        <f>SUM(Table1[[#This Row],[Estimate; Total: - Speak Spanish: - Speak English "very well"]:[Estimate; Total: - Speak Spanish: - Speak English "not well"]])</f>
        <v>2470</v>
      </c>
      <c r="K11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9.1620959350668181E-5</v>
      </c>
      <c r="L1102" s="24">
        <v>103</v>
      </c>
      <c r="M11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1.4512352635488268E-4</v>
      </c>
    </row>
    <row r="1103" spans="1:13" ht="15.6" x14ac:dyDescent="0.3">
      <c r="A1103" s="22" t="s">
        <v>1108</v>
      </c>
      <c r="B1103" s="18">
        <v>3991</v>
      </c>
      <c r="C1103" s="24">
        <v>744</v>
      </c>
      <c r="D11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3.3639669143858942E-4</v>
      </c>
      <c r="E1103" s="18">
        <v>3247</v>
      </c>
      <c r="F11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3.3681259565345367E-4</v>
      </c>
      <c r="G1103" s="23">
        <v>1923</v>
      </c>
      <c r="H1103" s="23">
        <v>584</v>
      </c>
      <c r="I1103" s="23">
        <v>503</v>
      </c>
      <c r="J1103" s="19">
        <f>SUM(Table1[[#This Row],[Estimate; Total: - Speak Spanish: - Speak English "very well"]:[Estimate; Total: - Speak Spanish: - Speak English "not well"]])</f>
        <v>3010</v>
      </c>
      <c r="K11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3.500093010633229E-4</v>
      </c>
      <c r="L1103" s="24">
        <v>237</v>
      </c>
      <c r="M11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2.1720163495819416E-4</v>
      </c>
    </row>
    <row r="1104" spans="1:13" ht="15.6" x14ac:dyDescent="0.3">
      <c r="A1104" s="22" t="s">
        <v>1109</v>
      </c>
      <c r="B1104" s="18">
        <v>3021</v>
      </c>
      <c r="C1104" s="24">
        <v>626</v>
      </c>
      <c r="D11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2.3545652779487331E-4</v>
      </c>
      <c r="E1104" s="18">
        <v>2395</v>
      </c>
      <c r="F11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1.8903656003431188E-4</v>
      </c>
      <c r="G1104" s="23">
        <v>1295</v>
      </c>
      <c r="H1104" s="23">
        <v>499</v>
      </c>
      <c r="I1104" s="23">
        <v>363</v>
      </c>
      <c r="J1104" s="19">
        <f>SUM(Table1[[#This Row],[Estimate; Total: - Speak Spanish: - Speak English "very well"]:[Estimate; Total: - Speak Spanish: - Speak English "not well"]])</f>
        <v>2157</v>
      </c>
      <c r="K11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1.8903410607448189E-4</v>
      </c>
      <c r="L1104" s="24">
        <v>238</v>
      </c>
      <c r="M11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1.890588019866519E-4</v>
      </c>
    </row>
    <row r="1105" spans="1:13" ht="15.6" x14ac:dyDescent="0.3">
      <c r="A1105" s="22" t="s">
        <v>1110</v>
      </c>
      <c r="B1105" s="18">
        <v>3247</v>
      </c>
      <c r="C1105" s="24">
        <v>304</v>
      </c>
      <c r="D11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1.305198299504912E-4</v>
      </c>
      <c r="E1105" s="18">
        <v>2943</v>
      </c>
      <c r="F11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3.5498806101073665E-4</v>
      </c>
      <c r="G1105" s="23">
        <v>1467</v>
      </c>
      <c r="H1105" s="23">
        <v>494</v>
      </c>
      <c r="I1105" s="23">
        <v>714</v>
      </c>
      <c r="J1105" s="19">
        <f>SUM(Table1[[#This Row],[Estimate; Total: - Speak Spanish: - Speak English "very well"]:[Estimate; Total: - Speak Spanish: - Speak English "not well"]])</f>
        <v>2675</v>
      </c>
      <c r="K11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3.5875350550116297E-4</v>
      </c>
      <c r="L1105" s="24">
        <v>268</v>
      </c>
      <c r="M11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3.2085920695541087E-4</v>
      </c>
    </row>
    <row r="1106" spans="1:13" ht="15.6" x14ac:dyDescent="0.3">
      <c r="A1106" s="22" t="s">
        <v>1111</v>
      </c>
      <c r="B1106" s="18">
        <v>3698</v>
      </c>
      <c r="C1106" s="24">
        <v>831</v>
      </c>
      <c r="D11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3.4074906732940995E-4</v>
      </c>
      <c r="E1106" s="18">
        <v>2851</v>
      </c>
      <c r="F11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2.3356701138132159E-4</v>
      </c>
      <c r="G1106" s="23">
        <v>1980</v>
      </c>
      <c r="H1106" s="23">
        <v>368</v>
      </c>
      <c r="I1106" s="23">
        <v>379</v>
      </c>
      <c r="J1106" s="19">
        <f>SUM(Table1[[#This Row],[Estimate; Total: - Speak Spanish: - Speak English "very well"]:[Estimate; Total: - Speak Spanish: - Speak English "not well"]])</f>
        <v>2727</v>
      </c>
      <c r="K11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2.5811228629149952E-4</v>
      </c>
      <c r="L1106" s="24">
        <v>124</v>
      </c>
      <c r="M11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1.109603689552276E-5</v>
      </c>
    </row>
    <row r="1107" spans="1:13" ht="15.6" x14ac:dyDescent="0.3">
      <c r="A1107" s="22" t="s">
        <v>1112</v>
      </c>
      <c r="B1107" s="18">
        <v>2871</v>
      </c>
      <c r="C1107" s="24">
        <v>500</v>
      </c>
      <c r="D11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5.1331940095887421E-5</v>
      </c>
      <c r="E1107" s="18">
        <v>2360</v>
      </c>
      <c r="F11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7.6296299824232122E-5</v>
      </c>
      <c r="G1107" s="23">
        <v>1550</v>
      </c>
      <c r="H1107" s="23">
        <v>429</v>
      </c>
      <c r="I1107" s="23">
        <v>264</v>
      </c>
      <c r="J1107" s="19">
        <f>SUM(Table1[[#This Row],[Estimate; Total: - Speak Spanish: - Speak English "very well"]:[Estimate; Total: - Speak Spanish: - Speak English "not well"]])</f>
        <v>2243</v>
      </c>
      <c r="K11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9.4402420962772773E-5</v>
      </c>
      <c r="L1107" s="24">
        <v>117</v>
      </c>
      <c r="M11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8.7812125466973771E-5</v>
      </c>
    </row>
    <row r="1108" spans="1:13" ht="15.6" x14ac:dyDescent="0.3">
      <c r="A1108" s="22" t="s">
        <v>1113</v>
      </c>
      <c r="B1108" s="18">
        <v>519</v>
      </c>
      <c r="C1108" s="24">
        <v>148</v>
      </c>
      <c r="D11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7.715164368137565E-5</v>
      </c>
      <c r="E1108" s="18">
        <v>371</v>
      </c>
      <c r="F11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1.152194510838793E-4</v>
      </c>
      <c r="G1108" s="23">
        <v>303</v>
      </c>
      <c r="H1108" s="23">
        <v>68</v>
      </c>
      <c r="I1108" s="23">
        <v>0</v>
      </c>
      <c r="J1108" s="19">
        <f>SUM(Table1[[#This Row],[Estimate; Total: - Speak Spanish: - Speak English "very well"]:[Estimate; Total: - Speak Spanish: - Speak English "not well"]])</f>
        <v>371</v>
      </c>
      <c r="K11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1.0953902615244838E-4</v>
      </c>
      <c r="L1108" s="24">
        <v>0</v>
      </c>
      <c r="M11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1.6670511073175068E-4</v>
      </c>
    </row>
    <row r="1109" spans="1:13" ht="15.6" x14ac:dyDescent="0.3">
      <c r="A1109" s="22" t="s">
        <v>1114</v>
      </c>
      <c r="B1109" s="18">
        <v>2258</v>
      </c>
      <c r="C1109" s="24">
        <v>301</v>
      </c>
      <c r="D11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1.7982060787207992E-4</v>
      </c>
      <c r="E1109" s="18">
        <v>1957</v>
      </c>
      <c r="F11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2.6927160406186007E-4</v>
      </c>
      <c r="G1109" s="23">
        <v>1088</v>
      </c>
      <c r="H1109" s="23">
        <v>402</v>
      </c>
      <c r="I1109" s="23">
        <v>309</v>
      </c>
      <c r="J1109" s="19">
        <f>SUM(Table1[[#This Row],[Estimate; Total: - Speak Spanish: - Speak English "very well"]:[Estimate; Total: - Speak Spanish: - Speak English "not well"]])</f>
        <v>1799</v>
      </c>
      <c r="K11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2.7488979874455688E-4</v>
      </c>
      <c r="L1109" s="24">
        <v>158</v>
      </c>
      <c r="M11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2.1834998063395471E-4</v>
      </c>
    </row>
    <row r="1110" spans="1:13" ht="15.6" x14ac:dyDescent="0.3">
      <c r="A1110" s="22" t="s">
        <v>1115</v>
      </c>
      <c r="B1110" s="18">
        <v>3486</v>
      </c>
      <c r="C1110" s="24">
        <v>380</v>
      </c>
      <c r="D11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1.9885396369653208E-4</v>
      </c>
      <c r="E1110" s="18">
        <v>3106</v>
      </c>
      <c r="F11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3.9995566340238247E-4</v>
      </c>
      <c r="G1110" s="23">
        <v>1810</v>
      </c>
      <c r="H1110" s="23">
        <v>618</v>
      </c>
      <c r="I1110" s="23">
        <v>519</v>
      </c>
      <c r="J1110" s="19">
        <f>SUM(Table1[[#This Row],[Estimate; Total: - Speak Spanish: - Speak English "very well"]:[Estimate; Total: - Speak Spanish: - Speak English "not well"]])</f>
        <v>2947</v>
      </c>
      <c r="K11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4.2301224666091441E-4</v>
      </c>
      <c r="L1110" s="24">
        <v>159</v>
      </c>
      <c r="M11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1.9097774139460852E-4</v>
      </c>
    </row>
    <row r="1111" spans="1:13" ht="15.6" x14ac:dyDescent="0.3">
      <c r="A1111" s="22" t="s">
        <v>1116</v>
      </c>
      <c r="B1111" s="18">
        <v>4562</v>
      </c>
      <c r="C1111" s="24">
        <v>447</v>
      </c>
      <c r="D11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2.3425776871866048E-4</v>
      </c>
      <c r="E1111" s="18">
        <v>4115</v>
      </c>
      <c r="F11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5.34842713053067E-4</v>
      </c>
      <c r="G1111" s="23">
        <v>2441</v>
      </c>
      <c r="H1111" s="23">
        <v>385</v>
      </c>
      <c r="I1111" s="23">
        <v>738</v>
      </c>
      <c r="J1111" s="19">
        <f>SUM(Table1[[#This Row],[Estimate; Total: - Speak Spanish: - Speak English "very well"]:[Estimate; Total: - Speak Spanish: - Speak English "not well"]])</f>
        <v>3564</v>
      </c>
      <c r="K11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5.1294631410331662E-4</v>
      </c>
      <c r="L1111" s="24">
        <v>551</v>
      </c>
      <c r="M11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7.3330507413507033E-4</v>
      </c>
    </row>
    <row r="1112" spans="1:13" ht="15.6" x14ac:dyDescent="0.3">
      <c r="A1112" s="22" t="s">
        <v>1117</v>
      </c>
      <c r="B1112" s="18">
        <v>5112</v>
      </c>
      <c r="C1112" s="24">
        <v>860</v>
      </c>
      <c r="D11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4.3201683985675919E-4</v>
      </c>
      <c r="E1112" s="18">
        <v>4252</v>
      </c>
      <c r="F11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5.0171142856285334E-4</v>
      </c>
      <c r="G1112" s="23">
        <v>2139</v>
      </c>
      <c r="H1112" s="23">
        <v>710</v>
      </c>
      <c r="I1112" s="23">
        <v>847</v>
      </c>
      <c r="J1112" s="19">
        <f>SUM(Table1[[#This Row],[Estimate; Total: - Speak Spanish: - Speak English "very well"]:[Estimate; Total: - Speak Spanish: - Speak English "not well"]])</f>
        <v>3696</v>
      </c>
      <c r="K11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4.8114222042903158E-4</v>
      </c>
      <c r="L1112" s="24">
        <v>556</v>
      </c>
      <c r="M11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6.8814453206967219E-4</v>
      </c>
    </row>
    <row r="1113" spans="1:13" ht="15.6" x14ac:dyDescent="0.3">
      <c r="A1113" s="22" t="s">
        <v>1118</v>
      </c>
      <c r="B1113" s="18">
        <v>3987</v>
      </c>
      <c r="C1113" s="24">
        <v>897</v>
      </c>
      <c r="D11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1.4796576578271416E-4</v>
      </c>
      <c r="E1113" s="18">
        <v>3090</v>
      </c>
      <c r="F11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3.4015015998919236E-5</v>
      </c>
      <c r="G1113" s="23">
        <v>1758</v>
      </c>
      <c r="H1113" s="23">
        <v>330</v>
      </c>
      <c r="I1113" s="23">
        <v>639</v>
      </c>
      <c r="J1113" s="19">
        <f>SUM(Table1[[#This Row],[Estimate; Total: - Speak Spanish: - Speak English "very well"]:[Estimate; Total: - Speak Spanish: - Speak English "not well"]])</f>
        <v>2727</v>
      </c>
      <c r="K11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2.5392979168285194E-5</v>
      </c>
      <c r="L1113" s="24">
        <v>363</v>
      </c>
      <c r="M11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1.1216255937673727E-4</v>
      </c>
    </row>
    <row r="1114" spans="1:13" ht="15.6" x14ac:dyDescent="0.3">
      <c r="A1114" s="22" t="s">
        <v>1119</v>
      </c>
      <c r="B1114" s="18">
        <v>4777</v>
      </c>
      <c r="C1114" s="24">
        <v>1223</v>
      </c>
      <c r="D11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6.7067284925511467E-4</v>
      </c>
      <c r="E1114" s="18">
        <v>3554</v>
      </c>
      <c r="F11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4.2385420396363346E-4</v>
      </c>
      <c r="G1114" s="23">
        <v>1998</v>
      </c>
      <c r="H1114" s="23">
        <v>367</v>
      </c>
      <c r="I1114" s="23">
        <v>583</v>
      </c>
      <c r="J1114" s="19">
        <f>SUM(Table1[[#This Row],[Estimate; Total: - Speak Spanish: - Speak English "very well"]:[Estimate; Total: - Speak Spanish: - Speak English "not well"]])</f>
        <v>2948</v>
      </c>
      <c r="K11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3.8489351110985521E-4</v>
      </c>
      <c r="L1114" s="24">
        <v>606</v>
      </c>
      <c r="M11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7.7698218226253705E-4</v>
      </c>
    </row>
    <row r="1115" spans="1:13" ht="15.6" x14ac:dyDescent="0.3">
      <c r="A1115" s="22" t="s">
        <v>1120</v>
      </c>
      <c r="B1115" s="18">
        <v>2882</v>
      </c>
      <c r="C1115" s="24">
        <v>517</v>
      </c>
      <c r="D11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1.9133509857314801E-4</v>
      </c>
      <c r="E1115" s="18">
        <v>2347</v>
      </c>
      <c r="F11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2.0420883169245177E-4</v>
      </c>
      <c r="G1115" s="23">
        <v>1316</v>
      </c>
      <c r="H1115" s="23">
        <v>269</v>
      </c>
      <c r="I1115" s="23">
        <v>463</v>
      </c>
      <c r="J1115" s="19">
        <f>SUM(Table1[[#This Row],[Estimate; Total: - Speak Spanish: - Speak English "very well"]:[Estimate; Total: - Speak Spanish: - Speak English "not well"]])</f>
        <v>2048</v>
      </c>
      <c r="K11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1.9407216868667535E-4</v>
      </c>
      <c r="L1115" s="24">
        <v>299</v>
      </c>
      <c r="M11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2.9608449025328188E-4</v>
      </c>
    </row>
    <row r="1116" spans="1:13" ht="15.6" x14ac:dyDescent="0.3">
      <c r="A1116" s="22" t="s">
        <v>1121</v>
      </c>
      <c r="B1116" s="18">
        <v>2209</v>
      </c>
      <c r="C1116" s="24">
        <v>494</v>
      </c>
      <c r="D11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1.2013720496081672E-4</v>
      </c>
      <c r="E1116" s="18">
        <v>1715</v>
      </c>
      <c r="F11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5.9222001559350302E-5</v>
      </c>
      <c r="G1116" s="23">
        <v>1042</v>
      </c>
      <c r="H1116" s="23">
        <v>319</v>
      </c>
      <c r="I1116" s="23">
        <v>225</v>
      </c>
      <c r="J1116" s="19">
        <f>SUM(Table1[[#This Row],[Estimate; Total: - Speak Spanish: - Speak English "very well"]:[Estimate; Total: - Speak Spanish: - Speak English "not well"]])</f>
        <v>1586</v>
      </c>
      <c r="K11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6.5603413544994515E-5</v>
      </c>
      <c r="L1116" s="24">
        <v>129</v>
      </c>
      <c r="M11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1.3828065111439966E-6</v>
      </c>
    </row>
    <row r="1117" spans="1:13" ht="15.6" x14ac:dyDescent="0.3">
      <c r="A1117" s="22" t="s">
        <v>1122</v>
      </c>
      <c r="B1117" s="18">
        <v>2841</v>
      </c>
      <c r="C1117" s="24">
        <v>543</v>
      </c>
      <c r="D11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2.7154047333339355E-4</v>
      </c>
      <c r="E1117" s="18">
        <v>2298</v>
      </c>
      <c r="F11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2.6188184783584222E-4</v>
      </c>
      <c r="G1117" s="23">
        <v>1346</v>
      </c>
      <c r="H1117" s="23">
        <v>349</v>
      </c>
      <c r="I1117" s="23">
        <v>380</v>
      </c>
      <c r="J1117" s="19">
        <f>SUM(Table1[[#This Row],[Estimate; Total: - Speak Spanish: - Speak English "very well"]:[Estimate; Total: - Speak Spanish: - Speak English "not well"]])</f>
        <v>2075</v>
      </c>
      <c r="K11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2.6270551261008428E-4</v>
      </c>
      <c r="L1117" s="24">
        <v>223</v>
      </c>
      <c r="M11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2.5441639855300368E-4</v>
      </c>
    </row>
    <row r="1118" spans="1:13" ht="15.6" x14ac:dyDescent="0.3">
      <c r="A1118" s="22" t="s">
        <v>1123</v>
      </c>
      <c r="B1118" s="18">
        <v>4430</v>
      </c>
      <c r="C1118" s="24">
        <v>444</v>
      </c>
      <c r="D11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2.3398368320230178E-4</v>
      </c>
      <c r="E1118" s="18">
        <v>3986</v>
      </c>
      <c r="F11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5.1848187869919663E-4</v>
      </c>
      <c r="G1118" s="23">
        <v>2231</v>
      </c>
      <c r="H1118" s="23">
        <v>428</v>
      </c>
      <c r="I1118" s="23">
        <v>684</v>
      </c>
      <c r="J1118" s="19">
        <f>SUM(Table1[[#This Row],[Estimate; Total: - Speak Spanish: - Speak English "very well"]:[Estimate; Total: - Speak Spanish: - Speak English "not well"]])</f>
        <v>3343</v>
      </c>
      <c r="K11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4.8043438919028077E-4</v>
      </c>
      <c r="L1118" s="24">
        <v>643</v>
      </c>
      <c r="M11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8.6333285709572802E-4</v>
      </c>
    </row>
    <row r="1119" spans="1:13" ht="15.6" x14ac:dyDescent="0.3">
      <c r="A1119" s="22" t="s">
        <v>1124</v>
      </c>
      <c r="B1119" s="18">
        <v>2759</v>
      </c>
      <c r="C1119" s="24">
        <v>428</v>
      </c>
      <c r="D11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2.407415602584802E-4</v>
      </c>
      <c r="E1119" s="18">
        <v>2331</v>
      </c>
      <c r="F11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3.0524798599980944E-4</v>
      </c>
      <c r="G1119" s="23">
        <v>1463</v>
      </c>
      <c r="H1119" s="23">
        <v>316</v>
      </c>
      <c r="I1119" s="23">
        <v>266</v>
      </c>
      <c r="J1119" s="19">
        <f>SUM(Table1[[#This Row],[Estimate; Total: - Speak Spanish: - Speak English "very well"]:[Estimate; Total: - Speak Spanish: - Speak English "not well"]])</f>
        <v>2045</v>
      </c>
      <c r="K11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2.9686946935691185E-4</v>
      </c>
      <c r="L1119" s="24">
        <v>286</v>
      </c>
      <c r="M11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3.8118833578656183E-4</v>
      </c>
    </row>
    <row r="1120" spans="1:13" ht="15.6" x14ac:dyDescent="0.3">
      <c r="A1120" s="22" t="s">
        <v>1125</v>
      </c>
      <c r="B1120" s="18">
        <v>3035</v>
      </c>
      <c r="C1120" s="24">
        <v>480</v>
      </c>
      <c r="D11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2.6424349002546877E-4</v>
      </c>
      <c r="E1120" s="18">
        <v>2555</v>
      </c>
      <c r="F11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3.2837086539727801E-4</v>
      </c>
      <c r="G1120" s="23">
        <v>1304</v>
      </c>
      <c r="H1120" s="23">
        <v>318</v>
      </c>
      <c r="I1120" s="23">
        <v>564</v>
      </c>
      <c r="J1120" s="19">
        <f>SUM(Table1[[#This Row],[Estimate; Total: - Speak Spanish: - Speak English "very well"]:[Estimate; Total: - Speak Spanish: - Speak English "not well"]])</f>
        <v>2186</v>
      </c>
      <c r="K11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3.1063286132731419E-4</v>
      </c>
      <c r="L1120" s="24">
        <v>369</v>
      </c>
      <c r="M11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4.8914278851970279E-4</v>
      </c>
    </row>
    <row r="1121" spans="1:13" ht="15.6" x14ac:dyDescent="0.3">
      <c r="A1121" s="22" t="s">
        <v>1126</v>
      </c>
      <c r="B1121" s="18">
        <v>4657</v>
      </c>
      <c r="C1121" s="24">
        <v>564</v>
      </c>
      <c r="D11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2.5830406188138164E-4</v>
      </c>
      <c r="E1121" s="18">
        <v>4093</v>
      </c>
      <c r="F11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4.850403019819953E-4</v>
      </c>
      <c r="G1121" s="23">
        <v>2575</v>
      </c>
      <c r="H1121" s="23">
        <v>411</v>
      </c>
      <c r="I1121" s="23">
        <v>670</v>
      </c>
      <c r="J1121" s="19">
        <f>SUM(Table1[[#This Row],[Estimate; Total: - Speak Spanish: - Speak English "very well"]:[Estimate; Total: - Speak Spanish: - Speak English "not well"]])</f>
        <v>3656</v>
      </c>
      <c r="K11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4.8037291730057102E-4</v>
      </c>
      <c r="L1121" s="24">
        <v>437</v>
      </c>
      <c r="M11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5.2734407010748385E-4</v>
      </c>
    </row>
    <row r="1122" spans="1:13" ht="15.6" x14ac:dyDescent="0.3">
      <c r="A1122" s="22" t="s">
        <v>1127</v>
      </c>
      <c r="B1122" s="18">
        <v>3189</v>
      </c>
      <c r="C1122" s="24">
        <v>727</v>
      </c>
      <c r="D11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4.016283303028832E-4</v>
      </c>
      <c r="E1122" s="18">
        <v>2462</v>
      </c>
      <c r="F11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3.0339212150683859E-4</v>
      </c>
      <c r="G1122" s="23">
        <v>1379</v>
      </c>
      <c r="H1122" s="23">
        <v>379</v>
      </c>
      <c r="I1122" s="23">
        <v>410</v>
      </c>
      <c r="J1122" s="19">
        <f>SUM(Table1[[#This Row],[Estimate; Total: - Speak Spanish: - Speak English "very well"]:[Estimate; Total: - Speak Spanish: - Speak English "not well"]])</f>
        <v>2168</v>
      </c>
      <c r="K11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2.9578666952535077E-4</v>
      </c>
      <c r="L1122" s="24">
        <v>294</v>
      </c>
      <c r="M11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3.7232564618392176E-4</v>
      </c>
    </row>
    <row r="1123" spans="1:13" ht="15.6" x14ac:dyDescent="0.3">
      <c r="A1123" s="22" t="s">
        <v>1128</v>
      </c>
      <c r="B1123" s="18">
        <v>2872</v>
      </c>
      <c r="C1123" s="24">
        <v>447</v>
      </c>
      <c r="D11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1.926457071800725E-4</v>
      </c>
      <c r="E1123" s="18">
        <v>2425</v>
      </c>
      <c r="F11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2.5870028815894619E-4</v>
      </c>
      <c r="G1123" s="23">
        <v>1469</v>
      </c>
      <c r="H1123" s="23">
        <v>278</v>
      </c>
      <c r="I1123" s="23">
        <v>466</v>
      </c>
      <c r="J1123" s="19">
        <f>SUM(Table1[[#This Row],[Estimate; Total: - Speak Spanish: - Speak English "very well"]:[Estimate; Total: - Speak Spanish: - Speak English "not well"]])</f>
        <v>2213</v>
      </c>
      <c r="K11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2.631634162665146E-4</v>
      </c>
      <c r="L1123" s="24">
        <v>212</v>
      </c>
      <c r="M11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2.182478400613301E-4</v>
      </c>
    </row>
    <row r="1124" spans="1:13" ht="15.6" x14ac:dyDescent="0.3">
      <c r="A1124" s="22" t="s">
        <v>1129</v>
      </c>
      <c r="B1124" s="18">
        <v>4941</v>
      </c>
      <c r="C1124" s="24">
        <v>924</v>
      </c>
      <c r="D11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4.9719971491817569E-4</v>
      </c>
      <c r="E1124" s="18">
        <v>4017</v>
      </c>
      <c r="F11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4.9555626974583556E-4</v>
      </c>
      <c r="G1124" s="23">
        <v>2304</v>
      </c>
      <c r="H1124" s="23">
        <v>452</v>
      </c>
      <c r="I1124" s="23">
        <v>837</v>
      </c>
      <c r="J1124" s="19">
        <f>SUM(Table1[[#This Row],[Estimate; Total: - Speak Spanish: - Speak English "very well"]:[Estimate; Total: - Speak Spanish: - Speak English "not well"]])</f>
        <v>3593</v>
      </c>
      <c r="K11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4.9172836432247646E-4</v>
      </c>
      <c r="L1124" s="24">
        <v>424</v>
      </c>
      <c r="M11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5.302512508731825E-4</v>
      </c>
    </row>
    <row r="1125" spans="1:13" ht="15.6" x14ac:dyDescent="0.3">
      <c r="A1125" s="22" t="s">
        <v>1130</v>
      </c>
      <c r="B1125" s="18">
        <v>166</v>
      </c>
      <c r="C1125" s="24">
        <v>58</v>
      </c>
      <c r="D11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4.2477824746555108E-5</v>
      </c>
      <c r="E1125" s="18">
        <v>108</v>
      </c>
      <c r="F11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6.2585363177719843E-5</v>
      </c>
      <c r="G1125" s="23">
        <v>61</v>
      </c>
      <c r="H1125" s="23">
        <v>28</v>
      </c>
      <c r="I1125" s="23">
        <v>1</v>
      </c>
      <c r="J1125" s="19">
        <f>SUM(Table1[[#This Row],[Estimate; Total: - Speak Spanish: - Speak English "very well"]:[Estimate; Total: - Speak Spanish: - Speak English "not well"]])</f>
        <v>90</v>
      </c>
      <c r="K11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6.3705319053280229E-5</v>
      </c>
      <c r="L1125" s="24">
        <v>18</v>
      </c>
      <c r="M11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5.2434420646874571E-5</v>
      </c>
    </row>
    <row r="1126" spans="1:13" ht="15.6" x14ac:dyDescent="0.3">
      <c r="A1126" s="22" t="s">
        <v>1131</v>
      </c>
      <c r="B1126" s="18">
        <v>881</v>
      </c>
      <c r="C1126" s="24">
        <v>346</v>
      </c>
      <c r="D11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1.0533132993346084E-4</v>
      </c>
      <c r="E1126" s="18">
        <v>535</v>
      </c>
      <c r="F11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2.9785334677706664E-5</v>
      </c>
      <c r="G1126" s="23">
        <v>405</v>
      </c>
      <c r="H1126" s="23">
        <v>83</v>
      </c>
      <c r="I1126" s="23">
        <v>34</v>
      </c>
      <c r="J1126" s="19">
        <f>SUM(Table1[[#This Row],[Estimate; Total: - Speak Spanish: - Speak English "very well"]:[Estimate; Total: - Speak Spanish: - Speak English "not well"]])</f>
        <v>522</v>
      </c>
      <c r="K11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2.3597010583947616E-5</v>
      </c>
      <c r="L1126" s="24">
        <v>13</v>
      </c>
      <c r="M11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8.5874439265475961E-5</v>
      </c>
    </row>
    <row r="1127" spans="1:13" ht="15.6" x14ac:dyDescent="0.3">
      <c r="A1127" s="22" t="s">
        <v>1132</v>
      </c>
      <c r="B1127" s="18">
        <v>776</v>
      </c>
      <c r="C1127" s="24">
        <v>414</v>
      </c>
      <c r="D11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8.5086883498859472E-5</v>
      </c>
      <c r="E1127" s="18">
        <v>362</v>
      </c>
      <c r="F11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1.1518410646327622E-4</v>
      </c>
      <c r="G1127" s="23">
        <v>272</v>
      </c>
      <c r="H1127" s="23">
        <v>18</v>
      </c>
      <c r="I1127" s="23">
        <v>57</v>
      </c>
      <c r="J1127" s="19">
        <f>SUM(Table1[[#This Row],[Estimate; Total: - Speak Spanish: - Speak English "very well"]:[Estimate; Total: - Speak Spanish: - Speak English "not well"]])</f>
        <v>347</v>
      </c>
      <c r="K11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1.1195277881775478E-4</v>
      </c>
      <c r="L1127" s="24">
        <v>15</v>
      </c>
      <c r="M11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1.4447188640514868E-4</v>
      </c>
    </row>
    <row r="1128" spans="1:13" ht="15.6" x14ac:dyDescent="0.3">
      <c r="A1128" s="22" t="s">
        <v>1133</v>
      </c>
      <c r="B1128" s="18">
        <v>209</v>
      </c>
      <c r="C1128" s="24">
        <v>183</v>
      </c>
      <c r="D11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5.3450851065893403E-5</v>
      </c>
      <c r="E1128" s="18">
        <v>26</v>
      </c>
      <c r="F11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5.3672641323669196E-5</v>
      </c>
      <c r="G1128" s="23">
        <v>16</v>
      </c>
      <c r="H1128" s="23">
        <v>5</v>
      </c>
      <c r="I1128" s="23">
        <v>5</v>
      </c>
      <c r="J1128" s="19">
        <f>SUM(Table1[[#This Row],[Estimate; Total: - Speak Spanish: - Speak English "very well"]:[Estimate; Total: - Speak Spanish: - Speak English "not well"]])</f>
        <v>26</v>
      </c>
      <c r="K11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5.3274552244916631E-5</v>
      </c>
      <c r="L1128" s="24">
        <v>0</v>
      </c>
      <c r="M11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5.7280800759908164E-5</v>
      </c>
    </row>
    <row r="1129" spans="1:13" ht="15.6" x14ac:dyDescent="0.3">
      <c r="A1129" s="22" t="s">
        <v>1134</v>
      </c>
      <c r="B1129" s="18">
        <v>1572</v>
      </c>
      <c r="C1129" s="24">
        <v>597</v>
      </c>
      <c r="D11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1.0642966238991642E-4</v>
      </c>
      <c r="E1129" s="18">
        <v>975</v>
      </c>
      <c r="F11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1.1950368192054059E-4</v>
      </c>
      <c r="G1129" s="23">
        <v>581</v>
      </c>
      <c r="H1129" s="23">
        <v>160</v>
      </c>
      <c r="I1129" s="23">
        <v>208</v>
      </c>
      <c r="J1129" s="19">
        <f>SUM(Table1[[#This Row],[Estimate; Total: - Speak Spanish: - Speak English "very well"]:[Estimate; Total: - Speak Spanish: - Speak English "not well"]])</f>
        <v>949</v>
      </c>
      <c r="K11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1.0858158998231074E-4</v>
      </c>
      <c r="L1129" s="24">
        <v>26</v>
      </c>
      <c r="M11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2.1849823161751371E-4</v>
      </c>
    </row>
    <row r="1130" spans="1:13" ht="15.6" x14ac:dyDescent="0.3">
      <c r="A1130" s="22" t="s">
        <v>1135</v>
      </c>
      <c r="B1130" s="18">
        <v>1171</v>
      </c>
      <c r="C1130" s="24">
        <v>836</v>
      </c>
      <c r="D11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1.4598879770033569E-4</v>
      </c>
      <c r="E1130" s="18">
        <v>335</v>
      </c>
      <c r="F11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3.1337752635325682E-4</v>
      </c>
      <c r="G1130" s="23">
        <v>301</v>
      </c>
      <c r="H1130" s="23">
        <v>34</v>
      </c>
      <c r="I1130" s="23">
        <v>0</v>
      </c>
      <c r="J1130" s="19">
        <f>SUM(Table1[[#This Row],[Estimate; Total: - Speak Spanish: - Speak English "very well"]:[Estimate; Total: - Speak Spanish: - Speak English "not well"]])</f>
        <v>335</v>
      </c>
      <c r="K11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3.0824830168471406E-4</v>
      </c>
      <c r="L1130" s="24">
        <v>0</v>
      </c>
      <c r="M11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3.5986727293556655E-4</v>
      </c>
    </row>
    <row r="1131" spans="1:13" ht="15.6" x14ac:dyDescent="0.3">
      <c r="A1131" s="22" t="s">
        <v>1136</v>
      </c>
      <c r="B1131" s="18">
        <v>1348</v>
      </c>
      <c r="C1131" s="24">
        <v>721</v>
      </c>
      <c r="D11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2.4542022536655885E-4</v>
      </c>
      <c r="E1131" s="18">
        <v>620</v>
      </c>
      <c r="F11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1.0480965598922154E-4</v>
      </c>
      <c r="G1131" s="23">
        <v>454</v>
      </c>
      <c r="H1131" s="23">
        <v>100</v>
      </c>
      <c r="I1131" s="23">
        <v>57</v>
      </c>
      <c r="J1131" s="19">
        <f>SUM(Table1[[#This Row],[Estimate; Total: - Speak Spanish: - Speak English "very well"]:[Estimate; Total: - Speak Spanish: - Speak English "not well"]])</f>
        <v>611</v>
      </c>
      <c r="K11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9.6703540904926547E-5</v>
      </c>
      <c r="L1131" s="24">
        <v>9</v>
      </c>
      <c r="M11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1.7828104014346255E-4</v>
      </c>
    </row>
    <row r="1132" spans="1:13" ht="15.6" x14ac:dyDescent="0.3">
      <c r="A1132" s="22" t="s">
        <v>1137</v>
      </c>
      <c r="B1132" s="18">
        <v>1617</v>
      </c>
      <c r="C1132" s="24">
        <v>949</v>
      </c>
      <c r="D11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2.2849163173221221E-4</v>
      </c>
      <c r="E1132" s="18">
        <v>652</v>
      </c>
      <c r="F11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2.5525818454679984E-4</v>
      </c>
      <c r="G1132" s="23">
        <v>586</v>
      </c>
      <c r="H1132" s="23">
        <v>42</v>
      </c>
      <c r="I1132" s="23">
        <v>0</v>
      </c>
      <c r="J1132" s="19">
        <f>SUM(Table1[[#This Row],[Estimate; Total: - Speak Spanish: - Speak English "very well"]:[Estimate; Total: - Speak Spanish: - Speak English "not well"]])</f>
        <v>628</v>
      </c>
      <c r="K11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2.4897341089345835E-4</v>
      </c>
      <c r="L1132" s="24">
        <v>24</v>
      </c>
      <c r="M11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3.1222147887526491E-4</v>
      </c>
    </row>
    <row r="1133" spans="1:13" ht="15.6" x14ac:dyDescent="0.3">
      <c r="A1133" s="22" t="s">
        <v>1138</v>
      </c>
      <c r="B1133" s="18">
        <v>842</v>
      </c>
      <c r="C1133" s="24">
        <v>356</v>
      </c>
      <c r="D11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5.0505335025807151E-5</v>
      </c>
      <c r="E1133" s="18">
        <v>486</v>
      </c>
      <c r="F11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9.7462232304877615E-5</v>
      </c>
      <c r="G1133" s="23">
        <v>281</v>
      </c>
      <c r="H1133" s="23">
        <v>165</v>
      </c>
      <c r="I1133" s="23">
        <v>40</v>
      </c>
      <c r="J1133" s="19">
        <f>SUM(Table1[[#This Row],[Estimate; Total: - Speak Spanish: - Speak English "very well"]:[Estimate; Total: - Speak Spanish: - Speak English "not well"]])</f>
        <v>486</v>
      </c>
      <c r="K11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9.0021028755887263E-5</v>
      </c>
      <c r="L1133" s="24">
        <v>0</v>
      </c>
      <c r="M11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1.6490705868995982E-4</v>
      </c>
    </row>
    <row r="1134" spans="1:13" ht="15.6" x14ac:dyDescent="0.3">
      <c r="A1134" s="22" t="s">
        <v>1139</v>
      </c>
      <c r="B1134" s="18">
        <v>858</v>
      </c>
      <c r="C1134" s="24">
        <v>492</v>
      </c>
      <c r="D11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1.3588008508196313E-4</v>
      </c>
      <c r="E1134" s="18">
        <v>350</v>
      </c>
      <c r="F11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1.1325330673488175E-4</v>
      </c>
      <c r="G1134" s="23">
        <v>300</v>
      </c>
      <c r="H1134" s="23">
        <v>0</v>
      </c>
      <c r="I1134" s="23">
        <v>50</v>
      </c>
      <c r="J1134" s="19">
        <f>SUM(Table1[[#This Row],[Estimate; Total: - Speak Spanish: - Speak English "very well"]:[Estimate; Total: - Speak Spanish: - Speak English "not well"]])</f>
        <v>350</v>
      </c>
      <c r="K11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1.0789441529013562E-4</v>
      </c>
      <c r="L1134" s="24">
        <v>0</v>
      </c>
      <c r="M11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1.6182468376117553E-4</v>
      </c>
    </row>
    <row r="1135" spans="1:13" ht="15.6" x14ac:dyDescent="0.3">
      <c r="A1135" s="22" t="s">
        <v>1140</v>
      </c>
      <c r="B1135" s="18">
        <v>1489</v>
      </c>
      <c r="C1135" s="24">
        <v>796</v>
      </c>
      <c r="D11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1.9345037505122598E-4</v>
      </c>
      <c r="E1135" s="18">
        <v>693</v>
      </c>
      <c r="F11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1.9203072932926998E-4</v>
      </c>
      <c r="G1135" s="23">
        <v>611</v>
      </c>
      <c r="H1135" s="23">
        <v>54</v>
      </c>
      <c r="I1135" s="23">
        <v>28</v>
      </c>
      <c r="J1135" s="19">
        <f>SUM(Table1[[#This Row],[Estimate; Total: - Speak Spanish: - Speak English "very well"]:[Estimate; Total: - Speak Spanish: - Speak English "not well"]])</f>
        <v>693</v>
      </c>
      <c r="K11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1.8142012426867264E-4</v>
      </c>
      <c r="L1135" s="24">
        <v>0</v>
      </c>
      <c r="M11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2.8820205584133166E-4</v>
      </c>
    </row>
    <row r="1136" spans="1:13" ht="15.6" x14ac:dyDescent="0.3">
      <c r="A1136" s="22" t="s">
        <v>1141</v>
      </c>
      <c r="B1136" s="18">
        <v>702</v>
      </c>
      <c r="C1136" s="24">
        <v>334</v>
      </c>
      <c r="D11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2.239924878952876E-5</v>
      </c>
      <c r="E1136" s="18">
        <v>368</v>
      </c>
      <c r="F11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1.7343030708738162E-4</v>
      </c>
      <c r="G1136" s="23">
        <v>307</v>
      </c>
      <c r="H1136" s="23">
        <v>45</v>
      </c>
      <c r="I1136" s="23">
        <v>0</v>
      </c>
      <c r="J1136" s="19">
        <f>SUM(Table1[[#This Row],[Estimate; Total: - Speak Spanish: - Speak English "very well"]:[Estimate; Total: - Speak Spanish: - Speak English "not well"]])</f>
        <v>352</v>
      </c>
      <c r="K11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1.7026119921272463E-4</v>
      </c>
      <c r="L1136" s="24">
        <v>16</v>
      </c>
      <c r="M11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2.0215414577754047E-4</v>
      </c>
    </row>
    <row r="1137" spans="1:13" ht="15.6" x14ac:dyDescent="0.3">
      <c r="A1137" s="22" t="s">
        <v>1142</v>
      </c>
      <c r="B1137" s="18">
        <v>529</v>
      </c>
      <c r="C1137" s="24">
        <v>281</v>
      </c>
      <c r="D11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7.5275102218754376E-5</v>
      </c>
      <c r="E1137" s="18">
        <v>232</v>
      </c>
      <c r="F11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2.1310978721546408E-4</v>
      </c>
      <c r="G1137" s="23">
        <v>205</v>
      </c>
      <c r="H1137" s="23">
        <v>27</v>
      </c>
      <c r="I1137" s="23">
        <v>0</v>
      </c>
      <c r="J1137" s="19">
        <f>SUM(Table1[[#This Row],[Estimate; Total: - Speak Spanish: - Speak English "very well"]:[Estimate; Total: - Speak Spanish: - Speak English "not well"]])</f>
        <v>232</v>
      </c>
      <c r="K11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2.0955760774351805E-4</v>
      </c>
      <c r="L1137" s="24">
        <v>0</v>
      </c>
      <c r="M11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2.4530567141575022E-4</v>
      </c>
    </row>
    <row r="1138" spans="1:13" ht="15.6" x14ac:dyDescent="0.3">
      <c r="A1138" s="22" t="s">
        <v>1143</v>
      </c>
      <c r="B1138" s="18">
        <v>671</v>
      </c>
      <c r="C1138" s="24">
        <v>356</v>
      </c>
      <c r="D11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1.7820642562244748E-5</v>
      </c>
      <c r="E1138" s="18">
        <v>315</v>
      </c>
      <c r="F11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1.8951879695434733E-4</v>
      </c>
      <c r="G1138" s="23">
        <v>178</v>
      </c>
      <c r="H1138" s="23">
        <v>23</v>
      </c>
      <c r="I1138" s="23">
        <v>71</v>
      </c>
      <c r="J1138" s="19">
        <f>SUM(Table1[[#This Row],[Estimate; Total: - Speak Spanish: - Speak English "very well"]:[Estimate; Total: - Speak Spanish: - Speak English "not well"]])</f>
        <v>272</v>
      </c>
      <c r="K11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1.9132151335194642E-4</v>
      </c>
      <c r="L1138" s="24">
        <v>43</v>
      </c>
      <c r="M11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1.7317951881780065E-4</v>
      </c>
    </row>
    <row r="1139" spans="1:13" ht="15.6" x14ac:dyDescent="0.3">
      <c r="A1139" s="22" t="s">
        <v>1144</v>
      </c>
      <c r="B1139" s="18">
        <v>858</v>
      </c>
      <c r="C1139" s="24">
        <v>525</v>
      </c>
      <c r="D11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5.4628667361557434E-6</v>
      </c>
      <c r="E1139" s="18">
        <v>271</v>
      </c>
      <c r="F11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2.855275150129091E-4</v>
      </c>
      <c r="G1139" s="23">
        <v>259</v>
      </c>
      <c r="H1139" s="23">
        <v>0</v>
      </c>
      <c r="I1139" s="23">
        <v>12</v>
      </c>
      <c r="J1139" s="19">
        <f>SUM(Table1[[#This Row],[Estimate; Total: - Speak Spanish: - Speak English "very well"]:[Estimate; Total: - Speak Spanish: - Speak English "not well"]])</f>
        <v>271</v>
      </c>
      <c r="K11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2.8137820192283424E-4</v>
      </c>
      <c r="L1139" s="24">
        <v>0</v>
      </c>
      <c r="M11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3.231356383675537E-4</v>
      </c>
    </row>
    <row r="1140" spans="1:13" ht="15.6" x14ac:dyDescent="0.3">
      <c r="A1140" s="22" t="s">
        <v>1145</v>
      </c>
      <c r="B1140" s="18">
        <v>1609</v>
      </c>
      <c r="C1140" s="24">
        <v>633</v>
      </c>
      <c r="D11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2.5253539361989321E-4</v>
      </c>
      <c r="E1140" s="18">
        <v>956</v>
      </c>
      <c r="F11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2.18204164471292E-6</v>
      </c>
      <c r="G1140" s="23">
        <v>643</v>
      </c>
      <c r="H1140" s="23">
        <v>130</v>
      </c>
      <c r="I1140" s="23">
        <v>135</v>
      </c>
      <c r="J1140" s="19">
        <f>SUM(Table1[[#This Row],[Estimate; Total: - Speak Spanish: - Speak English "very well"]:[Estimate; Total: - Speak Spanish: - Speak English "not well"]])</f>
        <v>908</v>
      </c>
      <c r="K11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9.4233197434769153E-6</v>
      </c>
      <c r="L1140" s="24">
        <v>48</v>
      </c>
      <c r="M11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6.3450720711787963E-5</v>
      </c>
    </row>
    <row r="1141" spans="1:13" ht="15.6" x14ac:dyDescent="0.3">
      <c r="A1141" s="22" t="s">
        <v>1146</v>
      </c>
      <c r="B1141" s="18">
        <v>788</v>
      </c>
      <c r="C1141" s="24">
        <v>354</v>
      </c>
      <c r="D11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7.9605173171685495E-5</v>
      </c>
      <c r="E1141" s="18">
        <v>416</v>
      </c>
      <c r="F11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7.6866487577090795E-5</v>
      </c>
      <c r="G1141" s="23">
        <v>301</v>
      </c>
      <c r="H1141" s="23">
        <v>88</v>
      </c>
      <c r="I1141" s="23">
        <v>12</v>
      </c>
      <c r="J1141" s="19">
        <f>SUM(Table1[[#This Row],[Estimate; Total: - Speak Spanish: - Speak English "very well"]:[Estimate; Total: - Speak Spanish: - Speak English "not well"]])</f>
        <v>401</v>
      </c>
      <c r="K11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7.2808359537237098E-5</v>
      </c>
      <c r="L1141" s="24">
        <v>15</v>
      </c>
      <c r="M11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1.1364813711730574E-4</v>
      </c>
    </row>
    <row r="1142" spans="1:13" ht="15.6" x14ac:dyDescent="0.3">
      <c r="A1142" s="22" t="s">
        <v>1147</v>
      </c>
      <c r="B1142" s="18">
        <v>672</v>
      </c>
      <c r="C1142" s="24">
        <v>190</v>
      </c>
      <c r="D11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3.071570739411611E-5</v>
      </c>
      <c r="E1142" s="18">
        <v>482</v>
      </c>
      <c r="F11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1.7361856453417625E-5</v>
      </c>
      <c r="G1142" s="23">
        <v>429</v>
      </c>
      <c r="H1142" s="23">
        <v>41</v>
      </c>
      <c r="I1142" s="23">
        <v>12</v>
      </c>
      <c r="J1142" s="19">
        <f>SUM(Table1[[#This Row],[Estimate; Total: - Speak Spanish: - Speak English "very well"]:[Estimate; Total: - Speak Spanish: - Speak English "not well"]])</f>
        <v>482</v>
      </c>
      <c r="K11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9.9818973780815097E-6</v>
      </c>
      <c r="L1142" s="24">
        <v>0</v>
      </c>
      <c r="M11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8.4251581386770761E-5</v>
      </c>
    </row>
    <row r="1143" spans="1:13" ht="15.6" x14ac:dyDescent="0.3">
      <c r="A1143" s="22" t="s">
        <v>1148</v>
      </c>
      <c r="B1143" s="18">
        <v>248</v>
      </c>
      <c r="C1143" s="24">
        <v>154</v>
      </c>
      <c r="D11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4.0520046545308377E-6</v>
      </c>
      <c r="E1143" s="18">
        <v>94</v>
      </c>
      <c r="F11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7.6087124241712708E-5</v>
      </c>
      <c r="G1143" s="23">
        <v>69</v>
      </c>
      <c r="H1143" s="23">
        <v>16</v>
      </c>
      <c r="I1143" s="23">
        <v>0</v>
      </c>
      <c r="J1143" s="19">
        <f>SUM(Table1[[#This Row],[Estimate; Total: - Speak Spanish: - Speak English "very well"]:[Estimate; Total: - Speak Spanish: - Speak English "not well"]])</f>
        <v>85</v>
      </c>
      <c r="K11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7.6034657442950487E-5</v>
      </c>
      <c r="L1143" s="24">
        <v>9</v>
      </c>
      <c r="M11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7.6562667493580784E-5</v>
      </c>
    </row>
    <row r="1144" spans="1:13" ht="15.6" x14ac:dyDescent="0.3">
      <c r="A1144" s="22" t="s">
        <v>1149</v>
      </c>
      <c r="B1144" s="18">
        <v>208</v>
      </c>
      <c r="C1144" s="24">
        <v>108</v>
      </c>
      <c r="D11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6.5722543646031423E-6</v>
      </c>
      <c r="E1144" s="18">
        <v>100</v>
      </c>
      <c r="F11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5.8044545378406785E-5</v>
      </c>
      <c r="G1144" s="23">
        <v>76</v>
      </c>
      <c r="H1144" s="23">
        <v>24</v>
      </c>
      <c r="I1144" s="23">
        <v>0</v>
      </c>
      <c r="J1144" s="19">
        <f>SUM(Table1[[#This Row],[Estimate; Total: - Speak Spanish: - Speak English "very well"]:[Estimate; Total: - Speak Spanish: - Speak English "not well"]])</f>
        <v>100</v>
      </c>
      <c r="K11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5.6513433537050747E-5</v>
      </c>
      <c r="L1144" s="24">
        <v>0</v>
      </c>
      <c r="M11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7.1922081671633574E-5</v>
      </c>
    </row>
    <row r="1145" spans="1:13" ht="15.6" x14ac:dyDescent="0.3">
      <c r="A1145" s="22" t="s">
        <v>1150</v>
      </c>
      <c r="B1145" s="18">
        <v>589</v>
      </c>
      <c r="C1145" s="24">
        <v>235</v>
      </c>
      <c r="D11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1.8644521763379036E-5</v>
      </c>
      <c r="E1145" s="18">
        <v>354</v>
      </c>
      <c r="F11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7.4425383250747686E-5</v>
      </c>
      <c r="G1145" s="23">
        <v>263</v>
      </c>
      <c r="H1145" s="23">
        <v>53</v>
      </c>
      <c r="I1145" s="23">
        <v>33</v>
      </c>
      <c r="J1145" s="19">
        <f>SUM(Table1[[#This Row],[Estimate; Total: - Speak Spanish: - Speak English "very well"]:[Estimate; Total: - Speak Spanish: - Speak English "not well"]])</f>
        <v>349</v>
      </c>
      <c r="K11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6.9775679739076443E-5</v>
      </c>
      <c r="L1145" s="24">
        <v>5</v>
      </c>
      <c r="M11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1.1656889458223435E-4</v>
      </c>
    </row>
    <row r="1146" spans="1:13" ht="15.6" x14ac:dyDescent="0.3">
      <c r="A1146" s="22" t="s">
        <v>1151</v>
      </c>
      <c r="B1146" s="18">
        <v>304</v>
      </c>
      <c r="C1146" s="24">
        <v>136</v>
      </c>
      <c r="D11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3.2203782534626836E-5</v>
      </c>
      <c r="E1146" s="18">
        <v>168</v>
      </c>
      <c r="F11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2.6774331620123802E-5</v>
      </c>
      <c r="G1146" s="23">
        <v>125</v>
      </c>
      <c r="H1146" s="23">
        <v>30</v>
      </c>
      <c r="I1146" s="23">
        <v>13</v>
      </c>
      <c r="J1146" s="19">
        <f>SUM(Table1[[#This Row],[Estimate; Total: - Speak Spanish: - Speak English "very well"]:[Estimate; Total: - Speak Spanish: - Speak English "not well"]])</f>
        <v>168</v>
      </c>
      <c r="K11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2.4202063726645657E-5</v>
      </c>
      <c r="L1146" s="24">
        <v>0</v>
      </c>
      <c r="M11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5.0088592592744812E-5</v>
      </c>
    </row>
    <row r="1147" spans="1:13" ht="15.6" x14ac:dyDescent="0.3">
      <c r="A1147" s="22" t="s">
        <v>1152</v>
      </c>
      <c r="B1147" s="18">
        <v>1109</v>
      </c>
      <c r="C1147" s="24">
        <v>430</v>
      </c>
      <c r="D11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1.4922362980471985E-4</v>
      </c>
      <c r="E1147" s="18">
        <v>668</v>
      </c>
      <c r="F11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1.8263554997479693E-5</v>
      </c>
      <c r="G1147" s="23">
        <v>457</v>
      </c>
      <c r="H1147" s="23">
        <v>127</v>
      </c>
      <c r="I1147" s="23">
        <v>81</v>
      </c>
      <c r="J1147" s="19">
        <f>SUM(Table1[[#This Row],[Estimate; Total: - Speak Spanish: - Speak English "very well"]:[Estimate; Total: - Speak Spanish: - Speak English "not well"]])</f>
        <v>665</v>
      </c>
      <c r="K11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8.497987341258824E-6</v>
      </c>
      <c r="L1147" s="24">
        <v>3</v>
      </c>
      <c r="M11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1.0677571714831295E-4</v>
      </c>
    </row>
    <row r="1148" spans="1:13" ht="15.6" x14ac:dyDescent="0.3">
      <c r="A1148" s="22" t="s">
        <v>1153</v>
      </c>
      <c r="B1148" s="18">
        <v>541</v>
      </c>
      <c r="C1148" s="24">
        <v>264</v>
      </c>
      <c r="D11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3.5164702267709091E-5</v>
      </c>
      <c r="E1148" s="18">
        <v>261</v>
      </c>
      <c r="F11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8.8358950313043369E-5</v>
      </c>
      <c r="G1148" s="23">
        <v>234</v>
      </c>
      <c r="H1148" s="23">
        <v>25</v>
      </c>
      <c r="I1148" s="23">
        <v>2</v>
      </c>
      <c r="J1148" s="19">
        <f>SUM(Table1[[#This Row],[Estimate; Total: - Speak Spanish: - Speak English "very well"]:[Estimate; Total: - Speak Spanish: - Speak English "not well"]])</f>
        <v>261</v>
      </c>
      <c r="K11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8.4362748407104102E-5</v>
      </c>
      <c r="L1148" s="24">
        <v>0</v>
      </c>
      <c r="M11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1.2457932003836529E-4</v>
      </c>
    </row>
    <row r="1149" spans="1:13" ht="15.6" x14ac:dyDescent="0.3">
      <c r="A1149" s="22" t="s">
        <v>1154</v>
      </c>
      <c r="B1149" s="18">
        <v>3132</v>
      </c>
      <c r="C1149" s="24">
        <v>1505</v>
      </c>
      <c r="D11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4.2467416490501672E-4</v>
      </c>
      <c r="E1149" s="18">
        <v>1627</v>
      </c>
      <c r="F11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2.6020026494752413E-4</v>
      </c>
      <c r="G1149" s="23">
        <v>1162</v>
      </c>
      <c r="H1149" s="23">
        <v>325</v>
      </c>
      <c r="I1149" s="23">
        <v>140</v>
      </c>
      <c r="J1149" s="19">
        <f>SUM(Table1[[#This Row],[Estimate; Total: - Speak Spanish: - Speak English "very well"]:[Estimate; Total: - Speak Spanish: - Speak English "not well"]])</f>
        <v>1627</v>
      </c>
      <c r="K11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2.3528907528866134E-4</v>
      </c>
      <c r="L1149" s="24">
        <v>0</v>
      </c>
      <c r="M11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4.85987780438324E-4</v>
      </c>
    </row>
    <row r="1150" spans="1:13" ht="15.6" x14ac:dyDescent="0.3">
      <c r="A1150" s="22" t="s">
        <v>1155</v>
      </c>
      <c r="B1150" s="18">
        <v>1777</v>
      </c>
      <c r="C1150" s="24">
        <v>805</v>
      </c>
      <c r="D11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1.924745795585112E-4</v>
      </c>
      <c r="E1150" s="18">
        <v>972</v>
      </c>
      <c r="F11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1.5973401750613456E-4</v>
      </c>
      <c r="G1150" s="23">
        <v>731</v>
      </c>
      <c r="H1150" s="23">
        <v>116</v>
      </c>
      <c r="I1150" s="23">
        <v>98</v>
      </c>
      <c r="J1150" s="19">
        <f>SUM(Table1[[#This Row],[Estimate; Total: - Speak Spanish: - Speak English "very well"]:[Estimate; Total: - Speak Spanish: - Speak English "not well"]])</f>
        <v>945</v>
      </c>
      <c r="K11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1.4901194540449121E-4</v>
      </c>
      <c r="L1150" s="24">
        <v>27</v>
      </c>
      <c r="M11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2.5691564768500364E-4</v>
      </c>
    </row>
    <row r="1151" spans="1:13" ht="15.6" x14ac:dyDescent="0.3">
      <c r="A1151" s="22" t="s">
        <v>1156</v>
      </c>
      <c r="B1151" s="18">
        <v>2195</v>
      </c>
      <c r="C1151" s="24">
        <v>1005</v>
      </c>
      <c r="D11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2.0072922879720874E-4</v>
      </c>
      <c r="E1151" s="18">
        <v>1190</v>
      </c>
      <c r="F11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2.4224453786492563E-4</v>
      </c>
      <c r="G1151" s="23">
        <v>940</v>
      </c>
      <c r="H1151" s="23">
        <v>131</v>
      </c>
      <c r="I1151" s="23">
        <v>32</v>
      </c>
      <c r="J1151" s="19">
        <f>SUM(Table1[[#This Row],[Estimate; Total: - Speak Spanish: - Speak English "very well"]:[Estimate; Total: - Speak Spanish: - Speak English "not well"]])</f>
        <v>1103</v>
      </c>
      <c r="K11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2.3742983082987581E-4</v>
      </c>
      <c r="L1151" s="24">
        <v>87</v>
      </c>
      <c r="M11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2.8588359140459512E-4</v>
      </c>
    </row>
    <row r="1152" spans="1:13" ht="15.6" x14ac:dyDescent="0.3">
      <c r="A1152" s="22" t="s">
        <v>1157</v>
      </c>
      <c r="B1152" s="18">
        <v>2187</v>
      </c>
      <c r="C1152" s="24">
        <v>752</v>
      </c>
      <c r="D11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7.4868852624815384E-5</v>
      </c>
      <c r="E1152" s="18">
        <v>1435</v>
      </c>
      <c r="F11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1.8101692874225871E-4</v>
      </c>
      <c r="G1152" s="23">
        <v>1023</v>
      </c>
      <c r="H1152" s="23">
        <v>217</v>
      </c>
      <c r="I1152" s="23">
        <v>122</v>
      </c>
      <c r="J1152" s="19">
        <f>SUM(Table1[[#This Row],[Estimate; Total: - Speak Spanish: - Speak English "very well"]:[Estimate; Total: - Speak Spanish: - Speak English "not well"]])</f>
        <v>1362</v>
      </c>
      <c r="K11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1.7029378695704501E-4</v>
      </c>
      <c r="L1152" s="24">
        <v>73</v>
      </c>
      <c r="M11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2.7820825421063508E-4</v>
      </c>
    </row>
    <row r="1153" spans="1:13" ht="15.6" x14ac:dyDescent="0.3">
      <c r="A1153" s="22" t="s">
        <v>1158</v>
      </c>
      <c r="B1153" s="18">
        <v>3621</v>
      </c>
      <c r="C1153" s="24">
        <v>1716</v>
      </c>
      <c r="D11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8.0946980652724944E-4</v>
      </c>
      <c r="E1153" s="18">
        <v>1905</v>
      </c>
      <c r="F11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3.5500727923736366E-5</v>
      </c>
      <c r="G1153" s="23">
        <v>1366</v>
      </c>
      <c r="H1153" s="23">
        <v>140</v>
      </c>
      <c r="I1153" s="23">
        <v>241</v>
      </c>
      <c r="J1153" s="19">
        <f>SUM(Table1[[#This Row],[Estimate; Total: - Speak Spanish: - Speak English "very well"]:[Estimate; Total: - Speak Spanish: - Speak English "not well"]])</f>
        <v>1747</v>
      </c>
      <c r="K11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4.0322744448928092E-5</v>
      </c>
      <c r="L1153" s="24">
        <v>158</v>
      </c>
      <c r="M11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8.2045766316910364E-6</v>
      </c>
    </row>
    <row r="1154" spans="1:13" ht="15.6" x14ac:dyDescent="0.3">
      <c r="A1154" s="22" t="s">
        <v>1159</v>
      </c>
      <c r="B1154" s="18">
        <v>2896</v>
      </c>
      <c r="C1154" s="24">
        <v>1348</v>
      </c>
      <c r="D11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4.4603453247399631E-4</v>
      </c>
      <c r="E1154" s="18">
        <v>1548</v>
      </c>
      <c r="F11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1.548038650575661E-4</v>
      </c>
      <c r="G1154" s="23">
        <v>1163</v>
      </c>
      <c r="H1154" s="23">
        <v>282</v>
      </c>
      <c r="I1154" s="23">
        <v>61</v>
      </c>
      <c r="J1154" s="19">
        <f>SUM(Table1[[#This Row],[Estimate; Total: - Speak Spanish: - Speak English "very well"]:[Estimate; Total: - Speak Spanish: - Speak English "not well"]])</f>
        <v>1506</v>
      </c>
      <c r="K11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1.3757388596989938E-4</v>
      </c>
      <c r="L1154" s="24">
        <v>42</v>
      </c>
      <c r="M11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3.1097120284581301E-4</v>
      </c>
    </row>
    <row r="1155" spans="1:13" ht="15.6" x14ac:dyDescent="0.3">
      <c r="A1155" s="22" t="s">
        <v>1160</v>
      </c>
      <c r="B1155" s="18">
        <v>3194</v>
      </c>
      <c r="C1155" s="24">
        <v>1669</v>
      </c>
      <c r="D11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6.608179076062321E-4</v>
      </c>
      <c r="E1155" s="18">
        <v>1525</v>
      </c>
      <c r="F11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1.3744653221311296E-4</v>
      </c>
      <c r="G1155" s="23">
        <v>1203</v>
      </c>
      <c r="H1155" s="23">
        <v>59</v>
      </c>
      <c r="I1155" s="23">
        <v>162</v>
      </c>
      <c r="J1155" s="19">
        <f>SUM(Table1[[#This Row],[Estimate; Total: - Speak Spanish: - Speak English "very well"]:[Estimate; Total: - Speak Spanish: - Speak English "not well"]])</f>
        <v>1424</v>
      </c>
      <c r="K11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1.2965981124836201E-4</v>
      </c>
      <c r="L1155" s="24">
        <v>101</v>
      </c>
      <c r="M11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2.080230243247909E-4</v>
      </c>
    </row>
    <row r="1156" spans="1:13" ht="15.6" x14ac:dyDescent="0.3">
      <c r="A1156" s="22" t="s">
        <v>1161</v>
      </c>
      <c r="B1156" s="18">
        <v>1563</v>
      </c>
      <c r="C1156" s="24">
        <v>755</v>
      </c>
      <c r="D11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2.2284007014542159E-4</v>
      </c>
      <c r="E1156" s="18">
        <v>802</v>
      </c>
      <c r="F11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1.2270578893852895E-4</v>
      </c>
      <c r="G1156" s="23">
        <v>565</v>
      </c>
      <c r="H1156" s="23">
        <v>79</v>
      </c>
      <c r="I1156" s="23">
        <v>89</v>
      </c>
      <c r="J1156" s="19">
        <f>SUM(Table1[[#This Row],[Estimate; Total: - Speak Spanish: - Speak English "very well"]:[Estimate; Total: - Speak Spanish: - Speak English "not well"]])</f>
        <v>733</v>
      </c>
      <c r="K11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1.2105823918371566E-4</v>
      </c>
      <c r="L1156" s="24">
        <v>69</v>
      </c>
      <c r="M11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1.3763868338800868E-4</v>
      </c>
    </row>
    <row r="1157" spans="1:13" ht="15.6" x14ac:dyDescent="0.3">
      <c r="A1157" s="22" t="s">
        <v>1162</v>
      </c>
      <c r="B1157" s="18">
        <v>2072</v>
      </c>
      <c r="C1157" s="24">
        <v>909</v>
      </c>
      <c r="D11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1.2825607707885495E-4</v>
      </c>
      <c r="E1157" s="18">
        <v>1163</v>
      </c>
      <c r="F11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2.6037588899842357E-4</v>
      </c>
      <c r="G1157" s="23">
        <v>820</v>
      </c>
      <c r="H1157" s="23">
        <v>166</v>
      </c>
      <c r="I1157" s="23">
        <v>120</v>
      </c>
      <c r="J1157" s="19">
        <f>SUM(Table1[[#This Row],[Estimate; Total: - Speak Spanish: - Speak English "very well"]:[Estimate; Total: - Speak Spanish: - Speak English "not well"]])</f>
        <v>1106</v>
      </c>
      <c r="K11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2.5135198772016502E-4</v>
      </c>
      <c r="L1157" s="24">
        <v>57</v>
      </c>
      <c r="M11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3.4216581061813882E-4</v>
      </c>
    </row>
    <row r="1158" spans="1:13" ht="15.6" x14ac:dyDescent="0.3">
      <c r="A1158" s="22" t="s">
        <v>1163</v>
      </c>
      <c r="B1158" s="18">
        <v>2783</v>
      </c>
      <c r="C1158" s="24">
        <v>1072</v>
      </c>
      <c r="D11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4.1953434208200275E-4</v>
      </c>
      <c r="E1158" s="18">
        <v>1711</v>
      </c>
      <c r="F11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8.321442937477729E-6</v>
      </c>
      <c r="G1158" s="23">
        <v>1024</v>
      </c>
      <c r="H1158" s="23">
        <v>319</v>
      </c>
      <c r="I1158" s="23">
        <v>260</v>
      </c>
      <c r="J1158" s="19">
        <f>SUM(Table1[[#This Row],[Estimate; Total: - Speak Spanish: - Speak English "very well"]:[Estimate; Total: - Speak Spanish: - Speak English "not well"]])</f>
        <v>1603</v>
      </c>
      <c r="K11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1.7877426557730129E-5</v>
      </c>
      <c r="L1158" s="24">
        <v>108</v>
      </c>
      <c r="M11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7.8291112674451393E-5</v>
      </c>
    </row>
    <row r="1159" spans="1:13" ht="15.6" x14ac:dyDescent="0.3">
      <c r="A1159" s="22" t="s">
        <v>1164</v>
      </c>
      <c r="B1159" s="18">
        <v>4623</v>
      </c>
      <c r="C1159" s="24">
        <v>802</v>
      </c>
      <c r="D11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3.4169567808819089E-4</v>
      </c>
      <c r="E1159" s="18">
        <v>3821</v>
      </c>
      <c r="F11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3.8667336299832728E-4</v>
      </c>
      <c r="G1159" s="23">
        <v>2359</v>
      </c>
      <c r="H1159" s="23">
        <v>553</v>
      </c>
      <c r="I1159" s="23">
        <v>520</v>
      </c>
      <c r="J1159" s="19">
        <f>SUM(Table1[[#This Row],[Estimate; Total: - Speak Spanish: - Speak English "very well"]:[Estimate; Total: - Speak Spanish: - Speak English "not well"]])</f>
        <v>3432</v>
      </c>
      <c r="K11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3.852375052130143E-4</v>
      </c>
      <c r="L1159" s="24">
        <v>389</v>
      </c>
      <c r="M11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3.9968754523464554E-4</v>
      </c>
    </row>
    <row r="1160" spans="1:13" ht="15.6" x14ac:dyDescent="0.3">
      <c r="A1160" s="22" t="s">
        <v>1165</v>
      </c>
      <c r="B1160" s="18">
        <v>2472</v>
      </c>
      <c r="C1160" s="24">
        <v>814</v>
      </c>
      <c r="D11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3.8029424845383464E-4</v>
      </c>
      <c r="E1160" s="18">
        <v>1658</v>
      </c>
      <c r="F11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1.178397314184721E-4</v>
      </c>
      <c r="G1160" s="23">
        <v>903</v>
      </c>
      <c r="H1160" s="23">
        <v>185</v>
      </c>
      <c r="I1160" s="23">
        <v>308</v>
      </c>
      <c r="J1160" s="19">
        <f>SUM(Table1[[#This Row],[Estimate; Total: - Speak Spanish: - Speak English "very well"]:[Estimate; Total: - Speak Spanish: - Speak English "not well"]])</f>
        <v>1396</v>
      </c>
      <c r="K11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1.0285490763554822E-4</v>
      </c>
      <c r="L1160" s="24">
        <v>262</v>
      </c>
      <c r="M11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2.5365765815526717E-4</v>
      </c>
    </row>
    <row r="1161" spans="1:13" ht="15.6" x14ac:dyDescent="0.3">
      <c r="A1161" s="22" t="s">
        <v>1166</v>
      </c>
      <c r="B1161" s="18">
        <v>2062</v>
      </c>
      <c r="C1161" s="24">
        <v>784</v>
      </c>
      <c r="D11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2.2292091769623545E-4</v>
      </c>
      <c r="E1161" s="18">
        <v>1278</v>
      </c>
      <c r="F11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7.4115507445880405E-5</v>
      </c>
      <c r="G1161" s="23">
        <v>828</v>
      </c>
      <c r="H1161" s="23">
        <v>257</v>
      </c>
      <c r="I1161" s="23">
        <v>93</v>
      </c>
      <c r="J1161" s="19">
        <f>SUM(Table1[[#This Row],[Estimate; Total: - Speak Spanish: - Speak English "very well"]:[Estimate; Total: - Speak Spanish: - Speak English "not well"]])</f>
        <v>1178</v>
      </c>
      <c r="K11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6.9956546247933068E-5</v>
      </c>
      <c r="L1161" s="24">
        <v>100</v>
      </c>
      <c r="M11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1.1181107834259542E-4</v>
      </c>
    </row>
    <row r="1162" spans="1:13" ht="15.6" x14ac:dyDescent="0.3">
      <c r="A1162" s="22" t="s">
        <v>1167</v>
      </c>
      <c r="B1162" s="18">
        <v>4693</v>
      </c>
      <c r="C1162" s="24">
        <v>630</v>
      </c>
      <c r="D11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3.1134016090523348E-4</v>
      </c>
      <c r="E1162" s="18">
        <v>4035</v>
      </c>
      <c r="F11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4.900914243792569E-4</v>
      </c>
      <c r="G1162" s="23">
        <v>2294</v>
      </c>
      <c r="H1162" s="23">
        <v>540</v>
      </c>
      <c r="I1162" s="23">
        <v>977</v>
      </c>
      <c r="J1162" s="19">
        <f>SUM(Table1[[#This Row],[Estimate; Total: - Speak Spanish: - Speak English "very well"]:[Estimate; Total: - Speak Spanish: - Speak English "not well"]])</f>
        <v>3811</v>
      </c>
      <c r="K11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5.1735641535650761E-4</v>
      </c>
      <c r="L1162" s="24">
        <v>224</v>
      </c>
      <c r="M11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2.4296976311237635E-4</v>
      </c>
    </row>
    <row r="1163" spans="1:13" ht="15.6" x14ac:dyDescent="0.3">
      <c r="A1163" s="22" t="s">
        <v>1168</v>
      </c>
      <c r="B1163" s="18">
        <v>1369</v>
      </c>
      <c r="C1163" s="24">
        <v>339</v>
      </c>
      <c r="D11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1.5940395204787849E-4</v>
      </c>
      <c r="E1163" s="18">
        <v>1030</v>
      </c>
      <c r="F11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9.7216729043268896E-5</v>
      </c>
      <c r="G1163" s="23">
        <v>713</v>
      </c>
      <c r="H1163" s="23">
        <v>192</v>
      </c>
      <c r="I1163" s="23">
        <v>65</v>
      </c>
      <c r="J1163" s="19">
        <f>SUM(Table1[[#This Row],[Estimate; Total: - Speak Spanish: - Speak English "very well"]:[Estimate; Total: - Speak Spanish: - Speak English "not well"]])</f>
        <v>970</v>
      </c>
      <c r="K11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1.0374199212848642E-4</v>
      </c>
      <c r="L1163" s="24">
        <v>60</v>
      </c>
      <c r="M11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3.8073710981466978E-5</v>
      </c>
    </row>
    <row r="1164" spans="1:13" ht="15.6" x14ac:dyDescent="0.3">
      <c r="A1164" s="22" t="s">
        <v>1169</v>
      </c>
      <c r="B1164" s="18">
        <v>3059</v>
      </c>
      <c r="C1164" s="24">
        <v>760</v>
      </c>
      <c r="D11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3.7484698000458066E-4</v>
      </c>
      <c r="E1164" s="18">
        <v>2299</v>
      </c>
      <c r="F11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2.3402238426231708E-4</v>
      </c>
      <c r="G1164" s="23">
        <v>1494</v>
      </c>
      <c r="H1164" s="23">
        <v>304</v>
      </c>
      <c r="I1164" s="23">
        <v>379</v>
      </c>
      <c r="J1164" s="19">
        <f>SUM(Table1[[#This Row],[Estimate; Total: - Speak Spanish: - Speak English "very well"]:[Estimate; Total: - Speak Spanish: - Speak English "not well"]])</f>
        <v>2177</v>
      </c>
      <c r="K11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2.5042409477090143E-4</v>
      </c>
      <c r="L1164" s="24">
        <v>122</v>
      </c>
      <c r="M11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8.5362223256515692E-5</v>
      </c>
    </row>
    <row r="1165" spans="1:13" ht="15.6" x14ac:dyDescent="0.3">
      <c r="A1165" s="22" t="s">
        <v>1170</v>
      </c>
      <c r="B1165" s="18">
        <v>3133</v>
      </c>
      <c r="C1165" s="24">
        <v>661</v>
      </c>
      <c r="D11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2.8052311826837813E-4</v>
      </c>
      <c r="E1165" s="18">
        <v>2472</v>
      </c>
      <c r="F11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2.236106686781748E-4</v>
      </c>
      <c r="G1165" s="23">
        <v>1461</v>
      </c>
      <c r="H1165" s="23">
        <v>414</v>
      </c>
      <c r="I1165" s="23">
        <v>429</v>
      </c>
      <c r="J1165" s="19">
        <f>SUM(Table1[[#This Row],[Estimate; Total: - Speak Spanish: - Speak English "very well"]:[Estimate; Total: - Speak Spanish: - Speak English "not well"]])</f>
        <v>2304</v>
      </c>
      <c r="K11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2.3557322453039698E-4</v>
      </c>
      <c r="L1165" s="24">
        <v>168</v>
      </c>
      <c r="M11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1.151856676332238E-4</v>
      </c>
    </row>
    <row r="1166" spans="1:13" ht="15.6" x14ac:dyDescent="0.3">
      <c r="A1166" s="22" t="s">
        <v>1171</v>
      </c>
      <c r="B1166" s="18">
        <v>1914</v>
      </c>
      <c r="C1166" s="24">
        <v>264</v>
      </c>
      <c r="D11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1.0991229429072826E-4</v>
      </c>
      <c r="E1166" s="18">
        <v>1650</v>
      </c>
      <c r="F11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1.7914762082289591E-4</v>
      </c>
      <c r="G1166" s="23">
        <v>790</v>
      </c>
      <c r="H1166" s="23">
        <v>255</v>
      </c>
      <c r="I1166" s="23">
        <v>450</v>
      </c>
      <c r="J1166" s="19">
        <f>SUM(Table1[[#This Row],[Estimate; Total: - Speak Spanish: - Speak English "very well"]:[Estimate; Total: - Speak Spanish: - Speak English "not well"]])</f>
        <v>1495</v>
      </c>
      <c r="K11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1.8052756159666722E-4</v>
      </c>
      <c r="L1166" s="24">
        <v>155</v>
      </c>
      <c r="M11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1.6664025352727515E-4</v>
      </c>
    </row>
    <row r="1167" spans="1:13" ht="15.6" x14ac:dyDescent="0.3">
      <c r="A1167" s="22" t="s">
        <v>1172</v>
      </c>
      <c r="B1167" s="18">
        <v>2119</v>
      </c>
      <c r="C1167" s="24">
        <v>352</v>
      </c>
      <c r="D11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1.7574666601862229E-4</v>
      </c>
      <c r="E1167" s="18">
        <v>1767</v>
      </c>
      <c r="F11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2.0797070257850715E-4</v>
      </c>
      <c r="G1167" s="23">
        <v>1027</v>
      </c>
      <c r="H1167" s="23">
        <v>257</v>
      </c>
      <c r="I1167" s="23">
        <v>387</v>
      </c>
      <c r="J1167" s="19">
        <f>SUM(Table1[[#This Row],[Estimate; Total: - Speak Spanish: - Speak English "very well"]:[Estimate; Total: - Speak Spanish: - Speak English "not well"]])</f>
        <v>1671</v>
      </c>
      <c r="K11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2.2023314660606885E-4</v>
      </c>
      <c r="L1167" s="24">
        <v>96</v>
      </c>
      <c r="M11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9.6827605490684216E-5</v>
      </c>
    </row>
    <row r="1168" spans="1:13" ht="15.6" x14ac:dyDescent="0.3">
      <c r="A1168" s="22" t="s">
        <v>1173</v>
      </c>
      <c r="B1168" s="18">
        <v>3981</v>
      </c>
      <c r="C1168" s="24">
        <v>551</v>
      </c>
      <c r="D11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2.6276737867993183E-4</v>
      </c>
      <c r="E1168" s="18">
        <v>3405</v>
      </c>
      <c r="F11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4.0189235199973209E-4</v>
      </c>
      <c r="G1168" s="23">
        <v>1753</v>
      </c>
      <c r="H1168" s="23">
        <v>301</v>
      </c>
      <c r="I1168" s="23">
        <v>595</v>
      </c>
      <c r="J1168" s="19">
        <f>SUM(Table1[[#This Row],[Estimate; Total: - Speak Spanish: - Speak English "very well"]:[Estimate; Total: - Speak Spanish: - Speak English "not well"]])</f>
        <v>2649</v>
      </c>
      <c r="K11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3.3753733030045908E-4</v>
      </c>
      <c r="L1168" s="24">
        <v>756</v>
      </c>
      <c r="M11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9.8518687377162871E-4</v>
      </c>
    </row>
    <row r="1169" spans="1:13" ht="15.6" x14ac:dyDescent="0.3">
      <c r="A1169" s="22" t="s">
        <v>1174</v>
      </c>
      <c r="B1169" s="18">
        <v>1245</v>
      </c>
      <c r="C1169" s="24">
        <v>448</v>
      </c>
      <c r="D11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2.5746694252332889E-4</v>
      </c>
      <c r="E1169" s="18">
        <v>797</v>
      </c>
      <c r="F11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9.6990141654886881E-5</v>
      </c>
      <c r="G1169" s="23">
        <v>551</v>
      </c>
      <c r="H1169" s="23">
        <v>97</v>
      </c>
      <c r="I1169" s="23">
        <v>101</v>
      </c>
      <c r="J1169" s="19">
        <f>SUM(Table1[[#This Row],[Estimate; Total: - Speak Spanish: - Speak English "very well"]:[Estimate; Total: - Speak Spanish: - Speak English "not well"]])</f>
        <v>749</v>
      </c>
      <c r="K11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1.0179695192589477E-4</v>
      </c>
      <c r="L1169" s="24">
        <v>48</v>
      </c>
      <c r="M11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5.3422662004616589E-5</v>
      </c>
    </row>
    <row r="1170" spans="1:13" ht="15.6" x14ac:dyDescent="0.3">
      <c r="A1170" s="22" t="s">
        <v>1175</v>
      </c>
      <c r="B1170" s="18">
        <v>4243</v>
      </c>
      <c r="C1170" s="24">
        <v>469</v>
      </c>
      <c r="D11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2.5553257247685942E-4</v>
      </c>
      <c r="E1170" s="18">
        <v>3774</v>
      </c>
      <c r="F11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4.9548311619252306E-4</v>
      </c>
      <c r="G1170" s="23">
        <v>1980</v>
      </c>
      <c r="H1170" s="23">
        <v>709</v>
      </c>
      <c r="I1170" s="23">
        <v>568</v>
      </c>
      <c r="J1170" s="19">
        <f>SUM(Table1[[#This Row],[Estimate; Total: - Speak Spanish: - Speak English "very well"]:[Estimate; Total: - Speak Spanish: - Speak English "not well"]])</f>
        <v>3257</v>
      </c>
      <c r="K11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4.7360456622950672E-4</v>
      </c>
      <c r="L1170" s="24">
        <v>517</v>
      </c>
      <c r="M11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6.9378369943798378E-4</v>
      </c>
    </row>
    <row r="1171" spans="1:13" ht="15.6" x14ac:dyDescent="0.3">
      <c r="A1171" s="22" t="s">
        <v>1176</v>
      </c>
      <c r="B1171" s="18">
        <v>4084</v>
      </c>
      <c r="C1171" s="24">
        <v>412</v>
      </c>
      <c r="D11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2.2206984415218812E-4</v>
      </c>
      <c r="E1171" s="18">
        <v>3672</v>
      </c>
      <c r="F11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4.8235548748302651E-4</v>
      </c>
      <c r="G1171" s="23">
        <v>2217</v>
      </c>
      <c r="H1171" s="23">
        <v>479</v>
      </c>
      <c r="I1171" s="23">
        <v>540</v>
      </c>
      <c r="J1171" s="19">
        <f>SUM(Table1[[#This Row],[Estimate; Total: - Speak Spanish: - Speak English "very well"]:[Estimate; Total: - Speak Spanish: - Speak English "not well"]])</f>
        <v>3236</v>
      </c>
      <c r="K11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4.7139620843083917E-4</v>
      </c>
      <c r="L1171" s="24">
        <v>436</v>
      </c>
      <c r="M11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5.8168708997369256E-4</v>
      </c>
    </row>
    <row r="1172" spans="1:13" ht="15.6" x14ac:dyDescent="0.3">
      <c r="A1172" s="22" t="s">
        <v>1177</v>
      </c>
      <c r="B1172" s="18">
        <v>2778</v>
      </c>
      <c r="C1172" s="24">
        <v>386</v>
      </c>
      <c r="D11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2.1301595733138012E-4</v>
      </c>
      <c r="E1172" s="18">
        <v>2392</v>
      </c>
      <c r="F11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3.1140150194208956E-4</v>
      </c>
      <c r="G1172" s="23">
        <v>1357</v>
      </c>
      <c r="H1172" s="23">
        <v>335</v>
      </c>
      <c r="I1172" s="23">
        <v>363</v>
      </c>
      <c r="J1172" s="19">
        <f>SUM(Table1[[#This Row],[Estimate; Total: - Speak Spanish: - Speak English "very well"]:[Estimate; Total: - Speak Spanish: - Speak English "not well"]])</f>
        <v>2055</v>
      </c>
      <c r="K11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2.960985529737819E-4</v>
      </c>
      <c r="L1172" s="24">
        <v>337</v>
      </c>
      <c r="M11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4.5010281948464249E-4</v>
      </c>
    </row>
    <row r="1173" spans="1:13" ht="15.6" x14ac:dyDescent="0.3">
      <c r="A1173" s="22" t="s">
        <v>1178</v>
      </c>
      <c r="B1173" s="18">
        <v>5368</v>
      </c>
      <c r="C1173" s="24">
        <v>809</v>
      </c>
      <c r="D11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4.1759653213751109E-4</v>
      </c>
      <c r="E1173" s="18">
        <v>4493</v>
      </c>
      <c r="F11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5.5159562398304622E-4</v>
      </c>
      <c r="G1173" s="23">
        <v>2747</v>
      </c>
      <c r="H1173" s="23">
        <v>733</v>
      </c>
      <c r="I1173" s="23">
        <v>728</v>
      </c>
      <c r="J1173" s="19">
        <f>SUM(Table1[[#This Row],[Estimate; Total: - Speak Spanish: - Speak English "very well"]:[Estimate; Total: - Speak Spanish: - Speak English "not well"]])</f>
        <v>4208</v>
      </c>
      <c r="K11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5.7647383183161193E-4</v>
      </c>
      <c r="L1173" s="24">
        <v>285</v>
      </c>
      <c r="M11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3.2610704568092808E-4</v>
      </c>
    </row>
    <row r="1174" spans="1:13" ht="15.6" x14ac:dyDescent="0.3">
      <c r="A1174" s="22" t="s">
        <v>1179</v>
      </c>
      <c r="B1174" s="18">
        <v>2952</v>
      </c>
      <c r="C1174" s="24">
        <v>298</v>
      </c>
      <c r="D11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1.4486980440689789E-4</v>
      </c>
      <c r="E1174" s="18">
        <v>2654</v>
      </c>
      <c r="F11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3.3286250154121965E-4</v>
      </c>
      <c r="G1174" s="23">
        <v>1589</v>
      </c>
      <c r="H1174" s="23">
        <v>251</v>
      </c>
      <c r="I1174" s="23">
        <v>525</v>
      </c>
      <c r="J1174" s="19">
        <f>SUM(Table1[[#This Row],[Estimate; Total: - Speak Spanish: - Speak English "very well"]:[Estimate; Total: - Speak Spanish: - Speak English "not well"]])</f>
        <v>2365</v>
      </c>
      <c r="K11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3.2896721670186457E-4</v>
      </c>
      <c r="L1174" s="24">
        <v>289</v>
      </c>
      <c r="M11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3.6816818938877115E-4</v>
      </c>
    </row>
    <row r="1175" spans="1:13" ht="15.6" x14ac:dyDescent="0.3">
      <c r="A1175" s="22" t="s">
        <v>1180</v>
      </c>
      <c r="B1175" s="18">
        <v>1289</v>
      </c>
      <c r="C1175" s="24">
        <v>217</v>
      </c>
      <c r="D11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1.0227904836159236E-4</v>
      </c>
      <c r="E1175" s="18">
        <v>1072</v>
      </c>
      <c r="F11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1.1974149181733908E-4</v>
      </c>
      <c r="G1175" s="23">
        <v>621</v>
      </c>
      <c r="H1175" s="23">
        <v>140</v>
      </c>
      <c r="I1175" s="23">
        <v>224</v>
      </c>
      <c r="J1175" s="19">
        <f>SUM(Table1[[#This Row],[Estimate; Total: - Speak Spanish: - Speak English "very well"]:[Estimate; Total: - Speak Spanish: - Speak English "not well"]])</f>
        <v>985</v>
      </c>
      <c r="K11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1.2274948687958877E-4</v>
      </c>
      <c r="L1175" s="24">
        <v>87</v>
      </c>
      <c r="M11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9.2477931103677222E-5</v>
      </c>
    </row>
    <row r="1176" spans="1:13" ht="15.6" x14ac:dyDescent="0.3">
      <c r="A1176" s="22" t="s">
        <v>1181</v>
      </c>
      <c r="B1176" s="18">
        <v>3746</v>
      </c>
      <c r="C1176" s="24">
        <v>370</v>
      </c>
      <c r="D11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1.992246681956632E-4</v>
      </c>
      <c r="E1176" s="18">
        <v>3358</v>
      </c>
      <c r="F11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4.4134866929628126E-4</v>
      </c>
      <c r="G1176" s="23">
        <v>1796</v>
      </c>
      <c r="H1176" s="23">
        <v>473</v>
      </c>
      <c r="I1176" s="23">
        <v>754</v>
      </c>
      <c r="J1176" s="19">
        <f>SUM(Table1[[#This Row],[Estimate; Total: - Speak Spanish: - Speak English "very well"]:[Estimate; Total: - Speak Spanish: - Speak English "not well"]])</f>
        <v>3023</v>
      </c>
      <c r="K11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4.4114443367816459E-4</v>
      </c>
      <c r="L1176" s="24">
        <v>335</v>
      </c>
      <c r="M11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4.4319979938764893E-4</v>
      </c>
    </row>
    <row r="1177" spans="1:13" ht="15.6" x14ac:dyDescent="0.3">
      <c r="A1177" s="22" t="s">
        <v>1182</v>
      </c>
      <c r="B1177" s="18">
        <v>2938</v>
      </c>
      <c r="C1177" s="24">
        <v>433</v>
      </c>
      <c r="D11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2.1859428664132652E-4</v>
      </c>
      <c r="E1177" s="18">
        <v>2493</v>
      </c>
      <c r="F11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3.0255686620976504E-4</v>
      </c>
      <c r="G1177" s="23">
        <v>1482</v>
      </c>
      <c r="H1177" s="23">
        <v>400</v>
      </c>
      <c r="I1177" s="23">
        <v>341</v>
      </c>
      <c r="J1177" s="19">
        <f>SUM(Table1[[#This Row],[Estimate; Total: - Speak Spanish: - Speak English "very well"]:[Estimate; Total: - Speak Spanish: - Speak English "not well"]])</f>
        <v>2223</v>
      </c>
      <c r="K11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2.991241344513975E-4</v>
      </c>
      <c r="L1177" s="24">
        <v>270</v>
      </c>
      <c r="M11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3.3367011233257428E-4</v>
      </c>
    </row>
    <row r="1178" spans="1:13" ht="15.6" x14ac:dyDescent="0.3">
      <c r="A1178" s="22" t="s">
        <v>1183</v>
      </c>
      <c r="B1178" s="18">
        <v>2079</v>
      </c>
      <c r="C1178" s="24">
        <v>148</v>
      </c>
      <c r="D11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5.6161071988545164E-5</v>
      </c>
      <c r="E1178" s="18">
        <v>1931</v>
      </c>
      <c r="F11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2.3458283076037949E-4</v>
      </c>
      <c r="G1178" s="23">
        <v>1179</v>
      </c>
      <c r="H1178" s="23">
        <v>355</v>
      </c>
      <c r="I1178" s="23">
        <v>243</v>
      </c>
      <c r="J1178" s="19">
        <f>SUM(Table1[[#This Row],[Estimate; Total: - Speak Spanish: - Speak English "very well"]:[Estimate; Total: - Speak Spanish: - Speak English "not well"]])</f>
        <v>1777</v>
      </c>
      <c r="K11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2.4041928228970703E-4</v>
      </c>
      <c r="L1178" s="24">
        <v>154</v>
      </c>
      <c r="M11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1.8168299305148416E-4</v>
      </c>
    </row>
    <row r="1179" spans="1:13" ht="15.6" x14ac:dyDescent="0.3">
      <c r="A1179" s="22" t="s">
        <v>1184</v>
      </c>
      <c r="B1179" s="18">
        <v>5119</v>
      </c>
      <c r="C1179" s="24">
        <v>509</v>
      </c>
      <c r="D11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2.5533407736732833E-4</v>
      </c>
      <c r="E1179" s="18">
        <v>4610</v>
      </c>
      <c r="F11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5.8709718475102337E-4</v>
      </c>
      <c r="G1179" s="23">
        <v>2698</v>
      </c>
      <c r="H1179" s="23">
        <v>908</v>
      </c>
      <c r="I1179" s="23">
        <v>584</v>
      </c>
      <c r="J1179" s="19">
        <f>SUM(Table1[[#This Row],[Estimate; Total: - Speak Spanish: - Speak English "very well"]:[Estimate; Total: - Speak Spanish: - Speak English "not well"]])</f>
        <v>4190</v>
      </c>
      <c r="K11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5.9296511847228882E-4</v>
      </c>
      <c r="L1179" s="24">
        <v>420</v>
      </c>
      <c r="M11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5.3391200194230644E-4</v>
      </c>
    </row>
    <row r="1180" spans="1:13" ht="15.6" x14ac:dyDescent="0.3">
      <c r="A1180" s="22" t="s">
        <v>1185</v>
      </c>
      <c r="B1180" s="18">
        <v>2741</v>
      </c>
      <c r="C1180" s="24">
        <v>290</v>
      </c>
      <c r="D11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1.5646840941174522E-4</v>
      </c>
      <c r="E1180" s="18">
        <v>2451</v>
      </c>
      <c r="F11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3.2113043581948552E-4</v>
      </c>
      <c r="G1180" s="23">
        <v>1439</v>
      </c>
      <c r="H1180" s="23">
        <v>315</v>
      </c>
      <c r="I1180" s="23">
        <v>271</v>
      </c>
      <c r="J1180" s="19">
        <f>SUM(Table1[[#This Row],[Estimate; Total: - Speak Spanish: - Speak English "very well"]:[Estimate; Total: - Speak Spanish: - Speak English "not well"]])</f>
        <v>2025</v>
      </c>
      <c r="K11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2.9301714599779915E-4</v>
      </c>
      <c r="L1180" s="24">
        <v>426</v>
      </c>
      <c r="M11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5.7594082215737846E-4</v>
      </c>
    </row>
    <row r="1181" spans="1:13" ht="15.6" x14ac:dyDescent="0.3">
      <c r="A1181" s="22" t="s">
        <v>1186</v>
      </c>
      <c r="B1181" s="18">
        <v>3446</v>
      </c>
      <c r="C1181" s="24">
        <v>410</v>
      </c>
      <c r="D11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1.5690038239274677E-4</v>
      </c>
      <c r="E1181" s="18">
        <v>3031</v>
      </c>
      <c r="F11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3.2944120007116865E-4</v>
      </c>
      <c r="G1181" s="23">
        <v>1685</v>
      </c>
      <c r="H1181" s="23">
        <v>389</v>
      </c>
      <c r="I1181" s="23">
        <v>616</v>
      </c>
      <c r="J1181" s="19">
        <f>SUM(Table1[[#This Row],[Estimate; Total: - Speak Spanish: - Speak English "very well"]:[Estimate; Total: - Speak Spanish: - Speak English "not well"]])</f>
        <v>2690</v>
      </c>
      <c r="K11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3.2330570984374273E-4</v>
      </c>
      <c r="L1181" s="24">
        <v>341</v>
      </c>
      <c r="M11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3.8505143441723132E-4</v>
      </c>
    </row>
    <row r="1182" spans="1:13" ht="15.6" x14ac:dyDescent="0.3">
      <c r="A1182" s="22" t="s">
        <v>1187</v>
      </c>
      <c r="B1182" s="18">
        <v>2419</v>
      </c>
      <c r="C1182" s="24">
        <v>172</v>
      </c>
      <c r="D11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1.77691528904215E-5</v>
      </c>
      <c r="E1182" s="18">
        <v>2247</v>
      </c>
      <c r="F11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2.2552174250284573E-4</v>
      </c>
      <c r="G1182" s="23">
        <v>1148</v>
      </c>
      <c r="H1182" s="23">
        <v>425</v>
      </c>
      <c r="I1182" s="23">
        <v>350</v>
      </c>
      <c r="J1182" s="19">
        <f>SUM(Table1[[#This Row],[Estimate; Total: - Speak Spanish: - Speak English "very well"]:[Estimate; Total: - Speak Spanish: - Speak English "not well"]])</f>
        <v>1923</v>
      </c>
      <c r="K11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2.1000180562206756E-4</v>
      </c>
      <c r="L1182" s="24">
        <v>324</v>
      </c>
      <c r="M11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3.6618977308958345E-4</v>
      </c>
    </row>
    <row r="1183" spans="1:13" ht="15.6" x14ac:dyDescent="0.3">
      <c r="A1183" s="22" t="s">
        <v>1188</v>
      </c>
      <c r="B1183" s="18">
        <v>3808</v>
      </c>
      <c r="C1183" s="24">
        <v>745</v>
      </c>
      <c r="D11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4.2151022839634241E-4</v>
      </c>
      <c r="E1183" s="18">
        <v>3063</v>
      </c>
      <c r="F11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3.9578637483808578E-4</v>
      </c>
      <c r="G1183" s="23">
        <v>1962</v>
      </c>
      <c r="H1183" s="23">
        <v>469</v>
      </c>
      <c r="I1183" s="23">
        <v>427</v>
      </c>
      <c r="J1183" s="19">
        <f>SUM(Table1[[#This Row],[Estimate; Total: - Speak Spanish: - Speak English "very well"]:[Estimate; Total: - Speak Spanish: - Speak English "not well"]])</f>
        <v>2858</v>
      </c>
      <c r="K11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4.1109660186292648E-4</v>
      </c>
      <c r="L1183" s="24">
        <v>205</v>
      </c>
      <c r="M11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2.5701909118453213E-4</v>
      </c>
    </row>
    <row r="1184" spans="1:13" ht="15.6" x14ac:dyDescent="0.3">
      <c r="A1184" s="22" t="s">
        <v>1189</v>
      </c>
      <c r="B1184" s="18">
        <v>3979</v>
      </c>
      <c r="C1184" s="24">
        <v>554</v>
      </c>
      <c r="D11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3.103045464376497E-4</v>
      </c>
      <c r="E1184" s="18">
        <v>3420</v>
      </c>
      <c r="F11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4.496958772206832E-4</v>
      </c>
      <c r="G1184" s="23">
        <v>2092</v>
      </c>
      <c r="H1184" s="23">
        <v>431</v>
      </c>
      <c r="I1184" s="23">
        <v>514</v>
      </c>
      <c r="J1184" s="19">
        <f>SUM(Table1[[#This Row],[Estimate; Total: - Speak Spanish: - Speak English "very well"]:[Estimate; Total: - Speak Spanish: - Speak English "not well"]])</f>
        <v>3037</v>
      </c>
      <c r="K11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4.4304477983960752E-4</v>
      </c>
      <c r="L1184" s="24">
        <v>383</v>
      </c>
      <c r="M11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5.0997941941699747E-4</v>
      </c>
    </row>
    <row r="1185" spans="1:13" ht="15.6" x14ac:dyDescent="0.3">
      <c r="A1185" s="22" t="s">
        <v>1190</v>
      </c>
      <c r="B1185" s="18">
        <v>2499</v>
      </c>
      <c r="C1185" s="24">
        <v>393</v>
      </c>
      <c r="D11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1.6921791831291016E-4</v>
      </c>
      <c r="E1185" s="18">
        <v>2106</v>
      </c>
      <c r="F11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2.2367807216990563E-4</v>
      </c>
      <c r="G1185" s="23">
        <v>1493</v>
      </c>
      <c r="H1185" s="23">
        <v>189</v>
      </c>
      <c r="I1185" s="23">
        <v>293</v>
      </c>
      <c r="J1185" s="19">
        <f>SUM(Table1[[#This Row],[Estimate; Total: - Speak Spanish: - Speak English "very well"]:[Estimate; Total: - Speak Spanish: - Speak English "not well"]])</f>
        <v>1975</v>
      </c>
      <c r="K11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2.3573795849256036E-4</v>
      </c>
      <c r="L1185" s="24">
        <v>131</v>
      </c>
      <c r="M11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1.1437089707379706E-4</v>
      </c>
    </row>
    <row r="1186" spans="1:13" ht="15.6" x14ac:dyDescent="0.3">
      <c r="A1186" s="22" t="s">
        <v>1191</v>
      </c>
      <c r="B1186" s="18">
        <v>2123</v>
      </c>
      <c r="C1186" s="24">
        <v>826</v>
      </c>
      <c r="D11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3.9628873600839346E-4</v>
      </c>
      <c r="E1186" s="18">
        <v>1274</v>
      </c>
      <c r="F11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7.3283387684036711E-5</v>
      </c>
      <c r="G1186" s="23">
        <v>869</v>
      </c>
      <c r="H1186" s="23">
        <v>208</v>
      </c>
      <c r="I1186" s="23">
        <v>126</v>
      </c>
      <c r="J1186" s="19">
        <f>SUM(Table1[[#This Row],[Estimate; Total: - Speak Spanish: - Speak English "very well"]:[Estimate; Total: - Speak Spanish: - Speak English "not well"]])</f>
        <v>1203</v>
      </c>
      <c r="K11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8.1849612367358842E-5</v>
      </c>
      <c r="L1186" s="24">
        <v>71</v>
      </c>
      <c r="M11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4.3582912108590036E-6</v>
      </c>
    </row>
    <row r="1187" spans="1:13" ht="15.6" x14ac:dyDescent="0.3">
      <c r="A1187" s="22" t="s">
        <v>1192</v>
      </c>
      <c r="B1187" s="18">
        <v>3944</v>
      </c>
      <c r="C1187" s="24">
        <v>1279</v>
      </c>
      <c r="D11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6.3366332153375819E-4</v>
      </c>
      <c r="E1187" s="18">
        <v>2649</v>
      </c>
      <c r="F11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2.2736787714789221E-4</v>
      </c>
      <c r="G1187" s="23">
        <v>1830</v>
      </c>
      <c r="H1187" s="23">
        <v>314</v>
      </c>
      <c r="I1187" s="23">
        <v>302</v>
      </c>
      <c r="J1187" s="19">
        <f>SUM(Table1[[#This Row],[Estimate; Total: - Speak Spanish: - Speak English "very well"]:[Estimate; Total: - Speak Spanish: - Speak English "not well"]])</f>
        <v>2446</v>
      </c>
      <c r="K11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2.3664747411221058E-4</v>
      </c>
      <c r="L1187" s="24">
        <v>203</v>
      </c>
      <c r="M11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1.4326040688968301E-4</v>
      </c>
    </row>
    <row r="1188" spans="1:13" ht="15.6" x14ac:dyDescent="0.3">
      <c r="A1188" s="22" t="s">
        <v>1193</v>
      </c>
      <c r="B1188" s="18">
        <v>3725</v>
      </c>
      <c r="C1188" s="24">
        <v>1023</v>
      </c>
      <c r="D11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3.4904341559001363E-4</v>
      </c>
      <c r="E1188" s="18">
        <v>2702</v>
      </c>
      <c r="F11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1.0500635979696332E-4</v>
      </c>
      <c r="G1188" s="23">
        <v>1805</v>
      </c>
      <c r="H1188" s="23">
        <v>386</v>
      </c>
      <c r="I1188" s="23">
        <v>189</v>
      </c>
      <c r="J1188" s="19">
        <f>SUM(Table1[[#This Row],[Estimate; Total: - Speak Spanish: - Speak English "very well"]:[Estimate; Total: - Speak Spanish: - Speak English "not well"]])</f>
        <v>2380</v>
      </c>
      <c r="K11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9.6761154757046754E-5</v>
      </c>
      <c r="L1188" s="24">
        <v>322</v>
      </c>
      <c r="M11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1.7973841339090471E-4</v>
      </c>
    </row>
    <row r="1189" spans="1:13" ht="15.6" x14ac:dyDescent="0.3">
      <c r="A1189" s="22" t="s">
        <v>1194</v>
      </c>
      <c r="B1189" s="18">
        <v>3902</v>
      </c>
      <c r="C1189" s="24">
        <v>1567</v>
      </c>
      <c r="D11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6.8643258257625834E-4</v>
      </c>
      <c r="E1189" s="18">
        <v>2335</v>
      </c>
      <c r="F11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6.229546807757911E-5</v>
      </c>
      <c r="G1189" s="23">
        <v>1693</v>
      </c>
      <c r="H1189" s="23">
        <v>387</v>
      </c>
      <c r="I1189" s="23">
        <v>255</v>
      </c>
      <c r="J1189" s="19">
        <f>SUM(Table1[[#This Row],[Estimate; Total: - Speak Spanish: - Speak English "very well"]:[Estimate; Total: - Speak Spanish: - Speak English "not well"]])</f>
        <v>2335</v>
      </c>
      <c r="K11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9.8046929573242616E-5</v>
      </c>
      <c r="L1189" s="24">
        <v>0</v>
      </c>
      <c r="M11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2.6174500436926647E-4</v>
      </c>
    </row>
    <row r="1190" spans="1:13" ht="15.6" x14ac:dyDescent="0.3">
      <c r="A1190" s="22" t="s">
        <v>1195</v>
      </c>
      <c r="B1190" s="18">
        <v>3470</v>
      </c>
      <c r="C1190" s="24">
        <v>1452</v>
      </c>
      <c r="D11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6.8080639808641675E-4</v>
      </c>
      <c r="E1190" s="18">
        <v>2001</v>
      </c>
      <c r="F11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7.990377663047576E-5</v>
      </c>
      <c r="G1190" s="23">
        <v>1621</v>
      </c>
      <c r="H1190" s="23">
        <v>209</v>
      </c>
      <c r="I1190" s="23">
        <v>127</v>
      </c>
      <c r="J1190" s="19">
        <f>SUM(Table1[[#This Row],[Estimate; Total: - Speak Spanish: - Speak English "very well"]:[Estimate; Total: - Speak Spanish: - Speak English "not well"]])</f>
        <v>1957</v>
      </c>
      <c r="K11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1.0376151939679368E-4</v>
      </c>
      <c r="L1190" s="24">
        <v>44</v>
      </c>
      <c r="M11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1.3633561370747402E-4</v>
      </c>
    </row>
    <row r="1191" spans="1:13" ht="15.6" x14ac:dyDescent="0.3">
      <c r="A1191" s="22" t="s">
        <v>1196</v>
      </c>
      <c r="B1191" s="18">
        <v>2433</v>
      </c>
      <c r="C1191" s="24">
        <v>827</v>
      </c>
      <c r="D11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3.7685838996487917E-4</v>
      </c>
      <c r="E1191" s="18">
        <v>1606</v>
      </c>
      <c r="F11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9.9321371140451739E-5</v>
      </c>
      <c r="G1191" s="23">
        <v>1217</v>
      </c>
      <c r="H1191" s="23">
        <v>123</v>
      </c>
      <c r="I1191" s="23">
        <v>254</v>
      </c>
      <c r="J1191" s="19">
        <f>SUM(Table1[[#This Row],[Estimate; Total: - Speak Spanish: - Speak English "very well"]:[Estimate; Total: - Speak Spanish: - Speak English "not well"]])</f>
        <v>1594</v>
      </c>
      <c r="K11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1.2206198953647982E-4</v>
      </c>
      <c r="L1191" s="24">
        <v>12</v>
      </c>
      <c r="M11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1.0679274057708371E-4</v>
      </c>
    </row>
    <row r="1192" spans="1:13" ht="15.6" x14ac:dyDescent="0.3">
      <c r="A1192" s="22" t="s">
        <v>1197</v>
      </c>
      <c r="B1192" s="18">
        <v>3043</v>
      </c>
      <c r="C1192" s="24">
        <v>1327</v>
      </c>
      <c r="D11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6.5114878324283067E-4</v>
      </c>
      <c r="E1192" s="18">
        <v>1716</v>
      </c>
      <c r="F11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8.6331557549145156E-5</v>
      </c>
      <c r="G1192" s="23">
        <v>1218</v>
      </c>
      <c r="H1192" s="23">
        <v>184</v>
      </c>
      <c r="I1192" s="23">
        <v>287</v>
      </c>
      <c r="J1192" s="19">
        <f>SUM(Table1[[#This Row],[Estimate; Total: - Speak Spanish: - Speak English "very well"]:[Estimate; Total: - Speak Spanish: - Speak English "not well"]])</f>
        <v>1689</v>
      </c>
      <c r="K11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1.0844510175047747E-4</v>
      </c>
      <c r="L1192" s="24">
        <v>27</v>
      </c>
      <c r="M11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1.1409894265133125E-4</v>
      </c>
    </row>
    <row r="1193" spans="1:13" ht="15.6" x14ac:dyDescent="0.3">
      <c r="A1193" s="22" t="s">
        <v>1198</v>
      </c>
      <c r="B1193" s="18">
        <v>3744</v>
      </c>
      <c r="C1193" s="24">
        <v>1449</v>
      </c>
      <c r="D11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5.9756505407028079E-4</v>
      </c>
      <c r="E1193" s="18">
        <v>2295</v>
      </c>
      <c r="F11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3.927766229717733E-5</v>
      </c>
      <c r="G1193" s="23">
        <v>1724</v>
      </c>
      <c r="H1193" s="23">
        <v>212</v>
      </c>
      <c r="I1193" s="23">
        <v>256</v>
      </c>
      <c r="J1193" s="19">
        <f>SUM(Table1[[#This Row],[Estimate; Total: - Speak Spanish: - Speak English "very well"]:[Estimate; Total: - Speak Spanish: - Speak English "not well"]])</f>
        <v>2192</v>
      </c>
      <c r="K11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5.8545771477678144E-5</v>
      </c>
      <c r="L1193" s="24">
        <v>103</v>
      </c>
      <c r="M11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1.3536267241373242E-4</v>
      </c>
    </row>
    <row r="1194" spans="1:13" ht="15.6" x14ac:dyDescent="0.3">
      <c r="A1194" s="22" t="s">
        <v>1199</v>
      </c>
      <c r="B1194" s="18">
        <v>2139</v>
      </c>
      <c r="C1194" s="24">
        <v>954</v>
      </c>
      <c r="D11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4.0772618679563253E-4</v>
      </c>
      <c r="E1194" s="18">
        <v>1185</v>
      </c>
      <c r="F11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5.0818160083988058E-6</v>
      </c>
      <c r="G1194" s="23">
        <v>884</v>
      </c>
      <c r="H1194" s="23">
        <v>98</v>
      </c>
      <c r="I1194" s="23">
        <v>162</v>
      </c>
      <c r="J1194" s="19">
        <f>SUM(Table1[[#This Row],[Estimate; Total: - Speak Spanish: - Speak English "very well"]:[Estimate; Total: - Speak Spanish: - Speak English "not well"]])</f>
        <v>1144</v>
      </c>
      <c r="K11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6.7443135764913131E-6</v>
      </c>
      <c r="L1194" s="24">
        <v>41</v>
      </c>
      <c r="M11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1.1227029048153968E-4</v>
      </c>
    </row>
    <row r="1195" spans="1:13" ht="15.6" x14ac:dyDescent="0.3">
      <c r="A1195" s="22" t="s">
        <v>1200</v>
      </c>
      <c r="B1195" s="18">
        <v>3051</v>
      </c>
      <c r="C1195" s="24">
        <v>1249</v>
      </c>
      <c r="D11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4.5574082458426377E-4</v>
      </c>
      <c r="E1195" s="18">
        <v>1802</v>
      </c>
      <c r="F11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4.9944622397724676E-5</v>
      </c>
      <c r="G1195" s="23">
        <v>1322</v>
      </c>
      <c r="H1195" s="23">
        <v>228</v>
      </c>
      <c r="I1195" s="23">
        <v>222</v>
      </c>
      <c r="J1195" s="19">
        <f>SUM(Table1[[#This Row],[Estimate; Total: - Speak Spanish: - Speak English "very well"]:[Estimate; Total: - Speak Spanish: - Speak English "not well"]])</f>
        <v>1772</v>
      </c>
      <c r="K11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2.6976581456863676E-5</v>
      </c>
      <c r="L1195" s="24">
        <v>30</v>
      </c>
      <c r="M11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2.5812002352245441E-4</v>
      </c>
    </row>
    <row r="1196" spans="1:13" ht="15.6" x14ac:dyDescent="0.3">
      <c r="A1196" s="22" t="s">
        <v>1201</v>
      </c>
      <c r="B1196" s="18">
        <v>1951</v>
      </c>
      <c r="C1196" s="24">
        <v>822</v>
      </c>
      <c r="D11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3.2168942578502676E-4</v>
      </c>
      <c r="E1196" s="18">
        <v>1123</v>
      </c>
      <c r="F11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1.9850638367768011E-5</v>
      </c>
      <c r="G1196" s="23">
        <v>937</v>
      </c>
      <c r="H1196" s="23">
        <v>104</v>
      </c>
      <c r="I1196" s="23">
        <v>65</v>
      </c>
      <c r="J1196" s="19">
        <f>SUM(Table1[[#This Row],[Estimate; Total: - Speak Spanish: - Speak English "very well"]:[Estimate; Total: - Speak Spanish: - Speak English "not well"]])</f>
        <v>1106</v>
      </c>
      <c r="K11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5.2757225722187533E-6</v>
      </c>
      <c r="L1196" s="24">
        <v>17</v>
      </c>
      <c r="M11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1.519532826424819E-4</v>
      </c>
    </row>
    <row r="1197" spans="1:13" ht="15.6" x14ac:dyDescent="0.3">
      <c r="A1197" s="22" t="s">
        <v>1202</v>
      </c>
      <c r="B1197" s="18">
        <v>2895</v>
      </c>
      <c r="C1197" s="24">
        <v>1770</v>
      </c>
      <c r="D11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7.417106704178764E-4</v>
      </c>
      <c r="E1197" s="18">
        <v>1125</v>
      </c>
      <c r="F11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1.7317810492632087E-4</v>
      </c>
      <c r="G1197" s="23">
        <v>860</v>
      </c>
      <c r="H1197" s="23">
        <v>121</v>
      </c>
      <c r="I1197" s="23">
        <v>128</v>
      </c>
      <c r="J1197" s="19">
        <f>SUM(Table1[[#This Row],[Estimate; Total: - Speak Spanish: - Speak English "very well"]:[Estimate; Total: - Speak Spanish: - Speak English "not well"]])</f>
        <v>1109</v>
      </c>
      <c r="K11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1.5841848041259869E-4</v>
      </c>
      <c r="L1197" s="24">
        <v>16</v>
      </c>
      <c r="M11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3.0695489335620652E-4</v>
      </c>
    </row>
    <row r="1198" spans="1:13" ht="15.6" x14ac:dyDescent="0.3">
      <c r="A1198" s="22" t="s">
        <v>1203</v>
      </c>
      <c r="B1198" s="18">
        <v>3168</v>
      </c>
      <c r="C1198" s="24">
        <v>1195</v>
      </c>
      <c r="D11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5.4713150181431652E-4</v>
      </c>
      <c r="E1198" s="18">
        <v>1973</v>
      </c>
      <c r="F11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9.7851555547261008E-5</v>
      </c>
      <c r="G1198" s="23">
        <v>1294</v>
      </c>
      <c r="H1198" s="23">
        <v>334</v>
      </c>
      <c r="I1198" s="23">
        <v>166</v>
      </c>
      <c r="J1198" s="19">
        <f>SUM(Table1[[#This Row],[Estimate; Total: - Speak Spanish: - Speak English "very well"]:[Estimate; Total: - Speak Spanish: - Speak English "not well"]])</f>
        <v>1794</v>
      </c>
      <c r="K11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1.0047891201631244E-4</v>
      </c>
      <c r="L1198" s="24">
        <v>179</v>
      </c>
      <c r="M11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7.4037988327891311E-5</v>
      </c>
    </row>
    <row r="1199" spans="1:13" ht="15.6" x14ac:dyDescent="0.3">
      <c r="A1199" s="22" t="s">
        <v>1204</v>
      </c>
      <c r="B1199" s="18">
        <v>2195</v>
      </c>
      <c r="C1199" s="24">
        <v>776</v>
      </c>
      <c r="D11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2.6251776163754013E-4</v>
      </c>
      <c r="E1199" s="18">
        <v>1419</v>
      </c>
      <c r="F11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1.0110609382457062E-5</v>
      </c>
      <c r="G1199" s="23">
        <v>1104</v>
      </c>
      <c r="H1199" s="23">
        <v>140</v>
      </c>
      <c r="I1199" s="23">
        <v>106</v>
      </c>
      <c r="J1199" s="19">
        <f>SUM(Table1[[#This Row],[Estimate; Total: - Speak Spanish: - Speak English "very well"]:[Estimate; Total: - Speak Spanish: - Speak English "not well"]])</f>
        <v>1350</v>
      </c>
      <c r="K11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9.8390043352299139E-7</v>
      </c>
      <c r="L1199" s="24">
        <v>69</v>
      </c>
      <c r="M11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1.1066790276114609E-4</v>
      </c>
    </row>
    <row r="1200" spans="1:13" ht="15.6" x14ac:dyDescent="0.3">
      <c r="A1200" s="22" t="s">
        <v>1205</v>
      </c>
      <c r="B1200" s="18">
        <v>1155</v>
      </c>
      <c r="C1200" s="24">
        <v>399</v>
      </c>
      <c r="D12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1.091460490795364E-4</v>
      </c>
      <c r="E1200" s="18">
        <v>756</v>
      </c>
      <c r="F12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2.7371082983531484E-5</v>
      </c>
      <c r="G1200" s="23">
        <v>637</v>
      </c>
      <c r="H1200" s="23">
        <v>94</v>
      </c>
      <c r="I1200" s="23">
        <v>23</v>
      </c>
      <c r="J1200" s="19">
        <f>SUM(Table1[[#This Row],[Estimate; Total: - Speak Spanish: - Speak English "very well"]:[Estimate; Total: - Speak Spanish: - Speak English "not well"]])</f>
        <v>754</v>
      </c>
      <c r="K12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1.6104050425571481E-5</v>
      </c>
      <c r="L1200" s="24">
        <v>2</v>
      </c>
      <c r="M12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1.2949207050171155E-4</v>
      </c>
    </row>
    <row r="1201" spans="1:13" ht="15.6" x14ac:dyDescent="0.3">
      <c r="A1201" s="22" t="s">
        <v>1206</v>
      </c>
      <c r="B1201" s="18">
        <v>1086</v>
      </c>
      <c r="C1201" s="24">
        <v>305</v>
      </c>
      <c r="D12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1.0364041116241486E-4</v>
      </c>
      <c r="E1201" s="18">
        <v>781</v>
      </c>
      <c r="F12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2.747121656951347E-5</v>
      </c>
      <c r="G1201" s="23">
        <v>586</v>
      </c>
      <c r="H1201" s="23">
        <v>67</v>
      </c>
      <c r="I1201" s="23">
        <v>91</v>
      </c>
      <c r="J1201" s="19">
        <f>SUM(Table1[[#This Row],[Estimate; Total: - Speak Spanish: - Speak English "very well"]:[Estimate; Total: - Speak Spanish: - Speak English "not well"]])</f>
        <v>744</v>
      </c>
      <c r="K12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3.3728000240708494E-5</v>
      </c>
      <c r="L1201" s="24">
        <v>37</v>
      </c>
      <c r="M12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2.9238384996220112E-5</v>
      </c>
    </row>
    <row r="1202" spans="1:13" ht="15.6" x14ac:dyDescent="0.3">
      <c r="A1202" s="22" t="s">
        <v>1207</v>
      </c>
      <c r="B1202" s="18">
        <v>1257</v>
      </c>
      <c r="C1202" s="24">
        <v>561</v>
      </c>
      <c r="D12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1.9895112356332391E-4</v>
      </c>
      <c r="E1202" s="18">
        <v>696</v>
      </c>
      <c r="F12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4.3917271236225693E-5</v>
      </c>
      <c r="G1202" s="23">
        <v>545</v>
      </c>
      <c r="H1202" s="23">
        <v>85</v>
      </c>
      <c r="I1202" s="23">
        <v>34</v>
      </c>
      <c r="J1202" s="19">
        <f>SUM(Table1[[#This Row],[Estimate; Total: - Speak Spanish: - Speak English "very well"]:[Estimate; Total: - Speak Spanish: - Speak English "not well"]])</f>
        <v>664</v>
      </c>
      <c r="K12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3.8191500223454158E-5</v>
      </c>
      <c r="L1202" s="24">
        <v>32</v>
      </c>
      <c r="M12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9.5813934099252672E-5</v>
      </c>
    </row>
    <row r="1203" spans="1:13" ht="15.6" x14ac:dyDescent="0.3">
      <c r="A1203" s="22" t="s">
        <v>1208</v>
      </c>
      <c r="B1203" s="18">
        <v>3653</v>
      </c>
      <c r="C1203" s="24">
        <v>1935</v>
      </c>
      <c r="D12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9.5739660876598273E-4</v>
      </c>
      <c r="E1203" s="18">
        <v>1718</v>
      </c>
      <c r="F12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2.4961609699323764E-5</v>
      </c>
      <c r="G1203" s="23">
        <v>1512</v>
      </c>
      <c r="H1203" s="23">
        <v>138</v>
      </c>
      <c r="I1203" s="23">
        <v>45</v>
      </c>
      <c r="J1203" s="19">
        <f>SUM(Table1[[#This Row],[Estimate; Total: - Speak Spanish: - Speak English "very well"]:[Estimate; Total: - Speak Spanish: - Speak English "not well"]])</f>
        <v>1695</v>
      </c>
      <c r="K12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4.7722122062866476E-5</v>
      </c>
      <c r="L1203" s="24">
        <v>23</v>
      </c>
      <c r="M12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1.8133281494424612E-4</v>
      </c>
    </row>
    <row r="1204" spans="1:13" ht="15.6" x14ac:dyDescent="0.3">
      <c r="A1204" s="22" t="s">
        <v>1209</v>
      </c>
      <c r="B1204" s="18">
        <v>2928</v>
      </c>
      <c r="C1204" s="24">
        <v>1287</v>
      </c>
      <c r="D12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5.6632510323339482E-4</v>
      </c>
      <c r="E1204" s="18">
        <v>1604</v>
      </c>
      <c r="F12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1.0168676634639989E-5</v>
      </c>
      <c r="G1204" s="23">
        <v>1234</v>
      </c>
      <c r="H1204" s="23">
        <v>147</v>
      </c>
      <c r="I1204" s="23">
        <v>204</v>
      </c>
      <c r="J1204" s="19">
        <f>SUM(Table1[[#This Row],[Estimate; Total: - Speak Spanish: - Speak English "very well"]:[Estimate; Total: - Speak Spanish: - Speak English "not well"]])</f>
        <v>1585</v>
      </c>
      <c r="K12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3.1800067424420119E-5</v>
      </c>
      <c r="L1204" s="24">
        <v>19</v>
      </c>
      <c r="M12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1.8589173035188028E-4</v>
      </c>
    </row>
    <row r="1205" spans="1:13" ht="15.6" x14ac:dyDescent="0.3">
      <c r="A1205" s="22" t="s">
        <v>1210</v>
      </c>
      <c r="B1205" s="18">
        <v>3579</v>
      </c>
      <c r="C1205" s="24">
        <v>1248</v>
      </c>
      <c r="D12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6.100250737620911E-4</v>
      </c>
      <c r="E1205" s="18">
        <v>2308</v>
      </c>
      <c r="F12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1.7516505141741375E-4</v>
      </c>
      <c r="G1205" s="23">
        <v>1314</v>
      </c>
      <c r="H1205" s="23">
        <v>310</v>
      </c>
      <c r="I1205" s="23">
        <v>352</v>
      </c>
      <c r="J1205" s="19">
        <f>SUM(Table1[[#This Row],[Estimate; Total: - Speak Spanish: - Speak English "very well"]:[Estimate; Total: - Speak Spanish: - Speak English "not well"]])</f>
        <v>1976</v>
      </c>
      <c r="K12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1.5934640090909611E-4</v>
      </c>
      <c r="L1205" s="24">
        <v>332</v>
      </c>
      <c r="M12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3.1854053229974104E-4</v>
      </c>
    </row>
    <row r="1206" spans="1:13" ht="15.6" x14ac:dyDescent="0.3">
      <c r="A1206" s="22" t="s">
        <v>1211</v>
      </c>
      <c r="B1206" s="18">
        <v>1873</v>
      </c>
      <c r="C1206" s="24">
        <v>645</v>
      </c>
      <c r="D12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2.906202348307395E-4</v>
      </c>
      <c r="E1206" s="18">
        <v>1228</v>
      </c>
      <c r="F12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7.0752689650132754E-5</v>
      </c>
      <c r="G1206" s="23">
        <v>987</v>
      </c>
      <c r="H1206" s="23">
        <v>67</v>
      </c>
      <c r="I1206" s="23">
        <v>119</v>
      </c>
      <c r="J1206" s="19">
        <f>SUM(Table1[[#This Row],[Estimate; Total: - Speak Spanish: - Speak English "very well"]:[Estimate; Total: - Speak Spanish: - Speak English "not well"]])</f>
        <v>1173</v>
      </c>
      <c r="K12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8.1079986587964361E-5</v>
      </c>
      <c r="L1206" s="24">
        <v>55</v>
      </c>
      <c r="M12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2.2850817418794381E-5</v>
      </c>
    </row>
    <row r="1207" spans="1:13" ht="15.6" x14ac:dyDescent="0.3">
      <c r="A1207" s="22" t="s">
        <v>1212</v>
      </c>
      <c r="B1207" s="18">
        <v>3252</v>
      </c>
      <c r="C1207" s="24">
        <v>1477</v>
      </c>
      <c r="D12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6.9233756884242554E-4</v>
      </c>
      <c r="E1207" s="18">
        <v>1775</v>
      </c>
      <c r="F12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4.4944440524201558E-5</v>
      </c>
      <c r="G1207" s="23">
        <v>1298</v>
      </c>
      <c r="H1207" s="23">
        <v>217</v>
      </c>
      <c r="I1207" s="23">
        <v>107</v>
      </c>
      <c r="J1207" s="19">
        <f>SUM(Table1[[#This Row],[Estimate; Total: - Speak Spanish: - Speak English "very well"]:[Estimate; Total: - Speak Spanish: - Speak English "not well"]])</f>
        <v>1622</v>
      </c>
      <c r="K12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4.8546444062359508E-5</v>
      </c>
      <c r="L1207" s="24">
        <v>153</v>
      </c>
      <c r="M12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1.2296966003432782E-5</v>
      </c>
    </row>
    <row r="1208" spans="1:13" ht="15.6" x14ac:dyDescent="0.3">
      <c r="A1208" s="22" t="s">
        <v>1213</v>
      </c>
      <c r="B1208" s="18">
        <v>2529</v>
      </c>
      <c r="C1208" s="24">
        <v>1243</v>
      </c>
      <c r="D12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6.1265063949694429E-4</v>
      </c>
      <c r="E1208" s="18">
        <v>1286</v>
      </c>
      <c r="F12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3.8987651203407155E-5</v>
      </c>
      <c r="G1208" s="23">
        <v>1058</v>
      </c>
      <c r="H1208" s="23">
        <v>125</v>
      </c>
      <c r="I1208" s="23">
        <v>77</v>
      </c>
      <c r="J1208" s="19">
        <f>SUM(Table1[[#This Row],[Estimate; Total: - Speak Spanish: - Speak English "very well"]:[Estimate; Total: - Speak Spanish: - Speak English "not well"]])</f>
        <v>1260</v>
      </c>
      <c r="K12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5.4671500968254299E-5</v>
      </c>
      <c r="L1208" s="24">
        <v>26</v>
      </c>
      <c r="M12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1.031660363655013E-4</v>
      </c>
    </row>
    <row r="1209" spans="1:13" ht="15.6" x14ac:dyDescent="0.3">
      <c r="A1209" s="22" t="s">
        <v>1214</v>
      </c>
      <c r="B1209" s="18">
        <v>3760</v>
      </c>
      <c r="C1209" s="24">
        <v>796</v>
      </c>
      <c r="D12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4.3798545273478011E-4</v>
      </c>
      <c r="E1209" s="18">
        <v>2964</v>
      </c>
      <c r="F12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3.6766319757346454E-4</v>
      </c>
      <c r="G1209" s="23">
        <v>1750</v>
      </c>
      <c r="H1209" s="23">
        <v>396</v>
      </c>
      <c r="I1209" s="23">
        <v>584</v>
      </c>
      <c r="J1209" s="19">
        <f>SUM(Table1[[#This Row],[Estimate; Total: - Speak Spanish: - Speak English "very well"]:[Estimate; Total: - Speak Spanish: - Speak English "not well"]])</f>
        <v>2730</v>
      </c>
      <c r="K12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3.7698911591633376E-4</v>
      </c>
      <c r="L1209" s="24">
        <v>234</v>
      </c>
      <c r="M12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2.8313588430011518E-4</v>
      </c>
    </row>
    <row r="1210" spans="1:13" ht="15.6" x14ac:dyDescent="0.3">
      <c r="A1210" s="22" t="s">
        <v>1215</v>
      </c>
      <c r="B1210" s="18">
        <v>2851</v>
      </c>
      <c r="C1210" s="24">
        <v>891</v>
      </c>
      <c r="D12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4.7414933720113213E-4</v>
      </c>
      <c r="E1210" s="18">
        <v>1960</v>
      </c>
      <c r="F12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2.0701297326537619E-4</v>
      </c>
      <c r="G1210" s="23">
        <v>1399</v>
      </c>
      <c r="H1210" s="23">
        <v>116</v>
      </c>
      <c r="I1210" s="23">
        <v>270</v>
      </c>
      <c r="J1210" s="19">
        <f>SUM(Table1[[#This Row],[Estimate; Total: - Speak Spanish: - Speak English "very well"]:[Estimate; Total: - Speak Spanish: - Speak English "not well"]])</f>
        <v>1785</v>
      </c>
      <c r="K12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2.1005763112043465E-4</v>
      </c>
      <c r="L1210" s="24">
        <v>175</v>
      </c>
      <c r="M12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1.7941711204689701E-4</v>
      </c>
    </row>
    <row r="1211" spans="1:13" ht="15.6" x14ac:dyDescent="0.3">
      <c r="A1211" s="22" t="s">
        <v>1216</v>
      </c>
      <c r="B1211" s="18">
        <v>4832</v>
      </c>
      <c r="C1211" s="24">
        <v>838</v>
      </c>
      <c r="D12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4.6288554531049452E-4</v>
      </c>
      <c r="E1211" s="18">
        <v>3985</v>
      </c>
      <c r="F12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5.0883911397251271E-4</v>
      </c>
      <c r="G1211" s="23">
        <v>2796</v>
      </c>
      <c r="H1211" s="23">
        <v>436</v>
      </c>
      <c r="I1211" s="23">
        <v>566</v>
      </c>
      <c r="J1211" s="19">
        <f>SUM(Table1[[#This Row],[Estimate; Total: - Speak Spanish: - Speak English "very well"]:[Estimate; Total: - Speak Spanish: - Speak English "not well"]])</f>
        <v>3798</v>
      </c>
      <c r="K12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5.4103974883888098E-4</v>
      </c>
      <c r="L1211" s="24">
        <v>187</v>
      </c>
      <c r="M12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2.1698226396787781E-4</v>
      </c>
    </row>
    <row r="1212" spans="1:13" ht="15.6" x14ac:dyDescent="0.3">
      <c r="A1212" s="22" t="s">
        <v>1217</v>
      </c>
      <c r="B1212" s="18">
        <v>2981</v>
      </c>
      <c r="C1212" s="24">
        <v>476</v>
      </c>
      <c r="D12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2.7980364646904265E-4</v>
      </c>
      <c r="E1212" s="18">
        <v>2502</v>
      </c>
      <c r="F12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3.3899629157977616E-4</v>
      </c>
      <c r="G1212" s="23">
        <v>1552</v>
      </c>
      <c r="H1212" s="23">
        <v>278</v>
      </c>
      <c r="I1212" s="23">
        <v>363</v>
      </c>
      <c r="J1212" s="19">
        <f>SUM(Table1[[#This Row],[Estimate; Total: - Speak Spanish: - Speak English "very well"]:[Estimate; Total: - Speak Spanish: - Speak English "not well"]])</f>
        <v>2193</v>
      </c>
      <c r="K12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3.2969198711464335E-4</v>
      </c>
      <c r="L1212" s="24">
        <v>309</v>
      </c>
      <c r="M12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4.2332770317917714E-4</v>
      </c>
    </row>
    <row r="1213" spans="1:13" ht="15.6" x14ac:dyDescent="0.3">
      <c r="A1213" s="22" t="s">
        <v>1218</v>
      </c>
      <c r="B1213" s="18">
        <v>3670</v>
      </c>
      <c r="C1213" s="24">
        <v>725</v>
      </c>
      <c r="D12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4.0452798155409501E-4</v>
      </c>
      <c r="E1213" s="18">
        <v>2945</v>
      </c>
      <c r="F12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3.7453045504150305E-4</v>
      </c>
      <c r="G1213" s="23">
        <v>1849</v>
      </c>
      <c r="H1213" s="23">
        <v>338</v>
      </c>
      <c r="I1213" s="23">
        <v>427</v>
      </c>
      <c r="J1213" s="19">
        <f>SUM(Table1[[#This Row],[Estimate; Total: - Speak Spanish: - Speak English "very well"]:[Estimate; Total: - Speak Spanish: - Speak English "not well"]])</f>
        <v>2614</v>
      </c>
      <c r="K12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3.6861907344396927E-4</v>
      </c>
      <c r="L1213" s="24">
        <v>331</v>
      </c>
      <c r="M12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4.2810943630666845E-4</v>
      </c>
    </row>
    <row r="1214" spans="1:13" ht="15.6" x14ac:dyDescent="0.3">
      <c r="A1214" s="22" t="s">
        <v>1219</v>
      </c>
      <c r="B1214" s="18">
        <v>4462</v>
      </c>
      <c r="C1214" s="24">
        <v>557</v>
      </c>
      <c r="D12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3.2085321504995605E-4</v>
      </c>
      <c r="E1214" s="18">
        <v>3905</v>
      </c>
      <c r="F12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5.2573532387438862E-4</v>
      </c>
      <c r="G1214" s="23">
        <v>2348</v>
      </c>
      <c r="H1214" s="23">
        <v>452</v>
      </c>
      <c r="I1214" s="23">
        <v>582</v>
      </c>
      <c r="J1214" s="19">
        <f>SUM(Table1[[#This Row],[Estimate; Total: - Speak Spanish: - Speak English "very well"]:[Estimate; Total: - Speak Spanish: - Speak English "not well"]])</f>
        <v>3382</v>
      </c>
      <c r="K12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5.0493801153547388E-4</v>
      </c>
      <c r="L1214" s="24">
        <v>523</v>
      </c>
      <c r="M12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7.1423589515156574E-4</v>
      </c>
    </row>
    <row r="1215" spans="1:13" ht="15.6" x14ac:dyDescent="0.3">
      <c r="A1215" s="22" t="s">
        <v>1220</v>
      </c>
      <c r="B1215" s="18">
        <v>5915</v>
      </c>
      <c r="C1215" s="24">
        <v>1117</v>
      </c>
      <c r="D12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5.9574489168450634E-4</v>
      </c>
      <c r="E1215" s="18">
        <v>4798</v>
      </c>
      <c r="F12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5.8570244320062974E-4</v>
      </c>
      <c r="G1215" s="23">
        <v>2821</v>
      </c>
      <c r="H1215" s="23">
        <v>421</v>
      </c>
      <c r="I1215" s="23">
        <v>863</v>
      </c>
      <c r="J1215" s="19">
        <f>SUM(Table1[[#This Row],[Estimate; Total: - Speak Spanish: - Speak English "very well"]:[Estimate; Total: - Speak Spanish: - Speak English "not well"]])</f>
        <v>4105</v>
      </c>
      <c r="K12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5.5238325777623356E-4</v>
      </c>
      <c r="L1215" s="24">
        <v>693</v>
      </c>
      <c r="M12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8.8769749836152133E-4</v>
      </c>
    </row>
    <row r="1216" spans="1:13" ht="15.6" x14ac:dyDescent="0.3">
      <c r="A1216" s="22" t="s">
        <v>1221</v>
      </c>
      <c r="B1216" s="18">
        <v>3806</v>
      </c>
      <c r="C1216" s="24">
        <v>1099</v>
      </c>
      <c r="D12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5.8228460802601438E-4</v>
      </c>
      <c r="E1216" s="18">
        <v>2707</v>
      </c>
      <c r="F12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2.9295451353527062E-4</v>
      </c>
      <c r="G1216" s="23">
        <v>1697</v>
      </c>
      <c r="H1216" s="23">
        <v>172</v>
      </c>
      <c r="I1216" s="23">
        <v>302</v>
      </c>
      <c r="J1216" s="19">
        <f>SUM(Table1[[#This Row],[Estimate; Total: - Speak Spanish: - Speak English "very well"]:[Estimate; Total: - Speak Spanish: - Speak English "not well"]])</f>
        <v>2171</v>
      </c>
      <c r="K12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2.5181135707941465E-4</v>
      </c>
      <c r="L1216" s="24">
        <v>536</v>
      </c>
      <c r="M12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6.658636841862987E-4</v>
      </c>
    </row>
    <row r="1217" spans="1:13" ht="15.6" x14ac:dyDescent="0.3">
      <c r="A1217" s="22" t="s">
        <v>1222</v>
      </c>
      <c r="B1217" s="18">
        <v>2945</v>
      </c>
      <c r="C1217" s="24">
        <v>531</v>
      </c>
      <c r="D12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2.6710489176177575E-4</v>
      </c>
      <c r="E1217" s="18">
        <v>2408</v>
      </c>
      <c r="F12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2.7997264810977724E-4</v>
      </c>
      <c r="G1217" s="23">
        <v>1591</v>
      </c>
      <c r="H1217" s="23">
        <v>258</v>
      </c>
      <c r="I1217" s="23">
        <v>251</v>
      </c>
      <c r="J1217" s="19">
        <f>SUM(Table1[[#This Row],[Estimate; Total: - Speak Spanish: - Speak English "very well"]:[Estimate; Total: - Speak Spanish: - Speak English "not well"]])</f>
        <v>2100</v>
      </c>
      <c r="K12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2.6938318499511557E-4</v>
      </c>
      <c r="L1217" s="24">
        <v>308</v>
      </c>
      <c r="M12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3.7595235039550415E-4</v>
      </c>
    </row>
    <row r="1218" spans="1:13" ht="15.6" x14ac:dyDescent="0.3">
      <c r="A1218" s="22" t="s">
        <v>1223</v>
      </c>
      <c r="B1218" s="18">
        <v>1150</v>
      </c>
      <c r="C1218" s="24">
        <v>601</v>
      </c>
      <c r="D12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3.336065315881058E-4</v>
      </c>
      <c r="E1218" s="18">
        <v>537</v>
      </c>
      <c r="F12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4.4469214338980982E-5</v>
      </c>
      <c r="G1218" s="23">
        <v>372</v>
      </c>
      <c r="H1218" s="23">
        <v>79</v>
      </c>
      <c r="I1218" s="23">
        <v>80</v>
      </c>
      <c r="J1218" s="19">
        <f>SUM(Table1[[#This Row],[Estimate; Total: - Speak Spanish: - Speak English "very well"]:[Estimate; Total: - Speak Spanish: - Speak English "not well"]])</f>
        <v>531</v>
      </c>
      <c r="K12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5.1766766038987945E-5</v>
      </c>
      <c r="L1218" s="24">
        <v>6</v>
      </c>
      <c r="M12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2.167359497980348E-5</v>
      </c>
    </row>
    <row r="1219" spans="1:13" ht="15.6" x14ac:dyDescent="0.3">
      <c r="A1219" s="22" t="s">
        <v>1224</v>
      </c>
      <c r="B1219" s="18">
        <v>3379</v>
      </c>
      <c r="C1219" s="24">
        <v>471</v>
      </c>
      <c r="D12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2.3259748418854966E-4</v>
      </c>
      <c r="E1219" s="18">
        <v>2897</v>
      </c>
      <c r="F12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3.4963185262544712E-4</v>
      </c>
      <c r="G1219" s="23">
        <v>1738</v>
      </c>
      <c r="H1219" s="23">
        <v>387</v>
      </c>
      <c r="I1219" s="23">
        <v>406</v>
      </c>
      <c r="J1219" s="19">
        <f>SUM(Table1[[#This Row],[Estimate; Total: - Speak Spanish: - Speak English "very well"]:[Estimate; Total: - Speak Spanish: - Speak English "not well"]])</f>
        <v>2531</v>
      </c>
      <c r="K12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3.3759251049695846E-4</v>
      </c>
      <c r="L1219" s="24">
        <v>366</v>
      </c>
      <c r="M12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4.5875282133711452E-4</v>
      </c>
    </row>
    <row r="1220" spans="1:13" ht="15.6" x14ac:dyDescent="0.3">
      <c r="A1220" s="22" t="s">
        <v>1225</v>
      </c>
      <c r="B1220" s="18">
        <v>3213</v>
      </c>
      <c r="C1220" s="24">
        <v>611</v>
      </c>
      <c r="D12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3.2347497314782439E-4</v>
      </c>
      <c r="E1220" s="18">
        <v>2564</v>
      </c>
      <c r="F12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3.0958440662657048E-4</v>
      </c>
      <c r="G1220" s="23">
        <v>1545</v>
      </c>
      <c r="H1220" s="23">
        <v>299</v>
      </c>
      <c r="I1220" s="23">
        <v>411</v>
      </c>
      <c r="J1220" s="19">
        <f>SUM(Table1[[#This Row],[Estimate; Total: - Speak Spanish: - Speak English "very well"]:[Estimate; Total: - Speak Spanish: - Speak English "not well"]])</f>
        <v>2255</v>
      </c>
      <c r="K12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3.0122939150307841E-4</v>
      </c>
      <c r="L1220" s="24">
        <v>309</v>
      </c>
      <c r="M12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3.8531174572417083E-4</v>
      </c>
    </row>
    <row r="1221" spans="1:13" ht="15.6" x14ac:dyDescent="0.3">
      <c r="A1221" s="22" t="s">
        <v>1226</v>
      </c>
      <c r="B1221" s="18">
        <v>3493</v>
      </c>
      <c r="C1221" s="24">
        <v>493</v>
      </c>
      <c r="D12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2.8829214131817331E-4</v>
      </c>
      <c r="E1221" s="18">
        <v>3000</v>
      </c>
      <c r="F12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4.0630837027825475E-4</v>
      </c>
      <c r="G1221" s="23">
        <v>1669</v>
      </c>
      <c r="H1221" s="23">
        <v>292</v>
      </c>
      <c r="I1221" s="23">
        <v>586</v>
      </c>
      <c r="J1221" s="19">
        <f>SUM(Table1[[#This Row],[Estimate; Total: - Speak Spanish: - Speak English "very well"]:[Estimate; Total: - Speak Spanish: - Speak English "not well"]])</f>
        <v>2547</v>
      </c>
      <c r="K12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3.8244054946927569E-4</v>
      </c>
      <c r="L1221" s="24">
        <v>453</v>
      </c>
      <c r="M12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6.226391049576279E-4</v>
      </c>
    </row>
    <row r="1222" spans="1:13" ht="15.6" x14ac:dyDescent="0.3">
      <c r="A1222" s="22" t="s">
        <v>1227</v>
      </c>
      <c r="B1222" s="18">
        <v>3091</v>
      </c>
      <c r="C1222" s="24">
        <v>766</v>
      </c>
      <c r="D12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4.4243680573835645E-4</v>
      </c>
      <c r="E1222" s="18">
        <v>2322</v>
      </c>
      <c r="F12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3.0117349738203341E-4</v>
      </c>
      <c r="G1222" s="23">
        <v>1392</v>
      </c>
      <c r="H1222" s="23">
        <v>363</v>
      </c>
      <c r="I1222" s="23">
        <v>286</v>
      </c>
      <c r="J1222" s="19">
        <f>SUM(Table1[[#This Row],[Estimate; Total: - Speak Spanish: - Speak English "very well"]:[Estimate; Total: - Speak Spanish: - Speak English "not well"]])</f>
        <v>2041</v>
      </c>
      <c r="K12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2.9342761308014288E-4</v>
      </c>
      <c r="L1222" s="24">
        <v>281</v>
      </c>
      <c r="M12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3.7137985828864E-4</v>
      </c>
    </row>
    <row r="1223" spans="1:13" ht="15.6" x14ac:dyDescent="0.3">
      <c r="A1223" s="22" t="s">
        <v>1228</v>
      </c>
      <c r="B1223" s="18">
        <v>3922</v>
      </c>
      <c r="C1223" s="24">
        <v>357</v>
      </c>
      <c r="D12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2.0754095365519378E-4</v>
      </c>
      <c r="E1223" s="18">
        <v>3565</v>
      </c>
      <c r="F12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4.8625763779937834E-4</v>
      </c>
      <c r="G1223" s="23">
        <v>2001</v>
      </c>
      <c r="H1223" s="23">
        <v>351</v>
      </c>
      <c r="I1223" s="23">
        <v>669</v>
      </c>
      <c r="J1223" s="19">
        <f>SUM(Table1[[#This Row],[Estimate; Total: - Speak Spanish: - Speak English "very well"]:[Estimate; Total: - Speak Spanish: - Speak English "not well"]])</f>
        <v>3021</v>
      </c>
      <c r="K12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4.5701872909159049E-4</v>
      </c>
      <c r="L1223" s="24">
        <v>544</v>
      </c>
      <c r="M12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7.512702944889784E-4</v>
      </c>
    </row>
    <row r="1224" spans="1:13" ht="15.6" x14ac:dyDescent="0.3">
      <c r="A1224" s="22" t="s">
        <v>1229</v>
      </c>
      <c r="B1224" s="18">
        <v>4888</v>
      </c>
      <c r="C1224" s="24">
        <v>1388</v>
      </c>
      <c r="D12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7.6280692587445034E-4</v>
      </c>
      <c r="E1224" s="18">
        <v>3500</v>
      </c>
      <c r="F12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4.0865439704333028E-4</v>
      </c>
      <c r="G1224" s="23">
        <v>2291</v>
      </c>
      <c r="H1224" s="23">
        <v>439</v>
      </c>
      <c r="I1224" s="23">
        <v>435</v>
      </c>
      <c r="J1224" s="19">
        <f>SUM(Table1[[#This Row],[Estimate; Total: - Speak Spanish: - Speak English "very well"]:[Estimate; Total: - Speak Spanish: - Speak English "not well"]])</f>
        <v>3165</v>
      </c>
      <c r="K12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4.106243402399392E-4</v>
      </c>
      <c r="L1224" s="24">
        <v>335</v>
      </c>
      <c r="M12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3.9079942559831592E-4</v>
      </c>
    </row>
    <row r="1225" spans="1:13" ht="15.6" x14ac:dyDescent="0.3">
      <c r="A1225" s="22" t="s">
        <v>1230</v>
      </c>
      <c r="B1225" s="18">
        <v>3759</v>
      </c>
      <c r="C1225" s="24">
        <v>904</v>
      </c>
      <c r="D12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4.2678963597700046E-4</v>
      </c>
      <c r="E1225" s="18">
        <v>2855</v>
      </c>
      <c r="F12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2.7599103894903731E-4</v>
      </c>
      <c r="G1225" s="23">
        <v>1807</v>
      </c>
      <c r="H1225" s="23">
        <v>376</v>
      </c>
      <c r="I1225" s="23">
        <v>324</v>
      </c>
      <c r="J1225" s="19">
        <f>SUM(Table1[[#This Row],[Estimate; Total: - Speak Spanish: - Speak English "very well"]:[Estimate; Total: - Speak Spanish: - Speak English "not well"]])</f>
        <v>2507</v>
      </c>
      <c r="K12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2.6608218651140404E-4</v>
      </c>
      <c r="L1225" s="24">
        <v>348</v>
      </c>
      <c r="M12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3.658018911763298E-4</v>
      </c>
    </row>
    <row r="1226" spans="1:13" ht="15.6" x14ac:dyDescent="0.3">
      <c r="A1226" s="22" t="s">
        <v>1231</v>
      </c>
      <c r="B1226" s="18">
        <v>3008</v>
      </c>
      <c r="C1226" s="24">
        <v>788</v>
      </c>
      <c r="D12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4.1387988148120934E-4</v>
      </c>
      <c r="E1226" s="18">
        <v>2220</v>
      </c>
      <c r="F12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2.4514948424695542E-4</v>
      </c>
      <c r="G1226" s="23">
        <v>1485</v>
      </c>
      <c r="H1226" s="23">
        <v>252</v>
      </c>
      <c r="I1226" s="23">
        <v>327</v>
      </c>
      <c r="J1226" s="19">
        <f>SUM(Table1[[#This Row],[Estimate; Total: - Speak Spanish: - Speak English "very well"]:[Estimate; Total: - Speak Spanish: - Speak English "not well"]])</f>
        <v>2064</v>
      </c>
      <c r="K12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2.5510267603511027E-4</v>
      </c>
      <c r="L1226" s="24">
        <v>156</v>
      </c>
      <c r="M12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1.5493675350924908E-4</v>
      </c>
    </row>
    <row r="1227" spans="1:13" ht="15.6" x14ac:dyDescent="0.3">
      <c r="A1227" s="22" t="s">
        <v>1232</v>
      </c>
      <c r="B1227" s="18">
        <v>3989</v>
      </c>
      <c r="C1227" s="24">
        <v>1246</v>
      </c>
      <c r="D12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6.4888576584911967E-4</v>
      </c>
      <c r="E1227" s="18">
        <v>2722</v>
      </c>
      <c r="F12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2.7268892574556852E-4</v>
      </c>
      <c r="G1227" s="23">
        <v>1801</v>
      </c>
      <c r="H1227" s="23">
        <v>332</v>
      </c>
      <c r="I1227" s="23">
        <v>365</v>
      </c>
      <c r="J1227" s="19">
        <f>SUM(Table1[[#This Row],[Estimate; Total: - Speak Spanish: - Speak English "very well"]:[Estimate; Total: - Speak Spanish: - Speak English "not well"]])</f>
        <v>2498</v>
      </c>
      <c r="K12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2.7985041824581434E-4</v>
      </c>
      <c r="L1227" s="24">
        <v>224</v>
      </c>
      <c r="M12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2.0777931600875563E-4</v>
      </c>
    </row>
    <row r="1228" spans="1:13" ht="15.6" x14ac:dyDescent="0.3">
      <c r="A1228" s="22" t="s">
        <v>1233</v>
      </c>
      <c r="B1228" s="18">
        <v>2568</v>
      </c>
      <c r="C1228" s="24">
        <v>528</v>
      </c>
      <c r="D12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1.7384582922709077E-4</v>
      </c>
      <c r="E1228" s="18">
        <v>2040</v>
      </c>
      <c r="F12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1.3745952499676857E-4</v>
      </c>
      <c r="G1228" s="23">
        <v>1372</v>
      </c>
      <c r="H1228" s="23">
        <v>275</v>
      </c>
      <c r="I1228" s="23">
        <v>279</v>
      </c>
      <c r="J1228" s="19">
        <f>SUM(Table1[[#This Row],[Estimate; Total: - Speak Spanish: - Speak English "very well"]:[Estimate; Total: - Speak Spanish: - Speak English "not well"]])</f>
        <v>1926</v>
      </c>
      <c r="K12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1.5112834768700735E-4</v>
      </c>
      <c r="L1228" s="24">
        <v>114</v>
      </c>
      <c r="M12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1.3569435555966678E-5</v>
      </c>
    </row>
    <row r="1229" spans="1:13" ht="15.6" x14ac:dyDescent="0.3">
      <c r="A1229" s="22" t="s">
        <v>1234</v>
      </c>
      <c r="B1229" s="18">
        <v>949</v>
      </c>
      <c r="C1229" s="24">
        <v>271</v>
      </c>
      <c r="D12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8.7177150618950982E-5</v>
      </c>
      <c r="E1229" s="18">
        <v>666</v>
      </c>
      <c r="F12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1.5621883070681729E-5</v>
      </c>
      <c r="G1229" s="23">
        <v>466</v>
      </c>
      <c r="H1229" s="23">
        <v>66</v>
      </c>
      <c r="I1229" s="23">
        <v>74</v>
      </c>
      <c r="J1229" s="19">
        <f>SUM(Table1[[#This Row],[Estimate; Total: - Speak Spanish: - Speak English "very well"]:[Estimate; Total: - Speak Spanish: - Speak English "not well"]])</f>
        <v>606</v>
      </c>
      <c r="K12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1.6573899053363257E-5</v>
      </c>
      <c r="L1229" s="24">
        <v>60</v>
      </c>
      <c r="M12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6.9930971162253321E-6</v>
      </c>
    </row>
    <row r="1230" spans="1:13" ht="15.6" x14ac:dyDescent="0.3">
      <c r="A1230" s="22" t="s">
        <v>1235</v>
      </c>
      <c r="B1230" s="18">
        <v>1880</v>
      </c>
      <c r="C1230" s="24">
        <v>1152</v>
      </c>
      <c r="D12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5.5553244246164574E-4</v>
      </c>
      <c r="E1230" s="18">
        <v>728</v>
      </c>
      <c r="F12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4.0503917931987882E-5</v>
      </c>
      <c r="G1230" s="23">
        <v>597</v>
      </c>
      <c r="H1230" s="23">
        <v>65</v>
      </c>
      <c r="I1230" s="23">
        <v>43</v>
      </c>
      <c r="J1230" s="19">
        <f>SUM(Table1[[#This Row],[Estimate; Total: - Speak Spanish: - Speak English "very well"]:[Estimate; Total: - Speak Spanish: - Speak English "not well"]])</f>
        <v>705</v>
      </c>
      <c r="K12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3.2901412797869972E-5</v>
      </c>
      <c r="L1230" s="24">
        <v>23</v>
      </c>
      <c r="M12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1.0941073327261255E-4</v>
      </c>
    </row>
    <row r="1231" spans="1:13" ht="15.6" x14ac:dyDescent="0.3">
      <c r="A1231" s="22" t="s">
        <v>1236</v>
      </c>
      <c r="B1231" s="18">
        <v>1523</v>
      </c>
      <c r="C1231" s="24">
        <v>347</v>
      </c>
      <c r="D12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1.8222520041445578E-4</v>
      </c>
      <c r="E1231" s="18">
        <v>1176</v>
      </c>
      <c r="F12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1.3545845244928841E-4</v>
      </c>
      <c r="G1231" s="23">
        <v>881</v>
      </c>
      <c r="H1231" s="23">
        <v>147</v>
      </c>
      <c r="I1231" s="23">
        <v>103</v>
      </c>
      <c r="J1231" s="19">
        <f>SUM(Table1[[#This Row],[Estimate; Total: - Speak Spanish: - Speak English "very well"]:[Estimate; Total: - Speak Spanish: - Speak English "not well"]])</f>
        <v>1131</v>
      </c>
      <c r="K12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1.4653043604307314E-4</v>
      </c>
      <c r="L1231" s="24">
        <v>45</v>
      </c>
      <c r="M12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3.5105329959766863E-5</v>
      </c>
    </row>
    <row r="1232" spans="1:13" ht="15.6" x14ac:dyDescent="0.3">
      <c r="A1232" s="22" t="s">
        <v>1237</v>
      </c>
      <c r="B1232" s="18">
        <v>2822</v>
      </c>
      <c r="C1232" s="24">
        <v>621</v>
      </c>
      <c r="D12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3.1411400843973908E-4</v>
      </c>
      <c r="E1232" s="18">
        <v>2201</v>
      </c>
      <c r="F12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2.4379707523823575E-4</v>
      </c>
      <c r="G1232" s="23">
        <v>1411</v>
      </c>
      <c r="H1232" s="23">
        <v>275</v>
      </c>
      <c r="I1232" s="23">
        <v>215</v>
      </c>
      <c r="J1232" s="19">
        <f>SUM(Table1[[#This Row],[Estimate; Total: - Speak Spanish: - Speak English "very well"]:[Estimate; Total: - Speak Spanish: - Speak English "not well"]])</f>
        <v>1901</v>
      </c>
      <c r="K12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2.3127090246273372E-4</v>
      </c>
      <c r="L1232" s="24">
        <v>300</v>
      </c>
      <c r="M12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3.5733053021648421E-4</v>
      </c>
    </row>
    <row r="1233" spans="1:13" ht="15.6" x14ac:dyDescent="0.3">
      <c r="A1233" s="22" t="s">
        <v>1238</v>
      </c>
      <c r="B1233" s="18">
        <v>805</v>
      </c>
      <c r="C1233" s="24">
        <v>318</v>
      </c>
      <c r="D12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1.5876967632036103E-4</v>
      </c>
      <c r="E1233" s="18">
        <v>482</v>
      </c>
      <c r="F12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3.3240465294124573E-5</v>
      </c>
      <c r="G1233" s="23">
        <v>311</v>
      </c>
      <c r="H1233" s="23">
        <v>103</v>
      </c>
      <c r="I1233" s="23">
        <v>27</v>
      </c>
      <c r="J1233" s="19">
        <f>SUM(Table1[[#This Row],[Estimate; Total: - Speak Spanish: - Speak English "very well"]:[Estimate; Total: - Speak Spanish: - Speak English "not well"]])</f>
        <v>441</v>
      </c>
      <c r="K12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3.4302878634281716E-5</v>
      </c>
      <c r="L1233" s="24">
        <v>41</v>
      </c>
      <c r="M12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2.3611070962368023E-5</v>
      </c>
    </row>
    <row r="1234" spans="1:13" ht="15.6" x14ac:dyDescent="0.3">
      <c r="A1234" s="22" t="s">
        <v>1239</v>
      </c>
      <c r="B1234" s="18">
        <v>1161</v>
      </c>
      <c r="C1234" s="24">
        <v>577</v>
      </c>
      <c r="D12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2.9519594204402069E-4</v>
      </c>
      <c r="E1234" s="18">
        <v>539</v>
      </c>
      <c r="F12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2.0858359366767216E-5</v>
      </c>
      <c r="G1234" s="23">
        <v>433</v>
      </c>
      <c r="H1234" s="23">
        <v>96</v>
      </c>
      <c r="I1234" s="23">
        <v>10</v>
      </c>
      <c r="J1234" s="19">
        <f>SUM(Table1[[#This Row],[Estimate; Total: - Speak Spanish: - Speak English "very well"]:[Estimate; Total: - Speak Spanish: - Speak English "not well"]])</f>
        <v>539</v>
      </c>
      <c r="K12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2.9111052191676273E-5</v>
      </c>
      <c r="L1234" s="24">
        <v>0</v>
      </c>
      <c r="M12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5.3941561253725181E-5</v>
      </c>
    </row>
    <row r="1235" spans="1:13" ht="15.6" x14ac:dyDescent="0.3">
      <c r="A1235" s="22" t="s">
        <v>1240</v>
      </c>
      <c r="B1235" s="18">
        <v>1938</v>
      </c>
      <c r="C1235" s="24">
        <v>1167</v>
      </c>
      <c r="D12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6.3781521192402696E-4</v>
      </c>
      <c r="E1235" s="18">
        <v>771</v>
      </c>
      <c r="F12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3.866982723272666E-5</v>
      </c>
      <c r="G1235" s="23">
        <v>581</v>
      </c>
      <c r="H1235" s="23">
        <v>105</v>
      </c>
      <c r="I1235" s="23">
        <v>83</v>
      </c>
      <c r="J1235" s="19">
        <f>SUM(Table1[[#This Row],[Estimate; Total: - Speak Spanish: - Speak English "very well"]:[Estimate; Total: - Speak Spanish: - Speak English "not well"]])</f>
        <v>769</v>
      </c>
      <c r="K12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5.0166526566890074E-5</v>
      </c>
      <c r="L1235" s="24">
        <v>2</v>
      </c>
      <c r="M12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6.5532790729437435E-5</v>
      </c>
    </row>
    <row r="1236" spans="1:13" ht="15.6" x14ac:dyDescent="0.3">
      <c r="A1236" s="22" t="s">
        <v>1241</v>
      </c>
      <c r="B1236" s="18">
        <v>1766</v>
      </c>
      <c r="C1236" s="24">
        <v>737</v>
      </c>
      <c r="D12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3.2445511716154335E-4</v>
      </c>
      <c r="E1236" s="18">
        <v>1029</v>
      </c>
      <c r="F12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2.1302903347722668E-5</v>
      </c>
      <c r="G1236" s="23">
        <v>664</v>
      </c>
      <c r="H1236" s="23">
        <v>72</v>
      </c>
      <c r="I1236" s="23">
        <v>154</v>
      </c>
      <c r="J1236" s="19">
        <f>SUM(Table1[[#This Row],[Estimate; Total: - Speak Spanish: - Speak English "very well"]:[Estimate; Total: - Speak Spanish: - Speak English "not well"]])</f>
        <v>890</v>
      </c>
      <c r="K12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1.5640023288206195E-5</v>
      </c>
      <c r="L1236" s="24">
        <v>139</v>
      </c>
      <c r="M12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7.262954156412449E-5</v>
      </c>
    </row>
    <row r="1237" spans="1:13" ht="15.6" x14ac:dyDescent="0.3">
      <c r="A1237" s="22" t="s">
        <v>1242</v>
      </c>
      <c r="B1237" s="18">
        <v>5004</v>
      </c>
      <c r="C1237" s="24">
        <v>774</v>
      </c>
      <c r="D12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3.8511630595654213E-4</v>
      </c>
      <c r="E1237" s="18">
        <v>4230</v>
      </c>
      <c r="F12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5.0379566212631734E-4</v>
      </c>
      <c r="G1237" s="23">
        <v>2183</v>
      </c>
      <c r="H1237" s="23">
        <v>645</v>
      </c>
      <c r="I1237" s="23">
        <v>424</v>
      </c>
      <c r="J1237" s="19">
        <f>SUM(Table1[[#This Row],[Estimate; Total: - Speak Spanish: - Speak English "very well"]:[Estimate; Total: - Speak Spanish: - Speak English "not well"]])</f>
        <v>3252</v>
      </c>
      <c r="K12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4.178651142594577E-4</v>
      </c>
      <c r="L1237" s="24">
        <v>978</v>
      </c>
      <c r="M12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1.2826442507852987E-3</v>
      </c>
    </row>
    <row r="1238" spans="1:13" ht="15.6" x14ac:dyDescent="0.3">
      <c r="A1238" s="22" t="s">
        <v>1243</v>
      </c>
      <c r="B1238" s="18">
        <v>4046</v>
      </c>
      <c r="C1238" s="24">
        <v>273</v>
      </c>
      <c r="D12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1.3796219604406566E-4</v>
      </c>
      <c r="E1238" s="18">
        <v>3773</v>
      </c>
      <c r="F12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4.963717991391855E-4</v>
      </c>
      <c r="G1238" s="23">
        <v>2286</v>
      </c>
      <c r="H1238" s="23">
        <v>352</v>
      </c>
      <c r="I1238" s="23">
        <v>521</v>
      </c>
      <c r="J1238" s="19">
        <f>SUM(Table1[[#This Row],[Estimate; Total: - Speak Spanish: - Speak English "very well"]:[Estimate; Total: - Speak Spanish: - Speak English "not well"]])</f>
        <v>3159</v>
      </c>
      <c r="K12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4.5953154936721036E-4</v>
      </c>
      <c r="L1238" s="24">
        <v>614</v>
      </c>
      <c r="M12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8.3028072039038024E-4</v>
      </c>
    </row>
    <row r="1239" spans="1:13" ht="15.6" x14ac:dyDescent="0.3">
      <c r="A1239" s="22" t="s">
        <v>1244</v>
      </c>
      <c r="B1239" s="18">
        <v>3050</v>
      </c>
      <c r="C1239" s="24">
        <v>377</v>
      </c>
      <c r="D12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2.0859759669872234E-4</v>
      </c>
      <c r="E1239" s="18">
        <v>2673</v>
      </c>
      <c r="F12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3.5142483723565155E-4</v>
      </c>
      <c r="G1239" s="23">
        <v>1557</v>
      </c>
      <c r="H1239" s="23">
        <v>282</v>
      </c>
      <c r="I1239" s="23">
        <v>421</v>
      </c>
      <c r="J1239" s="19">
        <f>SUM(Table1[[#This Row],[Estimate; Total: - Speak Spanish: - Speak English "very well"]:[Estimate; Total: - Speak Spanish: - Speak English "not well"]])</f>
        <v>2260</v>
      </c>
      <c r="K12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3.2871373995927144E-4</v>
      </c>
      <c r="L1239" s="24">
        <v>413</v>
      </c>
      <c r="M12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5.5727137842158706E-4</v>
      </c>
    </row>
    <row r="1240" spans="1:13" ht="15.6" x14ac:dyDescent="0.3">
      <c r="A1240" s="22" t="s">
        <v>1245</v>
      </c>
      <c r="B1240" s="18">
        <v>4286</v>
      </c>
      <c r="C1240" s="24">
        <v>408</v>
      </c>
      <c r="D12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2.1964948017785368E-4</v>
      </c>
      <c r="E1240" s="18">
        <v>3878</v>
      </c>
      <c r="F12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5.1094321224707357E-4</v>
      </c>
      <c r="G1240" s="23">
        <v>2411</v>
      </c>
      <c r="H1240" s="23">
        <v>530</v>
      </c>
      <c r="I1240" s="23">
        <v>523</v>
      </c>
      <c r="J1240" s="19">
        <f>SUM(Table1[[#This Row],[Estimate; Total: - Speak Spanish: - Speak English "very well"]:[Estimate; Total: - Speak Spanish: - Speak English "not well"]])</f>
        <v>3464</v>
      </c>
      <c r="K12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5.0652792617768793E-4</v>
      </c>
      <c r="L1240" s="24">
        <v>414</v>
      </c>
      <c r="M12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5.5096203452893342E-4</v>
      </c>
    </row>
    <row r="1241" spans="1:13" ht="15.6" x14ac:dyDescent="0.3">
      <c r="A1241" s="22" t="s">
        <v>1246</v>
      </c>
      <c r="B1241" s="18">
        <v>1452</v>
      </c>
      <c r="C1241" s="24">
        <v>362</v>
      </c>
      <c r="D12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1.7075239912631469E-4</v>
      </c>
      <c r="E1241" s="18">
        <v>1090</v>
      </c>
      <c r="F12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1.0297460504521804E-4</v>
      </c>
      <c r="G1241" s="23">
        <v>660</v>
      </c>
      <c r="H1241" s="23">
        <v>171</v>
      </c>
      <c r="I1241" s="23">
        <v>191</v>
      </c>
      <c r="J1241" s="19">
        <f>SUM(Table1[[#This Row],[Estimate; Total: - Speak Spanish: - Speak English "very well"]:[Estimate; Total: - Speak Spanish: - Speak English "not well"]])</f>
        <v>1022</v>
      </c>
      <c r="K12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1.0918584338448256E-4</v>
      </c>
      <c r="L1241" s="24">
        <v>68</v>
      </c>
      <c r="M12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4.6677812641937934E-5</v>
      </c>
    </row>
    <row r="1242" spans="1:13" ht="15.6" x14ac:dyDescent="0.3">
      <c r="A1242" s="22" t="s">
        <v>1247</v>
      </c>
      <c r="B1242" s="18">
        <v>2051</v>
      </c>
      <c r="C1242" s="24">
        <v>272</v>
      </c>
      <c r="D12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8.0333168867972534E-5</v>
      </c>
      <c r="E1242" s="18">
        <v>1741</v>
      </c>
      <c r="F12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1.5735632547830768E-4</v>
      </c>
      <c r="G1242" s="23">
        <v>1065</v>
      </c>
      <c r="H1242" s="23">
        <v>382</v>
      </c>
      <c r="I1242" s="23">
        <v>246</v>
      </c>
      <c r="J1242" s="19">
        <f>SUM(Table1[[#This Row],[Estimate; Total: - Speak Spanish: - Speak English "very well"]:[Estimate; Total: - Speak Spanish: - Speak English "not well"]])</f>
        <v>1693</v>
      </c>
      <c r="K12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1.7661683153171655E-4</v>
      </c>
      <c r="L1242" s="24">
        <v>48</v>
      </c>
      <c r="M12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1.7215096780023533E-5</v>
      </c>
    </row>
    <row r="1243" spans="1:13" ht="15.6" x14ac:dyDescent="0.3">
      <c r="A1243" s="22" t="s">
        <v>1248</v>
      </c>
      <c r="B1243" s="18">
        <v>1425</v>
      </c>
      <c r="C1243" s="24">
        <v>436</v>
      </c>
      <c r="D12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1.0944406218584267E-4</v>
      </c>
      <c r="E1243" s="18">
        <v>981</v>
      </c>
      <c r="F12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1.823697998005867E-5</v>
      </c>
      <c r="G1243" s="23">
        <v>749</v>
      </c>
      <c r="H1243" s="23">
        <v>127</v>
      </c>
      <c r="I1243" s="23">
        <v>98</v>
      </c>
      <c r="J1243" s="19">
        <f>SUM(Table1[[#This Row],[Estimate; Total: - Speak Spanish: - Speak English "very well"]:[Estimate; Total: - Speak Spanish: - Speak English "not well"]])</f>
        <v>974</v>
      </c>
      <c r="K12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4.2953781857767203E-6</v>
      </c>
      <c r="L1243" s="24">
        <v>7</v>
      </c>
      <c r="M12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1.4459945701146286E-4</v>
      </c>
    </row>
    <row r="1244" spans="1:13" ht="15.6" x14ac:dyDescent="0.3">
      <c r="A1244" s="22" t="s">
        <v>1249</v>
      </c>
      <c r="B1244" s="18">
        <v>4323</v>
      </c>
      <c r="C1244" s="24">
        <v>521</v>
      </c>
      <c r="D12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2.4255973225323382E-4</v>
      </c>
      <c r="E1244" s="18">
        <v>3802</v>
      </c>
      <c r="F12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4.5493125446465302E-4</v>
      </c>
      <c r="G1244" s="23">
        <v>2295</v>
      </c>
      <c r="H1244" s="23">
        <v>469</v>
      </c>
      <c r="I1244" s="23">
        <v>627</v>
      </c>
      <c r="J1244" s="19">
        <f>SUM(Table1[[#This Row],[Estimate; Total: - Speak Spanish: - Speak English "very well"]:[Estimate; Total: - Speak Spanish: - Speak English "not well"]])</f>
        <v>3391</v>
      </c>
      <c r="K12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4.4981458283987422E-4</v>
      </c>
      <c r="L1244" s="24">
        <v>411</v>
      </c>
      <c r="M12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5.0130722404144348E-4</v>
      </c>
    </row>
    <row r="1245" spans="1:13" ht="15.6" x14ac:dyDescent="0.3">
      <c r="A1245" s="22" t="s">
        <v>1250</v>
      </c>
      <c r="B1245" s="18">
        <v>3074</v>
      </c>
      <c r="C1245" s="24">
        <v>797</v>
      </c>
      <c r="D12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4.3961800203795847E-4</v>
      </c>
      <c r="E1245" s="18">
        <v>2276</v>
      </c>
      <c r="F12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2.73213206185659E-4</v>
      </c>
      <c r="G1245" s="23">
        <v>1357</v>
      </c>
      <c r="H1245" s="23">
        <v>353</v>
      </c>
      <c r="I1245" s="23">
        <v>378</v>
      </c>
      <c r="J1245" s="19">
        <f>SUM(Table1[[#This Row],[Estimate; Total: - Speak Spanish: - Speak English "very well"]:[Estimate; Total: - Speak Spanish: - Speak English "not well"]])</f>
        <v>2088</v>
      </c>
      <c r="K12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2.7909305320190675E-4</v>
      </c>
      <c r="L1245" s="24">
        <v>188</v>
      </c>
      <c r="M12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2.199200448615772E-4</v>
      </c>
    </row>
    <row r="1246" spans="1:13" ht="15.6" x14ac:dyDescent="0.3">
      <c r="A1246" s="22" t="s">
        <v>1251</v>
      </c>
      <c r="B1246" s="18">
        <v>3368</v>
      </c>
      <c r="C1246" s="24">
        <v>943</v>
      </c>
      <c r="D12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4.8660609013997697E-4</v>
      </c>
      <c r="E1246" s="18">
        <v>2425</v>
      </c>
      <c r="F12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2.5253553830137761E-4</v>
      </c>
      <c r="G1246" s="23">
        <v>1769</v>
      </c>
      <c r="H1246" s="23">
        <v>349</v>
      </c>
      <c r="I1246" s="23">
        <v>239</v>
      </c>
      <c r="J1246" s="19">
        <f>SUM(Table1[[#This Row],[Estimate; Total: - Speak Spanish: - Speak English "very well"]:[Estimate; Total: - Speak Spanish: - Speak English "not well"]])</f>
        <v>2357</v>
      </c>
      <c r="K12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2.7918711972274525E-4</v>
      </c>
      <c r="L1246" s="24">
        <v>68</v>
      </c>
      <c r="M12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1.0973636383519833E-5</v>
      </c>
    </row>
    <row r="1247" spans="1:13" ht="15.6" x14ac:dyDescent="0.3">
      <c r="A1247" s="22" t="s">
        <v>1252</v>
      </c>
      <c r="B1247" s="18">
        <v>2794</v>
      </c>
      <c r="C1247" s="24">
        <v>1030</v>
      </c>
      <c r="D12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4.9172905976299359E-4</v>
      </c>
      <c r="E1247" s="18">
        <v>1758</v>
      </c>
      <c r="F12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1.1245242440679703E-4</v>
      </c>
      <c r="G1247" s="23">
        <v>1413</v>
      </c>
      <c r="H1247" s="23">
        <v>174</v>
      </c>
      <c r="I1247" s="23">
        <v>121</v>
      </c>
      <c r="J1247" s="19">
        <f>SUM(Table1[[#This Row],[Estimate; Total: - Speak Spanish: - Speak English "very well"]:[Estimate; Total: - Speak Spanish: - Speak English "not well"]])</f>
        <v>1708</v>
      </c>
      <c r="K12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1.3166504651054479E-4</v>
      </c>
      <c r="L1247" s="24">
        <v>50</v>
      </c>
      <c r="M12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6.1684992162768272E-5</v>
      </c>
    </row>
    <row r="1248" spans="1:13" ht="15.6" x14ac:dyDescent="0.3">
      <c r="A1248" s="22" t="s">
        <v>1253</v>
      </c>
      <c r="B1248" s="18">
        <v>2685</v>
      </c>
      <c r="C1248" s="24">
        <v>907</v>
      </c>
      <c r="D12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3.3561993193942515E-4</v>
      </c>
      <c r="E1248" s="18">
        <v>1740</v>
      </c>
      <c r="F12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2.8271532261232363E-5</v>
      </c>
      <c r="G1248" s="23">
        <v>1089</v>
      </c>
      <c r="H1248" s="23">
        <v>425</v>
      </c>
      <c r="I1248" s="23">
        <v>163</v>
      </c>
      <c r="J1248" s="19">
        <f>SUM(Table1[[#This Row],[Estimate; Total: - Speak Spanish: - Speak English "very well"]:[Estimate; Total: - Speak Spanish: - Speak English "not well"]])</f>
        <v>1677</v>
      </c>
      <c r="K12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4.5205429976040299E-5</v>
      </c>
      <c r="L1248" s="24">
        <v>63</v>
      </c>
      <c r="M12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1.2521221319455807E-4</v>
      </c>
    </row>
    <row r="1249" spans="1:13" ht="15.6" x14ac:dyDescent="0.3">
      <c r="A1249" s="22" t="s">
        <v>1254</v>
      </c>
      <c r="B1249" s="18">
        <v>2197</v>
      </c>
      <c r="C1249" s="24">
        <v>623</v>
      </c>
      <c r="D12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3.2559877352285392E-4</v>
      </c>
      <c r="E1249" s="18">
        <v>1554</v>
      </c>
      <c r="F12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1.6428399851700607E-4</v>
      </c>
      <c r="G1249" s="23">
        <v>951</v>
      </c>
      <c r="H1249" s="23">
        <v>280</v>
      </c>
      <c r="I1249" s="23">
        <v>187</v>
      </c>
      <c r="J1249" s="19">
        <f>SUM(Table1[[#This Row],[Estimate; Total: - Speak Spanish: - Speak English "very well"]:[Estimate; Total: - Speak Spanish: - Speak English "not well"]])</f>
        <v>1418</v>
      </c>
      <c r="K12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1.6712171506864628E-4</v>
      </c>
      <c r="L1249" s="24">
        <v>136</v>
      </c>
      <c r="M12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1.3856379090604554E-4</v>
      </c>
    </row>
    <row r="1250" spans="1:13" ht="15.6" x14ac:dyDescent="0.3">
      <c r="A1250" s="22" t="s">
        <v>1255</v>
      </c>
      <c r="B1250" s="18">
        <v>2070</v>
      </c>
      <c r="C1250" s="24">
        <v>902</v>
      </c>
      <c r="D12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2.5270959340051405E-4</v>
      </c>
      <c r="E1250" s="18">
        <v>1168</v>
      </c>
      <c r="F12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1.3099285890701788E-4</v>
      </c>
      <c r="G1250" s="23">
        <v>878</v>
      </c>
      <c r="H1250" s="23">
        <v>147</v>
      </c>
      <c r="I1250" s="23">
        <v>109</v>
      </c>
      <c r="J1250" s="19">
        <f>SUM(Table1[[#This Row],[Estimate; Total: - Speak Spanish: - Speak English "very well"]:[Estimate; Total: - Speak Spanish: - Speak English "not well"]])</f>
        <v>1134</v>
      </c>
      <c r="K12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1.1834841296573748E-4</v>
      </c>
      <c r="L1250" s="24">
        <v>34</v>
      </c>
      <c r="M12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2.4559830621546084E-4</v>
      </c>
    </row>
    <row r="1251" spans="1:13" ht="15.6" x14ac:dyDescent="0.3">
      <c r="A1251" s="22" t="s">
        <v>1256</v>
      </c>
      <c r="B1251" s="18">
        <v>2659</v>
      </c>
      <c r="C1251" s="24">
        <v>970</v>
      </c>
      <c r="D12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4.7597276633987195E-4</v>
      </c>
      <c r="E1251" s="18">
        <v>1689</v>
      </c>
      <c r="F12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1.2342609055636584E-4</v>
      </c>
      <c r="G1251" s="23">
        <v>1186</v>
      </c>
      <c r="H1251" s="23">
        <v>185</v>
      </c>
      <c r="I1251" s="23">
        <v>156</v>
      </c>
      <c r="J1251" s="19">
        <f>SUM(Table1[[#This Row],[Estimate; Total: - Speak Spanish: - Speak English "very well"]:[Estimate; Total: - Speak Spanish: - Speak English "not well"]])</f>
        <v>1527</v>
      </c>
      <c r="K12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1.2432455957884519E-4</v>
      </c>
      <c r="L1251" s="24">
        <v>162</v>
      </c>
      <c r="M12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1.1528263811153721E-4</v>
      </c>
    </row>
    <row r="1252" spans="1:13" ht="15.6" x14ac:dyDescent="0.3">
      <c r="A1252" s="22" t="s">
        <v>1257</v>
      </c>
      <c r="B1252" s="18">
        <v>1240</v>
      </c>
      <c r="C1252" s="24">
        <v>417</v>
      </c>
      <c r="D12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1.1952395780924407E-4</v>
      </c>
      <c r="E1252" s="18">
        <v>823</v>
      </c>
      <c r="F12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1.858686282186692E-5</v>
      </c>
      <c r="G1252" s="23">
        <v>537</v>
      </c>
      <c r="H1252" s="23">
        <v>150</v>
      </c>
      <c r="I1252" s="23">
        <v>112</v>
      </c>
      <c r="J1252" s="19">
        <f>SUM(Table1[[#This Row],[Estimate; Total: - Speak Spanish: - Speak English "very well"]:[Estimate; Total: - Speak Spanish: - Speak English "not well"]])</f>
        <v>799</v>
      </c>
      <c r="K12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9.6838879198066045E-6</v>
      </c>
      <c r="L1252" s="24">
        <v>24</v>
      </c>
      <c r="M12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9.92807442117498E-5</v>
      </c>
    </row>
    <row r="1253" spans="1:13" ht="15.6" x14ac:dyDescent="0.3">
      <c r="A1253" s="22" t="s">
        <v>1258</v>
      </c>
      <c r="B1253" s="18">
        <v>953</v>
      </c>
      <c r="C1253" s="24">
        <v>402</v>
      </c>
      <c r="D12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1.3228108198437861E-4</v>
      </c>
      <c r="E1253" s="18">
        <v>551</v>
      </c>
      <c r="F12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3.4500272460555038E-5</v>
      </c>
      <c r="G1253" s="23">
        <v>359</v>
      </c>
      <c r="H1253" s="23">
        <v>135</v>
      </c>
      <c r="I1253" s="23">
        <v>46</v>
      </c>
      <c r="J1253" s="19">
        <f>SUM(Table1[[#This Row],[Estimate; Total: - Speak Spanish: - Speak English "very well"]:[Estimate; Total: - Speak Spanish: - Speak English "not well"]])</f>
        <v>540</v>
      </c>
      <c r="K12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2.7758797509487364E-5</v>
      </c>
      <c r="L1253" s="24">
        <v>11</v>
      </c>
      <c r="M12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9.5602969713855083E-5</v>
      </c>
    </row>
    <row r="1254" spans="1:13" ht="15.6" x14ac:dyDescent="0.3">
      <c r="A1254" s="22" t="s">
        <v>1259</v>
      </c>
      <c r="B1254" s="18">
        <v>1091</v>
      </c>
      <c r="C1254" s="24">
        <v>610</v>
      </c>
      <c r="D12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2.8331273723484232E-4</v>
      </c>
      <c r="E1254" s="18">
        <v>481</v>
      </c>
      <c r="F12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1.904181928074204E-5</v>
      </c>
      <c r="G1254" s="23">
        <v>370</v>
      </c>
      <c r="H1254" s="23">
        <v>71</v>
      </c>
      <c r="I1254" s="23">
        <v>18</v>
      </c>
      <c r="J1254" s="19">
        <f>SUM(Table1[[#This Row],[Estimate; Total: - Speak Spanish: - Speak English "very well"]:[Estimate; Total: - Speak Spanish: - Speak English "not well"]])</f>
        <v>459</v>
      </c>
      <c r="K12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1.5067073913427716E-5</v>
      </c>
      <c r="L1254" s="24">
        <v>22</v>
      </c>
      <c r="M12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5.5067713406403762E-5</v>
      </c>
    </row>
    <row r="1255" spans="1:13" ht="15.6" x14ac:dyDescent="0.3">
      <c r="A1255" s="22" t="s">
        <v>1260</v>
      </c>
      <c r="B1255" s="18">
        <v>1578</v>
      </c>
      <c r="C1255" s="24">
        <v>727</v>
      </c>
      <c r="D12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3.1814734264830851E-4</v>
      </c>
      <c r="E1255" s="18">
        <v>851</v>
      </c>
      <c r="F12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3.6559758316196973E-6</v>
      </c>
      <c r="G1255" s="23">
        <v>455</v>
      </c>
      <c r="H1255" s="23">
        <v>256</v>
      </c>
      <c r="I1255" s="23">
        <v>93</v>
      </c>
      <c r="J1255" s="19">
        <f>SUM(Table1[[#This Row],[Estimate; Total: - Speak Spanish: - Speak English "very well"]:[Estimate; Total: - Speak Spanish: - Speak English "not well"]])</f>
        <v>804</v>
      </c>
      <c r="K12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2.1317213150662538E-6</v>
      </c>
      <c r="L1255" s="24">
        <v>47</v>
      </c>
      <c r="M12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5.6113918509539704E-5</v>
      </c>
    </row>
    <row r="1256" spans="1:13" ht="15.6" x14ac:dyDescent="0.3">
      <c r="A1256" s="22" t="s">
        <v>1261</v>
      </c>
      <c r="B1256" s="18">
        <v>996</v>
      </c>
      <c r="C1256" s="24">
        <v>277</v>
      </c>
      <c r="D12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1.1649415432032179E-4</v>
      </c>
      <c r="E1256" s="18">
        <v>685</v>
      </c>
      <c r="F12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4.3945072706263936E-5</v>
      </c>
      <c r="G1256" s="23">
        <v>619</v>
      </c>
      <c r="H1256" s="23">
        <v>38</v>
      </c>
      <c r="I1256" s="23">
        <v>28</v>
      </c>
      <c r="J1256" s="19">
        <f>SUM(Table1[[#This Row],[Estimate; Total: - Speak Spanish: - Speak English "very well"]:[Estimate; Total: - Speak Spanish: - Speak English "not well"]])</f>
        <v>685</v>
      </c>
      <c r="K12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5.4433188819552813E-5</v>
      </c>
      <c r="L1256" s="24">
        <v>0</v>
      </c>
      <c r="M12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5.1116050902339577E-5</v>
      </c>
    </row>
    <row r="1257" spans="1:13" ht="15.6" x14ac:dyDescent="0.3">
      <c r="A1257" s="22" t="s">
        <v>1262</v>
      </c>
      <c r="B1257" s="18">
        <v>654</v>
      </c>
      <c r="C1257" s="24">
        <v>161</v>
      </c>
      <c r="D12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4.9484021034331587E-6</v>
      </c>
      <c r="E1257" s="18">
        <v>488</v>
      </c>
      <c r="F12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2.4748870752582127E-5</v>
      </c>
      <c r="G1257" s="23">
        <v>299</v>
      </c>
      <c r="H1257" s="23">
        <v>98</v>
      </c>
      <c r="I1257" s="23">
        <v>13</v>
      </c>
      <c r="J1257" s="19">
        <f>SUM(Table1[[#This Row],[Estimate; Total: - Speak Spanish: - Speak English "very well"]:[Estimate; Total: - Speak Spanish: - Speak English "not well"]])</f>
        <v>410</v>
      </c>
      <c r="K12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2.9295790511739262E-5</v>
      </c>
      <c r="L1257" s="24">
        <v>78</v>
      </c>
      <c r="M12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1.6463039622435359E-5</v>
      </c>
    </row>
    <row r="1258" spans="1:13" ht="15.6" x14ac:dyDescent="0.3">
      <c r="A1258" s="22" t="s">
        <v>1263</v>
      </c>
      <c r="B1258" s="18">
        <v>797</v>
      </c>
      <c r="C1258" s="24">
        <v>237</v>
      </c>
      <c r="D12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5.0678453038389211E-5</v>
      </c>
      <c r="E1258" s="18">
        <v>529</v>
      </c>
      <c r="F12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1.9315945449757845E-5</v>
      </c>
      <c r="G1258" s="23">
        <v>402</v>
      </c>
      <c r="H1258" s="23">
        <v>59</v>
      </c>
      <c r="I1258" s="23">
        <v>43</v>
      </c>
      <c r="J1258" s="19">
        <f>SUM(Table1[[#This Row],[Estimate; Total: - Speak Spanish: - Speak English "very well"]:[Estimate; Total: - Speak Spanish: - Speak English "not well"]])</f>
        <v>504</v>
      </c>
      <c r="K12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1.5068525842630099E-5</v>
      </c>
      <c r="L1258" s="24">
        <v>25</v>
      </c>
      <c r="M12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5.7813276708246719E-5</v>
      </c>
    </row>
    <row r="1259" spans="1:13" ht="15.6" x14ac:dyDescent="0.3">
      <c r="A1259" s="22" t="s">
        <v>1264</v>
      </c>
      <c r="B1259" s="18">
        <v>542</v>
      </c>
      <c r="C1259" s="24">
        <v>214</v>
      </c>
      <c r="D12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9.5337149817047872E-6</v>
      </c>
      <c r="E1259" s="18">
        <v>316</v>
      </c>
      <c r="F12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7.6102742958592201E-5</v>
      </c>
      <c r="G1259" s="23">
        <v>138</v>
      </c>
      <c r="H1259" s="23">
        <v>150</v>
      </c>
      <c r="I1259" s="23">
        <v>28</v>
      </c>
      <c r="J1259" s="19">
        <f>SUM(Table1[[#This Row],[Estimate; Total: - Speak Spanish: - Speak English "very well"]:[Estimate; Total: - Speak Spanish: - Speak English "not well"]])</f>
        <v>316</v>
      </c>
      <c r="K12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7.1264429539907116E-5</v>
      </c>
      <c r="L1259" s="24">
        <v>0</v>
      </c>
      <c r="M12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1.1995575764518886E-4</v>
      </c>
    </row>
    <row r="1260" spans="1:13" ht="15.6" x14ac:dyDescent="0.3">
      <c r="A1260" s="22" t="s">
        <v>1265</v>
      </c>
      <c r="B1260" s="18">
        <v>1886</v>
      </c>
      <c r="C1260" s="24">
        <v>515</v>
      </c>
      <c r="D12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2.9030210177147041E-4</v>
      </c>
      <c r="E1260" s="18">
        <v>1371</v>
      </c>
      <c r="F12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1.6894126265604793E-4</v>
      </c>
      <c r="G1260" s="23">
        <v>928</v>
      </c>
      <c r="H1260" s="23">
        <v>196</v>
      </c>
      <c r="I1260" s="23">
        <v>127</v>
      </c>
      <c r="J1260" s="19">
        <f>SUM(Table1[[#This Row],[Estimate; Total: - Speak Spanish: - Speak English "very well"]:[Estimate; Total: - Speak Spanish: - Speak English "not well"]])</f>
        <v>1251</v>
      </c>
      <c r="K12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1.7144242823953983E-4</v>
      </c>
      <c r="L1260" s="24">
        <v>120</v>
      </c>
      <c r="M12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1.4627145159277669E-4</v>
      </c>
    </row>
    <row r="1261" spans="1:13" ht="15.6" x14ac:dyDescent="0.3">
      <c r="A1261" s="22" t="s">
        <v>1266</v>
      </c>
      <c r="B1261" s="18">
        <v>2958</v>
      </c>
      <c r="C1261" s="24">
        <v>955</v>
      </c>
      <c r="D12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5.0285744227193457E-4</v>
      </c>
      <c r="E1261" s="18">
        <v>1995</v>
      </c>
      <c r="F12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2.0185239244945662E-4</v>
      </c>
      <c r="G1261" s="23">
        <v>1538</v>
      </c>
      <c r="H1261" s="23">
        <v>318</v>
      </c>
      <c r="I1261" s="23">
        <v>101</v>
      </c>
      <c r="J1261" s="19">
        <f>SUM(Table1[[#This Row],[Estimate; Total: - Speak Spanish: - Speak English "very well"]:[Estimate; Total: - Speak Spanish: - Speak English "not well"]])</f>
        <v>1957</v>
      </c>
      <c r="K12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2.2654278739336813E-4</v>
      </c>
      <c r="L1261" s="24">
        <v>38</v>
      </c>
      <c r="M12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2.193390628674298E-5</v>
      </c>
    </row>
    <row r="1262" spans="1:13" ht="15.6" x14ac:dyDescent="0.3">
      <c r="A1262" s="22" t="s">
        <v>1267</v>
      </c>
      <c r="B1262" s="18">
        <v>390</v>
      </c>
      <c r="C1262" s="24">
        <v>171</v>
      </c>
      <c r="D12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4.8336405339828386E-5</v>
      </c>
      <c r="E1262" s="18">
        <v>196</v>
      </c>
      <c r="F12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1.2460699410790204E-4</v>
      </c>
      <c r="G1262" s="23">
        <v>82</v>
      </c>
      <c r="H1262" s="23">
        <v>94</v>
      </c>
      <c r="I1262" s="23">
        <v>20</v>
      </c>
      <c r="J1262" s="19">
        <f>SUM(Table1[[#This Row],[Estimate; Total: - Speak Spanish: - Speak English "very well"]:[Estimate; Total: - Speak Spanish: - Speak English "not well"]])</f>
        <v>196</v>
      </c>
      <c r="K12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1.2160601489884422E-4</v>
      </c>
      <c r="L1262" s="24">
        <v>0</v>
      </c>
      <c r="M12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1.5180696524262657E-4</v>
      </c>
    </row>
    <row r="1263" spans="1:13" ht="15.6" x14ac:dyDescent="0.3">
      <c r="A1263" s="22" t="s">
        <v>1268</v>
      </c>
      <c r="B1263" s="18">
        <v>810</v>
      </c>
      <c r="C1263" s="24">
        <v>406</v>
      </c>
      <c r="D12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2.0405488185635975E-4</v>
      </c>
      <c r="E1263" s="18">
        <v>402</v>
      </c>
      <c r="F12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1.4175634360183705E-5</v>
      </c>
      <c r="G1263" s="23">
        <v>271</v>
      </c>
      <c r="H1263" s="23">
        <v>53</v>
      </c>
      <c r="I1263" s="23">
        <v>66</v>
      </c>
      <c r="J1263" s="19">
        <f>SUM(Table1[[#This Row],[Estimate; Total: - Speak Spanish: - Speak English "very well"]:[Estimate; Total: - Speak Spanish: - Speak English "not well"]])</f>
        <v>390</v>
      </c>
      <c r="K12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1.8481666186285046E-5</v>
      </c>
      <c r="L1263" s="24">
        <v>12</v>
      </c>
      <c r="M12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2.4852940386901187E-5</v>
      </c>
    </row>
    <row r="1264" spans="1:13" ht="15.6" x14ac:dyDescent="0.3">
      <c r="A1264" s="22" t="s">
        <v>1269</v>
      </c>
      <c r="B1264" s="18">
        <v>1284</v>
      </c>
      <c r="C1264" s="24">
        <v>778</v>
      </c>
      <c r="D12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3.4335596261830163E-4</v>
      </c>
      <c r="E1264" s="18">
        <v>494</v>
      </c>
      <c r="F12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5.8849801101210547E-5</v>
      </c>
      <c r="G1264" s="23">
        <v>386</v>
      </c>
      <c r="H1264" s="23">
        <v>91</v>
      </c>
      <c r="I1264" s="23">
        <v>17</v>
      </c>
      <c r="J1264" s="19">
        <f>SUM(Table1[[#This Row],[Estimate; Total: - Speak Spanish: - Speak English "very well"]:[Estimate; Total: - Speak Spanish: - Speak English "not well"]])</f>
        <v>494</v>
      </c>
      <c r="K12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5.1286108604911722E-5</v>
      </c>
      <c r="L1264" s="24">
        <v>0</v>
      </c>
      <c r="M12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1.274048303897509E-4</v>
      </c>
    </row>
    <row r="1265" spans="1:13" ht="15.6" x14ac:dyDescent="0.3">
      <c r="A1265" s="22" t="s">
        <v>1270</v>
      </c>
      <c r="B1265" s="18">
        <v>208</v>
      </c>
      <c r="C1265" s="24">
        <v>93</v>
      </c>
      <c r="D12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5.6309007498084055E-6</v>
      </c>
      <c r="E1265" s="18">
        <v>115</v>
      </c>
      <c r="F12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4.5945196415873801E-5</v>
      </c>
      <c r="G1265" s="23">
        <v>107</v>
      </c>
      <c r="H1265" s="23">
        <v>8</v>
      </c>
      <c r="I1265" s="23">
        <v>0</v>
      </c>
      <c r="J1265" s="19">
        <f>SUM(Table1[[#This Row],[Estimate; Total: - Speak Spanish: - Speak English "very well"]:[Estimate; Total: - Speak Spanish: - Speak English "not well"]])</f>
        <v>115</v>
      </c>
      <c r="K12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4.418441779831436E-5</v>
      </c>
      <c r="L1265" s="24">
        <v>0</v>
      </c>
      <c r="M12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6.1904363153084612E-5</v>
      </c>
    </row>
    <row r="1266" spans="1:13" ht="15.6" x14ac:dyDescent="0.3">
      <c r="A1266" s="22" t="s">
        <v>1271</v>
      </c>
      <c r="B1266" s="18">
        <v>1740</v>
      </c>
      <c r="C1266" s="24">
        <v>461</v>
      </c>
      <c r="D12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1.6104610701604726E-4</v>
      </c>
      <c r="E1266" s="18">
        <v>1278</v>
      </c>
      <c r="F12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5.9454072801439075E-5</v>
      </c>
      <c r="G1266" s="23">
        <v>854</v>
      </c>
      <c r="H1266" s="23">
        <v>262</v>
      </c>
      <c r="I1266" s="23">
        <v>161</v>
      </c>
      <c r="J1266" s="19">
        <f>SUM(Table1[[#This Row],[Estimate; Total: - Speak Spanish: - Speak English "very well"]:[Estimate; Total: - Speak Spanish: - Speak English "not well"]])</f>
        <v>1277</v>
      </c>
      <c r="K12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7.8867595652623432E-5</v>
      </c>
      <c r="L1266" s="24">
        <v>1</v>
      </c>
      <c r="M12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1.1650424759669209E-4</v>
      </c>
    </row>
    <row r="1267" spans="1:13" ht="15.6" x14ac:dyDescent="0.3">
      <c r="A1267" s="22" t="s">
        <v>1272</v>
      </c>
      <c r="B1267" s="18">
        <v>727</v>
      </c>
      <c r="C1267" s="24">
        <v>250</v>
      </c>
      <c r="D12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5.2636750674806308E-5</v>
      </c>
      <c r="E1267" s="18">
        <v>477</v>
      </c>
      <c r="F12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3.2440149602405667E-5</v>
      </c>
      <c r="G1267" s="23">
        <v>265</v>
      </c>
      <c r="H1267" s="23">
        <v>160</v>
      </c>
      <c r="I1267" s="23">
        <v>50</v>
      </c>
      <c r="J1267" s="19">
        <f>SUM(Table1[[#This Row],[Estimate; Total: - Speak Spanish: - Speak English "very well"]:[Estimate; Total: - Speak Spanish: - Speak English "not well"]])</f>
        <v>475</v>
      </c>
      <c r="K12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2.5444919081829017E-5</v>
      </c>
      <c r="L1267" s="24">
        <v>2</v>
      </c>
      <c r="M12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9.5842810862483002E-5</v>
      </c>
    </row>
    <row r="1268" spans="1:13" ht="15.6" x14ac:dyDescent="0.3">
      <c r="A1268" s="22" t="s">
        <v>1273</v>
      </c>
      <c r="B1268" s="18">
        <v>3242</v>
      </c>
      <c r="C1268" s="24">
        <v>511</v>
      </c>
      <c r="D12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2.4498535337155443E-4</v>
      </c>
      <c r="E1268" s="18">
        <v>2731</v>
      </c>
      <c r="F12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3.147793718183508E-4</v>
      </c>
      <c r="G1268" s="23">
        <v>908</v>
      </c>
      <c r="H1268" s="23">
        <v>581</v>
      </c>
      <c r="I1268" s="23">
        <v>1103</v>
      </c>
      <c r="J1268" s="19">
        <f>SUM(Table1[[#This Row],[Estimate; Total: - Speak Spanish: - Speak English "very well"]:[Estimate; Total: - Speak Spanish: - Speak English "not well"]])</f>
        <v>2592</v>
      </c>
      <c r="K12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3.3517601529871419E-4</v>
      </c>
      <c r="L1268" s="24">
        <v>139</v>
      </c>
      <c r="M12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1.2991034232403265E-4</v>
      </c>
    </row>
    <row r="1269" spans="1:13" ht="15.6" x14ac:dyDescent="0.3">
      <c r="A1269" s="22" t="s">
        <v>1274</v>
      </c>
      <c r="B1269" s="18">
        <v>2365</v>
      </c>
      <c r="C1269" s="24">
        <v>374</v>
      </c>
      <c r="D12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1.0532081564548843E-4</v>
      </c>
      <c r="E1269" s="18">
        <v>1991</v>
      </c>
      <c r="F12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1.5531853164336179E-4</v>
      </c>
      <c r="G1269" s="23">
        <v>1043</v>
      </c>
      <c r="H1269" s="23">
        <v>295</v>
      </c>
      <c r="I1269" s="23">
        <v>396</v>
      </c>
      <c r="J1269" s="19">
        <f>SUM(Table1[[#This Row],[Estimate; Total: - Speak Spanish: - Speak English "very well"]:[Estimate; Total: - Speak Spanish: - Speak English "not well"]])</f>
        <v>1734</v>
      </c>
      <c r="K12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1.4620274269888268E-4</v>
      </c>
      <c r="L1269" s="24">
        <v>257</v>
      </c>
      <c r="M12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2.3794129537717547E-4</v>
      </c>
    </row>
    <row r="1270" spans="1:13" ht="15.6" x14ac:dyDescent="0.3">
      <c r="A1270" s="22" t="s">
        <v>1275</v>
      </c>
      <c r="B1270" s="18">
        <v>2577</v>
      </c>
      <c r="C1270" s="24">
        <v>497</v>
      </c>
      <c r="D12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1.1102369375904552E-4</v>
      </c>
      <c r="E1270" s="18">
        <v>2080</v>
      </c>
      <c r="F12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1.2310116267098494E-4</v>
      </c>
      <c r="G1270" s="23">
        <v>1330</v>
      </c>
      <c r="H1270" s="23">
        <v>374</v>
      </c>
      <c r="I1270" s="23">
        <v>345</v>
      </c>
      <c r="J1270" s="19">
        <f>SUM(Table1[[#This Row],[Estimate; Total: - Speak Spanish: - Speak English "very well"]:[Estimate; Total: - Speak Spanish: - Speak English "not well"]])</f>
        <v>2049</v>
      </c>
      <c r="K12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9.6030717292500014E-5</v>
      </c>
      <c r="L1270" s="24">
        <v>31</v>
      </c>
      <c r="M12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3.6845952126157797E-4</v>
      </c>
    </row>
    <row r="1271" spans="1:13" ht="15.6" x14ac:dyDescent="0.3">
      <c r="A1271" s="22" t="s">
        <v>1276</v>
      </c>
      <c r="B1271" s="18">
        <v>1116</v>
      </c>
      <c r="C1271" s="24">
        <v>591</v>
      </c>
      <c r="D12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6.2728242354218901E-5</v>
      </c>
      <c r="E1271" s="18">
        <v>512</v>
      </c>
      <c r="F12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2.2382754903237648E-4</v>
      </c>
      <c r="G1271" s="23">
        <v>312</v>
      </c>
      <c r="H1271" s="23">
        <v>171</v>
      </c>
      <c r="I1271" s="23">
        <v>29</v>
      </c>
      <c r="J1271" s="19">
        <f>SUM(Table1[[#This Row],[Estimate; Total: - Speak Spanish: - Speak English "very well"]:[Estimate; Total: - Speak Spanish: - Speak English "not well"]])</f>
        <v>512</v>
      </c>
      <c r="K12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2.1598825640463355E-4</v>
      </c>
      <c r="L1271" s="24">
        <v>0</v>
      </c>
      <c r="M12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2.9488053485369765E-4</v>
      </c>
    </row>
    <row r="1272" spans="1:13" ht="15.6" x14ac:dyDescent="0.3">
      <c r="A1272" s="22" t="s">
        <v>1277</v>
      </c>
      <c r="B1272" s="18">
        <v>2079</v>
      </c>
      <c r="C1272" s="24">
        <v>534</v>
      </c>
      <c r="D12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1.0291630889850887E-5</v>
      </c>
      <c r="E1272" s="18">
        <v>1545</v>
      </c>
      <c r="F12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1.1900228573314745E-4</v>
      </c>
      <c r="G1272" s="23">
        <v>1042</v>
      </c>
      <c r="H1272" s="23">
        <v>256</v>
      </c>
      <c r="I1272" s="23">
        <v>178</v>
      </c>
      <c r="J1272" s="19">
        <f>SUM(Table1[[#This Row],[Estimate; Total: - Speak Spanish: - Speak English "very well"]:[Estimate; Total: - Speak Spanish: - Speak English "not well"]])</f>
        <v>1476</v>
      </c>
      <c r="K12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1.0597857499705879E-4</v>
      </c>
      <c r="L1272" s="24">
        <v>69</v>
      </c>
      <c r="M12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2.3704527484130224E-4</v>
      </c>
    </row>
    <row r="1273" spans="1:13" ht="15.6" x14ac:dyDescent="0.3">
      <c r="A1273" s="22" t="s">
        <v>1278</v>
      </c>
      <c r="B1273" s="18">
        <v>3692</v>
      </c>
      <c r="C1273" s="24">
        <v>601</v>
      </c>
      <c r="D12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2.5295105428491669E-4</v>
      </c>
      <c r="E1273" s="18">
        <v>3091</v>
      </c>
      <c r="F12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3.1824601396480414E-4</v>
      </c>
      <c r="G1273" s="23">
        <v>1583</v>
      </c>
      <c r="H1273" s="23">
        <v>884</v>
      </c>
      <c r="I1273" s="23">
        <v>350</v>
      </c>
      <c r="J1273" s="19">
        <f>SUM(Table1[[#This Row],[Estimate; Total: - Speak Spanish: - Speak English "very well"]:[Estimate; Total: - Speak Spanish: - Speak English "not well"]])</f>
        <v>2817</v>
      </c>
      <c r="K12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3.2335298509236239E-4</v>
      </c>
      <c r="L1273" s="24">
        <v>274</v>
      </c>
      <c r="M12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2.7195796677134611E-4</v>
      </c>
    </row>
    <row r="1274" spans="1:13" ht="15.6" x14ac:dyDescent="0.3">
      <c r="A1274" s="22" t="s">
        <v>1279</v>
      </c>
      <c r="B1274" s="18">
        <v>132</v>
      </c>
      <c r="C1274" s="24">
        <v>30</v>
      </c>
      <c r="D12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1.071971839630529E-4</v>
      </c>
      <c r="E1274" s="18">
        <v>102</v>
      </c>
      <c r="F12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1.1119482675147003E-4</v>
      </c>
      <c r="G1274" s="23">
        <v>71</v>
      </c>
      <c r="H1274" s="23">
        <v>10</v>
      </c>
      <c r="I1274" s="23">
        <v>6</v>
      </c>
      <c r="J1274" s="19">
        <f>SUM(Table1[[#This Row],[Estimate; Total: - Speak Spanish: - Speak English "very well"]:[Estimate; Total: - Speak Spanish: - Speak English "not well"]])</f>
        <v>87</v>
      </c>
      <c r="K12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1.1194438989347429E-4</v>
      </c>
      <c r="L1274" s="24">
        <v>15</v>
      </c>
      <c r="M12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1.0440101233095285E-4</v>
      </c>
    </row>
    <row r="1275" spans="1:13" ht="15.6" x14ac:dyDescent="0.3">
      <c r="A1275" s="22" t="s">
        <v>1280</v>
      </c>
      <c r="B1275" s="18">
        <v>691</v>
      </c>
      <c r="C1275" s="24">
        <v>468</v>
      </c>
      <c r="D12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3.9160065982923019E-4</v>
      </c>
      <c r="E1275" s="18">
        <v>223</v>
      </c>
      <c r="F12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6.4383633889246634E-4</v>
      </c>
      <c r="G1275" s="23">
        <v>187</v>
      </c>
      <c r="H1275" s="23">
        <v>15</v>
      </c>
      <c r="I1275" s="23">
        <v>21</v>
      </c>
      <c r="J1275" s="19">
        <f>SUM(Table1[[#This Row],[Estimate; Total: - Speak Spanish: - Speak English "very well"]:[Estimate; Total: - Speak Spanish: - Speak English "not well"]])</f>
        <v>223</v>
      </c>
      <c r="K12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6.4042195948624237E-4</v>
      </c>
      <c r="L1275" s="24">
        <v>0</v>
      </c>
      <c r="M12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6.7478324482636207E-4</v>
      </c>
    </row>
    <row r="1276" spans="1:13" ht="15.6" x14ac:dyDescent="0.3">
      <c r="A1276" s="22" t="s">
        <v>1281</v>
      </c>
      <c r="B1276" s="18">
        <v>1461</v>
      </c>
      <c r="C1276" s="24">
        <v>773</v>
      </c>
      <c r="D12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3.5269012217128569E-4</v>
      </c>
      <c r="E1276" s="18">
        <v>688</v>
      </c>
      <c r="F12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7.2494801051401977E-4</v>
      </c>
      <c r="G1276" s="23">
        <v>590</v>
      </c>
      <c r="H1276" s="23">
        <v>63</v>
      </c>
      <c r="I1276" s="23">
        <v>31</v>
      </c>
      <c r="J1276" s="19">
        <f>SUM(Table1[[#This Row],[Estimate; Total: - Speak Spanish: - Speak English "very well"]:[Estimate; Total: - Speak Spanish: - Speak English "not well"]])</f>
        <v>684</v>
      </c>
      <c r="K12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7.150303069708736E-4</v>
      </c>
      <c r="L1276" s="24">
        <v>4</v>
      </c>
      <c r="M12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8.1483908649419119E-4</v>
      </c>
    </row>
    <row r="1277" spans="1:13" ht="15.6" x14ac:dyDescent="0.3">
      <c r="A1277" s="22" t="s">
        <v>1282</v>
      </c>
      <c r="B1277" s="18">
        <v>527</v>
      </c>
      <c r="C1277" s="24">
        <v>241</v>
      </c>
      <c r="D12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1.6138310511518356E-4</v>
      </c>
      <c r="E1277" s="18">
        <v>281</v>
      </c>
      <c r="F12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2.6821415758486754E-4</v>
      </c>
      <c r="G1277" s="23">
        <v>212</v>
      </c>
      <c r="H1277" s="23">
        <v>41</v>
      </c>
      <c r="I1277" s="23">
        <v>28</v>
      </c>
      <c r="J1277" s="19">
        <f>SUM(Table1[[#This Row],[Estimate; Total: - Speak Spanish: - Speak English "very well"]:[Estimate; Total: - Speak Spanish: - Speak English "not well"]])</f>
        <v>281</v>
      </c>
      <c r="K12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2.6391173331065707E-4</v>
      </c>
      <c r="L1277" s="24">
        <v>0</v>
      </c>
      <c r="M12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3.0721003456883481E-4</v>
      </c>
    </row>
    <row r="1278" spans="1:13" ht="15.6" x14ac:dyDescent="0.3">
      <c r="A1278" s="22" t="s">
        <v>1283</v>
      </c>
      <c r="B1278" s="18">
        <v>605</v>
      </c>
      <c r="C1278" s="24">
        <v>400</v>
      </c>
      <c r="D12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4.2529777464835408E-4</v>
      </c>
      <c r="E1278" s="18">
        <v>205</v>
      </c>
      <c r="F12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6.3888522268068515E-4</v>
      </c>
      <c r="G1278" s="23">
        <v>188</v>
      </c>
      <c r="H1278" s="23">
        <v>0</v>
      </c>
      <c r="I1278" s="23">
        <v>17</v>
      </c>
      <c r="J1278" s="19">
        <f>SUM(Table1[[#This Row],[Estimate; Total: - Speak Spanish: - Speak English "very well"]:[Estimate; Total: - Speak Spanish: - Speak English "not well"]])</f>
        <v>205</v>
      </c>
      <c r="K12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6.3574644340590528E-4</v>
      </c>
      <c r="L1278" s="24">
        <v>0</v>
      </c>
      <c r="M12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6.6733417208180009E-4</v>
      </c>
    </row>
    <row r="1279" spans="1:13" ht="15.6" x14ac:dyDescent="0.3">
      <c r="A1279" s="22" t="s">
        <v>1284</v>
      </c>
      <c r="B1279" s="18">
        <v>873</v>
      </c>
      <c r="C1279" s="24">
        <v>623</v>
      </c>
      <c r="D12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6.2120405876872229E-4</v>
      </c>
      <c r="E1279" s="18">
        <v>250</v>
      </c>
      <c r="F12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9.6348190703824754E-4</v>
      </c>
      <c r="G1279" s="23">
        <v>170</v>
      </c>
      <c r="H1279" s="23">
        <v>23</v>
      </c>
      <c r="I1279" s="23">
        <v>57</v>
      </c>
      <c r="J1279" s="19">
        <f>SUM(Table1[[#This Row],[Estimate; Total: - Speak Spanish: - Speak English "very well"]:[Estimate; Total: - Speak Spanish: - Speak English "not well"]])</f>
        <v>250</v>
      </c>
      <c r="K12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9.5965412743485748E-4</v>
      </c>
      <c r="L1279" s="24">
        <v>0</v>
      </c>
      <c r="M12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9.981757477713145E-4</v>
      </c>
    </row>
    <row r="1280" spans="1:13" ht="15.6" x14ac:dyDescent="0.3">
      <c r="A1280" s="22" t="s">
        <v>1285</v>
      </c>
      <c r="B1280" s="18">
        <v>670</v>
      </c>
      <c r="C1280" s="24">
        <v>312</v>
      </c>
      <c r="D12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1.6260235188332182E-4</v>
      </c>
      <c r="E1280" s="18">
        <v>307</v>
      </c>
      <c r="F12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3.0878670546120347E-4</v>
      </c>
      <c r="G1280" s="23">
        <v>252</v>
      </c>
      <c r="H1280" s="23">
        <v>49</v>
      </c>
      <c r="I1280" s="23">
        <v>6</v>
      </c>
      <c r="J1280" s="19">
        <f>SUM(Table1[[#This Row],[Estimate; Total: - Speak Spanish: - Speak English "very well"]:[Estimate; Total: - Speak Spanish: - Speak English "not well"]])</f>
        <v>307</v>
      </c>
      <c r="K12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3.0408619210824046E-4</v>
      </c>
      <c r="L1280" s="24">
        <v>0</v>
      </c>
      <c r="M12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3.5139074188140975E-4</v>
      </c>
    </row>
    <row r="1281" spans="1:13" ht="15.6" x14ac:dyDescent="0.3">
      <c r="A1281" s="22" t="s">
        <v>1286</v>
      </c>
      <c r="B1281" s="18">
        <v>538</v>
      </c>
      <c r="C1281" s="24">
        <v>276</v>
      </c>
      <c r="D12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1.7873460694956076E-4</v>
      </c>
      <c r="E1281" s="18">
        <v>262</v>
      </c>
      <c r="F12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3.0938057609038432E-4</v>
      </c>
      <c r="G1281" s="23">
        <v>229</v>
      </c>
      <c r="H1281" s="23">
        <v>9</v>
      </c>
      <c r="I1281" s="23">
        <v>24</v>
      </c>
      <c r="J1281" s="19">
        <f>SUM(Table1[[#This Row],[Estimate; Total: - Speak Spanish: - Speak English "very well"]:[Estimate; Total: - Speak Spanish: - Speak English "not well"]])</f>
        <v>262</v>
      </c>
      <c r="K12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3.0536906306603151E-4</v>
      </c>
      <c r="L1281" s="24">
        <v>0</v>
      </c>
      <c r="M12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3.4573972117863853E-4</v>
      </c>
    </row>
    <row r="1282" spans="1:13" ht="15.6" x14ac:dyDescent="0.3">
      <c r="A1282" s="22" t="s">
        <v>1287</v>
      </c>
      <c r="B1282" s="18">
        <v>418</v>
      </c>
      <c r="C1282" s="24">
        <v>57</v>
      </c>
      <c r="D12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1.5147976740238645E-4</v>
      </c>
      <c r="E1282" s="18">
        <v>349</v>
      </c>
      <c r="F12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1.3753735237329102E-4</v>
      </c>
      <c r="G1282" s="23">
        <v>265</v>
      </c>
      <c r="H1282" s="23">
        <v>17</v>
      </c>
      <c r="I1282" s="23">
        <v>10</v>
      </c>
      <c r="J1282" s="19">
        <f>SUM(Table1[[#This Row],[Estimate; Total: - Speak Spanish: - Speak English "very well"]:[Estimate; Total: - Speak Spanish: - Speak English "not well"]])</f>
        <v>292</v>
      </c>
      <c r="K12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1.4097670148367064E-4</v>
      </c>
      <c r="L1282" s="24">
        <v>57</v>
      </c>
      <c r="M12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1.0636412856614018E-4</v>
      </c>
    </row>
    <row r="1283" spans="1:13" ht="15.6" x14ac:dyDescent="0.3">
      <c r="A1283" s="22" t="s">
        <v>1288</v>
      </c>
      <c r="B1283" s="18">
        <v>430</v>
      </c>
      <c r="C1283" s="24">
        <v>176</v>
      </c>
      <c r="D12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5.4301210580864521E-5</v>
      </c>
      <c r="E1283" s="18">
        <v>254</v>
      </c>
      <c r="F12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1.2554828326678474E-4</v>
      </c>
      <c r="G1283" s="23">
        <v>192</v>
      </c>
      <c r="H1283" s="23">
        <v>22</v>
      </c>
      <c r="I1283" s="23">
        <v>40</v>
      </c>
      <c r="J1283" s="19">
        <f>SUM(Table1[[#This Row],[Estimate; Total: - Speak Spanish: - Speak English "very well"]:[Estimate; Total: - Speak Spanish: - Speak English "not well"]])</f>
        <v>254</v>
      </c>
      <c r="K12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1.216592591897404E-4</v>
      </c>
      <c r="L1283" s="24">
        <v>0</v>
      </c>
      <c r="M12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1.6079722545158078E-4</v>
      </c>
    </row>
    <row r="1284" spans="1:13" ht="15.6" x14ac:dyDescent="0.3">
      <c r="A1284" s="22" t="s">
        <v>1289</v>
      </c>
      <c r="B1284" s="18">
        <v>625</v>
      </c>
      <c r="C1284" s="24">
        <v>221</v>
      </c>
      <c r="D12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2.3989740940817521E-5</v>
      </c>
      <c r="E1284" s="18">
        <v>404</v>
      </c>
      <c r="F12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1.0164960389816023E-4</v>
      </c>
      <c r="G1284" s="23">
        <v>292</v>
      </c>
      <c r="H1284" s="23">
        <v>29</v>
      </c>
      <c r="I1284" s="23">
        <v>81</v>
      </c>
      <c r="J1284" s="19">
        <f>SUM(Table1[[#This Row],[Estimate; Total: - Speak Spanish: - Speak English "very well"]:[Estimate; Total: - Speak Spanish: - Speak English "not well"]])</f>
        <v>402</v>
      </c>
      <c r="K12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9.5772085021773493E-5</v>
      </c>
      <c r="L1284" s="24">
        <v>2</v>
      </c>
      <c r="M12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1.5492166366418199E-4</v>
      </c>
    </row>
    <row r="1285" spans="1:13" ht="15.6" x14ac:dyDescent="0.3">
      <c r="A1285" s="22" t="s">
        <v>1290</v>
      </c>
      <c r="B1285" s="18">
        <v>1085</v>
      </c>
      <c r="C1285" s="24">
        <v>442</v>
      </c>
      <c r="D12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6.8893900834769511E-5</v>
      </c>
      <c r="E1285" s="18">
        <v>643</v>
      </c>
      <c r="F12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1.0932375996374011E-4</v>
      </c>
      <c r="G1285" s="23">
        <v>287</v>
      </c>
      <c r="H1285" s="23">
        <v>257</v>
      </c>
      <c r="I1285" s="23">
        <v>99</v>
      </c>
      <c r="J1285" s="19">
        <f>SUM(Table1[[#This Row],[Estimate; Total: - Speak Spanish: - Speak English "very well"]:[Estimate; Total: - Speak Spanish: - Speak English "not well"]])</f>
        <v>643</v>
      </c>
      <c r="K12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9.9478710823820783E-5</v>
      </c>
      <c r="L1285" s="24">
        <v>0</v>
      </c>
      <c r="M12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1.9855631832918838E-4</v>
      </c>
    </row>
    <row r="1286" spans="1:13" ht="15.6" x14ac:dyDescent="0.3">
      <c r="A1286" s="22" t="s">
        <v>1291</v>
      </c>
      <c r="B1286" s="18">
        <v>123</v>
      </c>
      <c r="C1286" s="24">
        <v>85</v>
      </c>
      <c r="D12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1.6921393753086857E-4</v>
      </c>
      <c r="E1286" s="18">
        <v>38</v>
      </c>
      <c r="F12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2.1537320819404966E-4</v>
      </c>
      <c r="G1286" s="23">
        <v>38</v>
      </c>
      <c r="H1286" s="23">
        <v>0</v>
      </c>
      <c r="I1286" s="23">
        <v>0</v>
      </c>
      <c r="J1286" s="19">
        <f>SUM(Table1[[#This Row],[Estimate; Total: - Speak Spanish: - Speak English "very well"]:[Estimate; Total: - Speak Spanish: - Speak English "not well"]])</f>
        <v>38</v>
      </c>
      <c r="K12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2.1479138569433436E-4</v>
      </c>
      <c r="L1286" s="24">
        <v>0</v>
      </c>
      <c r="M12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2.2064667198547585E-4</v>
      </c>
    </row>
    <row r="1287" spans="1:13" ht="15.6" x14ac:dyDescent="0.3">
      <c r="A1287" s="22" t="s">
        <v>1292</v>
      </c>
      <c r="B1287" s="18">
        <v>768</v>
      </c>
      <c r="C1287" s="24">
        <v>408</v>
      </c>
      <c r="D12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5.6993669680536856E-5</v>
      </c>
      <c r="E1287" s="18">
        <v>360</v>
      </c>
      <c r="F12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2.5391166440703536E-4</v>
      </c>
      <c r="G1287" s="23">
        <v>248</v>
      </c>
      <c r="H1287" s="23">
        <v>59</v>
      </c>
      <c r="I1287" s="23">
        <v>53</v>
      </c>
      <c r="J1287" s="19">
        <f>SUM(Table1[[#This Row],[Estimate; Total: - Speak Spanish: - Speak English "very well"]:[Estimate; Total: - Speak Spanish: - Speak English "not well"]])</f>
        <v>360</v>
      </c>
      <c r="K12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2.483996617781536E-4</v>
      </c>
      <c r="L1287" s="24">
        <v>0</v>
      </c>
      <c r="M12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3.0387079506265181E-4</v>
      </c>
    </row>
    <row r="1288" spans="1:13" ht="15.6" x14ac:dyDescent="0.3">
      <c r="A1288" s="22" t="s">
        <v>1293</v>
      </c>
      <c r="B1288" s="18">
        <v>1785</v>
      </c>
      <c r="C1288" s="24">
        <v>434</v>
      </c>
      <c r="D12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2.3211705079708626E-5</v>
      </c>
      <c r="E1288" s="18">
        <v>1351</v>
      </c>
      <c r="F12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5.1912270814086366E-5</v>
      </c>
      <c r="G1288" s="23">
        <v>839</v>
      </c>
      <c r="H1288" s="23">
        <v>237</v>
      </c>
      <c r="I1288" s="23">
        <v>216</v>
      </c>
      <c r="J1288" s="19">
        <f>SUM(Table1[[#This Row],[Estimate; Total: - Speak Spanish: - Speak English "very well"]:[Estimate; Total: - Speak Spanish: - Speak English "not well"]])</f>
        <v>1292</v>
      </c>
      <c r="K12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4.0318052236770156E-5</v>
      </c>
      <c r="L1288" s="24">
        <v>59</v>
      </c>
      <c r="M12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1.5699877380645353E-4</v>
      </c>
    </row>
    <row r="1289" spans="1:13" ht="15.6" x14ac:dyDescent="0.3">
      <c r="A1289" s="22" t="s">
        <v>1294</v>
      </c>
      <c r="B1289" s="18">
        <v>1522</v>
      </c>
      <c r="C1289" s="24">
        <v>395</v>
      </c>
      <c r="D12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7.1538331609489846E-5</v>
      </c>
      <c r="E1289" s="18">
        <v>1127</v>
      </c>
      <c r="F12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1.5414944005035186E-4</v>
      </c>
      <c r="G1289" s="23">
        <v>712</v>
      </c>
      <c r="H1289" s="23">
        <v>240</v>
      </c>
      <c r="I1289" s="23">
        <v>143</v>
      </c>
      <c r="J1289" s="19">
        <f>SUM(Table1[[#This Row],[Estimate; Total: - Speak Spanish: - Speak English "very well"]:[Estimate; Total: - Speak Spanish: - Speak English "not well"]])</f>
        <v>1095</v>
      </c>
      <c r="K12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1.4182457700133582E-4</v>
      </c>
      <c r="L1289" s="24">
        <v>32</v>
      </c>
      <c r="M12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2.6585828433718634E-4</v>
      </c>
    </row>
    <row r="1290" spans="1:13" ht="15.6" x14ac:dyDescent="0.3">
      <c r="A1290" s="22" t="s">
        <v>1295</v>
      </c>
      <c r="B1290" s="18">
        <v>3237</v>
      </c>
      <c r="C1290" s="24">
        <v>1192</v>
      </c>
      <c r="D12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1.7645869568904489E-4</v>
      </c>
      <c r="E1290" s="18">
        <v>2045</v>
      </c>
      <c r="F12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2.610141514661364E-4</v>
      </c>
      <c r="G1290" s="23">
        <v>1243</v>
      </c>
      <c r="H1290" s="23">
        <v>229</v>
      </c>
      <c r="I1290" s="23">
        <v>433</v>
      </c>
      <c r="J1290" s="19">
        <f>SUM(Table1[[#This Row],[Estimate; Total: - Speak Spanish: - Speak English "very well"]:[Estimate; Total: - Speak Spanish: - Speak English "not well"]])</f>
        <v>1905</v>
      </c>
      <c r="K12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2.5127502169882136E-4</v>
      </c>
      <c r="L1290" s="24">
        <v>140</v>
      </c>
      <c r="M12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3.4928668855961154E-4</v>
      </c>
    </row>
    <row r="1291" spans="1:13" ht="15.6" x14ac:dyDescent="0.3">
      <c r="A1291" s="22" t="s">
        <v>1296</v>
      </c>
      <c r="B1291" s="18">
        <v>890</v>
      </c>
      <c r="C1291" s="24">
        <v>294</v>
      </c>
      <c r="D12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1.0876411626335668E-4</v>
      </c>
      <c r="E1291" s="18">
        <v>566</v>
      </c>
      <c r="F12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2.081140129572759E-4</v>
      </c>
      <c r="G1291" s="23">
        <v>469</v>
      </c>
      <c r="H1291" s="23">
        <v>63</v>
      </c>
      <c r="I1291" s="23">
        <v>34</v>
      </c>
      <c r="J1291" s="19">
        <f>SUM(Table1[[#This Row],[Estimate; Total: - Speak Spanish: - Speak English "very well"]:[Estimate; Total: - Speak Spanish: - Speak English "not well"]])</f>
        <v>566</v>
      </c>
      <c r="K12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1.9944791993520072E-4</v>
      </c>
      <c r="L1291" s="24">
        <v>0</v>
      </c>
      <c r="M12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2.8666086837693953E-4</v>
      </c>
    </row>
    <row r="1292" spans="1:13" ht="15.6" x14ac:dyDescent="0.3">
      <c r="A1292" s="22" t="s">
        <v>1297</v>
      </c>
      <c r="B1292" s="18">
        <v>3612</v>
      </c>
      <c r="C1292" s="24">
        <v>675</v>
      </c>
      <c r="D12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8.5814511456183912E-5</v>
      </c>
      <c r="E1292" s="18">
        <v>2937</v>
      </c>
      <c r="F12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8.4961331719314549E-5</v>
      </c>
      <c r="G1292" s="23">
        <v>1642</v>
      </c>
      <c r="H1292" s="23">
        <v>550</v>
      </c>
      <c r="I1292" s="23">
        <v>683</v>
      </c>
      <c r="J1292" s="19">
        <f>SUM(Table1[[#This Row],[Estimate; Total: - Speak Spanish: - Speak English "very well"]:[Estimate; Total: - Speak Spanish: - Speak English "not well"]])</f>
        <v>2875</v>
      </c>
      <c r="K12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1.2037672465650012E-4</v>
      </c>
      <c r="L1292" s="24">
        <v>62</v>
      </c>
      <c r="M12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2.3603311659570777E-4</v>
      </c>
    </row>
    <row r="1293" spans="1:13" ht="15.6" x14ac:dyDescent="0.3">
      <c r="A1293" s="22" t="s">
        <v>1298</v>
      </c>
      <c r="B1293" s="18">
        <v>4180</v>
      </c>
      <c r="C1293" s="24">
        <v>460</v>
      </c>
      <c r="D12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1.4194676644975785E-4</v>
      </c>
      <c r="E1293" s="18">
        <v>3720</v>
      </c>
      <c r="F12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3.7984925950933159E-4</v>
      </c>
      <c r="G1293" s="23">
        <v>2126</v>
      </c>
      <c r="H1293" s="23">
        <v>658</v>
      </c>
      <c r="I1293" s="23">
        <v>703</v>
      </c>
      <c r="J1293" s="19">
        <f>SUM(Table1[[#This Row],[Estimate; Total: - Speak Spanish: - Speak English "very well"]:[Estimate; Total: - Speak Spanish: - Speak English "not well"]])</f>
        <v>3487</v>
      </c>
      <c r="K12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4.009044698541983E-4</v>
      </c>
      <c r="L1293" s="24">
        <v>233</v>
      </c>
      <c r="M12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1.8901117842988038E-4</v>
      </c>
    </row>
    <row r="1294" spans="1:13" ht="15.6" x14ac:dyDescent="0.3">
      <c r="A1294" s="22" t="s">
        <v>1299</v>
      </c>
      <c r="B1294" s="18">
        <v>737</v>
      </c>
      <c r="C1294" s="24">
        <v>306</v>
      </c>
      <c r="D12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7.4532243713490697E-5</v>
      </c>
      <c r="E1294" s="18">
        <v>424</v>
      </c>
      <c r="F12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2.0084933386679534E-4</v>
      </c>
      <c r="G1294" s="23">
        <v>300</v>
      </c>
      <c r="H1294" s="23">
        <v>60</v>
      </c>
      <c r="I1294" s="23">
        <v>44</v>
      </c>
      <c r="J1294" s="19">
        <f>SUM(Table1[[#This Row],[Estimate; Total: - Speak Spanish: - Speak English "very well"]:[Estimate; Total: - Speak Spanish: - Speak English "not well"]])</f>
        <v>404</v>
      </c>
      <c r="K12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1.9743914928636229E-4</v>
      </c>
      <c r="L1294" s="24">
        <v>20</v>
      </c>
      <c r="M12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2.3175821916393224E-4</v>
      </c>
    </row>
    <row r="1295" spans="1:13" ht="15.6" x14ac:dyDescent="0.3">
      <c r="A1295" s="22" t="s">
        <v>1300</v>
      </c>
      <c r="B1295" s="18">
        <v>1321</v>
      </c>
      <c r="C1295" s="24">
        <v>308</v>
      </c>
      <c r="D12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1.4782488321427641E-5</v>
      </c>
      <c r="E1295" s="18">
        <v>1004</v>
      </c>
      <c r="F12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3.2255073318328834E-5</v>
      </c>
      <c r="G1295" s="23">
        <v>713</v>
      </c>
      <c r="H1295" s="23">
        <v>139</v>
      </c>
      <c r="I1295" s="23">
        <v>152</v>
      </c>
      <c r="J1295" s="19">
        <f>SUM(Table1[[#This Row],[Estimate; Total: - Speak Spanish: - Speak English "very well"]:[Estimate; Total: - Speak Spanish: - Speak English "not well"]])</f>
        <v>1004</v>
      </c>
      <c r="K12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1.6882710431114184E-5</v>
      </c>
      <c r="L1295" s="24">
        <v>0</v>
      </c>
      <c r="M12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1.7158553770232581E-4</v>
      </c>
    </row>
    <row r="1296" spans="1:13" ht="15.6" x14ac:dyDescent="0.3">
      <c r="A1296" s="22" t="s">
        <v>1301</v>
      </c>
      <c r="B1296" s="18">
        <v>1412</v>
      </c>
      <c r="C1296" s="24">
        <v>403</v>
      </c>
      <c r="D12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5.6854258067949587E-5</v>
      </c>
      <c r="E1296" s="18">
        <v>1009</v>
      </c>
      <c r="F12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4.6973071147588972E-5</v>
      </c>
      <c r="G1296" s="23">
        <v>817</v>
      </c>
      <c r="H1296" s="23">
        <v>63</v>
      </c>
      <c r="I1296" s="23">
        <v>90</v>
      </c>
      <c r="J1296" s="19">
        <f>SUM(Table1[[#This Row],[Estimate; Total: - Speak Spanish: - Speak English "very well"]:[Estimate; Total: - Speak Spanish: - Speak English "not well"]])</f>
        <v>970</v>
      </c>
      <c r="K12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3.7533525440793815E-5</v>
      </c>
      <c r="L1296" s="24">
        <v>39</v>
      </c>
      <c r="M12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1.3253026860326518E-4</v>
      </c>
    </row>
    <row r="1297" spans="1:13" ht="15.6" x14ac:dyDescent="0.3">
      <c r="A1297" s="22" t="s">
        <v>1302</v>
      </c>
      <c r="B1297" s="18">
        <v>1312</v>
      </c>
      <c r="C1297" s="24">
        <v>485</v>
      </c>
      <c r="D12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2.838488801260383E-5</v>
      </c>
      <c r="E1297" s="18">
        <v>827</v>
      </c>
      <c r="F12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1.5031701873046392E-4</v>
      </c>
      <c r="G1297" s="23">
        <v>714</v>
      </c>
      <c r="H1297" s="23">
        <v>78</v>
      </c>
      <c r="I1297" s="23">
        <v>24</v>
      </c>
      <c r="J1297" s="19">
        <f>SUM(Table1[[#This Row],[Estimate; Total: - Speak Spanish: - Speak English "very well"]:[Estimate; Total: - Speak Spanish: - Speak English "not well"]])</f>
        <v>816</v>
      </c>
      <c r="K12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1.3934967509725358E-4</v>
      </c>
      <c r="L1297" s="24">
        <v>11</v>
      </c>
      <c r="M12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2.497217161530699E-4</v>
      </c>
    </row>
    <row r="1298" spans="1:13" ht="15.6" x14ac:dyDescent="0.3">
      <c r="A1298" s="22" t="s">
        <v>1303</v>
      </c>
      <c r="B1298" s="18">
        <v>252</v>
      </c>
      <c r="C1298" s="24">
        <v>131</v>
      </c>
      <c r="D12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1.2108745021152567E-4</v>
      </c>
      <c r="E1298" s="18">
        <v>109</v>
      </c>
      <c r="F12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1.8522785581136204E-4</v>
      </c>
      <c r="G1298" s="23">
        <v>71</v>
      </c>
      <c r="H1298" s="23">
        <v>15</v>
      </c>
      <c r="I1298" s="23">
        <v>21</v>
      </c>
      <c r="J1298" s="19">
        <f>SUM(Table1[[#This Row],[Estimate; Total: - Speak Spanish: - Speak English "very well"]:[Estimate; Total: - Speak Spanish: - Speak English "not well"]])</f>
        <v>107</v>
      </c>
      <c r="K12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1.8386711686697562E-4</v>
      </c>
      <c r="L1298" s="24">
        <v>2</v>
      </c>
      <c r="M12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1.9756118351236477E-4</v>
      </c>
    </row>
    <row r="1299" spans="1:13" ht="15.6" x14ac:dyDescent="0.3">
      <c r="A1299" s="22" t="s">
        <v>1304</v>
      </c>
      <c r="B1299" s="18">
        <v>231</v>
      </c>
      <c r="C1299" s="24">
        <v>83</v>
      </c>
      <c r="D12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3.0707607469413958E-4</v>
      </c>
      <c r="E1299" s="18">
        <v>118</v>
      </c>
      <c r="F12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3.4092313433557205E-4</v>
      </c>
      <c r="G1299" s="23">
        <v>92</v>
      </c>
      <c r="H1299" s="23">
        <v>26</v>
      </c>
      <c r="I1299" s="23">
        <v>0</v>
      </c>
      <c r="J1299" s="19">
        <f>SUM(Table1[[#This Row],[Estimate; Total: - Speak Spanish: - Speak English "very well"]:[Estimate; Total: - Speak Spanish: - Speak English "not well"]])</f>
        <v>118</v>
      </c>
      <c r="K12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3.3911642236277191E-4</v>
      </c>
      <c r="L1299" s="24">
        <v>0</v>
      </c>
      <c r="M12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3.5729862716157965E-4</v>
      </c>
    </row>
    <row r="1300" spans="1:13" ht="15.6" x14ac:dyDescent="0.3">
      <c r="A1300" s="22" t="s">
        <v>1305</v>
      </c>
      <c r="B1300" s="18">
        <v>1190</v>
      </c>
      <c r="C1300" s="24">
        <v>308</v>
      </c>
      <c r="D13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1.4782488321427641E-5</v>
      </c>
      <c r="E1300" s="18">
        <v>832</v>
      </c>
      <c r="F13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5.6124435742678912E-5</v>
      </c>
      <c r="G1300" s="23">
        <v>421</v>
      </c>
      <c r="H1300" s="23">
        <v>208</v>
      </c>
      <c r="I1300" s="23">
        <v>167</v>
      </c>
      <c r="J1300" s="19">
        <f>SUM(Table1[[#This Row],[Estimate; Total: - Speak Spanish: - Speak English "very well"]:[Estimate; Total: - Speak Spanish: - Speak English "not well"]])</f>
        <v>796</v>
      </c>
      <c r="K13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4.8932698551046474E-5</v>
      </c>
      <c r="L1300" s="24">
        <v>36</v>
      </c>
      <c r="M13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1.2130817424726539E-4</v>
      </c>
    </row>
    <row r="1301" spans="1:13" ht="15.6" x14ac:dyDescent="0.3">
      <c r="A1301" s="22" t="s">
        <v>1306</v>
      </c>
      <c r="B1301" s="18">
        <v>948</v>
      </c>
      <c r="C1301" s="24">
        <v>278</v>
      </c>
      <c r="D13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1.1527904003043267E-5</v>
      </c>
      <c r="E1301" s="18">
        <v>670</v>
      </c>
      <c r="F13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6.3707899048582223E-5</v>
      </c>
      <c r="G1301" s="23">
        <v>502</v>
      </c>
      <c r="H1301" s="23">
        <v>42</v>
      </c>
      <c r="I1301" s="23">
        <v>92</v>
      </c>
      <c r="J1301" s="19">
        <f>SUM(Table1[[#This Row],[Estimate; Total: - Speak Spanish: - Speak English "very well"]:[Estimate; Total: - Speak Spanish: - Speak English "not well"]])</f>
        <v>636</v>
      </c>
      <c r="K13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5.8688390077254912E-5</v>
      </c>
      <c r="L1301" s="24">
        <v>34</v>
      </c>
      <c r="M13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1.0920321561675578E-4</v>
      </c>
    </row>
    <row r="1302" spans="1:13" ht="15.6" x14ac:dyDescent="0.3">
      <c r="A1302" s="22" t="s">
        <v>1307</v>
      </c>
      <c r="B1302" s="18">
        <v>1491</v>
      </c>
      <c r="C1302" s="24">
        <v>402</v>
      </c>
      <c r="D13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1.3383062020066563E-4</v>
      </c>
      <c r="E1302" s="18">
        <v>1089</v>
      </c>
      <c r="F13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2.2595082938803914E-4</v>
      </c>
      <c r="G1302" s="23">
        <v>729</v>
      </c>
      <c r="H1302" s="23">
        <v>187</v>
      </c>
      <c r="I1302" s="23">
        <v>118</v>
      </c>
      <c r="J1302" s="19">
        <f>SUM(Table1[[#This Row],[Estimate; Total: - Speak Spanish: - Speak English "very well"]:[Estimate; Total: - Speak Spanish: - Speak English "not well"]])</f>
        <v>1034</v>
      </c>
      <c r="K13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2.1775177790969241E-4</v>
      </c>
      <c r="L1302" s="24">
        <v>55</v>
      </c>
      <c r="M13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3.0026456100938105E-4</v>
      </c>
    </row>
    <row r="1303" spans="1:13" ht="15.6" x14ac:dyDescent="0.3">
      <c r="A1303" s="22" t="s">
        <v>1308</v>
      </c>
      <c r="B1303" s="18">
        <v>894</v>
      </c>
      <c r="C1303" s="24">
        <v>240</v>
      </c>
      <c r="D13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5.7187448530101128E-5</v>
      </c>
      <c r="E1303" s="18">
        <v>654</v>
      </c>
      <c r="F13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1.1165019963246555E-4</v>
      </c>
      <c r="G1303" s="23">
        <v>436</v>
      </c>
      <c r="H1303" s="23">
        <v>75</v>
      </c>
      <c r="I1303" s="23">
        <v>121</v>
      </c>
      <c r="J1303" s="19">
        <f>SUM(Table1[[#This Row],[Estimate; Total: - Speak Spanish: - Speak English "very well"]:[Estimate; Total: - Speak Spanish: - Speak English "not well"]])</f>
        <v>632</v>
      </c>
      <c r="K13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1.0502663077960527E-4</v>
      </c>
      <c r="L1303" s="24">
        <v>22</v>
      </c>
      <c r="M13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1.7168423154540963E-4</v>
      </c>
    </row>
    <row r="1304" spans="1:13" ht="15.6" x14ac:dyDescent="0.3">
      <c r="A1304" s="22" t="s">
        <v>1309</v>
      </c>
      <c r="B1304" s="18">
        <v>962</v>
      </c>
      <c r="C1304" s="24">
        <v>505</v>
      </c>
      <c r="D13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6.2063332385766241E-5</v>
      </c>
      <c r="E1304" s="18">
        <v>457</v>
      </c>
      <c r="F13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1.8008727851391294E-4</v>
      </c>
      <c r="G1304" s="23">
        <v>319</v>
      </c>
      <c r="H1304" s="23">
        <v>74</v>
      </c>
      <c r="I1304" s="23">
        <v>59</v>
      </c>
      <c r="J1304" s="19">
        <f>SUM(Table1[[#This Row],[Estimate; Total: - Speak Spanish: - Speak English "very well"]:[Estimate; Total: - Speak Spanish: - Speak English "not well"]])</f>
        <v>452</v>
      </c>
      <c r="K13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1.7386052980564499E-4</v>
      </c>
      <c r="L1304" s="24">
        <v>5</v>
      </c>
      <c r="M13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2.3652465222742322E-4</v>
      </c>
    </row>
    <row r="1305" spans="1:13" ht="15.6" x14ac:dyDescent="0.3">
      <c r="A1305" s="22" t="s">
        <v>1310</v>
      </c>
      <c r="B1305" s="18">
        <v>667</v>
      </c>
      <c r="C1305" s="24">
        <v>180</v>
      </c>
      <c r="D13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1.6188266404123155E-5</v>
      </c>
      <c r="E1305" s="18">
        <v>487</v>
      </c>
      <c r="F13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2.514451069291309E-5</v>
      </c>
      <c r="G1305" s="23">
        <v>326</v>
      </c>
      <c r="H1305" s="23">
        <v>93</v>
      </c>
      <c r="I1305" s="23">
        <v>43</v>
      </c>
      <c r="J1305" s="19">
        <f>SUM(Table1[[#This Row],[Estimate; Total: - Speak Spanish: - Speak English "very well"]:[Estimate; Total: - Speak Spanish: - Speak English "not well"]])</f>
        <v>462</v>
      </c>
      <c r="K13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2.154015805915489E-5</v>
      </c>
      <c r="L1305" s="24">
        <v>25</v>
      </c>
      <c r="M13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5.7813276708246719E-5</v>
      </c>
    </row>
    <row r="1306" spans="1:13" ht="15.6" x14ac:dyDescent="0.3">
      <c r="A1306" s="22" t="s">
        <v>1311</v>
      </c>
      <c r="B1306" s="18">
        <v>1360</v>
      </c>
      <c r="C1306" s="24">
        <v>237</v>
      </c>
      <c r="D13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5.7356932050755177E-5</v>
      </c>
      <c r="E1306" s="18">
        <v>1123</v>
      </c>
      <c r="F13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6.9795099144375264E-5</v>
      </c>
      <c r="G1306" s="23">
        <v>832</v>
      </c>
      <c r="H1306" s="23">
        <v>115</v>
      </c>
      <c r="I1306" s="23">
        <v>164</v>
      </c>
      <c r="J1306" s="19">
        <f>SUM(Table1[[#This Row],[Estimate; Total: - Speak Spanish: - Speak English "very well"]:[Estimate; Total: - Speak Spanish: - Speak English "not well"]])</f>
        <v>1111</v>
      </c>
      <c r="K13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8.5140447346653659E-5</v>
      </c>
      <c r="L1306" s="24">
        <v>12</v>
      </c>
      <c r="M13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6.9290512276874792E-5</v>
      </c>
    </row>
    <row r="1307" spans="1:13" ht="15.6" x14ac:dyDescent="0.3">
      <c r="A1307" s="22" t="s">
        <v>1312</v>
      </c>
      <c r="B1307" s="18">
        <v>2153</v>
      </c>
      <c r="C1307" s="24">
        <v>653</v>
      </c>
      <c r="D13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3.4734760741394403E-4</v>
      </c>
      <c r="E1307" s="18">
        <v>1486</v>
      </c>
      <c r="F13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1.5844337792119353E-4</v>
      </c>
      <c r="G1307" s="23">
        <v>932</v>
      </c>
      <c r="H1307" s="23">
        <v>210</v>
      </c>
      <c r="I1307" s="23">
        <v>236</v>
      </c>
      <c r="J1307" s="19">
        <f>SUM(Table1[[#This Row],[Estimate; Total: - Speak Spanish: - Speak English "very well"]:[Estimate; Total: - Speak Spanish: - Speak English "not well"]])</f>
        <v>1378</v>
      </c>
      <c r="K13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1.6455435989839483E-4</v>
      </c>
      <c r="L1307" s="24">
        <v>108</v>
      </c>
      <c r="M13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1.0305527896902467E-4</v>
      </c>
    </row>
    <row r="1308" spans="1:13" ht="15.6" x14ac:dyDescent="0.3">
      <c r="A1308" s="22" t="s">
        <v>1313</v>
      </c>
      <c r="B1308" s="18">
        <v>2034</v>
      </c>
      <c r="C1308" s="24">
        <v>198</v>
      </c>
      <c r="D13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6.2013486814850236E-5</v>
      </c>
      <c r="E1308" s="18">
        <v>1836</v>
      </c>
      <c r="F13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1.9699703642893834E-4</v>
      </c>
      <c r="G1308" s="23">
        <v>925</v>
      </c>
      <c r="H1308" s="23">
        <v>295</v>
      </c>
      <c r="I1308" s="23">
        <v>284</v>
      </c>
      <c r="J1308" s="19">
        <f>SUM(Table1[[#This Row],[Estimate; Total: - Speak Spanish: - Speak English "very well"]:[Estimate; Total: - Speak Spanish: - Speak English "not well"]])</f>
        <v>1504</v>
      </c>
      <c r="K13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1.7395153802942024E-4</v>
      </c>
      <c r="L1308" s="24">
        <v>332</v>
      </c>
      <c r="M13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4.0587448861529609E-4</v>
      </c>
    </row>
    <row r="1309" spans="1:13" ht="15.6" x14ac:dyDescent="0.3">
      <c r="A1309" s="22" t="s">
        <v>1314</v>
      </c>
      <c r="B1309" s="18">
        <v>3801</v>
      </c>
      <c r="C1309" s="24">
        <v>564</v>
      </c>
      <c r="D13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2.059036880920486E-4</v>
      </c>
      <c r="E1309" s="18">
        <v>3237</v>
      </c>
      <c r="F13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3.1384821752264089E-4</v>
      </c>
      <c r="G1309" s="23">
        <v>1554</v>
      </c>
      <c r="H1309" s="23">
        <v>564</v>
      </c>
      <c r="I1309" s="23">
        <v>695</v>
      </c>
      <c r="J1309" s="19">
        <f>SUM(Table1[[#This Row],[Estimate; Total: - Speak Spanish: - Speak English "very well"]:[Estimate; Total: - Speak Spanish: - Speak English "not well"]])</f>
        <v>2813</v>
      </c>
      <c r="K13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2.9807763973670469E-4</v>
      </c>
      <c r="L1309" s="24">
        <v>424</v>
      </c>
      <c r="M13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4.5678798173715679E-4</v>
      </c>
    </row>
    <row r="1310" spans="1:13" ht="15.6" x14ac:dyDescent="0.3">
      <c r="A1310" s="22" t="s">
        <v>1315</v>
      </c>
      <c r="B1310" s="18">
        <v>3927</v>
      </c>
      <c r="C1310" s="24">
        <v>854</v>
      </c>
      <c r="D13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3.1228350491104896E-4</v>
      </c>
      <c r="E1310" s="18">
        <v>3073</v>
      </c>
      <c r="F13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2.2199248668150097E-4</v>
      </c>
      <c r="G1310" s="23">
        <v>1743</v>
      </c>
      <c r="H1310" s="23">
        <v>522</v>
      </c>
      <c r="I1310" s="23">
        <v>575</v>
      </c>
      <c r="J1310" s="19">
        <f>SUM(Table1[[#This Row],[Estimate; Total: - Speak Spanish: - Speak English "very well"]:[Estimate; Total: - Speak Spanish: - Speak English "not well"]])</f>
        <v>2840</v>
      </c>
      <c r="K13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2.3314140341279411E-4</v>
      </c>
      <c r="L1310" s="24">
        <v>233</v>
      </c>
      <c r="M13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1.2094206541922716E-4</v>
      </c>
    </row>
    <row r="1311" spans="1:13" ht="15.6" x14ac:dyDescent="0.3">
      <c r="A1311" s="22" t="s">
        <v>1316</v>
      </c>
      <c r="B1311" s="18">
        <v>3520</v>
      </c>
      <c r="C1311" s="24">
        <v>481</v>
      </c>
      <c r="D13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2.1116388434272584E-4</v>
      </c>
      <c r="E1311" s="18">
        <v>3039</v>
      </c>
      <c r="F13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3.4185344438016915E-4</v>
      </c>
      <c r="G1311" s="23">
        <v>1430</v>
      </c>
      <c r="H1311" s="23">
        <v>491</v>
      </c>
      <c r="I1311" s="23">
        <v>666</v>
      </c>
      <c r="J1311" s="19">
        <f>SUM(Table1[[#This Row],[Estimate; Total: - Speak Spanish: - Speak English "very well"]:[Estimate; Total: - Speak Spanish: - Speak English "not well"]])</f>
        <v>2587</v>
      </c>
      <c r="K13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3.1873684367066482E-4</v>
      </c>
      <c r="L1311" s="24">
        <v>452</v>
      </c>
      <c r="M13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5.5137534647587674E-4</v>
      </c>
    </row>
    <row r="1312" spans="1:13" ht="15.6" x14ac:dyDescent="0.3">
      <c r="A1312" s="22" t="s">
        <v>1317</v>
      </c>
      <c r="B1312" s="18">
        <v>2118</v>
      </c>
      <c r="C1312" s="24">
        <v>382</v>
      </c>
      <c r="D13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2.0263279145768623E-4</v>
      </c>
      <c r="E1312" s="18">
        <v>1736</v>
      </c>
      <c r="F13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2.1240206195916237E-4</v>
      </c>
      <c r="G1312" s="23">
        <v>1217</v>
      </c>
      <c r="H1312" s="23">
        <v>213</v>
      </c>
      <c r="I1312" s="23">
        <v>126</v>
      </c>
      <c r="J1312" s="19">
        <f>SUM(Table1[[#This Row],[Estimate; Total: - Speak Spanish: - Speak English "very well"]:[Estimate; Total: - Speak Spanish: - Speak English "not well"]])</f>
        <v>1556</v>
      </c>
      <c r="K13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2.1124659688285413E-4</v>
      </c>
      <c r="L1312" s="24">
        <v>180</v>
      </c>
      <c r="M13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2.2287484918404737E-4</v>
      </c>
    </row>
    <row r="1313" spans="1:13" ht="15.6" x14ac:dyDescent="0.3">
      <c r="A1313" s="22" t="s">
        <v>1318</v>
      </c>
      <c r="B1313" s="18">
        <v>4038</v>
      </c>
      <c r="C1313" s="24">
        <v>441</v>
      </c>
      <c r="D13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2.1727026473242683E-4</v>
      </c>
      <c r="E1313" s="18">
        <v>3597</v>
      </c>
      <c r="F13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4.4960011702942026E-4</v>
      </c>
      <c r="G1313" s="23">
        <v>1693</v>
      </c>
      <c r="H1313" s="23">
        <v>890</v>
      </c>
      <c r="I1313" s="23">
        <v>537</v>
      </c>
      <c r="J1313" s="19">
        <f>SUM(Table1[[#This Row],[Estimate; Total: - Speak Spanish: - Speak English "very well"]:[Estimate; Total: - Speak Spanish: - Speak English "not well"]])</f>
        <v>3120</v>
      </c>
      <c r="K13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4.3117495836103689E-4</v>
      </c>
      <c r="L1313" s="24">
        <v>477</v>
      </c>
      <c r="M13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6.1660020234160303E-4</v>
      </c>
    </row>
    <row r="1314" spans="1:13" ht="15.6" x14ac:dyDescent="0.3">
      <c r="A1314" s="22" t="s">
        <v>1319</v>
      </c>
      <c r="B1314" s="18">
        <v>1739</v>
      </c>
      <c r="C1314" s="24">
        <v>111</v>
      </c>
      <c r="D13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6.3055267049402216E-5</v>
      </c>
      <c r="E1314" s="18">
        <v>1628</v>
      </c>
      <c r="F13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2.2181645761535309E-4</v>
      </c>
      <c r="G1314" s="23">
        <v>870</v>
      </c>
      <c r="H1314" s="23">
        <v>326</v>
      </c>
      <c r="I1314" s="23">
        <v>217</v>
      </c>
      <c r="J1314" s="19">
        <f>SUM(Table1[[#This Row],[Estimate; Total: - Speak Spanish: - Speak English "very well"]:[Estimate; Total: - Speak Spanish: - Speak English "not well"]])</f>
        <v>1413</v>
      </c>
      <c r="K13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2.1361436490327634E-4</v>
      </c>
      <c r="L1314" s="24">
        <v>215</v>
      </c>
      <c r="M13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2.9615775406267625E-4</v>
      </c>
    </row>
    <row r="1315" spans="1:13" ht="15.6" x14ac:dyDescent="0.3">
      <c r="A1315" s="22" t="s">
        <v>1320</v>
      </c>
      <c r="B1315" s="18">
        <v>3083</v>
      </c>
      <c r="C1315" s="24">
        <v>87</v>
      </c>
      <c r="D13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4.5964437429408541E-5</v>
      </c>
      <c r="E1315" s="18">
        <v>2959</v>
      </c>
      <c r="F13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4.0395781990421476E-4</v>
      </c>
      <c r="G1315" s="23">
        <v>1007</v>
      </c>
      <c r="H1315" s="23">
        <v>577</v>
      </c>
      <c r="I1315" s="23">
        <v>784</v>
      </c>
      <c r="J1315" s="19">
        <f>SUM(Table1[[#This Row],[Estimate; Total: - Speak Spanish: - Speak English "very well"]:[Estimate; Total: - Speak Spanish: - Speak English "not well"]])</f>
        <v>2368</v>
      </c>
      <c r="K13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3.5819830881455542E-4</v>
      </c>
      <c r="L1315" s="24">
        <v>591</v>
      </c>
      <c r="M13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8.1870823770820915E-4</v>
      </c>
    </row>
    <row r="1316" spans="1:13" ht="15.6" x14ac:dyDescent="0.3">
      <c r="A1316" s="22" t="s">
        <v>1321</v>
      </c>
      <c r="B1316" s="18">
        <v>1151</v>
      </c>
      <c r="C1316" s="24">
        <v>238</v>
      </c>
      <c r="D13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8.3391616206809227E-5</v>
      </c>
      <c r="E1316" s="18">
        <v>913</v>
      </c>
      <c r="F13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6.6081866091069447E-5</v>
      </c>
      <c r="G1316" s="23">
        <v>717</v>
      </c>
      <c r="H1316" s="23">
        <v>144</v>
      </c>
      <c r="I1316" s="23">
        <v>20</v>
      </c>
      <c r="J1316" s="19">
        <f>SUM(Table1[[#This Row],[Estimate; Total: - Speak Spanish: - Speak English "very well"]:[Estimate; Total: - Speak Spanish: - Speak English "not well"]])</f>
        <v>881</v>
      </c>
      <c r="K13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7.5130149799583593E-5</v>
      </c>
      <c r="L1316" s="24">
        <v>32</v>
      </c>
      <c r="M13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1.5929050528259673E-5</v>
      </c>
    </row>
    <row r="1317" spans="1:13" ht="15.6" x14ac:dyDescent="0.3">
      <c r="A1317" s="22" t="s">
        <v>1322</v>
      </c>
      <c r="B1317" s="18">
        <v>1437</v>
      </c>
      <c r="C1317" s="24">
        <v>269</v>
      </c>
      <c r="D13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1.1833190538401887E-4</v>
      </c>
      <c r="E1317" s="18">
        <v>1168</v>
      </c>
      <c r="F13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1.1765205201491532E-4</v>
      </c>
      <c r="G1317" s="23">
        <v>910</v>
      </c>
      <c r="H1317" s="23">
        <v>162</v>
      </c>
      <c r="I1317" s="23">
        <v>68</v>
      </c>
      <c r="J1317" s="19">
        <f>SUM(Table1[[#This Row],[Estimate; Total: - Speak Spanish: - Speak English "very well"]:[Estimate; Total: - Speak Spanish: - Speak English "not well"]])</f>
        <v>1140</v>
      </c>
      <c r="K13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1.3122101684427068E-4</v>
      </c>
      <c r="L1317" s="24">
        <v>28</v>
      </c>
      <c r="M13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5.3329558693710507E-6</v>
      </c>
    </row>
    <row r="1318" spans="1:13" ht="15.6" x14ac:dyDescent="0.3">
      <c r="A1318" s="22" t="s">
        <v>1323</v>
      </c>
      <c r="B1318" s="18">
        <v>999</v>
      </c>
      <c r="C1318" s="24">
        <v>271</v>
      </c>
      <c r="D13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1.2622056638355206E-4</v>
      </c>
      <c r="E1318" s="18">
        <v>728</v>
      </c>
      <c r="F13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6.3269371337083417E-5</v>
      </c>
      <c r="G1318" s="23">
        <v>410</v>
      </c>
      <c r="H1318" s="23">
        <v>84</v>
      </c>
      <c r="I1318" s="23">
        <v>116</v>
      </c>
      <c r="J1318" s="19">
        <f>SUM(Table1[[#This Row],[Estimate; Total: - Speak Spanish: - Speak English "very well"]:[Estimate; Total: - Speak Spanish: - Speak English "not well"]])</f>
        <v>610</v>
      </c>
      <c r="K13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5.6233660743347638E-5</v>
      </c>
      <c r="L1318" s="24">
        <v>118</v>
      </c>
      <c r="M13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1.2703893178064597E-4</v>
      </c>
    </row>
    <row r="1319" spans="1:13" ht="15.6" x14ac:dyDescent="0.3">
      <c r="A1319" s="22" t="s">
        <v>1324</v>
      </c>
      <c r="B1319" s="18">
        <v>2612</v>
      </c>
      <c r="C1319" s="24">
        <v>232</v>
      </c>
      <c r="D13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1.3652814185041831E-4</v>
      </c>
      <c r="E1319" s="18">
        <v>2380</v>
      </c>
      <c r="F13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3.2643239511781724E-4</v>
      </c>
      <c r="G1319" s="23">
        <v>999</v>
      </c>
      <c r="H1319" s="23">
        <v>320</v>
      </c>
      <c r="I1319" s="23">
        <v>435</v>
      </c>
      <c r="J1319" s="19">
        <f>SUM(Table1[[#This Row],[Estimate; Total: - Speak Spanish: - Speak English "very well"]:[Estimate; Total: - Speak Spanish: - Speak English "not well"]])</f>
        <v>1754</v>
      </c>
      <c r="K13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2.6641471961960249E-4</v>
      </c>
      <c r="L1319" s="24">
        <v>626</v>
      </c>
      <c r="M13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8.7041451808534797E-4</v>
      </c>
    </row>
    <row r="1320" spans="1:13" ht="15.6" x14ac:dyDescent="0.3">
      <c r="A1320" s="22" t="s">
        <v>1325</v>
      </c>
      <c r="B1320" s="18">
        <v>4160</v>
      </c>
      <c r="C1320" s="24">
        <v>581</v>
      </c>
      <c r="D13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2.7347103574287823E-4</v>
      </c>
      <c r="E1320" s="18">
        <v>3579</v>
      </c>
      <c r="F13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4.1859019240538474E-4</v>
      </c>
      <c r="G1320" s="23">
        <v>1852</v>
      </c>
      <c r="H1320" s="23">
        <v>650</v>
      </c>
      <c r="I1320" s="23">
        <v>609</v>
      </c>
      <c r="J1320" s="19">
        <f>SUM(Table1[[#This Row],[Estimate; Total: - Speak Spanish: - Speak English "very well"]:[Estimate; Total: - Speak Spanish: - Speak English "not well"]])</f>
        <v>3111</v>
      </c>
      <c r="K13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4.0127621193766972E-4</v>
      </c>
      <c r="L1320" s="24">
        <v>468</v>
      </c>
      <c r="M13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5.7551889338658326E-4</v>
      </c>
    </row>
    <row r="1321" spans="1:13" ht="15.6" x14ac:dyDescent="0.3">
      <c r="A1321" s="22" t="s">
        <v>1326</v>
      </c>
      <c r="B1321" s="18">
        <v>1306</v>
      </c>
      <c r="C1321" s="24">
        <v>128</v>
      </c>
      <c r="D13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6.4094689153970788E-5</v>
      </c>
      <c r="E1321" s="18">
        <v>1178</v>
      </c>
      <c r="F13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1.5012041950947965E-4</v>
      </c>
      <c r="G1321" s="23">
        <v>438</v>
      </c>
      <c r="H1321" s="23">
        <v>276</v>
      </c>
      <c r="I1321" s="23">
        <v>280</v>
      </c>
      <c r="J1321" s="19">
        <f>SUM(Table1[[#This Row],[Estimate; Total: - Speak Spanish: - Speak English "very well"]:[Estimate; Total: - Speak Spanish: - Speak English "not well"]])</f>
        <v>994</v>
      </c>
      <c r="K13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1.3980500443302137E-4</v>
      </c>
      <c r="L1321" s="24">
        <v>184</v>
      </c>
      <c r="M13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2.4361623296779904E-4</v>
      </c>
    </row>
    <row r="1322" spans="1:13" ht="15.6" x14ac:dyDescent="0.3">
      <c r="A1322" s="22" t="s">
        <v>1327</v>
      </c>
      <c r="B1322" s="18">
        <v>2646</v>
      </c>
      <c r="C1322" s="24">
        <v>220</v>
      </c>
      <c r="D13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9.6902113175179855E-5</v>
      </c>
      <c r="E1322" s="18">
        <v>2426</v>
      </c>
      <c r="F13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3.0045112506046646E-4</v>
      </c>
      <c r="G1322" s="23">
        <v>1177</v>
      </c>
      <c r="H1322" s="23">
        <v>389</v>
      </c>
      <c r="I1322" s="23">
        <v>493</v>
      </c>
      <c r="J1322" s="19">
        <f>SUM(Table1[[#This Row],[Estimate; Total: - Speak Spanish: - Speak English "very well"]:[Estimate; Total: - Speak Spanish: - Speak English "not well"]])</f>
        <v>2059</v>
      </c>
      <c r="K13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2.8104615967784497E-4</v>
      </c>
      <c r="L1322" s="24">
        <v>367</v>
      </c>
      <c r="M13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4.7633188314253933E-4</v>
      </c>
    </row>
    <row r="1323" spans="1:13" ht="15.6" x14ac:dyDescent="0.3">
      <c r="A1323" s="22" t="s">
        <v>1328</v>
      </c>
      <c r="B1323" s="18">
        <v>3363</v>
      </c>
      <c r="C1323" s="24">
        <v>409</v>
      </c>
      <c r="D13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2.3489585208316273E-4</v>
      </c>
      <c r="E1323" s="18">
        <v>2954</v>
      </c>
      <c r="F13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3.973560578093835E-4</v>
      </c>
      <c r="G1323" s="23">
        <v>1211</v>
      </c>
      <c r="H1323" s="23">
        <v>592</v>
      </c>
      <c r="I1323" s="23">
        <v>837</v>
      </c>
      <c r="J1323" s="19">
        <f>SUM(Table1[[#This Row],[Estimate; Total: - Speak Spanish: - Speak English "very well"]:[Estimate; Total: - Speak Spanish: - Speak English "not well"]])</f>
        <v>2640</v>
      </c>
      <c r="K13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3.9420194646045087E-4</v>
      </c>
      <c r="L1323" s="24">
        <v>314</v>
      </c>
      <c r="M13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4.2594397250993551E-4</v>
      </c>
    </row>
    <row r="1324" spans="1:13" ht="15.6" x14ac:dyDescent="0.3">
      <c r="A1324" s="22" t="s">
        <v>1329</v>
      </c>
      <c r="B1324" s="18">
        <v>1642</v>
      </c>
      <c r="C1324" s="24">
        <v>246</v>
      </c>
      <c r="D13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1.2573457245568711E-4</v>
      </c>
      <c r="E1324" s="18">
        <v>1396</v>
      </c>
      <c r="F13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1.7061259468756379E-4</v>
      </c>
      <c r="G1324" s="23">
        <v>641</v>
      </c>
      <c r="H1324" s="23">
        <v>318</v>
      </c>
      <c r="I1324" s="23">
        <v>172</v>
      </c>
      <c r="J1324" s="19">
        <f>SUM(Table1[[#This Row],[Estimate; Total: - Speak Spanish: - Speak English "very well"]:[Estimate; Total: - Speak Spanish: - Speak English "not well"]])</f>
        <v>1131</v>
      </c>
      <c r="K13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1.5115399843624959E-4</v>
      </c>
      <c r="L1324" s="24">
        <v>265</v>
      </c>
      <c r="M13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3.4697944680053469E-4</v>
      </c>
    </row>
    <row r="1325" spans="1:13" ht="15.6" x14ac:dyDescent="0.3">
      <c r="A1325" s="22" t="s">
        <v>1330</v>
      </c>
      <c r="B1325" s="18">
        <v>1884</v>
      </c>
      <c r="C1325" s="24">
        <v>231</v>
      </c>
      <c r="D13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1.0664048903338391E-4</v>
      </c>
      <c r="E1325" s="18">
        <v>1632</v>
      </c>
      <c r="F13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1.9334586182103005E-4</v>
      </c>
      <c r="G1325" s="23">
        <v>868</v>
      </c>
      <c r="H1325" s="23">
        <v>255</v>
      </c>
      <c r="I1325" s="23">
        <v>212</v>
      </c>
      <c r="J1325" s="19">
        <f>SUM(Table1[[#This Row],[Estimate; Total: - Speak Spanish: - Speak English "very well"]:[Estimate; Total: - Speak Spanish: - Speak English "not well"]])</f>
        <v>1335</v>
      </c>
      <c r="K13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1.7256992211224962E-4</v>
      </c>
      <c r="L1325" s="24">
        <v>297</v>
      </c>
      <c r="M13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3.8165271801981728E-4</v>
      </c>
    </row>
    <row r="1326" spans="1:13" ht="15.6" x14ac:dyDescent="0.3">
      <c r="A1326" s="22" t="s">
        <v>1331</v>
      </c>
      <c r="B1326" s="18">
        <v>2089</v>
      </c>
      <c r="C1326" s="24">
        <v>249</v>
      </c>
      <c r="D13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1.3499891818099998E-4</v>
      </c>
      <c r="E1326" s="18">
        <v>1828</v>
      </c>
      <c r="F13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2.3801262421886557E-4</v>
      </c>
      <c r="G1326" s="23">
        <v>979</v>
      </c>
      <c r="H1326" s="23">
        <v>108</v>
      </c>
      <c r="I1326" s="23">
        <v>284</v>
      </c>
      <c r="J1326" s="19">
        <f>SUM(Table1[[#This Row],[Estimate; Total: - Speak Spanish: - Speak English "very well"]:[Estimate; Total: - Speak Spanish: - Speak English "not well"]])</f>
        <v>1371</v>
      </c>
      <c r="K13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1.9558382670381043E-4</v>
      </c>
      <c r="L1326" s="24">
        <v>457</v>
      </c>
      <c r="M13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6.2257445797208569E-4</v>
      </c>
    </row>
    <row r="1327" spans="1:13" ht="15.6" x14ac:dyDescent="0.3">
      <c r="A1327" s="22" t="s">
        <v>1332</v>
      </c>
      <c r="B1327" s="18">
        <v>2206</v>
      </c>
      <c r="C1327" s="24">
        <v>225</v>
      </c>
      <c r="D13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9.4276547440326703E-5</v>
      </c>
      <c r="E1327" s="18">
        <v>1972</v>
      </c>
      <c r="F13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2.3179608958644564E-4</v>
      </c>
      <c r="G1327" s="23">
        <v>742</v>
      </c>
      <c r="H1327" s="23">
        <v>303</v>
      </c>
      <c r="I1327" s="23">
        <v>371</v>
      </c>
      <c r="J1327" s="19">
        <f>SUM(Table1[[#This Row],[Estimate; Total: - Speak Spanish: - Speak English "very well"]:[Estimate; Total: - Speak Spanish: - Speak English "not well"]])</f>
        <v>1416</v>
      </c>
      <c r="K13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1.7631753146970619E-4</v>
      </c>
      <c r="L1327" s="24">
        <v>556</v>
      </c>
      <c r="M13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7.346370205788353E-4</v>
      </c>
    </row>
    <row r="1328" spans="1:13" ht="15.6" x14ac:dyDescent="0.3">
      <c r="A1328" s="22" t="s">
        <v>1333</v>
      </c>
      <c r="B1328" s="18">
        <v>3643</v>
      </c>
      <c r="C1328" s="24">
        <v>457</v>
      </c>
      <c r="D13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2.5957352195939848E-4</v>
      </c>
      <c r="E1328" s="18">
        <v>3186</v>
      </c>
      <c r="F13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4.2518524419389196E-4</v>
      </c>
      <c r="G1328" s="23">
        <v>1631</v>
      </c>
      <c r="H1328" s="23">
        <v>404</v>
      </c>
      <c r="I1328" s="23">
        <v>686</v>
      </c>
      <c r="J1328" s="19">
        <f>SUM(Table1[[#This Row],[Estimate; Total: - Speak Spanish: - Speak English "very well"]:[Estimate; Total: - Speak Spanish: - Speak English "not well"]])</f>
        <v>2721</v>
      </c>
      <c r="K13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4.0231625363368524E-4</v>
      </c>
      <c r="L1328" s="24">
        <v>465</v>
      </c>
      <c r="M13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6.3246288251955014E-4</v>
      </c>
    </row>
    <row r="1329" spans="1:13" ht="15.6" x14ac:dyDescent="0.3">
      <c r="A1329" s="22" t="s">
        <v>1334</v>
      </c>
      <c r="B1329" s="18">
        <v>1631</v>
      </c>
      <c r="C1329" s="24">
        <v>61</v>
      </c>
      <c r="D13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2.9461477864038471E-5</v>
      </c>
      <c r="E1329" s="18">
        <v>1570</v>
      </c>
      <c r="F13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2.1042824705909855E-4</v>
      </c>
      <c r="G1329" s="23">
        <v>791</v>
      </c>
      <c r="H1329" s="23">
        <v>162</v>
      </c>
      <c r="I1329" s="23">
        <v>139</v>
      </c>
      <c r="J1329" s="19">
        <f>SUM(Table1[[#This Row],[Estimate; Total: - Speak Spanish: - Speak English "very well"]:[Estimate; Total: - Speak Spanish: - Speak English "not well"]])</f>
        <v>1092</v>
      </c>
      <c r="K13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1.6081336488508246E-4</v>
      </c>
      <c r="L1329" s="24">
        <v>478</v>
      </c>
      <c r="M13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6.6012258646429571E-4</v>
      </c>
    </row>
    <row r="1330" spans="1:13" ht="15.6" x14ac:dyDescent="0.3">
      <c r="A1330" s="22" t="s">
        <v>1335</v>
      </c>
      <c r="B1330" s="18">
        <v>2189</v>
      </c>
      <c r="C1330" s="24">
        <v>188</v>
      </c>
      <c r="D13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9.5776586375811241E-5</v>
      </c>
      <c r="E1330" s="18">
        <v>2001</v>
      </c>
      <c r="F13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2.597089808095597E-4</v>
      </c>
      <c r="G1330" s="23">
        <v>1052</v>
      </c>
      <c r="H1330" s="23">
        <v>217</v>
      </c>
      <c r="I1330" s="23">
        <v>243</v>
      </c>
      <c r="J1330" s="19">
        <f>SUM(Table1[[#This Row],[Estimate; Total: - Speak Spanish: - Speak English "very well"]:[Estimate; Total: - Speak Spanish: - Speak English "not well"]])</f>
        <v>1512</v>
      </c>
      <c r="K13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2.1499823937698399E-4</v>
      </c>
      <c r="L1330" s="24">
        <v>489</v>
      </c>
      <c r="M13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6.6495366651332893E-4</v>
      </c>
    </row>
    <row r="1331" spans="1:13" ht="15.6" x14ac:dyDescent="0.3">
      <c r="A1331" s="22" t="s">
        <v>1336</v>
      </c>
      <c r="B1331" s="18">
        <v>3336</v>
      </c>
      <c r="C1331" s="24">
        <v>60</v>
      </c>
      <c r="D13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2.063672039369674E-5</v>
      </c>
      <c r="E1331" s="18">
        <v>3276</v>
      </c>
      <c r="F13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4.389593497447895E-4</v>
      </c>
      <c r="G1331" s="23">
        <v>1381</v>
      </c>
      <c r="H1331" s="23">
        <v>255</v>
      </c>
      <c r="I1331" s="23">
        <v>803</v>
      </c>
      <c r="J1331" s="19">
        <f>SUM(Table1[[#This Row],[Estimate; Total: - Speak Spanish: - Speak English "very well"]:[Estimate; Total: - Speak Spanish: - Speak English "not well"]])</f>
        <v>2439</v>
      </c>
      <c r="K13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3.6014818878115506E-4</v>
      </c>
      <c r="L1331" s="24">
        <v>837</v>
      </c>
      <c r="M13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1.1532799611088346E-3</v>
      </c>
    </row>
    <row r="1332" spans="1:13" ht="15.6" x14ac:dyDescent="0.3">
      <c r="A1332" s="22" t="s">
        <v>1337</v>
      </c>
      <c r="B1332" s="18">
        <v>1493</v>
      </c>
      <c r="C1332" s="24">
        <v>217</v>
      </c>
      <c r="D13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8.8922090336860402E-5</v>
      </c>
      <c r="E1332" s="18">
        <v>1268</v>
      </c>
      <c r="F13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1.3358450492733162E-4</v>
      </c>
      <c r="G1332" s="23">
        <v>818</v>
      </c>
      <c r="H1332" s="23">
        <v>129</v>
      </c>
      <c r="I1332" s="23">
        <v>178</v>
      </c>
      <c r="J1332" s="19">
        <f>SUM(Table1[[#This Row],[Estimate; Total: - Speak Spanish: - Speak English "very well"]:[Estimate; Total: - Speak Spanish: - Speak English "not well"]])</f>
        <v>1125</v>
      </c>
      <c r="K13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1.3096463624327276E-4</v>
      </c>
      <c r="L1332" s="24">
        <v>143</v>
      </c>
      <c r="M13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1.5733020512015037E-4</v>
      </c>
    </row>
    <row r="1333" spans="1:13" ht="15.6" x14ac:dyDescent="0.3">
      <c r="A1333" s="22" t="s">
        <v>1338</v>
      </c>
      <c r="B1333" s="18">
        <v>789</v>
      </c>
      <c r="C1333" s="24">
        <v>155</v>
      </c>
      <c r="D13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6.8873239997787271E-5</v>
      </c>
      <c r="E1333" s="18">
        <v>634</v>
      </c>
      <c r="F13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6.3067716091384795E-5</v>
      </c>
      <c r="G1333" s="23">
        <v>400</v>
      </c>
      <c r="H1333" s="23">
        <v>57</v>
      </c>
      <c r="I1333" s="23">
        <v>119</v>
      </c>
      <c r="J1333" s="19">
        <f>SUM(Table1[[#This Row],[Estimate; Total: - Speak Spanish: - Speak English "very well"]:[Estimate; Total: - Speak Spanish: - Speak English "not well"]])</f>
        <v>576</v>
      </c>
      <c r="K13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6.3837949247524055E-5</v>
      </c>
      <c r="L1333" s="24">
        <v>58</v>
      </c>
      <c r="M13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5.6086554892146498E-5</v>
      </c>
    </row>
    <row r="1334" spans="1:13" ht="15.6" x14ac:dyDescent="0.3">
      <c r="A1334" s="22" t="s">
        <v>1339</v>
      </c>
      <c r="B1334" s="18">
        <v>2875</v>
      </c>
      <c r="C1334" s="24">
        <v>552</v>
      </c>
      <c r="D13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2.995903750867309E-4</v>
      </c>
      <c r="E1334" s="18">
        <v>2323</v>
      </c>
      <c r="F13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2.8795531472023371E-4</v>
      </c>
      <c r="G1334" s="23">
        <v>1373</v>
      </c>
      <c r="H1334" s="23">
        <v>323</v>
      </c>
      <c r="I1334" s="23">
        <v>322</v>
      </c>
      <c r="J1334" s="19">
        <f>SUM(Table1[[#This Row],[Estimate; Total: - Speak Spanish: - Speak English "very well"]:[Estimate; Total: - Speak Spanish: - Speak English "not well"]])</f>
        <v>2018</v>
      </c>
      <c r="K13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2.765266659844569E-4</v>
      </c>
      <c r="L1334" s="24">
        <v>305</v>
      </c>
      <c r="M13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3.9154114256728168E-4</v>
      </c>
    </row>
    <row r="1335" spans="1:13" ht="15.6" x14ac:dyDescent="0.3">
      <c r="A1335" s="22" t="s">
        <v>1340</v>
      </c>
      <c r="B1335" s="18">
        <v>5295</v>
      </c>
      <c r="C1335" s="24">
        <v>555</v>
      </c>
      <c r="D13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3.1553319982440979E-4</v>
      </c>
      <c r="E1335" s="18">
        <v>4740</v>
      </c>
      <c r="F13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6.3750291868445324E-4</v>
      </c>
      <c r="G1335" s="23">
        <v>2289</v>
      </c>
      <c r="H1335" s="23">
        <v>489</v>
      </c>
      <c r="I1335" s="23">
        <v>679</v>
      </c>
      <c r="J1335" s="19">
        <f>SUM(Table1[[#This Row],[Estimate; Total: - Speak Spanish: - Speak English "very well"]:[Estimate; Total: - Speak Spanish: - Speak English "not well"]])</f>
        <v>3457</v>
      </c>
      <c r="K13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5.1238466439803188E-4</v>
      </c>
      <c r="L1335" s="24">
        <v>1283</v>
      </c>
      <c r="M13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1.7715370681866843E-3</v>
      </c>
    </row>
    <row r="1336" spans="1:13" ht="15.6" x14ac:dyDescent="0.3">
      <c r="A1336" s="22" t="s">
        <v>1341</v>
      </c>
      <c r="B1336" s="18">
        <v>2209</v>
      </c>
      <c r="C1336" s="24">
        <v>509</v>
      </c>
      <c r="D13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2.2810643216306705E-4</v>
      </c>
      <c r="E1336" s="18">
        <v>1700</v>
      </c>
      <c r="F13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1.5603323341386243E-4</v>
      </c>
      <c r="G1336" s="23">
        <v>1078</v>
      </c>
      <c r="H1336" s="23">
        <v>314</v>
      </c>
      <c r="I1336" s="23">
        <v>211</v>
      </c>
      <c r="J1336" s="19">
        <f>SUM(Table1[[#This Row],[Estimate; Total: - Speak Spanish: - Speak English "very well"]:[Estimate; Total: - Speak Spanish: - Speak English "not well"]])</f>
        <v>1603</v>
      </c>
      <c r="K13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1.6711574602636976E-4</v>
      </c>
      <c r="L1336" s="24">
        <v>97</v>
      </c>
      <c r="M13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5.5584679071808661E-5</v>
      </c>
    </row>
    <row r="1337" spans="1:13" ht="15.6" x14ac:dyDescent="0.3">
      <c r="A1337" s="22" t="s">
        <v>1342</v>
      </c>
      <c r="B1337" s="18">
        <v>3321</v>
      </c>
      <c r="C1337" s="24">
        <v>232</v>
      </c>
      <c r="D13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1.1392405903933348E-4</v>
      </c>
      <c r="E1337" s="18">
        <v>3089</v>
      </c>
      <c r="F13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4.0222004462571036E-4</v>
      </c>
      <c r="G1337" s="23">
        <v>1365</v>
      </c>
      <c r="H1337" s="23">
        <v>623</v>
      </c>
      <c r="I1337" s="23">
        <v>462</v>
      </c>
      <c r="J1337" s="19">
        <f>SUM(Table1[[#This Row],[Estimate; Total: - Speak Spanish: - Speak English "very well"]:[Estimate; Total: - Speak Spanish: - Speak English "not well"]])</f>
        <v>2450</v>
      </c>
      <c r="K13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3.510548278252142E-4</v>
      </c>
      <c r="L1337" s="24">
        <v>639</v>
      </c>
      <c r="M13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8.6596614985525713E-4</v>
      </c>
    </row>
    <row r="1338" spans="1:13" ht="15.6" x14ac:dyDescent="0.3">
      <c r="A1338" s="22" t="s">
        <v>1343</v>
      </c>
      <c r="B1338" s="18">
        <v>2706</v>
      </c>
      <c r="C1338" s="24">
        <v>443</v>
      </c>
      <c r="D13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2.3697469629229982E-4</v>
      </c>
      <c r="E1338" s="18">
        <v>2263</v>
      </c>
      <c r="F13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2.8296803245048065E-4</v>
      </c>
      <c r="G1338" s="23">
        <v>1247</v>
      </c>
      <c r="H1338" s="23">
        <v>417</v>
      </c>
      <c r="I1338" s="23">
        <v>389</v>
      </c>
      <c r="J1338" s="19">
        <f>SUM(Table1[[#This Row],[Estimate; Total: - Speak Spanish: - Speak English "very well"]:[Estimate; Total: - Speak Spanish: - Speak English "not well"]])</f>
        <v>2053</v>
      </c>
      <c r="K13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2.8525893233774389E-4</v>
      </c>
      <c r="L1338" s="24">
        <v>210</v>
      </c>
      <c r="M13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2.6220400628927746E-4</v>
      </c>
    </row>
    <row r="1339" spans="1:13" ht="15.6" x14ac:dyDescent="0.3">
      <c r="A1339" s="22" t="s">
        <v>1344</v>
      </c>
      <c r="B1339" s="18">
        <v>3926</v>
      </c>
      <c r="C1339" s="24">
        <v>306</v>
      </c>
      <c r="D13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1.471418865815799E-4</v>
      </c>
      <c r="E1339" s="18">
        <v>3620</v>
      </c>
      <c r="F13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4.6435085635980347E-4</v>
      </c>
      <c r="G1339" s="23">
        <v>1861</v>
      </c>
      <c r="H1339" s="23">
        <v>719</v>
      </c>
      <c r="I1339" s="23">
        <v>595</v>
      </c>
      <c r="J1339" s="19">
        <f>SUM(Table1[[#This Row],[Estimate; Total: - Speak Spanish: - Speak English "very well"]:[Estimate; Total: - Speak Spanish: - Speak English "not well"]])</f>
        <v>3175</v>
      </c>
      <c r="K13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4.5120862081799861E-4</v>
      </c>
      <c r="L1339" s="24">
        <v>445</v>
      </c>
      <c r="M13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5.8346811858671279E-4</v>
      </c>
    </row>
    <row r="1340" spans="1:13" ht="15.6" x14ac:dyDescent="0.3">
      <c r="A1340" s="22" t="s">
        <v>1345</v>
      </c>
      <c r="B1340" s="18">
        <v>3464</v>
      </c>
      <c r="C1340" s="24">
        <v>343</v>
      </c>
      <c r="D13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1.6362236806400374E-4</v>
      </c>
      <c r="E1340" s="18">
        <v>3121</v>
      </c>
      <c r="F13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3.8919406497643194E-4</v>
      </c>
      <c r="G1340" s="23">
        <v>1155</v>
      </c>
      <c r="H1340" s="23">
        <v>659</v>
      </c>
      <c r="I1340" s="23">
        <v>765</v>
      </c>
      <c r="J1340" s="19">
        <f>SUM(Table1[[#This Row],[Estimate; Total: - Speak Spanish: - Speak English "very well"]:[Estimate; Total: - Speak Spanish: - Speak English "not well"]])</f>
        <v>2579</v>
      </c>
      <c r="K13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3.5346519265571502E-4</v>
      </c>
      <c r="L1340" s="24">
        <v>542</v>
      </c>
      <c r="M13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7.1302979594934453E-4</v>
      </c>
    </row>
    <row r="1341" spans="1:13" ht="15.6" x14ac:dyDescent="0.3">
      <c r="A1341" s="22" t="s">
        <v>1346</v>
      </c>
      <c r="B1341" s="18">
        <v>2524</v>
      </c>
      <c r="C1341" s="24">
        <v>444</v>
      </c>
      <c r="D13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2.596701409421709E-4</v>
      </c>
      <c r="E1341" s="18">
        <v>2080</v>
      </c>
      <c r="F13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2.7966249469016304E-4</v>
      </c>
      <c r="G1341" s="23">
        <v>1286</v>
      </c>
      <c r="H1341" s="23">
        <v>228</v>
      </c>
      <c r="I1341" s="23">
        <v>335</v>
      </c>
      <c r="J1341" s="19">
        <f>SUM(Table1[[#This Row],[Estimate; Total: - Speak Spanish: - Speak English "very well"]:[Estimate; Total: - Speak Spanish: - Speak English "not well"]])</f>
        <v>1849</v>
      </c>
      <c r="K13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2.7591564379948232E-4</v>
      </c>
      <c r="L1341" s="24">
        <v>231</v>
      </c>
      <c r="M13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3.1362282196101677E-4</v>
      </c>
    </row>
    <row r="1342" spans="1:13" ht="15.6" x14ac:dyDescent="0.3">
      <c r="A1342" s="22" t="s">
        <v>1347</v>
      </c>
      <c r="B1342" s="18">
        <v>729</v>
      </c>
      <c r="C1342" s="24">
        <v>505</v>
      </c>
      <c r="D13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1.0078880968500403E-4</v>
      </c>
      <c r="E1342" s="18">
        <v>224</v>
      </c>
      <c r="F13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3.7527408014790165E-4</v>
      </c>
      <c r="G1342" s="23">
        <v>163</v>
      </c>
      <c r="H1342" s="23">
        <v>45</v>
      </c>
      <c r="I1342" s="23">
        <v>16</v>
      </c>
      <c r="J1342" s="19">
        <f>SUM(Table1[[#This Row],[Estimate; Total: - Speak Spanish: - Speak English "very well"]:[Estimate; Total: - Speak Spanish: - Speak English "not well"]])</f>
        <v>224</v>
      </c>
      <c r="K13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3.7184438962326413E-4</v>
      </c>
      <c r="L1342" s="24">
        <v>0</v>
      </c>
      <c r="M13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4.0635976144472966E-4</v>
      </c>
    </row>
    <row r="1343" spans="1:13" ht="15.6" x14ac:dyDescent="0.3">
      <c r="A1343" s="22" t="s">
        <v>1348</v>
      </c>
      <c r="B1343" s="18">
        <v>770</v>
      </c>
      <c r="C1343" s="24">
        <v>362</v>
      </c>
      <c r="D13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5.5309197998319748E-4</v>
      </c>
      <c r="E1343" s="18">
        <v>408</v>
      </c>
      <c r="F13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7.1551457158410079E-4</v>
      </c>
      <c r="G1343" s="23">
        <v>312</v>
      </c>
      <c r="H1343" s="23">
        <v>53</v>
      </c>
      <c r="I1343" s="23">
        <v>43</v>
      </c>
      <c r="J1343" s="19">
        <f>SUM(Table1[[#This Row],[Estimate; Total: - Speak Spanish: - Speak English "very well"]:[Estimate; Total: - Speak Spanish: - Speak English "not well"]])</f>
        <v>408</v>
      </c>
      <c r="K13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7.0926763527136814E-4</v>
      </c>
      <c r="L1343" s="24">
        <v>0</v>
      </c>
      <c r="M13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7.7213491966046611E-4</v>
      </c>
    </row>
    <row r="1344" spans="1:13" ht="15.6" x14ac:dyDescent="0.3">
      <c r="A1344" s="22" t="s">
        <v>1349</v>
      </c>
      <c r="B1344" s="18">
        <v>802</v>
      </c>
      <c r="C1344" s="24">
        <v>561</v>
      </c>
      <c r="D13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1.64769118033223E-4</v>
      </c>
      <c r="E1344" s="18">
        <v>193</v>
      </c>
      <c r="F13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4.7744152038770336E-4</v>
      </c>
      <c r="G1344" s="23">
        <v>155</v>
      </c>
      <c r="H1344" s="23">
        <v>0</v>
      </c>
      <c r="I1344" s="23">
        <v>38</v>
      </c>
      <c r="J1344" s="19">
        <f>SUM(Table1[[#This Row],[Estimate; Total: - Speak Spanish: - Speak English "very well"]:[Estimate; Total: - Speak Spanish: - Speak English "not well"]])</f>
        <v>193</v>
      </c>
      <c r="K13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4.7448647453388618E-4</v>
      </c>
      <c r="L1344" s="24">
        <v>0</v>
      </c>
      <c r="M13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5.0422516543363106E-4</v>
      </c>
    </row>
    <row r="1345" spans="1:13" ht="15.6" x14ac:dyDescent="0.3">
      <c r="A1345" s="22" t="s">
        <v>1350</v>
      </c>
      <c r="B1345" s="18">
        <v>863</v>
      </c>
      <c r="C1345" s="24">
        <v>338</v>
      </c>
      <c r="D13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8.8304862403246187E-5</v>
      </c>
      <c r="E1345" s="18">
        <v>511</v>
      </c>
      <c r="F13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2.2191140777611922E-4</v>
      </c>
      <c r="G1345" s="23">
        <v>304</v>
      </c>
      <c r="H1345" s="23">
        <v>125</v>
      </c>
      <c r="I1345" s="23">
        <v>38</v>
      </c>
      <c r="J1345" s="19">
        <f>SUM(Table1[[#This Row],[Estimate; Total: - Speak Spanish: - Speak English "very well"]:[Estimate; Total: - Speak Spanish: - Speak English "not well"]])</f>
        <v>467</v>
      </c>
      <c r="K13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2.2086723144600627E-4</v>
      </c>
      <c r="L1345" s="24">
        <v>44</v>
      </c>
      <c r="M13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2.3137550734498983E-4</v>
      </c>
    </row>
    <row r="1346" spans="1:13" ht="15.6" x14ac:dyDescent="0.3">
      <c r="A1346" s="22" t="s">
        <v>1351</v>
      </c>
      <c r="B1346" s="18">
        <v>1566</v>
      </c>
      <c r="C1346" s="24">
        <v>383</v>
      </c>
      <c r="D13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5.8623125375806631E-5</v>
      </c>
      <c r="E1346" s="18">
        <v>1158</v>
      </c>
      <c r="F13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1.2424854891151713E-5</v>
      </c>
      <c r="G1346" s="23">
        <v>851</v>
      </c>
      <c r="H1346" s="23">
        <v>148</v>
      </c>
      <c r="I1346" s="23">
        <v>98</v>
      </c>
      <c r="J1346" s="19">
        <f>SUM(Table1[[#This Row],[Estimate; Total: - Speak Spanish: - Speak English "very well"]:[Estimate; Total: - Speak Spanish: - Speak English "not well"]])</f>
        <v>1097</v>
      </c>
      <c r="K13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4.0938551303442913E-6</v>
      </c>
      <c r="L1346" s="24">
        <v>61</v>
      </c>
      <c r="M13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8.7934525978976684E-5</v>
      </c>
    </row>
    <row r="1347" spans="1:13" ht="15.6" x14ac:dyDescent="0.3">
      <c r="A1347" s="22" t="s">
        <v>1352</v>
      </c>
      <c r="B1347" s="18">
        <v>138</v>
      </c>
      <c r="C1347" s="24">
        <v>90</v>
      </c>
      <c r="D13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7.1951071811661587E-6</v>
      </c>
      <c r="E1347" s="18">
        <v>48</v>
      </c>
      <c r="F13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4.060186482061034E-5</v>
      </c>
      <c r="G1347" s="23">
        <v>48</v>
      </c>
      <c r="H1347" s="23">
        <v>0</v>
      </c>
      <c r="I1347" s="23">
        <v>0</v>
      </c>
      <c r="J1347" s="19">
        <f>SUM(Table1[[#This Row],[Estimate; Total: - Speak Spanish: - Speak English "very well"]:[Estimate; Total: - Speak Spanish: - Speak English "not well"]])</f>
        <v>48</v>
      </c>
      <c r="K13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3.986693113675944E-5</v>
      </c>
      <c r="L1347" s="24">
        <v>0</v>
      </c>
      <c r="M13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4.7263082241359201E-5</v>
      </c>
    </row>
    <row r="1348" spans="1:13" ht="15.6" x14ac:dyDescent="0.3">
      <c r="A1348" s="22" t="s">
        <v>1353</v>
      </c>
      <c r="B1348" s="18">
        <v>294</v>
      </c>
      <c r="C1348" s="24">
        <v>193</v>
      </c>
      <c r="D13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5.9653036967452814E-4</v>
      </c>
      <c r="E1348" s="18">
        <v>101</v>
      </c>
      <c r="F13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6.992966197800068E-4</v>
      </c>
      <c r="G1348" s="23">
        <v>85</v>
      </c>
      <c r="H1348" s="23">
        <v>9</v>
      </c>
      <c r="I1348" s="23">
        <v>7</v>
      </c>
      <c r="J1348" s="19">
        <f>SUM(Table1[[#This Row],[Estimate; Total: - Speak Spanish: - Speak English "very well"]:[Estimate; Total: - Speak Spanish: - Speak English "not well"]])</f>
        <v>101</v>
      </c>
      <c r="K13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6.9775019682023721E-4</v>
      </c>
      <c r="L1348" s="24">
        <v>0</v>
      </c>
      <c r="M13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7.1331293143616584E-4</v>
      </c>
    </row>
    <row r="1349" spans="1:13" ht="15.6" x14ac:dyDescent="0.3">
      <c r="A1349" s="22" t="s">
        <v>1354</v>
      </c>
      <c r="B1349" s="18">
        <v>420</v>
      </c>
      <c r="C1349" s="24">
        <v>158</v>
      </c>
      <c r="D13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4.3199546499070085E-4</v>
      </c>
      <c r="E1349" s="18">
        <v>262</v>
      </c>
      <c r="F13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4.9124069688865788E-4</v>
      </c>
      <c r="G1349" s="23">
        <v>214</v>
      </c>
      <c r="H1349" s="23">
        <v>19</v>
      </c>
      <c r="I1349" s="23">
        <v>0</v>
      </c>
      <c r="J1349" s="19">
        <f>SUM(Table1[[#This Row],[Estimate; Total: - Speak Spanish: - Speak English "very well"]:[Estimate; Total: - Speak Spanish: - Speak English "not well"]])</f>
        <v>233</v>
      </c>
      <c r="K13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4.91697691823334E-4</v>
      </c>
      <c r="L1349" s="24">
        <v>29</v>
      </c>
      <c r="M13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4.8709863252700228E-4</v>
      </c>
    </row>
    <row r="1350" spans="1:13" ht="15.6" x14ac:dyDescent="0.3">
      <c r="A1350" s="22" t="s">
        <v>1355</v>
      </c>
      <c r="B1350" s="18">
        <v>269</v>
      </c>
      <c r="C1350" s="24">
        <v>119</v>
      </c>
      <c r="D13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5.0337082513661837E-4</v>
      </c>
      <c r="E1350" s="18">
        <v>143</v>
      </c>
      <c r="F13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5.5553177647375428E-4</v>
      </c>
      <c r="G1350" s="23">
        <v>143</v>
      </c>
      <c r="H1350" s="23">
        <v>0</v>
      </c>
      <c r="I1350" s="23">
        <v>0</v>
      </c>
      <c r="J1350" s="19">
        <f>SUM(Table1[[#This Row],[Estimate; Total: - Speak Spanish: - Speak English "very well"]:[Estimate; Total: - Speak Spanish: - Speak English "not well"]])</f>
        <v>143</v>
      </c>
      <c r="K13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5.533422865406152E-4</v>
      </c>
      <c r="L1350" s="24">
        <v>0</v>
      </c>
      <c r="M13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5.753766533730686E-4</v>
      </c>
    </row>
    <row r="1351" spans="1:13" ht="15.6" x14ac:dyDescent="0.3">
      <c r="A1351" s="22" t="s">
        <v>1356</v>
      </c>
      <c r="B1351" s="18">
        <v>324</v>
      </c>
      <c r="C1351" s="24">
        <v>180</v>
      </c>
      <c r="D13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5.4095100197363829E-4</v>
      </c>
      <c r="E1351" s="18">
        <v>144</v>
      </c>
      <c r="F13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6.2988372855644242E-4</v>
      </c>
      <c r="G1351" s="23">
        <v>116</v>
      </c>
      <c r="H1351" s="23">
        <v>28</v>
      </c>
      <c r="I1351" s="23">
        <v>0</v>
      </c>
      <c r="J1351" s="19">
        <f>SUM(Table1[[#This Row],[Estimate; Total: - Speak Spanish: - Speak English "very well"]:[Estimate; Total: - Speak Spanish: - Speak English "not well"]])</f>
        <v>144</v>
      </c>
      <c r="K13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6.2767892750488974E-4</v>
      </c>
      <c r="L1351" s="24">
        <v>0</v>
      </c>
      <c r="M13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6.4986738081868902E-4</v>
      </c>
    </row>
    <row r="1352" spans="1:13" ht="15.6" x14ac:dyDescent="0.3">
      <c r="A1352" s="22" t="s">
        <v>1357</v>
      </c>
      <c r="B1352" s="18">
        <v>222</v>
      </c>
      <c r="C1352" s="24">
        <v>36</v>
      </c>
      <c r="D13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4.1180413087998078E-4</v>
      </c>
      <c r="E1352" s="18">
        <v>186</v>
      </c>
      <c r="F13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4.0777518914358912E-4</v>
      </c>
      <c r="G1352" s="23">
        <v>115</v>
      </c>
      <c r="H1352" s="23">
        <v>71</v>
      </c>
      <c r="I1352" s="23">
        <v>0</v>
      </c>
      <c r="J1352" s="19">
        <f>SUM(Table1[[#This Row],[Estimate; Total: - Speak Spanish: - Speak English "very well"]:[Estimate; Total: - Speak Spanish: - Speak English "not well"]])</f>
        <v>186</v>
      </c>
      <c r="K13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4.0492732111866689E-4</v>
      </c>
      <c r="L1352" s="24">
        <v>0</v>
      </c>
      <c r="M13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4.3358740664899094E-4</v>
      </c>
    </row>
    <row r="1353" spans="1:13" ht="15.6" x14ac:dyDescent="0.3">
      <c r="A1353" s="22" t="s">
        <v>1358</v>
      </c>
      <c r="B1353" s="18">
        <v>3581</v>
      </c>
      <c r="C1353" s="24">
        <v>339</v>
      </c>
      <c r="D13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7.6950422702898563E-5</v>
      </c>
      <c r="E1353" s="18">
        <v>3242</v>
      </c>
      <c r="F13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3.2173430250446555E-4</v>
      </c>
      <c r="G1353" s="23">
        <v>1613</v>
      </c>
      <c r="H1353" s="23">
        <v>805</v>
      </c>
      <c r="I1353" s="23">
        <v>565</v>
      </c>
      <c r="J1353" s="19">
        <f>SUM(Table1[[#This Row],[Estimate; Total: - Speak Spanish: - Speak English "very well"]:[Estimate; Total: - Speak Spanish: - Speak English "not well"]])</f>
        <v>2983</v>
      </c>
      <c r="K13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3.3146454973265887E-4</v>
      </c>
      <c r="L1353" s="24">
        <v>259</v>
      </c>
      <c r="M13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2.3354227406862659E-4</v>
      </c>
    </row>
    <row r="1354" spans="1:13" ht="15.6" x14ac:dyDescent="0.3">
      <c r="A1354" s="22" t="s">
        <v>1359</v>
      </c>
      <c r="B1354" s="18">
        <v>3703</v>
      </c>
      <c r="C1354" s="24">
        <v>433</v>
      </c>
      <c r="D13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1.6079975672662097E-4</v>
      </c>
      <c r="E1354" s="18">
        <v>3258</v>
      </c>
      <c r="F13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3.5092548893824447E-4</v>
      </c>
      <c r="G1354" s="23">
        <v>1788</v>
      </c>
      <c r="H1354" s="23">
        <v>665</v>
      </c>
      <c r="I1354" s="23">
        <v>631</v>
      </c>
      <c r="J1354" s="19">
        <f>SUM(Table1[[#This Row],[Estimate; Total: - Speak Spanish: - Speak English "very well"]:[Estimate; Total: - Speak Spanish: - Speak English "not well"]])</f>
        <v>3084</v>
      </c>
      <c r="K13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3.739980649754501E-4</v>
      </c>
      <c r="L1354" s="24">
        <v>174</v>
      </c>
      <c r="M13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1.4180261320437428E-4</v>
      </c>
    </row>
    <row r="1355" spans="1:13" ht="15.6" x14ac:dyDescent="0.3">
      <c r="A1355" s="22" t="s">
        <v>1360</v>
      </c>
      <c r="B1355" s="18">
        <v>1674</v>
      </c>
      <c r="C1355" s="24">
        <v>424</v>
      </c>
      <c r="D13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3.190033913927755E-5</v>
      </c>
      <c r="E1355" s="18">
        <v>1250</v>
      </c>
      <c r="F13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1.1498971675339545E-4</v>
      </c>
      <c r="G1355" s="23">
        <v>644</v>
      </c>
      <c r="H1355" s="23">
        <v>242</v>
      </c>
      <c r="I1355" s="23">
        <v>235</v>
      </c>
      <c r="J1355" s="19">
        <f>SUM(Table1[[#This Row],[Estimate; Total: - Speak Spanish: - Speak English "very well"]:[Estimate; Total: - Speak Spanish: - Speak English "not well"]])</f>
        <v>1121</v>
      </c>
      <c r="K13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1.157279748300568E-4</v>
      </c>
      <c r="L1355" s="24">
        <v>129</v>
      </c>
      <c r="M13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1.0829836803809718E-4</v>
      </c>
    </row>
    <row r="1356" spans="1:13" ht="15.6" x14ac:dyDescent="0.3">
      <c r="A1356" s="22" t="s">
        <v>1361</v>
      </c>
      <c r="B1356" s="18">
        <v>780</v>
      </c>
      <c r="C1356" s="24">
        <v>308</v>
      </c>
      <c r="D13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4.1726373086317116E-4</v>
      </c>
      <c r="E1356" s="18">
        <v>472</v>
      </c>
      <c r="F13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5.3812978558289424E-4</v>
      </c>
      <c r="G1356" s="23">
        <v>385</v>
      </c>
      <c r="H1356" s="23">
        <v>30</v>
      </c>
      <c r="I1356" s="23">
        <v>57</v>
      </c>
      <c r="J1356" s="19">
        <f>SUM(Table1[[#This Row],[Estimate; Total: - Speak Spanish: - Speak English "very well"]:[Estimate; Total: - Speak Spanish: - Speak English "not well"]])</f>
        <v>472</v>
      </c>
      <c r="K13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5.3090293769169369E-4</v>
      </c>
      <c r="L1356" s="24">
        <v>0</v>
      </c>
      <c r="M13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6.0363175688692464E-4</v>
      </c>
    </row>
    <row r="1357" spans="1:13" ht="15.6" x14ac:dyDescent="0.3">
      <c r="A1357" s="22" t="s">
        <v>1362</v>
      </c>
      <c r="B1357" s="18">
        <v>1018</v>
      </c>
      <c r="C1357" s="24">
        <v>444</v>
      </c>
      <c r="D13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2.5046290977163001E-4</v>
      </c>
      <c r="E1357" s="18">
        <v>574</v>
      </c>
      <c r="F13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4.3946625259963333E-4</v>
      </c>
      <c r="G1357" s="23">
        <v>330</v>
      </c>
      <c r="H1357" s="23">
        <v>114</v>
      </c>
      <c r="I1357" s="23">
        <v>27</v>
      </c>
      <c r="J1357" s="19">
        <f>SUM(Table1[[#This Row],[Estimate; Total: - Speak Spanish: - Speak English "very well"]:[Estimate; Total: - Speak Spanish: - Speak English "not well"]])</f>
        <v>471</v>
      </c>
      <c r="K13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4.4654857820887001E-4</v>
      </c>
      <c r="L1357" s="24">
        <v>103</v>
      </c>
      <c r="M13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3.7527418770411005E-4</v>
      </c>
    </row>
    <row r="1358" spans="1:13" ht="15.6" x14ac:dyDescent="0.3">
      <c r="A1358" s="22" t="s">
        <v>1363</v>
      </c>
      <c r="B1358" s="18">
        <v>693</v>
      </c>
      <c r="C1358" s="24">
        <v>224</v>
      </c>
      <c r="D13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2.0686009910972575E-4</v>
      </c>
      <c r="E1358" s="18">
        <v>469</v>
      </c>
      <c r="F13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2.7731483645722187E-4</v>
      </c>
      <c r="G1358" s="23">
        <v>230</v>
      </c>
      <c r="H1358" s="23">
        <v>129</v>
      </c>
      <c r="I1358" s="23">
        <v>75</v>
      </c>
      <c r="J1358" s="19">
        <f>SUM(Table1[[#This Row],[Estimate; Total: - Speak Spanish: - Speak English "very well"]:[Estimate; Total: - Speak Spanish: - Speak English "not well"]])</f>
        <v>434</v>
      </c>
      <c r="K13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2.7552694876836607E-4</v>
      </c>
      <c r="L1358" s="24">
        <v>35</v>
      </c>
      <c r="M13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2.9351971164670235E-4</v>
      </c>
    </row>
    <row r="1359" spans="1:13" ht="15.6" x14ac:dyDescent="0.3">
      <c r="A1359" s="22" t="s">
        <v>1364</v>
      </c>
      <c r="B1359" s="18">
        <v>1871</v>
      </c>
      <c r="C1359" s="24">
        <v>439</v>
      </c>
      <c r="D13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1.3393931177692136E-5</v>
      </c>
      <c r="E1359" s="18">
        <v>1432</v>
      </c>
      <c r="F13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5.3514695286507245E-5</v>
      </c>
      <c r="G1359" s="23">
        <v>717</v>
      </c>
      <c r="H1359" s="23">
        <v>330</v>
      </c>
      <c r="I1359" s="23">
        <v>242</v>
      </c>
      <c r="J1359" s="19">
        <f>SUM(Table1[[#This Row],[Estimate; Total: - Speak Spanish: - Speak English "very well"]:[Estimate; Total: - Speak Spanish: - Speak English "not well"]])</f>
        <v>1289</v>
      </c>
      <c r="K13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5.36235405507422E-5</v>
      </c>
      <c r="L1359" s="24">
        <v>143</v>
      </c>
      <c r="M13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5.2528154614580453E-5</v>
      </c>
    </row>
    <row r="1360" spans="1:13" ht="15.6" x14ac:dyDescent="0.3">
      <c r="A1360" s="22" t="s">
        <v>1365</v>
      </c>
      <c r="B1360" s="18">
        <v>3787</v>
      </c>
      <c r="C1360" s="24">
        <v>572</v>
      </c>
      <c r="D13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1.4524394880405125E-4</v>
      </c>
      <c r="E1360" s="18">
        <v>3207</v>
      </c>
      <c r="F13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2.441844893980066E-4</v>
      </c>
      <c r="G1360" s="23">
        <v>1624</v>
      </c>
      <c r="H1360" s="23">
        <v>629</v>
      </c>
      <c r="I1360" s="23">
        <v>629</v>
      </c>
      <c r="J1360" s="19">
        <f>SUM(Table1[[#This Row],[Estimate; Total: - Speak Spanish: - Speak English "very well"]:[Estimate; Total: - Speak Spanish: - Speak English "not well"]])</f>
        <v>2882</v>
      </c>
      <c r="K13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2.4320913971290057E-4</v>
      </c>
      <c r="L1360" s="24">
        <v>325</v>
      </c>
      <c r="M13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2.5302476499907436E-4</v>
      </c>
    </row>
    <row r="1361" spans="1:13" ht="15.6" x14ac:dyDescent="0.3">
      <c r="A1361" s="22" t="s">
        <v>1366</v>
      </c>
      <c r="B1361" s="18">
        <v>3283</v>
      </c>
      <c r="C1361" s="24">
        <v>238</v>
      </c>
      <c r="D13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2.1230388476325935E-5</v>
      </c>
      <c r="E1361" s="18">
        <v>3045</v>
      </c>
      <c r="F13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2.9978971213218131E-4</v>
      </c>
      <c r="G1361" s="23">
        <v>1642</v>
      </c>
      <c r="H1361" s="23">
        <v>664</v>
      </c>
      <c r="I1361" s="23">
        <v>429</v>
      </c>
      <c r="J1361" s="19">
        <f>SUM(Table1[[#This Row],[Estimate; Total: - Speak Spanish: - Speak English "very well"]:[Estimate; Total: - Speak Spanish: - Speak English "not well"]])</f>
        <v>2735</v>
      </c>
      <c r="K13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2.98645258484266E-4</v>
      </c>
      <c r="L1361" s="24">
        <v>310</v>
      </c>
      <c r="M13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3.1016269508866805E-4</v>
      </c>
    </row>
    <row r="1362" spans="1:13" ht="15.6" x14ac:dyDescent="0.3">
      <c r="A1362" s="22" t="s">
        <v>1367</v>
      </c>
      <c r="B1362" s="18">
        <v>300</v>
      </c>
      <c r="C1362" s="24">
        <v>100</v>
      </c>
      <c r="D13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9.2582188771258515E-5</v>
      </c>
      <c r="E1362" s="18">
        <v>197</v>
      </c>
      <c r="F13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1.2575254163196324E-4</v>
      </c>
      <c r="G1362" s="23">
        <v>153</v>
      </c>
      <c r="H1362" s="23">
        <v>18</v>
      </c>
      <c r="I1362" s="23">
        <v>1</v>
      </c>
      <c r="J1362" s="19">
        <f>SUM(Table1[[#This Row],[Estimate; Total: - Speak Spanish: - Speak English "very well"]:[Estimate; Total: - Speak Spanish: - Speak English "not well"]])</f>
        <v>172</v>
      </c>
      <c r="K13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1.2658841333813755E-4</v>
      </c>
      <c r="L1362" s="24">
        <v>25</v>
      </c>
      <c r="M13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1.1817645239693917E-4</v>
      </c>
    </row>
    <row r="1363" spans="1:13" ht="15.6" x14ac:dyDescent="0.3">
      <c r="A1363" s="22" t="s">
        <v>1368</v>
      </c>
      <c r="B1363" s="18">
        <v>3182</v>
      </c>
      <c r="C1363" s="24">
        <v>159</v>
      </c>
      <c r="D13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4.0442487196309002E-5</v>
      </c>
      <c r="E1363" s="18">
        <v>3023</v>
      </c>
      <c r="F13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2.828659669681421E-4</v>
      </c>
      <c r="G1363" s="23">
        <v>1902</v>
      </c>
      <c r="H1363" s="23">
        <v>503</v>
      </c>
      <c r="I1363" s="23">
        <v>403</v>
      </c>
      <c r="J1363" s="19">
        <f>SUM(Table1[[#This Row],[Estimate; Total: - Speak Spanish: - Speak English "very well"]:[Estimate; Total: - Speak Spanish: - Speak English "not well"]])</f>
        <v>2808</v>
      </c>
      <c r="K13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2.9602288444298207E-4</v>
      </c>
      <c r="L1363" s="24">
        <v>215</v>
      </c>
      <c r="M13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1.6361563212495149E-4</v>
      </c>
    </row>
    <row r="1364" spans="1:13" ht="15.6" x14ac:dyDescent="0.3">
      <c r="A1364" s="22" t="s">
        <v>1369</v>
      </c>
      <c r="B1364" s="18">
        <v>377</v>
      </c>
      <c r="C1364" s="24">
        <v>281</v>
      </c>
      <c r="D13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1.4884364448186285E-5</v>
      </c>
      <c r="E1364" s="18">
        <v>96</v>
      </c>
      <c r="F13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1.4182376990731185E-4</v>
      </c>
      <c r="G1364" s="23">
        <v>72</v>
      </c>
      <c r="H1364" s="23">
        <v>15</v>
      </c>
      <c r="I1364" s="23">
        <v>9</v>
      </c>
      <c r="J1364" s="19">
        <f>SUM(Table1[[#This Row],[Estimate; Total: - Speak Spanish: - Speak English "very well"]:[Estimate; Total: - Speak Spanish: - Speak English "not well"]])</f>
        <v>96</v>
      </c>
      <c r="K13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1.4035390253961004E-4</v>
      </c>
      <c r="L1364" s="24">
        <v>0</v>
      </c>
      <c r="M13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1.5514620474880956E-4</v>
      </c>
    </row>
    <row r="1365" spans="1:13" ht="15.6" x14ac:dyDescent="0.3">
      <c r="A1365" s="22" t="s">
        <v>1370</v>
      </c>
      <c r="B1365" s="18">
        <v>2516</v>
      </c>
      <c r="C1365" s="24">
        <v>242</v>
      </c>
      <c r="D13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8.401392813935286E-5</v>
      </c>
      <c r="E1365" s="18">
        <v>2274</v>
      </c>
      <c r="F13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2.5315708300009524E-4</v>
      </c>
      <c r="G1365" s="23">
        <v>1069</v>
      </c>
      <c r="H1365" s="23">
        <v>363</v>
      </c>
      <c r="I1365" s="23">
        <v>491</v>
      </c>
      <c r="J1365" s="19">
        <f>SUM(Table1[[#This Row],[Estimate; Total: - Speak Spanish: - Speak English "very well"]:[Estimate; Total: - Speak Spanish: - Speak English "not well"]])</f>
        <v>1923</v>
      </c>
      <c r="K13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2.3389021132014584E-4</v>
      </c>
      <c r="L1365" s="24">
        <v>351</v>
      </c>
      <c r="M13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4.2778620137895712E-4</v>
      </c>
    </row>
    <row r="1366" spans="1:13" ht="15.6" x14ac:dyDescent="0.3">
      <c r="A1366" s="22" t="s">
        <v>1371</v>
      </c>
      <c r="B1366" s="18">
        <v>2862</v>
      </c>
      <c r="C1366" s="24">
        <v>141</v>
      </c>
      <c r="D13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5.2439164188257239E-5</v>
      </c>
      <c r="E1366" s="18">
        <v>2721</v>
      </c>
      <c r="F13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3.4472909663166849E-4</v>
      </c>
      <c r="G1366" s="23">
        <v>1419</v>
      </c>
      <c r="H1366" s="23">
        <v>441</v>
      </c>
      <c r="I1366" s="23">
        <v>624</v>
      </c>
      <c r="J1366" s="19">
        <f>SUM(Table1[[#This Row],[Estimate; Total: - Speak Spanish: - Speak English "very well"]:[Estimate; Total: - Speak Spanish: - Speak English "not well"]])</f>
        <v>2484</v>
      </c>
      <c r="K13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3.4987215375600504E-4</v>
      </c>
      <c r="L1366" s="24">
        <v>237</v>
      </c>
      <c r="M13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2.9811397683878192E-4</v>
      </c>
    </row>
    <row r="1367" spans="1:13" ht="15.6" x14ac:dyDescent="0.3">
      <c r="A1367" s="22" t="s">
        <v>1372</v>
      </c>
      <c r="B1367" s="18">
        <v>2984</v>
      </c>
      <c r="C1367" s="24">
        <v>430</v>
      </c>
      <c r="D13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2.7983549272537535E-5</v>
      </c>
      <c r="E1367" s="18">
        <v>2554</v>
      </c>
      <c r="F13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1.2222669896059526E-4</v>
      </c>
      <c r="G1367" s="23">
        <v>1214</v>
      </c>
      <c r="H1367" s="23">
        <v>561</v>
      </c>
      <c r="I1367" s="23">
        <v>414</v>
      </c>
      <c r="J1367" s="19">
        <f>SUM(Table1[[#This Row],[Estimate; Total: - Speak Spanish: - Speak English "very well"]:[Estimate; Total: - Speak Spanish: - Speak English "not well"]])</f>
        <v>2189</v>
      </c>
      <c r="K13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1.0508972969760122E-4</v>
      </c>
      <c r="L1367" s="24">
        <v>365</v>
      </c>
      <c r="M13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2.7755102372872337E-4</v>
      </c>
    </row>
    <row r="1368" spans="1:13" ht="15.6" x14ac:dyDescent="0.3">
      <c r="A1368" s="22" t="s">
        <v>1373</v>
      </c>
      <c r="B1368" s="18">
        <v>1292</v>
      </c>
      <c r="C1368" s="24">
        <v>303</v>
      </c>
      <c r="D13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7.5833787539444198E-5</v>
      </c>
      <c r="E1368" s="18">
        <v>985</v>
      </c>
      <c r="F13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1.2248262610699569E-4</v>
      </c>
      <c r="G1368" s="23">
        <v>505</v>
      </c>
      <c r="H1368" s="23">
        <v>121</v>
      </c>
      <c r="I1368" s="23">
        <v>231</v>
      </c>
      <c r="J1368" s="19">
        <f>SUM(Table1[[#This Row],[Estimate; Total: - Speak Spanish: - Speak English "very well"]:[Estimate; Total: - Speak Spanish: - Speak English "not well"]])</f>
        <v>857</v>
      </c>
      <c r="K13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1.271242440819047E-4</v>
      </c>
      <c r="L1368" s="24">
        <v>128</v>
      </c>
      <c r="M13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8.0412399643953647E-5</v>
      </c>
    </row>
    <row r="1369" spans="1:13" ht="15.6" x14ac:dyDescent="0.3">
      <c r="A1369" s="22" t="s">
        <v>1374</v>
      </c>
      <c r="B1369" s="18">
        <v>130</v>
      </c>
      <c r="C1369" s="24">
        <v>89</v>
      </c>
      <c r="D13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2.4899023832411537E-4</v>
      </c>
      <c r="E1369" s="18">
        <v>41</v>
      </c>
      <c r="F13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2.9715354687283411E-4</v>
      </c>
      <c r="G1369" s="23">
        <v>34</v>
      </c>
      <c r="H1369" s="23">
        <v>7</v>
      </c>
      <c r="I1369" s="23">
        <v>0</v>
      </c>
      <c r="J1369" s="19">
        <f>SUM(Table1[[#This Row],[Estimate; Total: - Speak Spanish: - Speak English "very well"]:[Estimate; Total: - Speak Spanish: - Speak English "not well"]])</f>
        <v>41</v>
      </c>
      <c r="K13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2.9652579101787811E-4</v>
      </c>
      <c r="L1369" s="24">
        <v>0</v>
      </c>
      <c r="M13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3.0284333675305709E-4</v>
      </c>
    </row>
    <row r="1370" spans="1:13" ht="15.6" x14ac:dyDescent="0.3">
      <c r="A1370" s="22" t="s">
        <v>1375</v>
      </c>
      <c r="B1370" s="18">
        <v>2046</v>
      </c>
      <c r="C1370" s="24">
        <v>363</v>
      </c>
      <c r="D13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3.9329097336970951E-5</v>
      </c>
      <c r="E1370" s="18">
        <v>1683</v>
      </c>
      <c r="F13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5.3240002481125574E-5</v>
      </c>
      <c r="G1370" s="23">
        <v>919</v>
      </c>
      <c r="H1370" s="23">
        <v>361</v>
      </c>
      <c r="I1370" s="23">
        <v>316</v>
      </c>
      <c r="J1370" s="19">
        <f>SUM(Table1[[#This Row],[Estimate; Total: - Speak Spanish: - Speak English "very well"]:[Estimate; Total: - Speak Spanish: - Speak English "not well"]])</f>
        <v>1596</v>
      </c>
      <c r="K13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6.5603090894060685E-5</v>
      </c>
      <c r="L1370" s="24">
        <v>87</v>
      </c>
      <c r="M13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5.8815304984151986E-5</v>
      </c>
    </row>
    <row r="1371" spans="1:13" ht="15.6" x14ac:dyDescent="0.3">
      <c r="A1371" s="22" t="s">
        <v>1376</v>
      </c>
      <c r="B1371" s="18">
        <v>636</v>
      </c>
      <c r="C1371" s="24">
        <v>227</v>
      </c>
      <c r="D13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8.9233668441349666E-6</v>
      </c>
      <c r="E1371" s="18">
        <v>397</v>
      </c>
      <c r="F13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7.3338469615235311E-5</v>
      </c>
      <c r="G1371" s="23">
        <v>298</v>
      </c>
      <c r="H1371" s="23">
        <v>52</v>
      </c>
      <c r="I1371" s="23">
        <v>29</v>
      </c>
      <c r="J1371" s="19">
        <f>SUM(Table1[[#This Row],[Estimate; Total: - Speak Spanish: - Speak English "very well"]:[Estimate; Total: - Speak Spanish: - Speak English "not well"]])</f>
        <v>379</v>
      </c>
      <c r="K13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7.0033512269276747E-5</v>
      </c>
      <c r="L1371" s="24">
        <v>18</v>
      </c>
      <c r="M13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1.0329360697181546E-4</v>
      </c>
    </row>
    <row r="1372" spans="1:13" ht="15.6" x14ac:dyDescent="0.3">
      <c r="A1372" s="22" t="s">
        <v>1377</v>
      </c>
      <c r="B1372" s="18">
        <v>1384</v>
      </c>
      <c r="C1372" s="24">
        <v>237</v>
      </c>
      <c r="D13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2.5781590441743905E-4</v>
      </c>
      <c r="E1372" s="18">
        <v>1147</v>
      </c>
      <c r="F13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2.4204712861344456E-4</v>
      </c>
      <c r="G1372" s="23">
        <v>1030</v>
      </c>
      <c r="H1372" s="23">
        <v>46</v>
      </c>
      <c r="I1372" s="23">
        <v>71</v>
      </c>
      <c r="J1372" s="19">
        <f>SUM(Table1[[#This Row],[Estimate; Total: - Speak Spanish: - Speak English "very well"]:[Estimate; Total: - Speak Spanish: - Speak English "not well"]])</f>
        <v>1147</v>
      </c>
      <c r="K13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2.2448527579309077E-4</v>
      </c>
      <c r="L1372" s="24">
        <v>0</v>
      </c>
      <c r="M13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4.0122246989675585E-4</v>
      </c>
    </row>
    <row r="1373" spans="1:13" ht="15.6" x14ac:dyDescent="0.3">
      <c r="A1373" s="22" t="s">
        <v>1378</v>
      </c>
      <c r="B1373" s="18">
        <v>762</v>
      </c>
      <c r="C1373" s="24">
        <v>326</v>
      </c>
      <c r="D13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4.0996819706224773E-4</v>
      </c>
      <c r="E1373" s="18">
        <v>436</v>
      </c>
      <c r="F13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5.4672180273203743E-4</v>
      </c>
      <c r="G1373" s="23">
        <v>315</v>
      </c>
      <c r="H1373" s="23">
        <v>59</v>
      </c>
      <c r="I1373" s="23">
        <v>0</v>
      </c>
      <c r="J1373" s="19">
        <f>SUM(Table1[[#This Row],[Estimate; Total: - Speak Spanish: - Speak English "very well"]:[Estimate; Total: - Speak Spanish: - Speak English "not well"]])</f>
        <v>374</v>
      </c>
      <c r="K13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5.495995169471665E-4</v>
      </c>
      <c r="L1373" s="24">
        <v>62</v>
      </c>
      <c r="M13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5.2063906835345781E-4</v>
      </c>
    </row>
    <row r="1374" spans="1:13" ht="15.6" x14ac:dyDescent="0.3">
      <c r="A1374" s="22" t="s">
        <v>1379</v>
      </c>
      <c r="B1374" s="18">
        <v>351</v>
      </c>
      <c r="C1374" s="24">
        <v>177</v>
      </c>
      <c r="D13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1.4668109660560715E-4</v>
      </c>
      <c r="E1374" s="18">
        <v>174</v>
      </c>
      <c r="F13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2.2963528931969242E-4</v>
      </c>
      <c r="G1374" s="23">
        <v>86</v>
      </c>
      <c r="H1374" s="23">
        <v>45</v>
      </c>
      <c r="I1374" s="23">
        <v>43</v>
      </c>
      <c r="J1374" s="19">
        <f>SUM(Table1[[#This Row],[Estimate; Total: - Speak Spanish: - Speak English "very well"]:[Estimate; Total: - Speak Spanish: - Speak English "not well"]])</f>
        <v>174</v>
      </c>
      <c r="K13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2.2697115471573289E-4</v>
      </c>
      <c r="L1374" s="24">
        <v>0</v>
      </c>
      <c r="M13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2.5378220246990703E-4</v>
      </c>
    </row>
    <row r="1375" spans="1:13" ht="15.6" x14ac:dyDescent="0.3">
      <c r="A1375" s="22" t="s">
        <v>1380</v>
      </c>
      <c r="B1375" s="18">
        <v>2040</v>
      </c>
      <c r="C1375" s="24">
        <v>377</v>
      </c>
      <c r="D13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5.7257240908923192E-5</v>
      </c>
      <c r="E1375" s="18">
        <v>1663</v>
      </c>
      <c r="F13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5.459311693358453E-5</v>
      </c>
      <c r="G1375" s="23">
        <v>950</v>
      </c>
      <c r="H1375" s="23">
        <v>393</v>
      </c>
      <c r="I1375" s="23">
        <v>298</v>
      </c>
      <c r="J1375" s="19">
        <f>SUM(Table1[[#This Row],[Estimate; Total: - Speak Spanish: - Speak English "very well"]:[Estimate; Total: - Speak Spanish: - Speak English "not well"]])</f>
        <v>1641</v>
      </c>
      <c r="K13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3.2520629601441803E-5</v>
      </c>
      <c r="L1375" s="24">
        <v>22</v>
      </c>
      <c r="M13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2.5465149004518694E-4</v>
      </c>
    </row>
    <row r="1376" spans="1:13" ht="15.6" x14ac:dyDescent="0.3">
      <c r="A1376" s="22" t="s">
        <v>1381</v>
      </c>
      <c r="B1376" s="18">
        <v>577</v>
      </c>
      <c r="C1376" s="24">
        <v>155</v>
      </c>
      <c r="D13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4.8770736450813359E-5</v>
      </c>
      <c r="E1376" s="18">
        <v>411</v>
      </c>
      <c r="F13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8.5523166291111578E-5</v>
      </c>
      <c r="G1376" s="23">
        <v>210</v>
      </c>
      <c r="H1376" s="23">
        <v>124</v>
      </c>
      <c r="I1376" s="23">
        <v>64</v>
      </c>
      <c r="J1376" s="19">
        <f>SUM(Table1[[#This Row],[Estimate; Total: - Speak Spanish: - Speak English "very well"]:[Estimate; Total: - Speak Spanish: - Speak English "not well"]])</f>
        <v>398</v>
      </c>
      <c r="K13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8.1233420880634028E-5</v>
      </c>
      <c r="L1376" s="24">
        <v>13</v>
      </c>
      <c r="M13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1.2440412587527965E-4</v>
      </c>
    </row>
    <row r="1377" spans="1:13" ht="15.6" x14ac:dyDescent="0.3">
      <c r="A1377" s="22" t="s">
        <v>1382</v>
      </c>
      <c r="B1377" s="18">
        <v>846</v>
      </c>
      <c r="C1377" s="24">
        <v>261</v>
      </c>
      <c r="D13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1.6674807650662228E-4</v>
      </c>
      <c r="E1377" s="18">
        <v>579</v>
      </c>
      <c r="F13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2.4432589069416273E-4</v>
      </c>
      <c r="G1377" s="23">
        <v>384</v>
      </c>
      <c r="H1377" s="23">
        <v>89</v>
      </c>
      <c r="I1377" s="23">
        <v>54</v>
      </c>
      <c r="J1377" s="19">
        <f>SUM(Table1[[#This Row],[Estimate; Total: - Speak Spanish: - Speak English "very well"]:[Estimate; Total: - Speak Spanish: - Speak English "not well"]])</f>
        <v>527</v>
      </c>
      <c r="K13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2.4347325016269432E-4</v>
      </c>
      <c r="L1377" s="24">
        <v>52</v>
      </c>
      <c r="M13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2.520539675079697E-4</v>
      </c>
    </row>
    <row r="1378" spans="1:13" ht="15.6" x14ac:dyDescent="0.3">
      <c r="A1378" s="22" t="s">
        <v>1383</v>
      </c>
      <c r="B1378" s="18">
        <v>360</v>
      </c>
      <c r="C1378" s="24">
        <v>47</v>
      </c>
      <c r="D13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1.606130522670069E-4</v>
      </c>
      <c r="E1378" s="18">
        <v>313</v>
      </c>
      <c r="F13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1.4561564036763694E-4</v>
      </c>
      <c r="G1378" s="23">
        <v>211</v>
      </c>
      <c r="H1378" s="23">
        <v>75</v>
      </c>
      <c r="I1378" s="23">
        <v>19</v>
      </c>
      <c r="J1378" s="19">
        <f>SUM(Table1[[#This Row],[Estimate; Total: - Speak Spanish: - Speak English "very well"]:[Estimate; Total: - Speak Spanish: - Speak English "not well"]])</f>
        <v>305</v>
      </c>
      <c r="K13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1.4205595215495919E-4</v>
      </c>
      <c r="L1378" s="24">
        <v>8</v>
      </c>
      <c r="M13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1.7787958153097893E-4</v>
      </c>
    </row>
    <row r="1379" spans="1:13" ht="15.6" x14ac:dyDescent="0.3">
      <c r="A1379" s="22" t="s">
        <v>1384</v>
      </c>
      <c r="B1379" s="18">
        <v>865</v>
      </c>
      <c r="C1379" s="24">
        <v>316</v>
      </c>
      <c r="D13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4.6593996896959153E-5</v>
      </c>
      <c r="E1379" s="18">
        <v>544</v>
      </c>
      <c r="F13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6.9120959640309466E-5</v>
      </c>
      <c r="G1379" s="23">
        <v>345</v>
      </c>
      <c r="H1379" s="23">
        <v>57</v>
      </c>
      <c r="I1379" s="23">
        <v>81</v>
      </c>
      <c r="J1379" s="19">
        <f>SUM(Table1[[#This Row],[Estimate; Total: - Speak Spanish: - Speak English "very well"]:[Estimate; Total: - Speak Spanish: - Speak English "not well"]])</f>
        <v>483</v>
      </c>
      <c r="K13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7.0190986585428144E-5</v>
      </c>
      <c r="L1379" s="24">
        <v>61</v>
      </c>
      <c r="M13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5.9422557887721955E-5</v>
      </c>
    </row>
    <row r="1380" spans="1:13" ht="15.6" x14ac:dyDescent="0.3">
      <c r="A1380" s="22" t="s">
        <v>1385</v>
      </c>
      <c r="B1380" s="18">
        <v>1103</v>
      </c>
      <c r="C1380" s="24">
        <v>391</v>
      </c>
      <c r="D13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3.3209367991841941E-6</v>
      </c>
      <c r="E1380" s="18">
        <v>712</v>
      </c>
      <c r="F13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1.4110345688260297E-4</v>
      </c>
      <c r="G1380" s="23">
        <v>360</v>
      </c>
      <c r="H1380" s="23">
        <v>163</v>
      </c>
      <c r="I1380" s="23">
        <v>189</v>
      </c>
      <c r="J1380" s="19">
        <f>SUM(Table1[[#This Row],[Estimate; Total: - Speak Spanish: - Speak English "very well"]:[Estimate; Total: - Speak Spanish: - Speak English "not well"]])</f>
        <v>712</v>
      </c>
      <c r="K13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1.3020194057214795E-4</v>
      </c>
      <c r="L1380" s="24">
        <v>0</v>
      </c>
      <c r="M13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2.3991151529037771E-4</v>
      </c>
    </row>
    <row r="1381" spans="1:13" ht="15.6" x14ac:dyDescent="0.3">
      <c r="A1381" s="22" t="s">
        <v>1386</v>
      </c>
      <c r="B1381" s="18">
        <v>877</v>
      </c>
      <c r="C1381" s="24">
        <v>277</v>
      </c>
      <c r="D13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9.259361168221291E-5</v>
      </c>
      <c r="E1381" s="18">
        <v>572</v>
      </c>
      <c r="F13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1.8082430930761704E-4</v>
      </c>
      <c r="G1381" s="23">
        <v>401</v>
      </c>
      <c r="H1381" s="23">
        <v>78</v>
      </c>
      <c r="I1381" s="23">
        <v>51</v>
      </c>
      <c r="J1381" s="19">
        <f>SUM(Table1[[#This Row],[Estimate; Total: - Speak Spanish: - Speak English "very well"]:[Estimate; Total: - Speak Spanish: - Speak English "not well"]])</f>
        <v>530</v>
      </c>
      <c r="K13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1.785379817915853E-4</v>
      </c>
      <c r="L1381" s="24">
        <v>42</v>
      </c>
      <c r="M13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2.0154689287397046E-4</v>
      </c>
    </row>
    <row r="1382" spans="1:13" ht="15.6" x14ac:dyDescent="0.3">
      <c r="A1382" s="22" t="s">
        <v>1387</v>
      </c>
      <c r="B1382" s="18">
        <v>276</v>
      </c>
      <c r="C1382" s="24">
        <v>114</v>
      </c>
      <c r="D13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1.616840172354927E-4</v>
      </c>
      <c r="E1382" s="18">
        <v>162</v>
      </c>
      <c r="F13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2.081827817089974E-4</v>
      </c>
      <c r="G1382" s="23">
        <v>123</v>
      </c>
      <c r="H1382" s="23">
        <v>6</v>
      </c>
      <c r="I1382" s="23">
        <v>22</v>
      </c>
      <c r="J1382" s="19">
        <f>SUM(Table1[[#This Row],[Estimate; Total: - Speak Spanish: - Speak English "very well"]:[Estimate; Total: - Speak Spanish: - Speak English "not well"]])</f>
        <v>151</v>
      </c>
      <c r="K13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2.0739733182080473E-4</v>
      </c>
      <c r="L1382" s="24">
        <v>11</v>
      </c>
      <c r="M13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2.1530186278164524E-4</v>
      </c>
    </row>
    <row r="1383" spans="1:13" ht="15.6" x14ac:dyDescent="0.3">
      <c r="A1383" s="22" t="s">
        <v>1388</v>
      </c>
      <c r="B1383" s="18">
        <v>1048</v>
      </c>
      <c r="C1383" s="24">
        <v>262</v>
      </c>
      <c r="D13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2.8558501400343013E-4</v>
      </c>
      <c r="E1383" s="18">
        <v>786</v>
      </c>
      <c r="F13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3.3504141905757473E-4</v>
      </c>
      <c r="G1383" s="23">
        <v>480</v>
      </c>
      <c r="H1383" s="23">
        <v>195</v>
      </c>
      <c r="I1383" s="23">
        <v>111</v>
      </c>
      <c r="J1383" s="19">
        <f>SUM(Table1[[#This Row],[Estimate; Total: - Speak Spanish: - Speak English "very well"]:[Estimate; Total: - Speak Spanish: - Speak English "not well"]])</f>
        <v>786</v>
      </c>
      <c r="K13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3.2300687998451622E-4</v>
      </c>
      <c r="L1383" s="24">
        <v>0</v>
      </c>
      <c r="M13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4.4411885432233729E-4</v>
      </c>
    </row>
    <row r="1384" spans="1:13" ht="15.6" x14ac:dyDescent="0.3">
      <c r="A1384" s="22" t="s">
        <v>1389</v>
      </c>
      <c r="B1384" s="18">
        <v>788</v>
      </c>
      <c r="C1384" s="24">
        <v>358</v>
      </c>
      <c r="D13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2.7475936086076235E-4</v>
      </c>
      <c r="E1384" s="18">
        <v>404</v>
      </c>
      <c r="F13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4.353166899390603E-4</v>
      </c>
      <c r="G1384" s="23">
        <v>250</v>
      </c>
      <c r="H1384" s="23">
        <v>91</v>
      </c>
      <c r="I1384" s="23">
        <v>63</v>
      </c>
      <c r="J1384" s="19">
        <f>SUM(Table1[[#This Row],[Estimate; Total: - Speak Spanish: - Speak English "very well"]:[Estimate; Total: - Speak Spanish: - Speak English "not well"]])</f>
        <v>404</v>
      </c>
      <c r="K13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4.291309980999819E-4</v>
      </c>
      <c r="L1384" s="24">
        <v>0</v>
      </c>
      <c r="M13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4.9138193656369654E-4</v>
      </c>
    </row>
    <row r="1385" spans="1:13" ht="15.6" x14ac:dyDescent="0.3">
      <c r="A1385" s="22" t="s">
        <v>1390</v>
      </c>
      <c r="B1385" s="18">
        <v>922</v>
      </c>
      <c r="C1385" s="24">
        <v>553</v>
      </c>
      <c r="D13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1.523999192961796E-4</v>
      </c>
      <c r="E1385" s="18">
        <v>329</v>
      </c>
      <c r="F13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4.4135814434320263E-4</v>
      </c>
      <c r="G1385" s="23">
        <v>299</v>
      </c>
      <c r="H1385" s="23">
        <v>27</v>
      </c>
      <c r="I1385" s="23">
        <v>3</v>
      </c>
      <c r="J1385" s="19">
        <f>SUM(Table1[[#This Row],[Estimate; Total: - Speak Spanish: - Speak English "very well"]:[Estimate; Total: - Speak Spanish: - Speak English "not well"]])</f>
        <v>329</v>
      </c>
      <c r="K13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4.3632078638514127E-4</v>
      </c>
      <c r="L1385" s="24">
        <v>0</v>
      </c>
      <c r="M13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4.8701523874791877E-4</v>
      </c>
    </row>
    <row r="1386" spans="1:13" ht="15.6" x14ac:dyDescent="0.3">
      <c r="A1386" s="22" t="s">
        <v>1391</v>
      </c>
      <c r="B1386" s="18">
        <v>650</v>
      </c>
      <c r="C1386" s="24">
        <v>307</v>
      </c>
      <c r="D13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3.1589358462947431E-4</v>
      </c>
      <c r="E1386" s="18">
        <v>329</v>
      </c>
      <c r="F13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4.5599942525492801E-4</v>
      </c>
      <c r="G1386" s="23">
        <v>256</v>
      </c>
      <c r="H1386" s="23">
        <v>37</v>
      </c>
      <c r="I1386" s="23">
        <v>36</v>
      </c>
      <c r="J1386" s="19">
        <f>SUM(Table1[[#This Row],[Estimate; Total: - Speak Spanish: - Speak English "very well"]:[Estimate; Total: - Speak Spanish: - Speak English "not well"]])</f>
        <v>329</v>
      </c>
      <c r="K13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4.5096206729686666E-4</v>
      </c>
      <c r="L1386" s="24">
        <v>0</v>
      </c>
      <c r="M13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5.0165651965964416E-4</v>
      </c>
    </row>
    <row r="1387" spans="1:13" ht="15.6" x14ac:dyDescent="0.3">
      <c r="A1387" s="22" t="s">
        <v>1392</v>
      </c>
      <c r="B1387" s="18">
        <v>491</v>
      </c>
      <c r="C1387" s="24">
        <v>217</v>
      </c>
      <c r="D13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1.6896994537142566E-4</v>
      </c>
      <c r="E1387" s="18">
        <v>274</v>
      </c>
      <c r="F13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2.6225024153562874E-4</v>
      </c>
      <c r="G1387" s="23">
        <v>218</v>
      </c>
      <c r="H1387" s="23">
        <v>41</v>
      </c>
      <c r="I1387" s="23">
        <v>0</v>
      </c>
      <c r="J1387" s="19">
        <f>SUM(Table1[[#This Row],[Estimate; Total: - Speak Spanish: - Speak English "very well"]:[Estimate; Total: - Speak Spanish: - Speak English "not well"]])</f>
        <v>259</v>
      </c>
      <c r="K13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2.6036629231050061E-4</v>
      </c>
      <c r="L1387" s="24">
        <v>15</v>
      </c>
      <c r="M13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2.7932578953946161E-4</v>
      </c>
    </row>
    <row r="1388" spans="1:13" ht="15.6" x14ac:dyDescent="0.3">
      <c r="A1388" s="22" t="s">
        <v>1393</v>
      </c>
      <c r="B1388" s="18">
        <v>502</v>
      </c>
      <c r="C1388" s="24">
        <v>241</v>
      </c>
      <c r="D13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2.7774275867679075E-4</v>
      </c>
      <c r="E1388" s="18">
        <v>261</v>
      </c>
      <c r="F13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3.8734931840512008E-4</v>
      </c>
      <c r="G1388" s="23">
        <v>163</v>
      </c>
      <c r="H1388" s="23">
        <v>85</v>
      </c>
      <c r="I1388" s="23">
        <v>13</v>
      </c>
      <c r="J1388" s="19">
        <f>SUM(Table1[[#This Row],[Estimate; Total: - Speak Spanish: - Speak English "very well"]:[Estimate; Total: - Speak Spanish: - Speak English "not well"]])</f>
        <v>261</v>
      </c>
      <c r="K13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3.8335311649918081E-4</v>
      </c>
      <c r="L1388" s="24">
        <v>0</v>
      </c>
      <c r="M13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4.23569688130442E-4</v>
      </c>
    </row>
    <row r="1389" spans="1:13" ht="15.6" x14ac:dyDescent="0.3">
      <c r="A1389" s="22" t="s">
        <v>1394</v>
      </c>
      <c r="B1389" s="18">
        <v>633</v>
      </c>
      <c r="C1389" s="24">
        <v>169</v>
      </c>
      <c r="D13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3.5238992408005265E-4</v>
      </c>
      <c r="E1389" s="18">
        <v>456</v>
      </c>
      <c r="F13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3.913687364985695E-4</v>
      </c>
      <c r="G1389" s="23">
        <v>317</v>
      </c>
      <c r="H1389" s="23">
        <v>74</v>
      </c>
      <c r="I1389" s="23">
        <v>36</v>
      </c>
      <c r="J1389" s="19">
        <f>SUM(Table1[[#This Row],[Estimate; Total: - Speak Spanish: - Speak English "very well"]:[Estimate; Total: - Speak Spanish: - Speak English "not well"]])</f>
        <v>427</v>
      </c>
      <c r="K13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3.8885537446101495E-4</v>
      </c>
      <c r="L1389" s="24">
        <v>29</v>
      </c>
      <c r="M13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4.1414909254577383E-4</v>
      </c>
    </row>
    <row r="1390" spans="1:13" ht="15.6" x14ac:dyDescent="0.3">
      <c r="A1390" s="22" t="s">
        <v>1395</v>
      </c>
      <c r="B1390" s="18">
        <v>852</v>
      </c>
      <c r="C1390" s="24">
        <v>472</v>
      </c>
      <c r="D13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4.8267900202801943E-4</v>
      </c>
      <c r="E1390" s="18">
        <v>380</v>
      </c>
      <c r="F13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7.1554731308522395E-4</v>
      </c>
      <c r="G1390" s="23">
        <v>299</v>
      </c>
      <c r="H1390" s="23">
        <v>43</v>
      </c>
      <c r="I1390" s="23">
        <v>18</v>
      </c>
      <c r="J1390" s="19">
        <f>SUM(Table1[[#This Row],[Estimate; Total: - Speak Spanish: - Speak English "very well"]:[Estimate; Total: - Speak Spanish: - Speak English "not well"]])</f>
        <v>360</v>
      </c>
      <c r="K13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7.1281081771498755E-4</v>
      </c>
      <c r="L1390" s="24">
        <v>20</v>
      </c>
      <c r="M13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7.403500824133411E-4</v>
      </c>
    </row>
    <row r="1391" spans="1:13" ht="15.6" x14ac:dyDescent="0.3">
      <c r="A1391" s="22" t="s">
        <v>1396</v>
      </c>
      <c r="B1391" s="18">
        <v>866</v>
      </c>
      <c r="C1391" s="24">
        <v>211</v>
      </c>
      <c r="D13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5.2707360814312145E-4</v>
      </c>
      <c r="E1391" s="18">
        <v>638</v>
      </c>
      <c r="F13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5.6620912623847727E-4</v>
      </c>
      <c r="G1391" s="23">
        <v>440</v>
      </c>
      <c r="H1391" s="23">
        <v>89</v>
      </c>
      <c r="I1391" s="23">
        <v>62</v>
      </c>
      <c r="J1391" s="19">
        <f>SUM(Table1[[#This Row],[Estimate; Total: - Speak Spanish: - Speak English "very well"]:[Estimate; Total: - Speak Spanish: - Speak English "not well"]])</f>
        <v>591</v>
      </c>
      <c r="K13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5.6368269731387963E-4</v>
      </c>
      <c r="L1391" s="24">
        <v>47</v>
      </c>
      <c r="M13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5.8910791661182416E-4</v>
      </c>
    </row>
    <row r="1392" spans="1:13" ht="15.6" x14ac:dyDescent="0.3">
      <c r="A1392" s="22" t="s">
        <v>1397</v>
      </c>
      <c r="B1392" s="18">
        <v>212</v>
      </c>
      <c r="C1392" s="24">
        <v>59</v>
      </c>
      <c r="D13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3.2801987297511362E-4</v>
      </c>
      <c r="E1392" s="18">
        <v>153</v>
      </c>
      <c r="F13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3.4248761106790991E-4</v>
      </c>
      <c r="G1392" s="23">
        <v>124</v>
      </c>
      <c r="H1392" s="23">
        <v>19</v>
      </c>
      <c r="I1392" s="23">
        <v>0</v>
      </c>
      <c r="J1392" s="19">
        <f>SUM(Table1[[#This Row],[Estimate; Total: - Speak Spanish: - Speak English "very well"]:[Estimate; Total: - Speak Spanish: - Speak English "not well"]])</f>
        <v>143</v>
      </c>
      <c r="K13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3.4168587476409346E-4</v>
      </c>
      <c r="L1392" s="24">
        <v>10</v>
      </c>
      <c r="M13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3.4975430730347458E-4</v>
      </c>
    </row>
    <row r="1393" spans="1:13" ht="15.6" x14ac:dyDescent="0.3">
      <c r="A1393" s="22" t="s">
        <v>1398</v>
      </c>
      <c r="B1393" s="18">
        <v>575</v>
      </c>
      <c r="C1393" s="24">
        <v>295</v>
      </c>
      <c r="D13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1.7228964870636342E-5</v>
      </c>
      <c r="E1393" s="18">
        <v>280</v>
      </c>
      <c r="F13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1.5687370635676778E-4</v>
      </c>
      <c r="G1393" s="23">
        <v>232</v>
      </c>
      <c r="H1393" s="23">
        <v>36</v>
      </c>
      <c r="I1393" s="23">
        <v>0</v>
      </c>
      <c r="J1393" s="19">
        <f>SUM(Table1[[#This Row],[Estimate; Total: - Speak Spanish: - Speak English "very well"]:[Estimate; Total: - Speak Spanish: - Speak English "not well"]])</f>
        <v>268</v>
      </c>
      <c r="K13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1.5443563097712081E-4</v>
      </c>
      <c r="L1393" s="24">
        <v>12</v>
      </c>
      <c r="M13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1.7897168682611599E-4</v>
      </c>
    </row>
    <row r="1394" spans="1:13" ht="15.6" x14ac:dyDescent="0.3">
      <c r="A1394" s="22" t="s">
        <v>1399</v>
      </c>
      <c r="B1394" s="18">
        <v>1598</v>
      </c>
      <c r="C1394" s="24">
        <v>159</v>
      </c>
      <c r="D13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8.6421246550674751E-5</v>
      </c>
      <c r="E1394" s="18">
        <v>1439</v>
      </c>
      <c r="F13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1.7067032729063984E-5</v>
      </c>
      <c r="G1394" s="23">
        <v>847</v>
      </c>
      <c r="H1394" s="23">
        <v>251</v>
      </c>
      <c r="I1394" s="23">
        <v>183</v>
      </c>
      <c r="J1394" s="19">
        <f>SUM(Table1[[#This Row],[Estimate; Total: - Speak Spanish: - Speak English "very well"]:[Estimate; Total: - Speak Spanish: - Speak English "not well"]])</f>
        <v>1281</v>
      </c>
      <c r="K13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1.4754068073536515E-5</v>
      </c>
      <c r="L1394" s="24">
        <v>158</v>
      </c>
      <c r="M13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3.8031047300073393E-5</v>
      </c>
    </row>
    <row r="1395" spans="1:13" ht="15.6" x14ac:dyDescent="0.3">
      <c r="A1395" s="22" t="s">
        <v>1400</v>
      </c>
      <c r="B1395" s="18">
        <v>785</v>
      </c>
      <c r="C1395" s="24">
        <v>250</v>
      </c>
      <c r="D13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9.5574110484238583E-5</v>
      </c>
      <c r="E1395" s="18">
        <v>529</v>
      </c>
      <c r="F13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1.7343469188897264E-4</v>
      </c>
      <c r="G1395" s="23">
        <v>371</v>
      </c>
      <c r="H1395" s="23">
        <v>57</v>
      </c>
      <c r="I1395" s="23">
        <v>76</v>
      </c>
      <c r="J1395" s="19">
        <f>SUM(Table1[[#This Row],[Estimate; Total: - Speak Spanish: - Speak English "very well"]:[Estimate; Total: - Speak Spanish: - Speak English "not well"]])</f>
        <v>504</v>
      </c>
      <c r="K13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1.6918727228184489E-4</v>
      </c>
      <c r="L1395" s="24">
        <v>25</v>
      </c>
      <c r="M13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2.119320231474615E-4</v>
      </c>
    </row>
    <row r="1396" spans="1:13" ht="15.6" x14ac:dyDescent="0.3">
      <c r="A1396" s="22" t="s">
        <v>1401</v>
      </c>
      <c r="B1396" s="18">
        <v>879</v>
      </c>
      <c r="C1396" s="24">
        <v>459</v>
      </c>
      <c r="D13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1.2824158200884096E-4</v>
      </c>
      <c r="E1396" s="18">
        <v>413</v>
      </c>
      <c r="F13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9.2180959155011697E-5</v>
      </c>
      <c r="G1396" s="23">
        <v>334</v>
      </c>
      <c r="H1396" s="23">
        <v>71</v>
      </c>
      <c r="I1396" s="23">
        <v>7</v>
      </c>
      <c r="J1396" s="19">
        <f>SUM(Table1[[#This Row],[Estimate; Total: - Speak Spanish: - Speak English "very well"]:[Estimate; Total: - Speak Spanish: - Speak English "not well"]])</f>
        <v>412</v>
      </c>
      <c r="K13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8.6011553731557081E-5</v>
      </c>
      <c r="L1396" s="24">
        <v>1</v>
      </c>
      <c r="M13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1.480985906167311E-4</v>
      </c>
    </row>
    <row r="1397" spans="1:13" ht="15.6" x14ac:dyDescent="0.3">
      <c r="A1397" s="22" t="s">
        <v>1402</v>
      </c>
      <c r="B1397" s="18">
        <v>1113</v>
      </c>
      <c r="C1397" s="24">
        <v>608</v>
      </c>
      <c r="D13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2.219962441363813E-4</v>
      </c>
      <c r="E1397" s="18">
        <v>505</v>
      </c>
      <c r="F13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7.5817521681661366E-5</v>
      </c>
      <c r="G1397" s="23">
        <v>367</v>
      </c>
      <c r="H1397" s="23">
        <v>69</v>
      </c>
      <c r="I1397" s="23">
        <v>45</v>
      </c>
      <c r="J1397" s="19">
        <f>SUM(Table1[[#This Row],[Estimate; Total: - Speak Spanish: - Speak English "very well"]:[Estimate; Total: - Speak Spanish: - Speak English "not well"]])</f>
        <v>481</v>
      </c>
      <c r="K13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7.1783482435113248E-5</v>
      </c>
      <c r="L1397" s="24">
        <v>24</v>
      </c>
      <c r="M13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1.1238083765908305E-4</v>
      </c>
    </row>
    <row r="1398" spans="1:13" ht="15.6" x14ac:dyDescent="0.3">
      <c r="A1398" s="22" t="s">
        <v>1403</v>
      </c>
      <c r="B1398" s="18">
        <v>1081</v>
      </c>
      <c r="C1398" s="24">
        <v>383</v>
      </c>
      <c r="D13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5.6195340721408403E-5</v>
      </c>
      <c r="E1398" s="18">
        <v>690</v>
      </c>
      <c r="F13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1.9219019084066813E-4</v>
      </c>
      <c r="G1398" s="23">
        <v>610</v>
      </c>
      <c r="H1398" s="23">
        <v>32</v>
      </c>
      <c r="I1398" s="23">
        <v>40</v>
      </c>
      <c r="J1398" s="19">
        <f>SUM(Table1[[#This Row],[Estimate; Total: - Speak Spanish: - Speak English "very well"]:[Estimate; Total: - Speak Spanish: - Speak English "not well"]])</f>
        <v>682</v>
      </c>
      <c r="K13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1.8285821098607807E-4</v>
      </c>
      <c r="L1398" s="24">
        <v>8</v>
      </c>
      <c r="M13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2.7677244382947512E-4</v>
      </c>
    </row>
    <row r="1399" spans="1:13" ht="15.6" x14ac:dyDescent="0.3">
      <c r="A1399" s="22" t="s">
        <v>1404</v>
      </c>
      <c r="B1399" s="18">
        <v>752</v>
      </c>
      <c r="C1399" s="24">
        <v>399</v>
      </c>
      <c r="D13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9.8100872251392668E-5</v>
      </c>
      <c r="E1399" s="18">
        <v>353</v>
      </c>
      <c r="F13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9.4342731073379188E-5</v>
      </c>
      <c r="G1399" s="23">
        <v>291</v>
      </c>
      <c r="H1399" s="23">
        <v>46</v>
      </c>
      <c r="I1399" s="23">
        <v>16</v>
      </c>
      <c r="J1399" s="19">
        <f>SUM(Table1[[#This Row],[Estimate; Total: - Speak Spanish: - Speak English "very well"]:[Estimate; Total: - Speak Spanish: - Speak English "not well"]])</f>
        <v>353</v>
      </c>
      <c r="K13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8.893790627339237E-5</v>
      </c>
      <c r="L1399" s="24">
        <v>0</v>
      </c>
      <c r="M13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1.4333043418846976E-4</v>
      </c>
    </row>
    <row r="1400" spans="1:13" ht="15.6" x14ac:dyDescent="0.3">
      <c r="A1400" s="22" t="s">
        <v>1405</v>
      </c>
      <c r="B1400" s="18">
        <v>1146</v>
      </c>
      <c r="C1400" s="24">
        <v>372</v>
      </c>
      <c r="D14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1.8061000229759613E-5</v>
      </c>
      <c r="E1400" s="18">
        <v>774</v>
      </c>
      <c r="F14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9.9620718473769857E-5</v>
      </c>
      <c r="G1400" s="23">
        <v>659</v>
      </c>
      <c r="H1400" s="23">
        <v>86</v>
      </c>
      <c r="I1400" s="23">
        <v>29</v>
      </c>
      <c r="J1400" s="19">
        <f>SUM(Table1[[#This Row],[Estimate; Total: - Speak Spanish: - Speak English "very well"]:[Estimate; Total: - Speak Spanish: - Speak English "not well"]])</f>
        <v>774</v>
      </c>
      <c r="K14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8.7769912821674103E-5</v>
      </c>
      <c r="L1400" s="24">
        <v>0</v>
      </c>
      <c r="M14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2.0703284938334521E-4</v>
      </c>
    </row>
    <row r="1401" spans="1:13" ht="15.6" x14ac:dyDescent="0.3">
      <c r="A1401" s="22" t="s">
        <v>1406</v>
      </c>
      <c r="B1401" s="18">
        <v>1584</v>
      </c>
      <c r="C1401" s="24">
        <v>459</v>
      </c>
      <c r="D14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2.3792275655808214E-4</v>
      </c>
      <c r="E1401" s="18">
        <v>1090</v>
      </c>
      <c r="F14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1.1145113609937485E-4</v>
      </c>
      <c r="G1401" s="23">
        <v>795</v>
      </c>
      <c r="H1401" s="23">
        <v>184</v>
      </c>
      <c r="I1401" s="23">
        <v>98</v>
      </c>
      <c r="J1401" s="19">
        <f>SUM(Table1[[#This Row],[Estimate; Total: - Speak Spanish: - Speak English "very well"]:[Estimate; Total: - Speak Spanish: - Speak English "not well"]])</f>
        <v>1077</v>
      </c>
      <c r="K14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1.2613713091265991E-4</v>
      </c>
      <c r="L1401" s="24">
        <v>13</v>
      </c>
      <c r="M14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2.1658294915803118E-5</v>
      </c>
    </row>
    <row r="1402" spans="1:13" ht="15.6" x14ac:dyDescent="0.3">
      <c r="A1402" s="22" t="s">
        <v>1407</v>
      </c>
      <c r="B1402" s="18">
        <v>1087</v>
      </c>
      <c r="C1402" s="24">
        <v>323</v>
      </c>
      <c r="D14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1.1299086158252776E-4</v>
      </c>
      <c r="E1402" s="18">
        <v>764</v>
      </c>
      <c r="F14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2.357084793527277E-5</v>
      </c>
      <c r="G1402" s="23">
        <v>441</v>
      </c>
      <c r="H1402" s="23">
        <v>132</v>
      </c>
      <c r="I1402" s="23">
        <v>111</v>
      </c>
      <c r="J1402" s="19">
        <f>SUM(Table1[[#This Row],[Estimate; Total: - Speak Spanish: - Speak English "very well"]:[Estimate; Total: - Speak Spanish: - Speak English "not well"]])</f>
        <v>684</v>
      </c>
      <c r="K14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2.2941623895566648E-5</v>
      </c>
      <c r="L1402" s="24">
        <v>80</v>
      </c>
      <c r="M14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2.9273944999598799E-5</v>
      </c>
    </row>
    <row r="1403" spans="1:13" ht="15.6" x14ac:dyDescent="0.3">
      <c r="A1403" s="22" t="s">
        <v>1408</v>
      </c>
      <c r="B1403" s="18">
        <v>1664</v>
      </c>
      <c r="C1403" s="24">
        <v>519</v>
      </c>
      <c r="D14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4.3563825669074279E-5</v>
      </c>
      <c r="E1403" s="18">
        <v>1145</v>
      </c>
      <c r="F14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1.115806094433752E-4</v>
      </c>
      <c r="G1403" s="23">
        <v>1001</v>
      </c>
      <c r="H1403" s="23">
        <v>35</v>
      </c>
      <c r="I1403" s="23">
        <v>109</v>
      </c>
      <c r="J1403" s="19">
        <f>SUM(Table1[[#This Row],[Estimate; Total: - Speak Spanish: - Speak English "very well"]:[Estimate; Total: - Speak Spanish: - Speak English "not well"]])</f>
        <v>1145</v>
      </c>
      <c r="K14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9.4049378859848543E-5</v>
      </c>
      <c r="L1403" s="24">
        <v>0</v>
      </c>
      <c r="M14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2.7047840000082196E-4</v>
      </c>
    </row>
    <row r="1404" spans="1:13" ht="15.6" x14ac:dyDescent="0.3">
      <c r="A1404" s="22" t="s">
        <v>1409</v>
      </c>
      <c r="B1404" s="18">
        <v>749</v>
      </c>
      <c r="C1404" s="24">
        <v>554</v>
      </c>
      <c r="D14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1.9417748357338009E-4</v>
      </c>
      <c r="E1404" s="18">
        <v>195</v>
      </c>
      <c r="F14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5.0233669824691063E-4</v>
      </c>
      <c r="G1404" s="23">
        <v>174</v>
      </c>
      <c r="H1404" s="23">
        <v>0</v>
      </c>
      <c r="I1404" s="23">
        <v>21</v>
      </c>
      <c r="J1404" s="19">
        <f>SUM(Table1[[#This Row],[Estimate; Total: - Speak Spanish: - Speak English "very well"]:[Estimate; Total: - Speak Spanish: - Speak English "not well"]])</f>
        <v>195</v>
      </c>
      <c r="K14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4.9935103015626636E-4</v>
      </c>
      <c r="L1404" s="24">
        <v>0</v>
      </c>
      <c r="M14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5.2939789401870285E-4</v>
      </c>
    </row>
    <row r="1405" spans="1:13" ht="15.6" x14ac:dyDescent="0.3">
      <c r="A1405" s="22" t="s">
        <v>1410</v>
      </c>
      <c r="B1405" s="18">
        <v>1483</v>
      </c>
      <c r="C1405" s="24">
        <v>774</v>
      </c>
      <c r="D14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2.5088038768261765E-4</v>
      </c>
      <c r="E1405" s="18">
        <v>709</v>
      </c>
      <c r="F14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6.2082908439735785E-4</v>
      </c>
      <c r="G1405" s="23">
        <v>583</v>
      </c>
      <c r="H1405" s="23">
        <v>50</v>
      </c>
      <c r="I1405" s="23">
        <v>41</v>
      </c>
      <c r="J1405" s="19">
        <f>SUM(Table1[[#This Row],[Estimate; Total: - Speak Spanish: - Speak English "very well"]:[Estimate; Total: - Speak Spanish: - Speak English "not well"]])</f>
        <v>674</v>
      </c>
      <c r="K14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6.1536652828924742E-4</v>
      </c>
      <c r="L1405" s="24">
        <v>35</v>
      </c>
      <c r="M14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6.7034004669058256E-4</v>
      </c>
    </row>
    <row r="1406" spans="1:13" ht="15.6" x14ac:dyDescent="0.3">
      <c r="A1406" s="22" t="s">
        <v>1411</v>
      </c>
      <c r="B1406" s="18">
        <v>993</v>
      </c>
      <c r="C1406" s="24">
        <v>539</v>
      </c>
      <c r="D14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2.5098760830302334E-5</v>
      </c>
      <c r="E1406" s="18">
        <v>426</v>
      </c>
      <c r="F14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2.419269801021201E-4</v>
      </c>
      <c r="G1406" s="23">
        <v>305</v>
      </c>
      <c r="H1406" s="23">
        <v>111</v>
      </c>
      <c r="I1406" s="23">
        <v>10</v>
      </c>
      <c r="J1406" s="19">
        <f>SUM(Table1[[#This Row],[Estimate; Total: - Speak Spanish: - Speak English "very well"]:[Estimate; Total: - Speak Spanish: - Speak English "not well"]])</f>
        <v>426</v>
      </c>
      <c r="K14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2.3540444365794338E-4</v>
      </c>
      <c r="L1406" s="24">
        <v>0</v>
      </c>
      <c r="M14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3.0104528471126623E-4</v>
      </c>
    </row>
    <row r="1407" spans="1:13" ht="15.6" x14ac:dyDescent="0.3">
      <c r="A1407" s="22" t="s">
        <v>1412</v>
      </c>
      <c r="B1407" s="18">
        <v>464</v>
      </c>
      <c r="C1407" s="24">
        <v>223</v>
      </c>
      <c r="D14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1.8948466968540098E-4</v>
      </c>
      <c r="E1407" s="18">
        <v>232</v>
      </c>
      <c r="F14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2.9222407705426097E-4</v>
      </c>
      <c r="G1407" s="23">
        <v>192</v>
      </c>
      <c r="H1407" s="23">
        <v>26</v>
      </c>
      <c r="I1407" s="23">
        <v>14</v>
      </c>
      <c r="J1407" s="19">
        <f>SUM(Table1[[#This Row],[Estimate; Total: - Speak Spanish: - Speak English "very well"]:[Estimate; Total: - Speak Spanish: - Speak English "not well"]])</f>
        <v>232</v>
      </c>
      <c r="K14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2.8867189758231501E-4</v>
      </c>
      <c r="L1407" s="24">
        <v>0</v>
      </c>
      <c r="M14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3.2441996125454715E-4</v>
      </c>
    </row>
    <row r="1408" spans="1:13" ht="15.6" x14ac:dyDescent="0.3">
      <c r="A1408" s="22" t="s">
        <v>1413</v>
      </c>
      <c r="B1408" s="18">
        <v>1033</v>
      </c>
      <c r="C1408" s="24">
        <v>468</v>
      </c>
      <c r="D14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6.5382646532892224E-5</v>
      </c>
      <c r="E1408" s="18">
        <v>555</v>
      </c>
      <c r="F14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2.7154490510261544E-4</v>
      </c>
      <c r="G1408" s="23">
        <v>436</v>
      </c>
      <c r="H1408" s="23">
        <v>95</v>
      </c>
      <c r="I1408" s="23">
        <v>12</v>
      </c>
      <c r="J1408" s="19">
        <f>SUM(Table1[[#This Row],[Estimate; Total: - Speak Spanish: - Speak English "very well"]:[Estimate; Total: - Speak Spanish: - Speak English "not well"]])</f>
        <v>543</v>
      </c>
      <c r="K14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2.6489627215923935E-4</v>
      </c>
      <c r="L1408" s="24">
        <v>12</v>
      </c>
      <c r="M14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3.318061103783373E-4</v>
      </c>
    </row>
    <row r="1409" spans="1:13" ht="15.6" x14ac:dyDescent="0.3">
      <c r="A1409" s="22" t="s">
        <v>1414</v>
      </c>
      <c r="B1409" s="18">
        <v>1410</v>
      </c>
      <c r="C1409" s="24">
        <v>279</v>
      </c>
      <c r="D14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1.2900637771303146E-4</v>
      </c>
      <c r="E1409" s="18">
        <v>1110</v>
      </c>
      <c r="F14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1.1422664335802023E-4</v>
      </c>
      <c r="G1409" s="23">
        <v>835</v>
      </c>
      <c r="H1409" s="23">
        <v>111</v>
      </c>
      <c r="I1409" s="23">
        <v>121</v>
      </c>
      <c r="J1409" s="19">
        <f>SUM(Table1[[#This Row],[Estimate; Total: - Speak Spanish: - Speak English "very well"]:[Estimate; Total: - Speak Spanish: - Speak English "not well"]])</f>
        <v>1067</v>
      </c>
      <c r="K14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1.2459626609920163E-4</v>
      </c>
      <c r="L1409" s="24">
        <v>43</v>
      </c>
      <c r="M14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2.0239507963413899E-5</v>
      </c>
    </row>
    <row r="1410" spans="1:13" ht="15.6" x14ac:dyDescent="0.3">
      <c r="A1410" s="22" t="s">
        <v>1415</v>
      </c>
      <c r="B1410" s="18">
        <v>1909</v>
      </c>
      <c r="C1410" s="24">
        <v>534</v>
      </c>
      <c r="D14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1.9442943729690613E-4</v>
      </c>
      <c r="E1410" s="18">
        <v>1375</v>
      </c>
      <c r="F14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6.2126970755124012E-5</v>
      </c>
      <c r="G1410" s="23">
        <v>839</v>
      </c>
      <c r="H1410" s="23">
        <v>234</v>
      </c>
      <c r="I1410" s="23">
        <v>296</v>
      </c>
      <c r="J1410" s="19">
        <f>SUM(Table1[[#This Row],[Estimate; Total: - Speak Spanish: - Speak English "very well"]:[Estimate; Total: - Speak Spanish: - Speak English "not well"]])</f>
        <v>1369</v>
      </c>
      <c r="K14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8.2255239685694595E-5</v>
      </c>
      <c r="L1410" s="24">
        <v>6</v>
      </c>
      <c r="M14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1.2030959270090095E-4</v>
      </c>
    </row>
    <row r="1411" spans="1:13" ht="15.6" x14ac:dyDescent="0.3">
      <c r="A1411" s="22" t="s">
        <v>1416</v>
      </c>
      <c r="B1411" s="18">
        <v>2181</v>
      </c>
      <c r="C1411" s="24">
        <v>746</v>
      </c>
      <c r="D14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3.643207894752205E-4</v>
      </c>
      <c r="E1411" s="18">
        <v>1422</v>
      </c>
      <c r="F14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1.1026147435152862E-4</v>
      </c>
      <c r="G1411" s="23">
        <v>1139</v>
      </c>
      <c r="H1411" s="23">
        <v>170</v>
      </c>
      <c r="I1411" s="23">
        <v>70</v>
      </c>
      <c r="J1411" s="19">
        <f>SUM(Table1[[#This Row],[Estimate; Total: - Speak Spanish: - Speak English "very well"]:[Estimate; Total: - Speak Spanish: - Speak English "not well"]])</f>
        <v>1379</v>
      </c>
      <c r="K14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1.2540816603774088E-4</v>
      </c>
      <c r="L1411" s="24">
        <v>43</v>
      </c>
      <c r="M14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2.7023574277945302E-5</v>
      </c>
    </row>
    <row r="1412" spans="1:13" ht="15.6" x14ac:dyDescent="0.3">
      <c r="A1412" s="22" t="s">
        <v>1417</v>
      </c>
      <c r="B1412" s="18">
        <v>1829</v>
      </c>
      <c r="C1412" s="24">
        <v>292</v>
      </c>
      <c r="D14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1.4329417506458574E-4</v>
      </c>
      <c r="E1412" s="18">
        <v>1537</v>
      </c>
      <c r="F14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1.7990533776506592E-4</v>
      </c>
      <c r="G1412" s="23">
        <v>1148</v>
      </c>
      <c r="H1412" s="23">
        <v>147</v>
      </c>
      <c r="I1412" s="23">
        <v>173</v>
      </c>
      <c r="J1412" s="19">
        <f>SUM(Table1[[#This Row],[Estimate; Total: - Speak Spanish: - Speak English "very well"]:[Estimate; Total: - Speak Spanish: - Speak English "not well"]])</f>
        <v>1468</v>
      </c>
      <c r="K14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1.9280655955384609E-4</v>
      </c>
      <c r="L1412" s="24">
        <v>69</v>
      </c>
      <c r="M14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6.2972551560369256E-5</v>
      </c>
    </row>
    <row r="1413" spans="1:13" ht="15.6" x14ac:dyDescent="0.3">
      <c r="A1413" s="22" t="s">
        <v>1418</v>
      </c>
      <c r="B1413" s="18">
        <v>1549</v>
      </c>
      <c r="C1413" s="24">
        <v>208</v>
      </c>
      <c r="D14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8.1421354775418358E-5</v>
      </c>
      <c r="E1413" s="18">
        <v>1341</v>
      </c>
      <c r="F14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1.4166018980219766E-4</v>
      </c>
      <c r="G1413" s="23">
        <v>1052</v>
      </c>
      <c r="H1413" s="23">
        <v>220</v>
      </c>
      <c r="I1413" s="23">
        <v>36</v>
      </c>
      <c r="J1413" s="19">
        <f>SUM(Table1[[#This Row],[Estimate; Total: - Speak Spanish: - Speak English "very well"]:[Estimate; Total: - Speak Spanish: - Speak English "not well"]])</f>
        <v>1308</v>
      </c>
      <c r="K14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1.5710754571036985E-4</v>
      </c>
      <c r="L1413" s="24">
        <v>33</v>
      </c>
      <c r="M14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1.6500112771651143E-6</v>
      </c>
    </row>
    <row r="1414" spans="1:13" ht="15.6" x14ac:dyDescent="0.3">
      <c r="A1414" s="22" t="s">
        <v>1419</v>
      </c>
      <c r="B1414" s="18">
        <v>963</v>
      </c>
      <c r="C1414" s="24">
        <v>330</v>
      </c>
      <c r="D14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1.8144264288728589E-4</v>
      </c>
      <c r="E1414" s="18">
        <v>615</v>
      </c>
      <c r="F14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6.7109463208037679E-5</v>
      </c>
      <c r="G1414" s="23">
        <v>399</v>
      </c>
      <c r="H1414" s="23">
        <v>99</v>
      </c>
      <c r="I1414" s="23">
        <v>23</v>
      </c>
      <c r="J1414" s="19">
        <f>SUM(Table1[[#This Row],[Estimate; Total: - Speak Spanish: - Speak English "very well"]:[Estimate; Total: - Speak Spanish: - Speak English "not well"]])</f>
        <v>521</v>
      </c>
      <c r="K14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6.2041671785869457E-5</v>
      </c>
      <c r="L1414" s="24">
        <v>94</v>
      </c>
      <c r="M14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1.1304239735957289E-4</v>
      </c>
    </row>
    <row r="1415" spans="1:13" ht="15.6" x14ac:dyDescent="0.3">
      <c r="A1415" s="22" t="s">
        <v>1420</v>
      </c>
      <c r="B1415" s="18">
        <v>1189</v>
      </c>
      <c r="C1415" s="24">
        <v>238</v>
      </c>
      <c r="D14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4.3577606710012084E-5</v>
      </c>
      <c r="E1415" s="18">
        <v>951</v>
      </c>
      <c r="F14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3.1541320385698469E-5</v>
      </c>
      <c r="G1415" s="23">
        <v>669</v>
      </c>
      <c r="H1415" s="23">
        <v>136</v>
      </c>
      <c r="I1415" s="23">
        <v>135</v>
      </c>
      <c r="J1415" s="19">
        <f>SUM(Table1[[#This Row],[Estimate; Total: - Speak Spanish: - Speak English "very well"]:[Estimate; Total: - Speak Spanish: - Speak English "not well"]])</f>
        <v>940</v>
      </c>
      <c r="K14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4.4407242702190319E-5</v>
      </c>
      <c r="L1415" s="24">
        <v>11</v>
      </c>
      <c r="M14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8.5071522040508735E-5</v>
      </c>
    </row>
    <row r="1416" spans="1:13" ht="15.6" x14ac:dyDescent="0.3">
      <c r="A1416" s="22" t="s">
        <v>1421</v>
      </c>
      <c r="B1416" s="18">
        <v>2326</v>
      </c>
      <c r="C1416" s="24">
        <v>895</v>
      </c>
      <c r="D14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5.1792489813665588E-4</v>
      </c>
      <c r="E1416" s="18">
        <v>1404</v>
      </c>
      <c r="F14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1.7120906843622454E-4</v>
      </c>
      <c r="G1416" s="23">
        <v>1137</v>
      </c>
      <c r="H1416" s="23">
        <v>155</v>
      </c>
      <c r="I1416" s="23">
        <v>98</v>
      </c>
      <c r="J1416" s="19">
        <f>SUM(Table1[[#This Row],[Estimate; Total: - Speak Spanish: - Speak English "very well"]:[Estimate; Total: - Speak Spanish: - Speak English "not well"]])</f>
        <v>1390</v>
      </c>
      <c r="K14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1.9054866795002176E-4</v>
      </c>
      <c r="L1416" s="24">
        <v>14</v>
      </c>
      <c r="M14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4.0792331103783271E-6</v>
      </c>
    </row>
    <row r="1417" spans="1:13" ht="15.6" x14ac:dyDescent="0.3">
      <c r="A1417" s="22" t="s">
        <v>1422</v>
      </c>
      <c r="B1417" s="18">
        <v>1678</v>
      </c>
      <c r="C1417" s="24">
        <v>490</v>
      </c>
      <c r="D14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2.2688428638092603E-4</v>
      </c>
      <c r="E1417" s="18">
        <v>1171</v>
      </c>
      <c r="F14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9.289564951864038E-5</v>
      </c>
      <c r="G1417" s="23">
        <v>840</v>
      </c>
      <c r="H1417" s="23">
        <v>153</v>
      </c>
      <c r="I1417" s="23">
        <v>117</v>
      </c>
      <c r="J1417" s="19">
        <f>SUM(Table1[[#This Row],[Estimate; Total: - Speak Spanish: - Speak English "very well"]:[Estimate; Total: - Speak Spanish: - Speak English "not well"]])</f>
        <v>1110</v>
      </c>
      <c r="K14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1.0142569381882407E-4</v>
      </c>
      <c r="L1417" s="24">
        <v>61</v>
      </c>
      <c r="M14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1.5581898712695909E-5</v>
      </c>
    </row>
    <row r="1418" spans="1:13" ht="15.6" x14ac:dyDescent="0.3">
      <c r="A1418" s="22" t="s">
        <v>1423</v>
      </c>
      <c r="B1418" s="18">
        <v>741</v>
      </c>
      <c r="C1418" s="24">
        <v>195</v>
      </c>
      <c r="D14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3.6823537290818481E-5</v>
      </c>
      <c r="E1418" s="18">
        <v>528</v>
      </c>
      <c r="F14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7.8958148297490077E-6</v>
      </c>
      <c r="G1418" s="23">
        <v>340</v>
      </c>
      <c r="H1418" s="23">
        <v>113</v>
      </c>
      <c r="I1418" s="23">
        <v>63</v>
      </c>
      <c r="J1418" s="19">
        <f>SUM(Table1[[#This Row],[Estimate; Total: - Speak Spanish: - Speak English "very well"]:[Estimate; Total: - Speak Spanish: - Speak English "not well"]])</f>
        <v>516</v>
      </c>
      <c r="K14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1.6605820835390511E-6</v>
      </c>
      <c r="L1418" s="24">
        <v>12</v>
      </c>
      <c r="M14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6.4410085306299651E-5</v>
      </c>
    </row>
    <row r="1419" spans="1:13" ht="15.6" x14ac:dyDescent="0.3">
      <c r="A1419" s="22" t="s">
        <v>1424</v>
      </c>
      <c r="B1419" s="18">
        <v>1804</v>
      </c>
      <c r="C1419" s="24">
        <v>214</v>
      </c>
      <c r="D14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7.8373421724554058E-5</v>
      </c>
      <c r="E1419" s="18">
        <v>1582</v>
      </c>
      <c r="F14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1.6842657325650824E-4</v>
      </c>
      <c r="G1419" s="23">
        <v>1139</v>
      </c>
      <c r="H1419" s="23">
        <v>214</v>
      </c>
      <c r="I1419" s="23">
        <v>201</v>
      </c>
      <c r="J1419" s="19">
        <f>SUM(Table1[[#This Row],[Estimate; Total: - Speak Spanish: - Speak English "very well"]:[Estimate; Total: - Speak Spanish: - Speak English "not well"]])</f>
        <v>1554</v>
      </c>
      <c r="K14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1.8833434110907761E-4</v>
      </c>
      <c r="L1419" s="24">
        <v>28</v>
      </c>
      <c r="M14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1.201143488173703E-5</v>
      </c>
    </row>
    <row r="1420" spans="1:13" ht="15.6" x14ac:dyDescent="0.3">
      <c r="A1420" s="22" t="s">
        <v>1425</v>
      </c>
      <c r="B1420" s="18">
        <v>566</v>
      </c>
      <c r="C1420" s="24">
        <v>59</v>
      </c>
      <c r="D14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7.8090639166186971E-5</v>
      </c>
      <c r="E1420" s="18">
        <v>507</v>
      </c>
      <c r="F14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4.3431898780960435E-5</v>
      </c>
      <c r="G1420" s="23">
        <v>337</v>
      </c>
      <c r="H1420" s="23">
        <v>69</v>
      </c>
      <c r="I1420" s="23">
        <v>101</v>
      </c>
      <c r="J1420" s="19">
        <f>SUM(Table1[[#This Row],[Estimate; Total: - Speak Spanish: - Speak English "very well"]:[Estimate; Total: - Speak Spanish: - Speak English "not well"]])</f>
        <v>507</v>
      </c>
      <c r="K14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3.5669161745285311E-5</v>
      </c>
      <c r="L1420" s="24">
        <v>0</v>
      </c>
      <c r="M14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1.1379100778762026E-4</v>
      </c>
    </row>
    <row r="1421" spans="1:13" ht="15.6" x14ac:dyDescent="0.3">
      <c r="A1421" s="22" t="s">
        <v>1426</v>
      </c>
      <c r="B1421" s="18">
        <v>1897</v>
      </c>
      <c r="C1421" s="24">
        <v>522</v>
      </c>
      <c r="D14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2.1079988649458234E-4</v>
      </c>
      <c r="E1421" s="18">
        <v>1375</v>
      </c>
      <c r="F14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8.5758511875803613E-5</v>
      </c>
      <c r="G1421" s="23">
        <v>699</v>
      </c>
      <c r="H1421" s="23">
        <v>302</v>
      </c>
      <c r="I1421" s="23">
        <v>269</v>
      </c>
      <c r="J1421" s="19">
        <f>SUM(Table1[[#This Row],[Estimate; Total: - Speak Spanish: - Speak English "very well"]:[Estimate; Total: - Speak Spanish: - Speak English "not well"]])</f>
        <v>1270</v>
      </c>
      <c r="K14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9.0632219153137202E-5</v>
      </c>
      <c r="L1421" s="24">
        <v>105</v>
      </c>
      <c r="M14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4.1584697921194795E-5</v>
      </c>
    </row>
    <row r="1422" spans="1:13" ht="15.6" x14ac:dyDescent="0.3">
      <c r="A1422" s="22" t="s">
        <v>1427</v>
      </c>
      <c r="B1422" s="18">
        <v>837</v>
      </c>
      <c r="C1422" s="24">
        <v>247</v>
      </c>
      <c r="D14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1.3096322584244717E-4</v>
      </c>
      <c r="E1422" s="18">
        <v>590</v>
      </c>
      <c r="F14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6.3383214557332282E-5</v>
      </c>
      <c r="G1422" s="23">
        <v>423</v>
      </c>
      <c r="H1422" s="23">
        <v>91</v>
      </c>
      <c r="I1422" s="23">
        <v>59</v>
      </c>
      <c r="J1422" s="19">
        <f>SUM(Table1[[#This Row],[Estimate; Total: - Speak Spanish: - Speak English "very well"]:[Estimate; Total: - Speak Spanish: - Speak English "not well"]])</f>
        <v>573</v>
      </c>
      <c r="K14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6.9797304238453843E-5</v>
      </c>
      <c r="L1422" s="24">
        <v>17</v>
      </c>
      <c r="M14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5.2478387255171989E-6</v>
      </c>
    </row>
    <row r="1423" spans="1:13" ht="15.6" x14ac:dyDescent="0.3">
      <c r="A1423" s="22" t="s">
        <v>1428</v>
      </c>
      <c r="B1423" s="18">
        <v>965</v>
      </c>
      <c r="C1423" s="24">
        <v>425</v>
      </c>
      <c r="D14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1.8960828841718062E-4</v>
      </c>
      <c r="E1423" s="18">
        <v>540</v>
      </c>
      <c r="F14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7.3833121275688476E-6</v>
      </c>
      <c r="G1423" s="23">
        <v>289</v>
      </c>
      <c r="H1423" s="23">
        <v>72</v>
      </c>
      <c r="I1423" s="23">
        <v>85</v>
      </c>
      <c r="J1423" s="19">
        <f>SUM(Table1[[#This Row],[Estimate; Total: - Speak Spanish: - Speak English "very well"]:[Estimate; Total: - Speak Spanish: - Speak English "not well"]])</f>
        <v>446</v>
      </c>
      <c r="K14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1.1671868243836111E-6</v>
      </c>
      <c r="L1423" s="24">
        <v>94</v>
      </c>
      <c r="M14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6.3724398499024159E-5</v>
      </c>
    </row>
    <row r="1424" spans="1:13" ht="15.6" x14ac:dyDescent="0.3">
      <c r="A1424" s="22" t="s">
        <v>1429</v>
      </c>
      <c r="B1424" s="18">
        <v>1188</v>
      </c>
      <c r="C1424" s="24">
        <v>538</v>
      </c>
      <c r="D14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2.0943616556377644E-4</v>
      </c>
      <c r="E1424" s="18">
        <v>650</v>
      </c>
      <c r="F14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2.589880307823434E-5</v>
      </c>
      <c r="G1424" s="23">
        <v>348</v>
      </c>
      <c r="H1424" s="23">
        <v>199</v>
      </c>
      <c r="I1424" s="23">
        <v>86</v>
      </c>
      <c r="J1424" s="19">
        <f>SUM(Table1[[#This Row],[Estimate; Total: - Speak Spanish: - Speak English "very well"]:[Estimate; Total: - Speak Spanish: - Speak English "not well"]])</f>
        <v>633</v>
      </c>
      <c r="K14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1.8566046292299161E-5</v>
      </c>
      <c r="L1424" s="24">
        <v>17</v>
      </c>
      <c r="M14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9.2360700685985514E-5</v>
      </c>
    </row>
    <row r="1425" spans="1:13" ht="15.6" x14ac:dyDescent="0.3">
      <c r="A1425" s="22" t="s">
        <v>1430</v>
      </c>
      <c r="B1425" s="18">
        <v>828</v>
      </c>
      <c r="C1425" s="24">
        <v>306</v>
      </c>
      <c r="D14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1.0861219997177622E-4</v>
      </c>
      <c r="E1425" s="18">
        <v>522</v>
      </c>
      <c r="F14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4.1049046141661543E-6</v>
      </c>
      <c r="G1425" s="23">
        <v>349</v>
      </c>
      <c r="H1425" s="23">
        <v>126</v>
      </c>
      <c r="I1425" s="23">
        <v>47</v>
      </c>
      <c r="J1425" s="19">
        <f>SUM(Table1[[#This Row],[Estimate; Total: - Speak Spanish: - Speak English "very well"]:[Estimate; Total: - Speak Spanish: - Speak English "not well"]])</f>
        <v>522</v>
      </c>
      <c r="K14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3.8874991977123674E-6</v>
      </c>
      <c r="L1425" s="24">
        <v>0</v>
      </c>
      <c r="M14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7.6545644064810009E-5</v>
      </c>
    </row>
    <row r="1426" spans="1:13" ht="15.6" x14ac:dyDescent="0.3">
      <c r="A1426" s="22" t="s">
        <v>1431</v>
      </c>
      <c r="B1426" s="18">
        <v>787</v>
      </c>
      <c r="C1426" s="24">
        <v>263</v>
      </c>
      <c r="D14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1.1624254688690931E-4</v>
      </c>
      <c r="E1426" s="18">
        <v>524</v>
      </c>
      <c r="F14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2.9821905750926929E-5</v>
      </c>
      <c r="G1426" s="23">
        <v>359</v>
      </c>
      <c r="H1426" s="23">
        <v>99</v>
      </c>
      <c r="I1426" s="23">
        <v>51</v>
      </c>
      <c r="J1426" s="19">
        <f>SUM(Table1[[#This Row],[Estimate; Total: - Speak Spanish: - Speak English "very well"]:[Estimate; Total: - Speak Spanish: - Speak English "not well"]])</f>
        <v>509</v>
      </c>
      <c r="K14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3.553363457944515E-5</v>
      </c>
      <c r="L1426" s="24">
        <v>15</v>
      </c>
      <c r="M14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2.1947482985972944E-5</v>
      </c>
    </row>
    <row r="1427" spans="1:13" ht="15.6" x14ac:dyDescent="0.3">
      <c r="A1427" s="22" t="s">
        <v>1432</v>
      </c>
      <c r="B1427" s="18">
        <v>1080</v>
      </c>
      <c r="C1427" s="24">
        <v>147</v>
      </c>
      <c r="D14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4.4399300926219822E-6</v>
      </c>
      <c r="E1427" s="18">
        <v>933</v>
      </c>
      <c r="F14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4.496896765163652E-5</v>
      </c>
      <c r="G1427" s="23">
        <v>639</v>
      </c>
      <c r="H1427" s="23">
        <v>159</v>
      </c>
      <c r="I1427" s="23">
        <v>121</v>
      </c>
      <c r="J1427" s="19">
        <f>SUM(Table1[[#This Row],[Estimate; Total: - Speak Spanish: - Speak English "very well"]:[Estimate; Total: - Speak Spanish: - Speak English "not well"]])</f>
        <v>919</v>
      </c>
      <c r="K14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5.7097030392646772E-5</v>
      </c>
      <c r="L1427" s="24">
        <v>14</v>
      </c>
      <c r="M14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6.495613795386817E-5</v>
      </c>
    </row>
    <row r="1428" spans="1:13" ht="15.6" x14ac:dyDescent="0.3">
      <c r="A1428" s="22" t="s">
        <v>1433</v>
      </c>
      <c r="B1428" s="18">
        <v>710</v>
      </c>
      <c r="C1428" s="24">
        <v>286</v>
      </c>
      <c r="D14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1.1705954629199922E-4</v>
      </c>
      <c r="E1428" s="18">
        <v>424</v>
      </c>
      <c r="F14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2.8442760103668805E-6</v>
      </c>
      <c r="G1428" s="23">
        <v>331</v>
      </c>
      <c r="H1428" s="23">
        <v>56</v>
      </c>
      <c r="I1428" s="23">
        <v>25</v>
      </c>
      <c r="J1428" s="19">
        <f>SUM(Table1[[#This Row],[Estimate; Total: - Speak Spanish: - Speak English "very well"]:[Estimate; Total: - Speak Spanish: - Speak English "not well"]])</f>
        <v>412</v>
      </c>
      <c r="K14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7.4871524415665497E-6</v>
      </c>
      <c r="L1428" s="24">
        <v>12</v>
      </c>
      <c r="M14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3.9237356721227905E-5</v>
      </c>
    </row>
    <row r="1429" spans="1:13" ht="15.6" x14ac:dyDescent="0.3">
      <c r="A1429" s="22" t="s">
        <v>1434</v>
      </c>
      <c r="B1429" s="18">
        <v>1219</v>
      </c>
      <c r="C1429" s="24">
        <v>153</v>
      </c>
      <c r="D14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3.8380496187169248E-5</v>
      </c>
      <c r="E1429" s="18">
        <v>1066</v>
      </c>
      <c r="F14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9.3736111054673729E-5</v>
      </c>
      <c r="G1429" s="23">
        <v>829</v>
      </c>
      <c r="H1429" s="23">
        <v>194</v>
      </c>
      <c r="I1429" s="23">
        <v>9</v>
      </c>
      <c r="J1429" s="19">
        <f>SUM(Table1[[#This Row],[Estimate; Total: - Speak Spanish: - Speak English "very well"]:[Estimate; Total: - Speak Spanish: - Speak English "not well"]])</f>
        <v>1032</v>
      </c>
      <c r="K14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1.0481882291777094E-4</v>
      </c>
      <c r="L1429" s="24">
        <v>34</v>
      </c>
      <c r="M14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6.7142492346779166E-6</v>
      </c>
    </row>
    <row r="1430" spans="1:13" ht="15.6" x14ac:dyDescent="0.3">
      <c r="A1430" s="22" t="s">
        <v>1435</v>
      </c>
      <c r="B1430" s="18">
        <v>194</v>
      </c>
      <c r="C1430" s="24">
        <v>53</v>
      </c>
      <c r="D14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2.7872608364807871E-6</v>
      </c>
      <c r="E1430" s="18">
        <v>141</v>
      </c>
      <c r="F14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9.715235650001036E-6</v>
      </c>
      <c r="G1430" s="23">
        <v>82</v>
      </c>
      <c r="H1430" s="23">
        <v>32</v>
      </c>
      <c r="I1430" s="23">
        <v>23</v>
      </c>
      <c r="J1430" s="19">
        <f>SUM(Table1[[#This Row],[Estimate; Total: - Speak Spanish: - Speak English "very well"]:[Estimate; Total: - Speak Spanish: - Speak English "not well"]])</f>
        <v>137</v>
      </c>
      <c r="K14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8.1727138790723338E-6</v>
      </c>
      <c r="L1430" s="24">
        <v>4</v>
      </c>
      <c r="M14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2.3696188106221874E-5</v>
      </c>
    </row>
    <row r="1431" spans="1:13" ht="15.6" x14ac:dyDescent="0.3">
      <c r="A1431" s="22" t="s">
        <v>1436</v>
      </c>
      <c r="B1431" s="18">
        <v>1010</v>
      </c>
      <c r="C1431" s="24">
        <v>261</v>
      </c>
      <c r="D14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1.5304832235474842E-4</v>
      </c>
      <c r="E1431" s="18">
        <v>749</v>
      </c>
      <c r="F14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9.9062319865693524E-5</v>
      </c>
      <c r="G1431" s="23">
        <v>545</v>
      </c>
      <c r="H1431" s="23">
        <v>78</v>
      </c>
      <c r="I1431" s="23">
        <v>114</v>
      </c>
      <c r="J1431" s="19">
        <f>SUM(Table1[[#This Row],[Estimate; Total: - Speak Spanish: - Speak English "very well"]:[Estimate; Total: - Speak Spanish: - Speak English "not well"]])</f>
        <v>737</v>
      </c>
      <c r="K14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1.0868130978130033E-4</v>
      </c>
      <c r="L1431" s="24">
        <v>12</v>
      </c>
      <c r="M14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1.1878694181111672E-5</v>
      </c>
    </row>
    <row r="1432" spans="1:13" ht="15.6" x14ac:dyDescent="0.3">
      <c r="A1432" s="22" t="s">
        <v>1437</v>
      </c>
      <c r="B1432" s="18">
        <v>375</v>
      </c>
      <c r="C1432" s="24">
        <v>173</v>
      </c>
      <c r="D14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8.926886724604394E-5</v>
      </c>
      <c r="E1432" s="18">
        <v>202</v>
      </c>
      <c r="F14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1.2620748668396637E-5</v>
      </c>
      <c r="G1432" s="23">
        <v>159</v>
      </c>
      <c r="H1432" s="23">
        <v>10</v>
      </c>
      <c r="I1432" s="23">
        <v>0</v>
      </c>
      <c r="J1432" s="19">
        <f>SUM(Table1[[#This Row],[Estimate; Total: - Speak Spanish: - Speak English "very well"]:[Estimate; Total: - Speak Spanish: - Speak English "not well"]])</f>
        <v>169</v>
      </c>
      <c r="K14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1.0628740703523504E-5</v>
      </c>
      <c r="L1432" s="24">
        <v>33</v>
      </c>
      <c r="M14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3.0675708523217229E-5</v>
      </c>
    </row>
    <row r="1433" spans="1:13" ht="15.6" x14ac:dyDescent="0.3">
      <c r="A1433" s="22" t="s">
        <v>1438</v>
      </c>
      <c r="B1433" s="18">
        <v>276</v>
      </c>
      <c r="C1433" s="24">
        <v>81</v>
      </c>
      <c r="D14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3.7967193652129093E-5</v>
      </c>
      <c r="E1433" s="18">
        <v>195</v>
      </c>
      <c r="F14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1.6016018943648513E-5</v>
      </c>
      <c r="G1433" s="23">
        <v>174</v>
      </c>
      <c r="H1433" s="23">
        <v>11</v>
      </c>
      <c r="I1433" s="23">
        <v>5</v>
      </c>
      <c r="J1433" s="19">
        <f>SUM(Table1[[#This Row],[Estimate; Total: - Speak Spanish: - Speak English "very well"]:[Estimate; Total: - Speak Spanish: - Speak English "not well"]])</f>
        <v>190</v>
      </c>
      <c r="K14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1.8231254627563651E-5</v>
      </c>
      <c r="L1433" s="24">
        <v>5</v>
      </c>
      <c r="M14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4.0622096816075569E-6</v>
      </c>
    </row>
    <row r="1434" spans="1:13" ht="15.6" x14ac:dyDescent="0.3">
      <c r="A1434" s="22" t="s">
        <v>1439</v>
      </c>
      <c r="B1434" s="18">
        <v>725</v>
      </c>
      <c r="C1434" s="24">
        <v>289</v>
      </c>
      <c r="D14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1.0449040293842333E-4</v>
      </c>
      <c r="E1434" s="18">
        <v>436</v>
      </c>
      <c r="F14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9.8748359687726202E-6</v>
      </c>
      <c r="G1434" s="23">
        <v>342</v>
      </c>
      <c r="H1434" s="23">
        <v>94</v>
      </c>
      <c r="I1434" s="23">
        <v>0</v>
      </c>
      <c r="J1434" s="19">
        <f>SUM(Table1[[#This Row],[Estimate; Total: - Speak Spanish: - Speak English "very well"]:[Estimate; Total: - Speak Spanish: - Speak English "not well"]])</f>
        <v>436</v>
      </c>
      <c r="K14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3.1991883404602873E-6</v>
      </c>
      <c r="L1434" s="24">
        <v>0</v>
      </c>
      <c r="M14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7.0380894207241429E-5</v>
      </c>
    </row>
    <row r="1435" spans="1:13" ht="15.6" x14ac:dyDescent="0.3">
      <c r="A1435" s="22" t="s">
        <v>1440</v>
      </c>
      <c r="B1435" s="18">
        <v>2302</v>
      </c>
      <c r="C1435" s="24">
        <v>821</v>
      </c>
      <c r="D14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3.6115520886563897E-4</v>
      </c>
      <c r="E1435" s="18">
        <v>1472</v>
      </c>
      <c r="F14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6.8652837369789332E-5</v>
      </c>
      <c r="G1435" s="23">
        <v>1208</v>
      </c>
      <c r="H1435" s="23">
        <v>177</v>
      </c>
      <c r="I1435" s="23">
        <v>87</v>
      </c>
      <c r="J1435" s="19">
        <f>SUM(Table1[[#This Row],[Estimate; Total: - Speak Spanish: - Speak English "very well"]:[Estimate; Total: - Speak Spanish: - Speak English "not well"]])</f>
        <v>1472</v>
      </c>
      <c r="K14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9.1190803674550249E-5</v>
      </c>
      <c r="L1435" s="24">
        <v>0</v>
      </c>
      <c r="M14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1.3562449686650902E-4</v>
      </c>
    </row>
    <row r="1436" spans="1:13" ht="15.6" x14ac:dyDescent="0.3">
      <c r="A1436" s="22" t="s">
        <v>1441</v>
      </c>
      <c r="B1436" s="18">
        <v>1727</v>
      </c>
      <c r="C1436" s="24">
        <v>361</v>
      </c>
      <c r="D14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1.7605519341290098E-4</v>
      </c>
      <c r="E1436" s="18">
        <v>1320</v>
      </c>
      <c r="F14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1.4080082379980957E-4</v>
      </c>
      <c r="G1436" s="23">
        <v>1108</v>
      </c>
      <c r="H1436" s="23">
        <v>149</v>
      </c>
      <c r="I1436" s="23">
        <v>41</v>
      </c>
      <c r="J1436" s="19">
        <f>SUM(Table1[[#This Row],[Estimate; Total: - Speak Spanish: - Speak English "very well"]:[Estimate; Total: - Speak Spanish: - Speak English "not well"]])</f>
        <v>1298</v>
      </c>
      <c r="K14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1.5762159751610106E-4</v>
      </c>
      <c r="L1436" s="24">
        <v>22</v>
      </c>
      <c r="M14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1.1657599826024923E-5</v>
      </c>
    </row>
    <row r="1437" spans="1:13" ht="15.6" x14ac:dyDescent="0.3">
      <c r="A1437" s="22" t="s">
        <v>1442</v>
      </c>
      <c r="B1437" s="18">
        <v>253</v>
      </c>
      <c r="C1437" s="24">
        <v>118</v>
      </c>
      <c r="D14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2.3110196691912616E-5</v>
      </c>
      <c r="E1437" s="18">
        <v>132</v>
      </c>
      <c r="F14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2.9972192643894604E-5</v>
      </c>
      <c r="G1437" s="23">
        <v>114</v>
      </c>
      <c r="H1437" s="23">
        <v>6</v>
      </c>
      <c r="I1437" s="23">
        <v>12</v>
      </c>
      <c r="J1437" s="19">
        <f>SUM(Table1[[#This Row],[Estimate; Total: - Speak Spanish: - Speak English "very well"]:[Estimate; Total: - Speak Spanish: - Speak English "not well"]])</f>
        <v>132</v>
      </c>
      <c r="K14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2.795112501330463E-5</v>
      </c>
      <c r="L1437" s="24">
        <v>0</v>
      </c>
      <c r="M14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4.8290540550953967E-5</v>
      </c>
    </row>
    <row r="1438" spans="1:13" ht="15.6" x14ac:dyDescent="0.3">
      <c r="A1438" s="22" t="s">
        <v>1443</v>
      </c>
      <c r="B1438" s="18">
        <v>2171</v>
      </c>
      <c r="C1438" s="24">
        <v>421</v>
      </c>
      <c r="D14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1.9104089310382653E-4</v>
      </c>
      <c r="E1438" s="18">
        <v>1750</v>
      </c>
      <c r="F14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1.7915446993659338E-4</v>
      </c>
      <c r="G1438" s="23">
        <v>1444</v>
      </c>
      <c r="H1438" s="23">
        <v>106</v>
      </c>
      <c r="I1438" s="23">
        <v>134</v>
      </c>
      <c r="J1438" s="19">
        <f>SUM(Table1[[#This Row],[Estimate; Total: - Speak Spanish: - Speak English "very well"]:[Estimate; Total: - Speak Spanish: - Speak English "not well"]])</f>
        <v>1684</v>
      </c>
      <c r="K14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1.9577921939149942E-4</v>
      </c>
      <c r="L1438" s="24">
        <v>66</v>
      </c>
      <c r="M14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2.8472751139401974E-5</v>
      </c>
    </row>
    <row r="1439" spans="1:13" ht="15.6" x14ac:dyDescent="0.3">
      <c r="A1439" s="22" t="s">
        <v>1444</v>
      </c>
      <c r="B1439" s="18">
        <v>1397</v>
      </c>
      <c r="C1439" s="24">
        <v>376</v>
      </c>
      <c r="D14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2.0568072450855051E-4</v>
      </c>
      <c r="E1439" s="18">
        <v>1012</v>
      </c>
      <c r="F14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1.1860717820856635E-4</v>
      </c>
      <c r="G1439" s="23">
        <v>753</v>
      </c>
      <c r="H1439" s="23">
        <v>142</v>
      </c>
      <c r="I1439" s="23">
        <v>117</v>
      </c>
      <c r="J1439" s="19">
        <f>SUM(Table1[[#This Row],[Estimate; Total: - Speak Spanish: - Speak English "very well"]:[Estimate; Total: - Speak Spanish: - Speak English "not well"]])</f>
        <v>1012</v>
      </c>
      <c r="K14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1.3410203004308947E-4</v>
      </c>
      <c r="L1439" s="24">
        <v>0</v>
      </c>
      <c r="M14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2.1833489078888763E-5</v>
      </c>
    </row>
    <row r="1440" spans="1:13" ht="15.6" x14ac:dyDescent="0.3">
      <c r="A1440" s="22" t="s">
        <v>1445</v>
      </c>
      <c r="B1440" s="18">
        <v>936</v>
      </c>
      <c r="C1440" s="24">
        <v>383</v>
      </c>
      <c r="D14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1.7010235196683864E-4</v>
      </c>
      <c r="E1440" s="18">
        <v>535</v>
      </c>
      <c r="F14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1.259732059307741E-5</v>
      </c>
      <c r="G1440" s="23">
        <v>426</v>
      </c>
      <c r="H1440" s="23">
        <v>41</v>
      </c>
      <c r="I1440" s="23">
        <v>68</v>
      </c>
      <c r="J1440" s="19">
        <f>SUM(Table1[[#This Row],[Estimate; Total: - Speak Spanish: - Speak English "very well"]:[Estimate; Total: - Speak Spanish: - Speak English "not well"]])</f>
        <v>535</v>
      </c>
      <c r="K14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2.0788768944332231E-5</v>
      </c>
      <c r="L1440" s="24">
        <v>0</v>
      </c>
      <c r="M14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6.1647498575685919E-5</v>
      </c>
    </row>
    <row r="1441" spans="1:13" ht="15.6" x14ac:dyDescent="0.3">
      <c r="A1441" s="22" t="s">
        <v>1446</v>
      </c>
      <c r="B1441" s="18">
        <v>959</v>
      </c>
      <c r="C1441" s="24">
        <v>354</v>
      </c>
      <c r="D14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1.9236872264971098E-4</v>
      </c>
      <c r="E1441" s="18">
        <v>605</v>
      </c>
      <c r="F14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6.2125605495133327E-5</v>
      </c>
      <c r="G1441" s="23">
        <v>534</v>
      </c>
      <c r="H1441" s="23">
        <v>0</v>
      </c>
      <c r="I1441" s="23">
        <v>60</v>
      </c>
      <c r="J1441" s="19">
        <f>SUM(Table1[[#This Row],[Estimate; Total: - Speak Spanish: - Speak English "very well"]:[Estimate; Total: - Speak Spanish: - Speak English "not well"]])</f>
        <v>594</v>
      </c>
      <c r="K14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6.9693880840533256E-5</v>
      </c>
      <c r="L1441" s="24">
        <v>11</v>
      </c>
      <c r="M14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6.4709613565091909E-6</v>
      </c>
    </row>
    <row r="1442" spans="1:13" ht="15.6" x14ac:dyDescent="0.3">
      <c r="A1442" s="22" t="s">
        <v>1447</v>
      </c>
      <c r="B1442" s="18">
        <v>971</v>
      </c>
      <c r="C1442" s="24">
        <v>351</v>
      </c>
      <c r="D14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1.8901226220456799E-4</v>
      </c>
      <c r="E1442" s="18">
        <v>620</v>
      </c>
      <c r="F14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6.2666048474725196E-5</v>
      </c>
      <c r="G1442" s="23">
        <v>441</v>
      </c>
      <c r="H1442" s="23">
        <v>86</v>
      </c>
      <c r="I1442" s="23">
        <v>60</v>
      </c>
      <c r="J1442" s="19">
        <f>SUM(Table1[[#This Row],[Estimate; Total: - Speak Spanish: - Speak English "very well"]:[Estimate; Total: - Speak Spanish: - Speak English "not well"]])</f>
        <v>587</v>
      </c>
      <c r="K14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6.7074088006720308E-5</v>
      </c>
      <c r="L1442" s="24">
        <v>33</v>
      </c>
      <c r="M14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2.2712906623857801E-5</v>
      </c>
    </row>
    <row r="1443" spans="1:13" ht="15.6" x14ac:dyDescent="0.3">
      <c r="A1443" s="22" t="s">
        <v>1448</v>
      </c>
      <c r="B1443" s="18">
        <v>1073</v>
      </c>
      <c r="C1443" s="24">
        <v>303</v>
      </c>
      <c r="D14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4.720434503452896E-5</v>
      </c>
      <c r="E1443" s="18">
        <v>770</v>
      </c>
      <c r="F14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2.9281196563460122E-5</v>
      </c>
      <c r="G1443" s="23">
        <v>469</v>
      </c>
      <c r="H1443" s="23">
        <v>103</v>
      </c>
      <c r="I1443" s="23">
        <v>120</v>
      </c>
      <c r="J1443" s="19">
        <f>SUM(Table1[[#This Row],[Estimate; Total: - Speak Spanish: - Speak English "very well"]:[Estimate; Total: - Speak Spanish: - Speak English "not well"]])</f>
        <v>692</v>
      </c>
      <c r="K14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2.9510380929993217E-5</v>
      </c>
      <c r="L1443" s="24">
        <v>78</v>
      </c>
      <c r="M14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2.720393853534218E-5</v>
      </c>
    </row>
    <row r="1444" spans="1:13" ht="15.6" x14ac:dyDescent="0.3">
      <c r="A1444" s="22" t="s">
        <v>1449</v>
      </c>
      <c r="B1444" s="18">
        <v>2069</v>
      </c>
      <c r="C1444" s="24">
        <v>411</v>
      </c>
      <c r="D14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2.1324508668184642E-4</v>
      </c>
      <c r="E1444" s="18">
        <v>1629</v>
      </c>
      <c r="F14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1.9061775453564503E-4</v>
      </c>
      <c r="G1444" s="23">
        <v>994</v>
      </c>
      <c r="H1444" s="23">
        <v>200</v>
      </c>
      <c r="I1444" s="23">
        <v>270</v>
      </c>
      <c r="J1444" s="19">
        <f>SUM(Table1[[#This Row],[Estimate; Total: - Speak Spanish: - Speak English "very well"]:[Estimate; Total: - Speak Spanish: - Speak English "not well"]])</f>
        <v>1464</v>
      </c>
      <c r="K14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1.9013529700927324E-4</v>
      </c>
      <c r="L1444" s="24">
        <v>165</v>
      </c>
      <c r="M14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1.9499060415467418E-4</v>
      </c>
    </row>
    <row r="1445" spans="1:13" ht="15.6" x14ac:dyDescent="0.3">
      <c r="A1445" s="22" t="s">
        <v>1450</v>
      </c>
      <c r="B1445" s="18">
        <v>1769</v>
      </c>
      <c r="C1445" s="24">
        <v>204</v>
      </c>
      <c r="D14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1.0134820903477002E-4</v>
      </c>
      <c r="E1445" s="18">
        <v>1565</v>
      </c>
      <c r="F14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1.9509308933271183E-4</v>
      </c>
      <c r="G1445" s="23">
        <v>867</v>
      </c>
      <c r="H1445" s="23">
        <v>290</v>
      </c>
      <c r="I1445" s="23">
        <v>354</v>
      </c>
      <c r="J1445" s="19">
        <f>SUM(Table1[[#This Row],[Estimate; Total: - Speak Spanish: - Speak English "very well"]:[Estimate; Total: - Speak Spanish: - Speak English "not well"]])</f>
        <v>1511</v>
      </c>
      <c r="K14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2.1073431965725912E-4</v>
      </c>
      <c r="L1445" s="24">
        <v>54</v>
      </c>
      <c r="M14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5.3325691526303175E-5</v>
      </c>
    </row>
    <row r="1446" spans="1:13" ht="15.6" x14ac:dyDescent="0.3">
      <c r="A1446" s="22" t="s">
        <v>1451</v>
      </c>
      <c r="B1446" s="18">
        <v>1688</v>
      </c>
      <c r="C1446" s="24">
        <v>289</v>
      </c>
      <c r="D14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1.6793595355590009E-4</v>
      </c>
      <c r="E1446" s="18">
        <v>1399</v>
      </c>
      <c r="F14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1.8721138915247813E-4</v>
      </c>
      <c r="G1446" s="23">
        <v>872</v>
      </c>
      <c r="H1446" s="23">
        <v>328</v>
      </c>
      <c r="I1446" s="23">
        <v>130</v>
      </c>
      <c r="J1446" s="19">
        <f>SUM(Table1[[#This Row],[Estimate; Total: - Speak Spanish: - Speak English "very well"]:[Estimate; Total: - Speak Spanish: - Speak English "not well"]])</f>
        <v>1330</v>
      </c>
      <c r="K14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1.9799967660018698E-4</v>
      </c>
      <c r="L1446" s="24">
        <v>69</v>
      </c>
      <c r="M14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8.9429603032434453E-5</v>
      </c>
    </row>
    <row r="1447" spans="1:13" ht="15.6" x14ac:dyDescent="0.3">
      <c r="A1447" s="22" t="s">
        <v>1452</v>
      </c>
      <c r="B1447" s="18">
        <v>2353</v>
      </c>
      <c r="C1447" s="24">
        <v>387</v>
      </c>
      <c r="D14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1.5145982059448044E-4</v>
      </c>
      <c r="E1447" s="18">
        <v>1965</v>
      </c>
      <c r="F14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1.8998319423952785E-4</v>
      </c>
      <c r="G1447" s="23">
        <v>1422</v>
      </c>
      <c r="H1447" s="23">
        <v>201</v>
      </c>
      <c r="I1447" s="23">
        <v>342</v>
      </c>
      <c r="J1447" s="19">
        <f>SUM(Table1[[#This Row],[Estimate; Total: - Speak Spanish: - Speak English "very well"]:[Estimate; Total: - Speak Spanish: - Speak English "not well"]])</f>
        <v>1965</v>
      </c>
      <c r="K14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2.20069541922174E-4</v>
      </c>
      <c r="L1447" s="24">
        <v>0</v>
      </c>
      <c r="M14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8.2710393922378602E-5</v>
      </c>
    </row>
    <row r="1448" spans="1:13" ht="15.6" x14ac:dyDescent="0.3">
      <c r="A1448" s="22" t="s">
        <v>1453</v>
      </c>
      <c r="B1448" s="18">
        <v>640</v>
      </c>
      <c r="C1448" s="24">
        <v>94</v>
      </c>
      <c r="D14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4.6603970300912162E-5</v>
      </c>
      <c r="E1448" s="18">
        <v>546</v>
      </c>
      <c r="F14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6.549676506507062E-5</v>
      </c>
      <c r="G1448" s="23">
        <v>341</v>
      </c>
      <c r="H1448" s="23">
        <v>107</v>
      </c>
      <c r="I1448" s="23">
        <v>66</v>
      </c>
      <c r="J1448" s="19">
        <f>SUM(Table1[[#This Row],[Estimate; Total: - Speak Spanish: - Speak English "very well"]:[Estimate; Total: - Speak Spanish: - Speak English "not well"]])</f>
        <v>514</v>
      </c>
      <c r="K14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6.8925868315808099E-5</v>
      </c>
      <c r="L1448" s="24">
        <v>32</v>
      </c>
      <c r="M14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3.4416406641883825E-5</v>
      </c>
    </row>
    <row r="1449" spans="1:13" ht="15.6" x14ac:dyDescent="0.3">
      <c r="A1449" s="22" t="s">
        <v>1454</v>
      </c>
      <c r="B1449" s="18">
        <v>1121</v>
      </c>
      <c r="C1449" s="24">
        <v>150</v>
      </c>
      <c r="D14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8.2800847138182838E-5</v>
      </c>
      <c r="E1449" s="18">
        <v>971</v>
      </c>
      <c r="F14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1.2678807550787271E-4</v>
      </c>
      <c r="G1449" s="23">
        <v>611</v>
      </c>
      <c r="H1449" s="23">
        <v>116</v>
      </c>
      <c r="I1449" s="23">
        <v>163</v>
      </c>
      <c r="J1449" s="19">
        <f>SUM(Table1[[#This Row],[Estimate; Total: - Speak Spanish: - Speak English "very well"]:[Estimate; Total: - Speak Spanish: - Speak English "not well"]])</f>
        <v>890</v>
      </c>
      <c r="K14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1.2917416649842775E-4</v>
      </c>
      <c r="L1449" s="24">
        <v>81</v>
      </c>
      <c r="M14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1.051612658745265E-4</v>
      </c>
    </row>
    <row r="1450" spans="1:13" ht="15.6" x14ac:dyDescent="0.3">
      <c r="A1450" s="22" t="s">
        <v>1455</v>
      </c>
      <c r="B1450" s="18">
        <v>2166</v>
      </c>
      <c r="C1450" s="24">
        <v>431</v>
      </c>
      <c r="D14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1.9118391775949274E-4</v>
      </c>
      <c r="E1450" s="18">
        <v>1727</v>
      </c>
      <c r="F14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1.7005475130898133E-4</v>
      </c>
      <c r="G1450" s="23">
        <v>931</v>
      </c>
      <c r="H1450" s="23">
        <v>337</v>
      </c>
      <c r="I1450" s="23">
        <v>230</v>
      </c>
      <c r="J1450" s="19">
        <f>SUM(Table1[[#This Row],[Estimate; Total: - Speak Spanish: - Speak English "very well"]:[Estimate; Total: - Speak Spanish: - Speak English "not well"]])</f>
        <v>1498</v>
      </c>
      <c r="K14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1.6121124858100547E-4</v>
      </c>
      <c r="L1450" s="24">
        <v>229</v>
      </c>
      <c r="M14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2.5020959483631116E-4</v>
      </c>
    </row>
    <row r="1451" spans="1:13" ht="15.6" x14ac:dyDescent="0.3">
      <c r="A1451" s="22" t="s">
        <v>1456</v>
      </c>
      <c r="B1451" s="18">
        <v>1534</v>
      </c>
      <c r="C1451" s="24">
        <v>555</v>
      </c>
      <c r="D14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2.8727809631055374E-4</v>
      </c>
      <c r="E1451" s="18">
        <v>954</v>
      </c>
      <c r="F14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8.3844291109030943E-5</v>
      </c>
      <c r="G1451" s="23">
        <v>729</v>
      </c>
      <c r="H1451" s="23">
        <v>107</v>
      </c>
      <c r="I1451" s="23">
        <v>86</v>
      </c>
      <c r="J1451" s="19">
        <f>SUM(Table1[[#This Row],[Estimate; Total: - Speak Spanish: - Speak English "very well"]:[Estimate; Total: - Speak Spanish: - Speak English "not well"]])</f>
        <v>922</v>
      </c>
      <c r="K14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9.3520330672501058E-5</v>
      </c>
      <c r="L1451" s="24">
        <v>32</v>
      </c>
      <c r="M14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3.8564153905211795E-6</v>
      </c>
    </row>
    <row r="1452" spans="1:13" ht="15.6" x14ac:dyDescent="0.3">
      <c r="A1452" s="22" t="s">
        <v>1457</v>
      </c>
      <c r="B1452" s="18">
        <v>1874</v>
      </c>
      <c r="C1452" s="24">
        <v>513</v>
      </c>
      <c r="D14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2.6109368084784582E-4</v>
      </c>
      <c r="E1452" s="18">
        <v>1343</v>
      </c>
      <c r="F14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1.3705731355748705E-4</v>
      </c>
      <c r="G1452" s="23">
        <v>944</v>
      </c>
      <c r="H1452" s="23">
        <v>205</v>
      </c>
      <c r="I1452" s="23">
        <v>129</v>
      </c>
      <c r="J1452" s="19">
        <f>SUM(Table1[[#This Row],[Estimate; Total: - Speak Spanish: - Speak English "very well"]:[Estimate; Total: - Speak Spanish: - Speak English "not well"]])</f>
        <v>1278</v>
      </c>
      <c r="K14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1.4760452429941987E-4</v>
      </c>
      <c r="L1452" s="24">
        <v>65</v>
      </c>
      <c r="M14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4.1460574044421467E-5</v>
      </c>
    </row>
    <row r="1453" spans="1:13" ht="15.6" x14ac:dyDescent="0.3">
      <c r="A1453" s="22" t="s">
        <v>1458</v>
      </c>
      <c r="B1453" s="18">
        <v>2875</v>
      </c>
      <c r="C1453" s="24">
        <v>1039</v>
      </c>
      <c r="D14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5.973520638907358E-4</v>
      </c>
      <c r="E1453" s="18">
        <v>1833</v>
      </c>
      <c r="F14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2.2303776181220675E-4</v>
      </c>
      <c r="G1453" s="23">
        <v>1272</v>
      </c>
      <c r="H1453" s="23">
        <v>294</v>
      </c>
      <c r="I1453" s="23">
        <v>130</v>
      </c>
      <c r="J1453" s="19">
        <f>SUM(Table1[[#This Row],[Estimate; Total: - Speak Spanish: - Speak English "very well"]:[Estimate; Total: - Speak Spanish: - Speak English "not well"]])</f>
        <v>1696</v>
      </c>
      <c r="K14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2.2999319391988447E-4</v>
      </c>
      <c r="L1453" s="24">
        <v>137</v>
      </c>
      <c r="M14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1.599958213724507E-4</v>
      </c>
    </row>
    <row r="1454" spans="1:13" ht="15.6" x14ac:dyDescent="0.3">
      <c r="A1454" s="22" t="s">
        <v>1459</v>
      </c>
      <c r="B1454" s="18">
        <v>1053</v>
      </c>
      <c r="C1454" s="24">
        <v>331</v>
      </c>
      <c r="D14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1.5713186987319645E-4</v>
      </c>
      <c r="E1454" s="18">
        <v>715</v>
      </c>
      <c r="F14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5.6071135493591409E-5</v>
      </c>
      <c r="G1454" s="23">
        <v>558</v>
      </c>
      <c r="H1454" s="23">
        <v>80</v>
      </c>
      <c r="I1454" s="23">
        <v>66</v>
      </c>
      <c r="J1454" s="19">
        <f>SUM(Table1[[#This Row],[Estimate; Total: - Speak Spanish: - Speak English "very well"]:[Estimate; Total: - Speak Spanish: - Speak English "not well"]])</f>
        <v>704</v>
      </c>
      <c r="K14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6.5323633864482981E-5</v>
      </c>
      <c r="L1454" s="24">
        <v>11</v>
      </c>
      <c r="M14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2.7790721280600574E-5</v>
      </c>
    </row>
    <row r="1455" spans="1:13" ht="15.6" x14ac:dyDescent="0.3">
      <c r="A1455" s="22" t="s">
        <v>1460</v>
      </c>
      <c r="B1455" s="18">
        <v>2043</v>
      </c>
      <c r="C1455" s="24">
        <v>736</v>
      </c>
      <c r="D14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4.1683500318628598E-4</v>
      </c>
      <c r="E1455" s="18">
        <v>1280</v>
      </c>
      <c r="F14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1.4912049646204818E-4</v>
      </c>
      <c r="G1455" s="23">
        <v>1007</v>
      </c>
      <c r="H1455" s="23">
        <v>135</v>
      </c>
      <c r="I1455" s="23">
        <v>32</v>
      </c>
      <c r="J1455" s="19">
        <f>SUM(Table1[[#This Row],[Estimate; Total: - Speak Spanish: - Speak English "very well"]:[Estimate; Total: - Speak Spanish: - Speak English "not well"]])</f>
        <v>1174</v>
      </c>
      <c r="K14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1.523855610087477E-4</v>
      </c>
      <c r="L1455" s="24">
        <v>106</v>
      </c>
      <c r="M14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1.1952693541531204E-4</v>
      </c>
    </row>
    <row r="1456" spans="1:13" ht="15.6" x14ac:dyDescent="0.3">
      <c r="A1456" s="22" t="s">
        <v>1461</v>
      </c>
      <c r="B1456" s="18">
        <v>824</v>
      </c>
      <c r="C1456" s="24">
        <v>212</v>
      </c>
      <c r="D14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3.2071999065318602E-4</v>
      </c>
      <c r="E1456" s="18">
        <v>612</v>
      </c>
      <c r="F14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3.6406875917836443E-4</v>
      </c>
      <c r="G1456" s="23">
        <v>555</v>
      </c>
      <c r="H1456" s="23">
        <v>50</v>
      </c>
      <c r="I1456" s="23">
        <v>0</v>
      </c>
      <c r="J1456" s="19">
        <f>SUM(Table1[[#This Row],[Estimate; Total: - Speak Spanish: - Speak English "very well"]:[Estimate; Total: - Speak Spanish: - Speak English "not well"]])</f>
        <v>605</v>
      </c>
      <c r="K14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3.5577696007868629E-4</v>
      </c>
      <c r="L1456" s="24">
        <v>7</v>
      </c>
      <c r="M14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4.392231272877618E-4</v>
      </c>
    </row>
    <row r="1457" spans="1:13" ht="15.6" x14ac:dyDescent="0.3">
      <c r="A1457" s="22" t="s">
        <v>1462</v>
      </c>
      <c r="B1457" s="18">
        <v>1996</v>
      </c>
      <c r="C1457" s="24">
        <v>1128</v>
      </c>
      <c r="D14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6.992062366643903E-5</v>
      </c>
      <c r="E1457" s="18">
        <v>868</v>
      </c>
      <c r="F14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4.9216500207067027E-4</v>
      </c>
      <c r="G1457" s="23">
        <v>779</v>
      </c>
      <c r="H1457" s="23">
        <v>49</v>
      </c>
      <c r="I1457" s="23">
        <v>31</v>
      </c>
      <c r="J1457" s="19">
        <f>SUM(Table1[[#This Row],[Estimate; Total: - Speak Spanish: - Speak English "very well"]:[Estimate; Total: - Speak Spanish: - Speak English "not well"]])</f>
        <v>859</v>
      </c>
      <c r="K14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4.8026172961981232E-4</v>
      </c>
      <c r="L1457" s="24">
        <v>9</v>
      </c>
      <c r="M14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6.0005267623211372E-4</v>
      </c>
    </row>
    <row r="1458" spans="1:13" ht="15.6" x14ac:dyDescent="0.3">
      <c r="A1458" s="22" t="s">
        <v>1463</v>
      </c>
      <c r="B1458" s="18">
        <v>2217</v>
      </c>
      <c r="C1458" s="24">
        <v>1133</v>
      </c>
      <c r="D14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3.1722429174051256E-4</v>
      </c>
      <c r="E1458" s="18">
        <v>1073</v>
      </c>
      <c r="F14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2.194378395633999E-4</v>
      </c>
      <c r="G1458" s="23">
        <v>917</v>
      </c>
      <c r="H1458" s="23">
        <v>74</v>
      </c>
      <c r="I1458" s="23">
        <v>36</v>
      </c>
      <c r="J1458" s="19">
        <f>SUM(Table1[[#This Row],[Estimate; Total: - Speak Spanish: - Speak English "very well"]:[Estimate; Total: - Speak Spanish: - Speak English "not well"]])</f>
        <v>1027</v>
      </c>
      <c r="K14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2.1009698764755768E-4</v>
      </c>
      <c r="L1458" s="24">
        <v>46</v>
      </c>
      <c r="M14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3.041005062415906E-4</v>
      </c>
    </row>
    <row r="1459" spans="1:13" ht="15.6" x14ac:dyDescent="0.3">
      <c r="A1459" s="22" t="s">
        <v>1464</v>
      </c>
      <c r="B1459" s="18">
        <v>1884</v>
      </c>
      <c r="C1459" s="24">
        <v>818</v>
      </c>
      <c r="D14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3.6036739419448294E-4</v>
      </c>
      <c r="E1459" s="18">
        <v>1066</v>
      </c>
      <c r="F14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1.3337498328883351E-5</v>
      </c>
      <c r="G1459" s="23">
        <v>775</v>
      </c>
      <c r="H1459" s="23">
        <v>188</v>
      </c>
      <c r="I1459" s="23">
        <v>85</v>
      </c>
      <c r="J1459" s="19">
        <f>SUM(Table1[[#This Row],[Estimate; Total: - Speak Spanish: - Speak English "very well"]:[Estimate; Total: - Speak Spanish: - Speak English "not well"]])</f>
        <v>1048</v>
      </c>
      <c r="K14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2.6885593893513805E-5</v>
      </c>
      <c r="L1459" s="24">
        <v>18</v>
      </c>
      <c r="M14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1.0945835682938404E-4</v>
      </c>
    </row>
    <row r="1460" spans="1:13" ht="15.6" x14ac:dyDescent="0.3">
      <c r="A1460" s="22" t="s">
        <v>1465</v>
      </c>
      <c r="B1460" s="18">
        <v>3966</v>
      </c>
      <c r="C1460" s="24">
        <v>668</v>
      </c>
      <c r="D14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3.5976321182388128E-4</v>
      </c>
      <c r="E1460" s="18">
        <v>3298</v>
      </c>
      <c r="F14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4.1324357506064595E-4</v>
      </c>
      <c r="G1460" s="23">
        <v>1786</v>
      </c>
      <c r="H1460" s="23">
        <v>604</v>
      </c>
      <c r="I1460" s="23">
        <v>516</v>
      </c>
      <c r="J1460" s="19">
        <f>SUM(Table1[[#This Row],[Estimate; Total: - Speak Spanish: - Speak English "very well"]:[Estimate; Total: - Speak Spanish: - Speak English "not well"]])</f>
        <v>2906</v>
      </c>
      <c r="K14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4.0333774290100344E-4</v>
      </c>
      <c r="L1460" s="24">
        <v>392</v>
      </c>
      <c r="M14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5.0302705239846205E-4</v>
      </c>
    </row>
    <row r="1461" spans="1:13" ht="15.6" x14ac:dyDescent="0.3">
      <c r="A1461" s="22" t="s">
        <v>1466</v>
      </c>
      <c r="B1461" s="18">
        <v>3765</v>
      </c>
      <c r="C1461" s="24">
        <v>1505</v>
      </c>
      <c r="D14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8.800950606328965E-4</v>
      </c>
      <c r="E1461" s="18">
        <v>2253</v>
      </c>
      <c r="F14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2.8209400797595533E-4</v>
      </c>
      <c r="G1461" s="23">
        <v>1413</v>
      </c>
      <c r="H1461" s="23">
        <v>303</v>
      </c>
      <c r="I1461" s="23">
        <v>373</v>
      </c>
      <c r="J1461" s="19">
        <f>SUM(Table1[[#This Row],[Estimate; Total: - Speak Spanish: - Speak English "very well"]:[Estimate; Total: - Speak Spanish: - Speak English "not well"]])</f>
        <v>2089</v>
      </c>
      <c r="K14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2.9131977482099107E-4</v>
      </c>
      <c r="L1461" s="24">
        <v>164</v>
      </c>
      <c r="M14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1.9847443769594207E-4</v>
      </c>
    </row>
    <row r="1462" spans="1:13" ht="15.6" x14ac:dyDescent="0.3">
      <c r="A1462" s="22" t="s">
        <v>1467</v>
      </c>
      <c r="B1462" s="18">
        <v>3686</v>
      </c>
      <c r="C1462" s="24">
        <v>1119</v>
      </c>
      <c r="D14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6.4935544746100662E-4</v>
      </c>
      <c r="E1462" s="18">
        <v>2567</v>
      </c>
      <c r="F14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3.2849498228807307E-4</v>
      </c>
      <c r="G1462" s="23">
        <v>1764</v>
      </c>
      <c r="H1462" s="23">
        <v>381</v>
      </c>
      <c r="I1462" s="23">
        <v>285</v>
      </c>
      <c r="J1462" s="19">
        <f>SUM(Table1[[#This Row],[Estimate; Total: - Speak Spanish: - Speak English "very well"]:[Estimate; Total: - Speak Spanish: - Speak English "not well"]])</f>
        <v>2430</v>
      </c>
      <c r="K14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3.4668877531130414E-4</v>
      </c>
      <c r="L1462" s="24">
        <v>137</v>
      </c>
      <c r="M14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1.6359192545603238E-4</v>
      </c>
    </row>
    <row r="1463" spans="1:13" ht="15.6" x14ac:dyDescent="0.3">
      <c r="A1463" s="22" t="s">
        <v>1468</v>
      </c>
      <c r="B1463" s="18">
        <v>2290</v>
      </c>
      <c r="C1463" s="24">
        <v>329</v>
      </c>
      <c r="D14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1.772414478101206E-4</v>
      </c>
      <c r="E1463" s="18">
        <v>1961</v>
      </c>
      <c r="F14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2.5030499763128858E-4</v>
      </c>
      <c r="G1463" s="23">
        <v>1114</v>
      </c>
      <c r="H1463" s="23">
        <v>242</v>
      </c>
      <c r="I1463" s="23">
        <v>340</v>
      </c>
      <c r="J1463" s="19">
        <f>SUM(Table1[[#This Row],[Estimate; Total: - Speak Spanish: - Speak English "very well"]:[Estimate; Total: - Speak Spanish: - Speak English "not well"]])</f>
        <v>1696</v>
      </c>
      <c r="K14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2.3949718328363604E-4</v>
      </c>
      <c r="L1463" s="24">
        <v>265</v>
      </c>
      <c r="M14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3.4826376968752815E-4</v>
      </c>
    </row>
    <row r="1464" spans="1:13" ht="15.6" x14ac:dyDescent="0.3">
      <c r="A1464" s="22" t="s">
        <v>1469</v>
      </c>
      <c r="B1464" s="18">
        <v>5342</v>
      </c>
      <c r="C1464" s="24">
        <v>952</v>
      </c>
      <c r="D14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5.2595803329885671E-4</v>
      </c>
      <c r="E1464" s="18">
        <v>4363</v>
      </c>
      <c r="F14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5.5538831588074005E-4</v>
      </c>
      <c r="G1464" s="23">
        <v>2248</v>
      </c>
      <c r="H1464" s="23">
        <v>733</v>
      </c>
      <c r="I1464" s="23">
        <v>848</v>
      </c>
      <c r="J1464" s="19">
        <f>SUM(Table1[[#This Row],[Estimate; Total: - Speak Spanish: - Speak English "very well"]:[Estimate; Total: - Speak Spanish: - Speak English "not well"]])</f>
        <v>3829</v>
      </c>
      <c r="K14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5.3990854448043174E-4</v>
      </c>
      <c r="L1464" s="24">
        <v>534</v>
      </c>
      <c r="M14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6.9569229865731799E-4</v>
      </c>
    </row>
    <row r="1465" spans="1:13" ht="15.6" x14ac:dyDescent="0.3">
      <c r="A1465" s="22" t="s">
        <v>1470</v>
      </c>
      <c r="B1465" s="18">
        <v>5646</v>
      </c>
      <c r="C1465" s="24">
        <v>1899</v>
      </c>
      <c r="D14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1.0786869026080438E-3</v>
      </c>
      <c r="E1465" s="18">
        <v>3747</v>
      </c>
      <c r="F14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4.4961039069996644E-4</v>
      </c>
      <c r="G1465" s="23">
        <v>2593</v>
      </c>
      <c r="H1465" s="23">
        <v>440</v>
      </c>
      <c r="I1465" s="23">
        <v>403</v>
      </c>
      <c r="J1465" s="19">
        <f>SUM(Table1[[#This Row],[Estimate; Total: - Speak Spanish: - Speak English "very well"]:[Estimate; Total: - Speak Spanish: - Speak English "not well"]])</f>
        <v>3436</v>
      </c>
      <c r="K14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4.590602556970246E-4</v>
      </c>
      <c r="L1465" s="24">
        <v>311</v>
      </c>
      <c r="M14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3.6395966230730824E-4</v>
      </c>
    </row>
    <row r="1466" spans="1:13" ht="15.6" x14ac:dyDescent="0.3">
      <c r="A1466" s="22" t="s">
        <v>1471</v>
      </c>
      <c r="B1466" s="18">
        <v>4462</v>
      </c>
      <c r="C1466" s="24">
        <v>1098</v>
      </c>
      <c r="D14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5.8270697534202546E-4</v>
      </c>
      <c r="E1466" s="18">
        <v>3364</v>
      </c>
      <c r="F14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3.8515738529136539E-4</v>
      </c>
      <c r="G1466" s="23">
        <v>2179</v>
      </c>
      <c r="H1466" s="23">
        <v>486</v>
      </c>
      <c r="I1466" s="23">
        <v>475</v>
      </c>
      <c r="J1466" s="19">
        <f>SUM(Table1[[#This Row],[Estimate; Total: - Speak Spanish: - Speak English "very well"]:[Estimate; Total: - Speak Spanish: - Speak English "not well"]])</f>
        <v>3140</v>
      </c>
      <c r="K14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4.0214861581311704E-4</v>
      </c>
      <c r="L1466" s="24">
        <v>224</v>
      </c>
      <c r="M14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2.3115399255203655E-4</v>
      </c>
    </row>
    <row r="1467" spans="1:13" ht="15.6" x14ac:dyDescent="0.3">
      <c r="A1467" s="22" t="s">
        <v>1472</v>
      </c>
      <c r="B1467" s="18">
        <v>4962</v>
      </c>
      <c r="C1467" s="24">
        <v>1241</v>
      </c>
      <c r="D14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7.0802153861168485E-4</v>
      </c>
      <c r="E1467" s="18">
        <v>3721</v>
      </c>
      <c r="F14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4.734867410453875E-4</v>
      </c>
      <c r="G1467" s="23">
        <v>2212</v>
      </c>
      <c r="H1467" s="23">
        <v>694</v>
      </c>
      <c r="I1467" s="23">
        <v>475</v>
      </c>
      <c r="J1467" s="19">
        <f>SUM(Table1[[#This Row],[Estimate; Total: - Speak Spanish: - Speak English "very well"]:[Estimate; Total: - Speak Spanish: - Speak English "not well"]])</f>
        <v>3381</v>
      </c>
      <c r="K14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4.7807000900466407E-4</v>
      </c>
      <c r="L1467" s="24">
        <v>340</v>
      </c>
      <c r="M14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4.3194538153887806E-4</v>
      </c>
    </row>
    <row r="1468" spans="1:13" ht="15.6" x14ac:dyDescent="0.3">
      <c r="A1468" s="22" t="s">
        <v>1473</v>
      </c>
      <c r="B1468" s="18">
        <v>2907</v>
      </c>
      <c r="C1468" s="24">
        <v>608</v>
      </c>
      <c r="D14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3.5017166825832826E-4</v>
      </c>
      <c r="E1468" s="18">
        <v>2299</v>
      </c>
      <c r="F14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3.013209035407742E-4</v>
      </c>
      <c r="G1468" s="23">
        <v>1316</v>
      </c>
      <c r="H1468" s="23">
        <v>422</v>
      </c>
      <c r="I1468" s="23">
        <v>370</v>
      </c>
      <c r="J1468" s="19">
        <f>SUM(Table1[[#This Row],[Estimate; Total: - Speak Spanish: - Speak English "very well"]:[Estimate; Total: - Speak Spanish: - Speak English "not well"]])</f>
        <v>2108</v>
      </c>
      <c r="K14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3.0709064683649635E-4</v>
      </c>
      <c r="L1468" s="24">
        <v>191</v>
      </c>
      <c r="M14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2.4902568915717197E-4</v>
      </c>
    </row>
    <row r="1469" spans="1:13" ht="15.6" x14ac:dyDescent="0.3">
      <c r="A1469" s="22" t="s">
        <v>1474</v>
      </c>
      <c r="B1469" s="18">
        <v>3769</v>
      </c>
      <c r="C1469" s="24">
        <v>1558</v>
      </c>
      <c r="D14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7.9529150057642346E-4</v>
      </c>
      <c r="E1469" s="18">
        <v>2211</v>
      </c>
      <c r="F14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1.5939206001639551E-4</v>
      </c>
      <c r="G1469" s="23">
        <v>1689</v>
      </c>
      <c r="H1469" s="23">
        <v>230</v>
      </c>
      <c r="I1469" s="23">
        <v>132</v>
      </c>
      <c r="J1469" s="19">
        <f>SUM(Table1[[#This Row],[Estimate; Total: - Speak Spanish: - Speak English "very well"]:[Estimate; Total: - Speak Spanish: - Speak English "not well"]])</f>
        <v>2051</v>
      </c>
      <c r="K14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1.6859110581344503E-4</v>
      </c>
      <c r="L1469" s="24">
        <v>160</v>
      </c>
      <c r="M14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7.6014681262308591E-5</v>
      </c>
    </row>
    <row r="1470" spans="1:13" ht="15.6" x14ac:dyDescent="0.3">
      <c r="A1470" s="22" t="s">
        <v>1475</v>
      </c>
      <c r="B1470" s="18">
        <v>3847</v>
      </c>
      <c r="C1470" s="24">
        <v>1315</v>
      </c>
      <c r="D14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6.4311709758763113E-4</v>
      </c>
      <c r="E1470" s="18">
        <v>2505</v>
      </c>
      <c r="F14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1.9505472517050847E-4</v>
      </c>
      <c r="G1470" s="23">
        <v>1826</v>
      </c>
      <c r="H1470" s="23">
        <v>279</v>
      </c>
      <c r="I1470" s="23">
        <v>321</v>
      </c>
      <c r="J1470" s="19">
        <f>SUM(Table1[[#This Row],[Estimate; Total: - Speak Spanish: - Speak English "very well"]:[Estimate; Total: - Speak Spanish: - Speak English "not well"]])</f>
        <v>2426</v>
      </c>
      <c r="K14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2.2123624477015684E-4</v>
      </c>
      <c r="L1470" s="24">
        <v>79</v>
      </c>
      <c r="M14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4.224667805955119E-5</v>
      </c>
    </row>
    <row r="1471" spans="1:13" ht="15.6" x14ac:dyDescent="0.3">
      <c r="A1471" s="22" t="s">
        <v>1476</v>
      </c>
      <c r="B1471" s="18">
        <v>5166</v>
      </c>
      <c r="C1471" s="24">
        <v>2379</v>
      </c>
      <c r="D14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1.1287053350830039E-3</v>
      </c>
      <c r="E1471" s="18">
        <v>2787</v>
      </c>
      <c r="F14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7.5960797839814151E-5</v>
      </c>
      <c r="G1471" s="23">
        <v>2151</v>
      </c>
      <c r="H1471" s="23">
        <v>415</v>
      </c>
      <c r="I1471" s="23">
        <v>191</v>
      </c>
      <c r="J1471" s="19">
        <f>SUM(Table1[[#This Row],[Estimate; Total: - Speak Spanish: - Speak English "very well"]:[Estimate; Total: - Speak Spanish: - Speak English "not well"]])</f>
        <v>2757</v>
      </c>
      <c r="K14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1.1401029041803218E-4</v>
      </c>
      <c r="L1471" s="24">
        <v>30</v>
      </c>
      <c r="M14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2.6890833577319949E-4</v>
      </c>
    </row>
    <row r="1472" spans="1:13" ht="15.6" x14ac:dyDescent="0.3">
      <c r="A1472" s="22" t="s">
        <v>1477</v>
      </c>
      <c r="B1472" s="18">
        <v>3076</v>
      </c>
      <c r="C1472" s="24">
        <v>1059</v>
      </c>
      <c r="D14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5.4703579145452613E-4</v>
      </c>
      <c r="E1472" s="18">
        <v>2017</v>
      </c>
      <c r="F14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1.8615433628386201E-4</v>
      </c>
      <c r="G1472" s="23">
        <v>1102</v>
      </c>
      <c r="H1472" s="23">
        <v>381</v>
      </c>
      <c r="I1472" s="23">
        <v>320</v>
      </c>
      <c r="J1472" s="19">
        <f>SUM(Table1[[#This Row],[Estimate; Total: - Speak Spanish: - Speak English "very well"]:[Estimate; Total: - Speak Spanish: - Speak English "not well"]])</f>
        <v>1803</v>
      </c>
      <c r="K14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1.840623551160061E-4</v>
      </c>
      <c r="L1472" s="24">
        <v>214</v>
      </c>
      <c r="M14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2.0511542312122571E-4</v>
      </c>
    </row>
    <row r="1473" spans="1:13" ht="15.6" x14ac:dyDescent="0.3">
      <c r="A1473" s="22" t="s">
        <v>1478</v>
      </c>
      <c r="B1473" s="18">
        <v>1015</v>
      </c>
      <c r="C1473" s="24">
        <v>566</v>
      </c>
      <c r="D14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1.4392518403913776E-4</v>
      </c>
      <c r="E1473" s="18">
        <v>449</v>
      </c>
      <c r="F14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1.3624618037260007E-4</v>
      </c>
      <c r="G1473" s="23">
        <v>375</v>
      </c>
      <c r="H1473" s="23">
        <v>57</v>
      </c>
      <c r="I1473" s="23">
        <v>17</v>
      </c>
      <c r="J1473" s="19">
        <f>SUM(Table1[[#This Row],[Estimate; Total: - Speak Spanish: - Speak English "very well"]:[Estimate; Total: - Speak Spanish: - Speak English "not well"]])</f>
        <v>449</v>
      </c>
      <c r="K14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1.2937148820491148E-4</v>
      </c>
      <c r="L1473" s="24">
        <v>0</v>
      </c>
      <c r="M14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1.9855631832918838E-4</v>
      </c>
    </row>
    <row r="1474" spans="1:13" ht="15.6" x14ac:dyDescent="0.3">
      <c r="A1474" s="22" t="s">
        <v>1479</v>
      </c>
      <c r="B1474" s="18">
        <v>3107</v>
      </c>
      <c r="C1474" s="24">
        <v>1550</v>
      </c>
      <c r="D14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7.1416199314034334E-4</v>
      </c>
      <c r="E1474" s="18">
        <v>1545</v>
      </c>
      <c r="F14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9.3211111839062262E-6</v>
      </c>
      <c r="G1474" s="23">
        <v>1239</v>
      </c>
      <c r="H1474" s="23">
        <v>84</v>
      </c>
      <c r="I1474" s="23">
        <v>165</v>
      </c>
      <c r="J1474" s="19">
        <f>SUM(Table1[[#This Row],[Estimate; Total: - Speak Spanish: - Speak English "very well"]:[Estimate; Total: - Speak Spanish: - Speak English "not well"]])</f>
        <v>1488</v>
      </c>
      <c r="K14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5.5516373283323768E-6</v>
      </c>
      <c r="L1474" s="24">
        <v>57</v>
      </c>
      <c r="M14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1.4412322144374779E-4</v>
      </c>
    </row>
    <row r="1475" spans="1:13" ht="15.6" x14ac:dyDescent="0.3">
      <c r="A1475" s="22" t="s">
        <v>1480</v>
      </c>
      <c r="B1475" s="18">
        <v>2500</v>
      </c>
      <c r="C1475" s="24">
        <v>976</v>
      </c>
      <c r="D14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4.6187965646086397E-4</v>
      </c>
      <c r="E1475" s="18">
        <v>1503</v>
      </c>
      <c r="F14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7.9890217210454317E-5</v>
      </c>
      <c r="G1475" s="23">
        <v>1082</v>
      </c>
      <c r="H1475" s="23">
        <v>251</v>
      </c>
      <c r="I1475" s="23">
        <v>116</v>
      </c>
      <c r="J1475" s="19">
        <f>SUM(Table1[[#This Row],[Estimate; Total: - Speak Spanish: - Speak English "very well"]:[Estimate; Total: - Speak Spanish: - Speak English "not well"]])</f>
        <v>1449</v>
      </c>
      <c r="K14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9.4582158193360873E-5</v>
      </c>
      <c r="L1475" s="24">
        <v>54</v>
      </c>
      <c r="M14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5.3273108094153721E-5</v>
      </c>
    </row>
    <row r="1476" spans="1:13" ht="15.6" x14ac:dyDescent="0.3">
      <c r="A1476" s="22" t="s">
        <v>1481</v>
      </c>
      <c r="B1476" s="18">
        <v>3798</v>
      </c>
      <c r="C1476" s="24">
        <v>1562</v>
      </c>
      <c r="D14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3.1788883397000254E-4</v>
      </c>
      <c r="E1476" s="18">
        <v>2236</v>
      </c>
      <c r="F14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3.169615864910532E-4</v>
      </c>
      <c r="G1476" s="23">
        <v>1500</v>
      </c>
      <c r="H1476" s="23">
        <v>471</v>
      </c>
      <c r="I1476" s="23">
        <v>128</v>
      </c>
      <c r="J1476" s="19">
        <f>SUM(Table1[[#This Row],[Estimate; Total: - Speak Spanish: - Speak English "very well"]:[Estimate; Total: - Speak Spanish: - Speak English "not well"]])</f>
        <v>2099</v>
      </c>
      <c r="K14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3.0383577366271063E-4</v>
      </c>
      <c r="L1476" s="24">
        <v>137</v>
      </c>
      <c r="M14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4.3592999819251318E-4</v>
      </c>
    </row>
    <row r="1477" spans="1:13" ht="15.6" x14ac:dyDescent="0.3">
      <c r="A1477" s="22" t="s">
        <v>1482</v>
      </c>
      <c r="B1477" s="18">
        <v>1986</v>
      </c>
      <c r="C1477" s="24">
        <v>1057</v>
      </c>
      <c r="D14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3.3134368733945158E-4</v>
      </c>
      <c r="E1477" s="18">
        <v>929</v>
      </c>
      <c r="F14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1.793151807143527E-4</v>
      </c>
      <c r="G1477" s="23">
        <v>701</v>
      </c>
      <c r="H1477" s="23">
        <v>149</v>
      </c>
      <c r="I1477" s="23">
        <v>79</v>
      </c>
      <c r="J1477" s="19">
        <f>SUM(Table1[[#This Row],[Estimate; Total: - Speak Spanish: - Speak English "very well"]:[Estimate; Total: - Speak Spanish: - Speak English "not well"]])</f>
        <v>929</v>
      </c>
      <c r="K14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1.6509115170815509E-4</v>
      </c>
      <c r="L1477" s="24">
        <v>0</v>
      </c>
      <c r="M14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3.0823749287842958E-4</v>
      </c>
    </row>
    <row r="1478" spans="1:13" ht="15.6" x14ac:dyDescent="0.3">
      <c r="A1478" s="22" t="s">
        <v>1483</v>
      </c>
      <c r="B1478" s="18">
        <v>2576</v>
      </c>
      <c r="C1478" s="24">
        <v>1228</v>
      </c>
      <c r="D14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5.7454857734713779E-4</v>
      </c>
      <c r="E1478" s="18">
        <v>1335</v>
      </c>
      <c r="F14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1.6761946741036137E-5</v>
      </c>
      <c r="G1478" s="23">
        <v>1079</v>
      </c>
      <c r="H1478" s="23">
        <v>118</v>
      </c>
      <c r="I1478" s="23">
        <v>97</v>
      </c>
      <c r="J1478" s="19">
        <f>SUM(Table1[[#This Row],[Estimate; Total: - Speak Spanish: - Speak English "very well"]:[Estimate; Total: - Speak Spanish: - Speak English "not well"]])</f>
        <v>1294</v>
      </c>
      <c r="K14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3.0884744087960312E-5</v>
      </c>
      <c r="L1478" s="24">
        <v>41</v>
      </c>
      <c r="M14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1.1124283217194494E-4</v>
      </c>
    </row>
    <row r="1479" spans="1:13" ht="15.6" x14ac:dyDescent="0.3">
      <c r="A1479" s="22" t="s">
        <v>1484</v>
      </c>
      <c r="B1479" s="18">
        <v>3740</v>
      </c>
      <c r="C1479" s="24">
        <v>901</v>
      </c>
      <c r="D14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4.7146685150541276E-4</v>
      </c>
      <c r="E1479" s="18">
        <v>2839</v>
      </c>
      <c r="F14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3.202631216512842E-4</v>
      </c>
      <c r="G1479" s="23">
        <v>1522</v>
      </c>
      <c r="H1479" s="23">
        <v>557</v>
      </c>
      <c r="I1479" s="23">
        <v>395</v>
      </c>
      <c r="J1479" s="19">
        <f>SUM(Table1[[#This Row],[Estimate; Total: - Speak Spanish: - Speak English "very well"]:[Estimate; Total: - Speak Spanish: - Speak English "not well"]])</f>
        <v>2474</v>
      </c>
      <c r="K14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3.0748982113615482E-4</v>
      </c>
      <c r="L1479" s="24">
        <v>365</v>
      </c>
      <c r="M14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4.360364679837159E-4</v>
      </c>
    </row>
    <row r="1480" spans="1:13" ht="15.6" x14ac:dyDescent="0.3">
      <c r="A1480" s="22" t="s">
        <v>1485</v>
      </c>
      <c r="B1480" s="18">
        <v>1497</v>
      </c>
      <c r="C1480" s="24">
        <v>442</v>
      </c>
      <c r="D14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2.0323407481428506E-4</v>
      </c>
      <c r="E1480" s="18">
        <v>1055</v>
      </c>
      <c r="F14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8.2191863543869807E-5</v>
      </c>
      <c r="G1480" s="23">
        <v>670</v>
      </c>
      <c r="H1480" s="23">
        <v>213</v>
      </c>
      <c r="I1480" s="23">
        <v>89</v>
      </c>
      <c r="J1480" s="19">
        <f>SUM(Table1[[#This Row],[Estimate; Total: - Speak Spanish: - Speak English "very well"]:[Estimate; Total: - Speak Spanish: - Speak English "not well"]])</f>
        <v>972</v>
      </c>
      <c r="K14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8.5555915518472275E-5</v>
      </c>
      <c r="L1480" s="24">
        <v>83</v>
      </c>
      <c r="M14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5.1701110282827573E-5</v>
      </c>
    </row>
    <row r="1481" spans="1:13" ht="15.6" x14ac:dyDescent="0.3">
      <c r="A1481" s="22" t="s">
        <v>1486</v>
      </c>
      <c r="B1481" s="18">
        <v>2771</v>
      </c>
      <c r="C1481" s="24">
        <v>1317</v>
      </c>
      <c r="D14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5.6906595839698189E-4</v>
      </c>
      <c r="E1481" s="18">
        <v>1454</v>
      </c>
      <c r="F14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2.6059502449121658E-5</v>
      </c>
      <c r="G1481" s="23">
        <v>1058</v>
      </c>
      <c r="H1481" s="23">
        <v>149</v>
      </c>
      <c r="I1481" s="23">
        <v>150</v>
      </c>
      <c r="J1481" s="19">
        <f>SUM(Table1[[#This Row],[Estimate; Total: - Speak Spanish: - Speak English "very well"]:[Estimate; Total: - Speak Spanish: - Speak English "not well"]])</f>
        <v>1357</v>
      </c>
      <c r="K14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1.8743524966350196E-5</v>
      </c>
      <c r="L1481" s="24">
        <v>97</v>
      </c>
      <c r="M14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9.2369317509837537E-5</v>
      </c>
    </row>
    <row r="1482" spans="1:13" ht="15.6" x14ac:dyDescent="0.3">
      <c r="A1482" s="22" t="s">
        <v>1487</v>
      </c>
      <c r="B1482" s="18">
        <v>2279</v>
      </c>
      <c r="C1482" s="24">
        <v>710</v>
      </c>
      <c r="D14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3.700220234878703E-4</v>
      </c>
      <c r="E1482" s="18">
        <v>1561</v>
      </c>
      <c r="F14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1.5703575958077383E-4</v>
      </c>
      <c r="G1482" s="23">
        <v>995</v>
      </c>
      <c r="H1482" s="23">
        <v>168</v>
      </c>
      <c r="I1482" s="23">
        <v>301</v>
      </c>
      <c r="J1482" s="19">
        <f>SUM(Table1[[#This Row],[Estimate; Total: - Speak Spanish: - Speak English "very well"]:[Estimate; Total: - Speak Spanish: - Speak English "not well"]])</f>
        <v>1464</v>
      </c>
      <c r="K14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1.6599002673379625E-4</v>
      </c>
      <c r="L1482" s="24">
        <v>97</v>
      </c>
      <c r="M14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7.5876980686305278E-5</v>
      </c>
    </row>
    <row r="1483" spans="1:13" ht="15.6" x14ac:dyDescent="0.3">
      <c r="A1483" s="22" t="s">
        <v>1488</v>
      </c>
      <c r="B1483" s="18">
        <v>3172</v>
      </c>
      <c r="C1483" s="24">
        <v>568</v>
      </c>
      <c r="D14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2.7921867542842182E-4</v>
      </c>
      <c r="E1483" s="18">
        <v>2604</v>
      </c>
      <c r="F14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2.9689803614855407E-4</v>
      </c>
      <c r="G1483" s="23">
        <v>1554</v>
      </c>
      <c r="H1483" s="23">
        <v>388</v>
      </c>
      <c r="I1483" s="23">
        <v>297</v>
      </c>
      <c r="J1483" s="19">
        <f>SUM(Table1[[#This Row],[Estimate; Total: - Speak Spanish: - Speak English "very well"]:[Estimate; Total: - Speak Spanish: - Speak English "not well"]])</f>
        <v>2239</v>
      </c>
      <c r="K14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2.8052662280623802E-4</v>
      </c>
      <c r="L1483" s="24">
        <v>365</v>
      </c>
      <c r="M14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4.452835927700688E-4</v>
      </c>
    </row>
    <row r="1484" spans="1:13" ht="15.6" x14ac:dyDescent="0.3">
      <c r="A1484" s="22" t="s">
        <v>1489</v>
      </c>
      <c r="B1484" s="18">
        <v>3143</v>
      </c>
      <c r="C1484" s="24">
        <v>1295</v>
      </c>
      <c r="D14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5.9505423688014215E-4</v>
      </c>
      <c r="E1484" s="18">
        <v>1848</v>
      </c>
      <c r="F14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6.7918270888191635E-5</v>
      </c>
      <c r="G1484" s="23">
        <v>1022</v>
      </c>
      <c r="H1484" s="23">
        <v>319</v>
      </c>
      <c r="I1484" s="23">
        <v>254</v>
      </c>
      <c r="J1484" s="19">
        <f>SUM(Table1[[#This Row],[Estimate; Total: - Speak Spanish: - Speak English "very well"]:[Estimate; Total: - Speak Spanish: - Speak English "not well"]])</f>
        <v>1595</v>
      </c>
      <c r="K14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5.7229337935956728E-5</v>
      </c>
      <c r="L1484" s="24">
        <v>253</v>
      </c>
      <c r="M14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1.6479953780409068E-4</v>
      </c>
    </row>
    <row r="1485" spans="1:13" ht="15.6" x14ac:dyDescent="0.3">
      <c r="A1485" s="22" t="s">
        <v>1490</v>
      </c>
      <c r="B1485" s="18">
        <v>4125</v>
      </c>
      <c r="C1485" s="24">
        <v>1504</v>
      </c>
      <c r="D14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7.2768300439668627E-4</v>
      </c>
      <c r="E1485" s="18">
        <v>2621</v>
      </c>
      <c r="F14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1.8135637629240333E-4</v>
      </c>
      <c r="G1485" s="23">
        <v>1727</v>
      </c>
      <c r="H1485" s="23">
        <v>383</v>
      </c>
      <c r="I1485" s="23">
        <v>356</v>
      </c>
      <c r="J1485" s="19">
        <f>SUM(Table1[[#This Row],[Estimate; Total: - Speak Spanish: - Speak English "very well"]:[Estimate; Total: - Speak Spanish: - Speak English "not well"]])</f>
        <v>2466</v>
      </c>
      <c r="K14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1.9760341304574176E-4</v>
      </c>
      <c r="L1485" s="24">
        <v>155</v>
      </c>
      <c r="M14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3.4098131589550411E-5</v>
      </c>
    </row>
    <row r="1486" spans="1:13" ht="15.6" x14ac:dyDescent="0.3">
      <c r="A1486" s="22" t="s">
        <v>1491</v>
      </c>
      <c r="B1486" s="18">
        <v>5273</v>
      </c>
      <c r="C1486" s="24">
        <v>1371</v>
      </c>
      <c r="D14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6.746904120317255E-4</v>
      </c>
      <c r="E1486" s="18">
        <v>3887</v>
      </c>
      <c r="F14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3.8453049554631449E-4</v>
      </c>
      <c r="G1486" s="23">
        <v>2249</v>
      </c>
      <c r="H1486" s="23">
        <v>693</v>
      </c>
      <c r="I1486" s="23">
        <v>542</v>
      </c>
      <c r="J1486" s="19">
        <f>SUM(Table1[[#This Row],[Estimate; Total: - Speak Spanish: - Speak English "very well"]:[Estimate; Total: - Speak Spanish: - Speak English "not well"]])</f>
        <v>3484</v>
      </c>
      <c r="K14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3.8194796083745495E-4</v>
      </c>
      <c r="L1486" s="24">
        <v>403</v>
      </c>
      <c r="M14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4.0793781183940433E-4</v>
      </c>
    </row>
    <row r="1487" spans="1:13" ht="15.6" x14ac:dyDescent="0.3">
      <c r="A1487" s="22" t="s">
        <v>1492</v>
      </c>
      <c r="B1487" s="18">
        <v>5313</v>
      </c>
      <c r="C1487" s="24">
        <v>1071</v>
      </c>
      <c r="D14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6.1055022582784282E-4</v>
      </c>
      <c r="E1487" s="18">
        <v>4242</v>
      </c>
      <c r="F14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5.5118286125847155E-4</v>
      </c>
      <c r="G1487" s="23">
        <v>2428</v>
      </c>
      <c r="H1487" s="23">
        <v>872</v>
      </c>
      <c r="I1487" s="23">
        <v>698</v>
      </c>
      <c r="J1487" s="19">
        <f>SUM(Table1[[#This Row],[Estimate; Total: - Speak Spanish: - Speak English "very well"]:[Estimate; Total: - Speak Spanish: - Speak English "not well"]])</f>
        <v>3998</v>
      </c>
      <c r="K14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5.7853552412041268E-4</v>
      </c>
      <c r="L1487" s="24">
        <v>244</v>
      </c>
      <c r="M14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3.0326656845075609E-4</v>
      </c>
    </row>
    <row r="1488" spans="1:13" ht="15.6" x14ac:dyDescent="0.3">
      <c r="A1488" s="22" t="s">
        <v>1493</v>
      </c>
      <c r="B1488" s="18">
        <v>2803</v>
      </c>
      <c r="C1488" s="24">
        <v>639</v>
      </c>
      <c r="D14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3.5865490596347267E-4</v>
      </c>
      <c r="E1488" s="18">
        <v>2164</v>
      </c>
      <c r="F14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2.7231164644897038E-4</v>
      </c>
      <c r="G1488" s="23">
        <v>1102</v>
      </c>
      <c r="H1488" s="23">
        <v>535</v>
      </c>
      <c r="I1488" s="23">
        <v>339</v>
      </c>
      <c r="J1488" s="19">
        <f>SUM(Table1[[#This Row],[Estimate; Total: - Speak Spanish: - Speak English "very well"]:[Estimate; Total: - Speak Spanish: - Speak English "not well"]])</f>
        <v>1976</v>
      </c>
      <c r="K14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2.7647664820289934E-4</v>
      </c>
      <c r="L1488" s="24">
        <v>188</v>
      </c>
      <c r="M14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2.3456132577330259E-4</v>
      </c>
    </row>
    <row r="1489" spans="1:13" ht="15.6" x14ac:dyDescent="0.3">
      <c r="A1489" s="22" t="s">
        <v>1494</v>
      </c>
      <c r="B1489" s="18">
        <v>4237</v>
      </c>
      <c r="C1489" s="24">
        <v>879</v>
      </c>
      <c r="D14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4.9283156759539657E-4</v>
      </c>
      <c r="E1489" s="18">
        <v>3358</v>
      </c>
      <c r="F14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4.2696425296195455E-4</v>
      </c>
      <c r="G1489" s="23">
        <v>2085</v>
      </c>
      <c r="H1489" s="23">
        <v>514</v>
      </c>
      <c r="I1489" s="23">
        <v>441</v>
      </c>
      <c r="J1489" s="19">
        <f>SUM(Table1[[#This Row],[Estimate; Total: - Speak Spanish: - Speak English "very well"]:[Estimate; Total: - Speak Spanish: - Speak English "not well"]])</f>
        <v>3040</v>
      </c>
      <c r="K14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4.2937948752671699E-4</v>
      </c>
      <c r="L1489" s="24">
        <v>318</v>
      </c>
      <c r="M14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4.0507329475509928E-4</v>
      </c>
    </row>
    <row r="1490" spans="1:13" ht="15.6" x14ac:dyDescent="0.3">
      <c r="A1490" s="22" t="s">
        <v>1495</v>
      </c>
      <c r="B1490" s="18">
        <v>3114</v>
      </c>
      <c r="C1490" s="24">
        <v>1010</v>
      </c>
      <c r="D14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5.6978670655826195E-4</v>
      </c>
      <c r="E1490" s="18">
        <v>2104</v>
      </c>
      <c r="F14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2.5062816664830239E-4</v>
      </c>
      <c r="G1490" s="23">
        <v>1416</v>
      </c>
      <c r="H1490" s="23">
        <v>236</v>
      </c>
      <c r="I1490" s="23">
        <v>275</v>
      </c>
      <c r="J1490" s="19">
        <f>SUM(Table1[[#This Row],[Estimate; Total: - Speak Spanish: - Speak English "very well"]:[Estimate; Total: - Speak Spanish: - Speak English "not well"]])</f>
        <v>1927</v>
      </c>
      <c r="K14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2.5556945259222187E-4</v>
      </c>
      <c r="L1490" s="24">
        <v>177</v>
      </c>
      <c r="M14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2.0584184002619109E-4</v>
      </c>
    </row>
    <row r="1491" spans="1:13" ht="15.6" x14ac:dyDescent="0.3">
      <c r="A1491" s="22" t="s">
        <v>1496</v>
      </c>
      <c r="B1491" s="18">
        <v>3376</v>
      </c>
      <c r="C1491" s="24">
        <v>593</v>
      </c>
      <c r="D14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3.0153815843517564E-4</v>
      </c>
      <c r="E1491" s="18">
        <v>2783</v>
      </c>
      <c r="F14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3.2893103428059342E-4</v>
      </c>
      <c r="G1491" s="23">
        <v>1511</v>
      </c>
      <c r="H1491" s="23">
        <v>474</v>
      </c>
      <c r="I1491" s="23">
        <v>560</v>
      </c>
      <c r="J1491" s="19">
        <f>SUM(Table1[[#This Row],[Estimate; Total: - Speak Spanish: - Speak English "very well"]:[Estimate; Total: - Speak Spanish: - Speak English "not well"]])</f>
        <v>2545</v>
      </c>
      <c r="K14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3.3486929426522493E-4</v>
      </c>
      <c r="L1491" s="24">
        <v>238</v>
      </c>
      <c r="M14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2.7510843541521347E-4</v>
      </c>
    </row>
    <row r="1492" spans="1:13" ht="15.6" x14ac:dyDescent="0.3">
      <c r="A1492" s="22" t="s">
        <v>1497</v>
      </c>
      <c r="B1492" s="18">
        <v>6341</v>
      </c>
      <c r="C1492" s="24">
        <v>981</v>
      </c>
      <c r="D14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5.1704862064071643E-4</v>
      </c>
      <c r="E1492" s="18">
        <v>5351</v>
      </c>
      <c r="F14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6.6604132298575557E-4</v>
      </c>
      <c r="G1492" s="23">
        <v>3677</v>
      </c>
      <c r="H1492" s="23">
        <v>812</v>
      </c>
      <c r="I1492" s="23">
        <v>515</v>
      </c>
      <c r="J1492" s="19">
        <f>SUM(Table1[[#This Row],[Estimate; Total: - Speak Spanish: - Speak English "very well"]:[Estimate; Total: - Speak Spanish: - Speak English "not well"]])</f>
        <v>5004</v>
      </c>
      <c r="K14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6.9450310858971487E-4</v>
      </c>
      <c r="L1492" s="24">
        <v>347</v>
      </c>
      <c r="M14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4.0807227590480008E-4</v>
      </c>
    </row>
    <row r="1493" spans="1:13" ht="15.6" x14ac:dyDescent="0.3">
      <c r="A1493" s="22" t="s">
        <v>1498</v>
      </c>
      <c r="B1493" s="18">
        <v>3757</v>
      </c>
      <c r="C1493" s="24">
        <v>647</v>
      </c>
      <c r="D14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3.0236186449125312E-4</v>
      </c>
      <c r="E1493" s="18">
        <v>3110</v>
      </c>
      <c r="F14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3.4245937036200727E-4</v>
      </c>
      <c r="G1493" s="23">
        <v>1970</v>
      </c>
      <c r="H1493" s="23">
        <v>468</v>
      </c>
      <c r="I1493" s="23">
        <v>466</v>
      </c>
      <c r="J1493" s="19">
        <f>SUM(Table1[[#This Row],[Estimate; Total: - Speak Spanish: - Speak English "very well"]:[Estimate; Total: - Speak Spanish: - Speak English "not well"]])</f>
        <v>2904</v>
      </c>
      <c r="K14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3.5833513347093948E-4</v>
      </c>
      <c r="L1493" s="24">
        <v>206</v>
      </c>
      <c r="M14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1.9856623807994425E-4</v>
      </c>
    </row>
    <row r="1494" spans="1:13" ht="15.6" x14ac:dyDescent="0.3">
      <c r="A1494" s="22" t="s">
        <v>1499</v>
      </c>
      <c r="B1494" s="18">
        <v>5229</v>
      </c>
      <c r="C1494" s="24">
        <v>1782</v>
      </c>
      <c r="D14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9.6371054904618569E-4</v>
      </c>
      <c r="E1494" s="18">
        <v>3447</v>
      </c>
      <c r="F14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3.6379707450771116E-4</v>
      </c>
      <c r="G1494" s="23">
        <v>2109</v>
      </c>
      <c r="H1494" s="23">
        <v>768</v>
      </c>
      <c r="I1494" s="23">
        <v>405</v>
      </c>
      <c r="J1494" s="19">
        <f>SUM(Table1[[#This Row],[Estimate; Total: - Speak Spanish: - Speak English "very well"]:[Estimate; Total: - Speak Spanish: - Speak English "not well"]])</f>
        <v>3282</v>
      </c>
      <c r="K14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3.9115023025719221E-4</v>
      </c>
      <c r="L1494" s="24">
        <v>165</v>
      </c>
      <c r="M14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1.1587631431587725E-4</v>
      </c>
    </row>
    <row r="1495" spans="1:13" ht="15.6" x14ac:dyDescent="0.3">
      <c r="A1495" s="22" t="s">
        <v>1500</v>
      </c>
      <c r="B1495" s="18">
        <v>4982</v>
      </c>
      <c r="C1495" s="24">
        <v>2449</v>
      </c>
      <c r="D14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1.3138784096675294E-3</v>
      </c>
      <c r="E1495" s="18">
        <v>2533</v>
      </c>
      <c r="F14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1.8352856068869046E-4</v>
      </c>
      <c r="G1495" s="23">
        <v>1880</v>
      </c>
      <c r="H1495" s="23">
        <v>422</v>
      </c>
      <c r="I1495" s="23">
        <v>204</v>
      </c>
      <c r="J1495" s="19">
        <f>SUM(Table1[[#This Row],[Estimate; Total: - Speak Spanish: - Speak English "very well"]:[Estimate; Total: - Speak Spanish: - Speak English "not well"]])</f>
        <v>2506</v>
      </c>
      <c r="K14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2.1815128863390162E-4</v>
      </c>
      <c r="L1495" s="24">
        <v>27</v>
      </c>
      <c r="M14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1.3028141102744883E-4</v>
      </c>
    </row>
    <row r="1496" spans="1:13" ht="15.6" x14ac:dyDescent="0.3">
      <c r="A1496" s="22" t="s">
        <v>1501</v>
      </c>
      <c r="B1496" s="18">
        <v>1420</v>
      </c>
      <c r="C1496" s="24">
        <v>410</v>
      </c>
      <c r="D14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1.879809962579884E-4</v>
      </c>
      <c r="E1496" s="18">
        <v>1010</v>
      </c>
      <c r="F14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8.0056805450296826E-5</v>
      </c>
      <c r="G1496" s="23">
        <v>547</v>
      </c>
      <c r="H1496" s="23">
        <v>308</v>
      </c>
      <c r="I1496" s="23">
        <v>68</v>
      </c>
      <c r="J1496" s="19">
        <f>SUM(Table1[[#This Row],[Estimate; Total: - Speak Spanish: - Speak English "very well"]:[Estimate; Total: - Speak Spanish: - Speak English "not well"]])</f>
        <v>923</v>
      </c>
      <c r="K14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8.2115511170905743E-5</v>
      </c>
      <c r="L1496" s="24">
        <v>87</v>
      </c>
      <c r="M14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6.1397317238435562E-5</v>
      </c>
    </row>
    <row r="1497" spans="1:13" ht="15.6" x14ac:dyDescent="0.3">
      <c r="A1497" s="22" t="s">
        <v>1502</v>
      </c>
      <c r="B1497" s="18">
        <v>3707</v>
      </c>
      <c r="C1497" s="24">
        <v>987</v>
      </c>
      <c r="D14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3.6476236812121247E-4</v>
      </c>
      <c r="E1497" s="18">
        <v>2709</v>
      </c>
      <c r="F14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1.4348001563769809E-4</v>
      </c>
      <c r="G1497" s="23">
        <v>1955</v>
      </c>
      <c r="H1497" s="23">
        <v>377</v>
      </c>
      <c r="I1497" s="23">
        <v>263</v>
      </c>
      <c r="J1497" s="19">
        <f>SUM(Table1[[#This Row],[Estimate; Total: - Speak Spanish: - Speak English "very well"]:[Estimate; Total: - Speak Spanish: - Speak English "not well"]])</f>
        <v>2595</v>
      </c>
      <c r="K14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1.6739197654660879E-4</v>
      </c>
      <c r="L1497" s="24">
        <v>114</v>
      </c>
      <c r="M14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7.3250791604790986E-5</v>
      </c>
    </row>
    <row r="1498" spans="1:13" ht="15.6" x14ac:dyDescent="0.3">
      <c r="A1498" s="22" t="s">
        <v>1503</v>
      </c>
      <c r="B1498" s="18">
        <v>3627</v>
      </c>
      <c r="C1498" s="24">
        <v>844</v>
      </c>
      <c r="D14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4.3466488367455852E-4</v>
      </c>
      <c r="E1498" s="18">
        <v>2783</v>
      </c>
      <c r="F14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3.10179920130489E-4</v>
      </c>
      <c r="G1498" s="23">
        <v>1267</v>
      </c>
      <c r="H1498" s="23">
        <v>560</v>
      </c>
      <c r="I1498" s="23">
        <v>547</v>
      </c>
      <c r="J1498" s="19">
        <f>SUM(Table1[[#This Row],[Estimate; Total: - Speak Spanish: - Speak English "very well"]:[Estimate; Total: - Speak Spanish: - Speak English "not well"]])</f>
        <v>2374</v>
      </c>
      <c r="K14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2.897693918049838E-4</v>
      </c>
      <c r="L1498" s="24">
        <v>409</v>
      </c>
      <c r="M14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4.9517479767664601E-4</v>
      </c>
    </row>
    <row r="1499" spans="1:13" ht="15.6" x14ac:dyDescent="0.3">
      <c r="A1499" s="22" t="s">
        <v>1504</v>
      </c>
      <c r="B1499" s="18">
        <v>4985</v>
      </c>
      <c r="C1499" s="24">
        <v>686</v>
      </c>
      <c r="D14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3.7527841210156278E-4</v>
      </c>
      <c r="E1499" s="18">
        <v>4299</v>
      </c>
      <c r="F14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5.5678127574902258E-4</v>
      </c>
      <c r="G1499" s="23">
        <v>2357</v>
      </c>
      <c r="H1499" s="23">
        <v>736</v>
      </c>
      <c r="I1499" s="23">
        <v>778</v>
      </c>
      <c r="J1499" s="19">
        <f>SUM(Table1[[#This Row],[Estimate; Total: - Speak Spanish: - Speak English "very well"]:[Estimate; Total: - Speak Spanish: - Speak English "not well"]])</f>
        <v>3871</v>
      </c>
      <c r="K14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5.5665475979290422E-4</v>
      </c>
      <c r="L1499" s="24">
        <v>428</v>
      </c>
      <c r="M14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5.5792797824669898E-4</v>
      </c>
    </row>
    <row r="1500" spans="1:13" ht="15.6" x14ac:dyDescent="0.3">
      <c r="A1500" s="22" t="s">
        <v>1505</v>
      </c>
      <c r="B1500" s="18">
        <v>4137</v>
      </c>
      <c r="C1500" s="24">
        <v>743</v>
      </c>
      <c r="D15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3.3425041298061359E-4</v>
      </c>
      <c r="E1500" s="18">
        <v>3375</v>
      </c>
      <c r="F15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3.5303465464439176E-4</v>
      </c>
      <c r="G1500" s="23">
        <v>2014</v>
      </c>
      <c r="H1500" s="23">
        <v>476</v>
      </c>
      <c r="I1500" s="23">
        <v>625</v>
      </c>
      <c r="J1500" s="19">
        <f>SUM(Table1[[#This Row],[Estimate; Total: - Speak Spanish: - Speak English "very well"]:[Estimate; Total: - Speak Spanish: - Speak English "not well"]])</f>
        <v>3115</v>
      </c>
      <c r="K15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3.6464719414024279E-4</v>
      </c>
      <c r="L1500" s="24">
        <v>260</v>
      </c>
      <c r="M15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2.4778209636786838E-4</v>
      </c>
    </row>
    <row r="1501" spans="1:13" ht="15.6" x14ac:dyDescent="0.3">
      <c r="A1501" s="22" t="s">
        <v>1506</v>
      </c>
      <c r="B1501" s="18">
        <v>1924</v>
      </c>
      <c r="C1501" s="24">
        <v>397</v>
      </c>
      <c r="D15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1.783167612996106E-4</v>
      </c>
      <c r="E1501" s="18">
        <v>1527</v>
      </c>
      <c r="F15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1.5000561604448849E-4</v>
      </c>
      <c r="G1501" s="23">
        <v>870</v>
      </c>
      <c r="H1501" s="23">
        <v>225</v>
      </c>
      <c r="I1501" s="23">
        <v>229</v>
      </c>
      <c r="J1501" s="19">
        <f>SUM(Table1[[#This Row],[Estimate; Total: - Speak Spanish: - Speak English "very well"]:[Estimate; Total: - Speak Spanish: - Speak English "not well"]])</f>
        <v>1324</v>
      </c>
      <c r="K15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1.4210613814879207E-4</v>
      </c>
      <c r="L1501" s="24">
        <v>203</v>
      </c>
      <c r="M15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2.2160410299628387E-4</v>
      </c>
    </row>
    <row r="1502" spans="1:13" ht="15.6" x14ac:dyDescent="0.3">
      <c r="A1502" s="22" t="s">
        <v>1507</v>
      </c>
      <c r="B1502" s="18">
        <v>2869</v>
      </c>
      <c r="C1502" s="24">
        <v>714</v>
      </c>
      <c r="D15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2.6866909819313345E-4</v>
      </c>
      <c r="E1502" s="18">
        <v>2155</v>
      </c>
      <c r="F15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1.3569503589346967E-4</v>
      </c>
      <c r="G1502" s="23">
        <v>1187</v>
      </c>
      <c r="H1502" s="23">
        <v>343</v>
      </c>
      <c r="I1502" s="23">
        <v>418</v>
      </c>
      <c r="J1502" s="19">
        <f>SUM(Table1[[#This Row],[Estimate; Total: - Speak Spanish: - Speak English "very well"]:[Estimate; Total: - Speak Spanish: - Speak English "not well"]])</f>
        <v>1948</v>
      </c>
      <c r="K15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1.3679459443610587E-4</v>
      </c>
      <c r="L1502" s="24">
        <v>207</v>
      </c>
      <c r="M15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1.2572896864102969E-4</v>
      </c>
    </row>
    <row r="1503" spans="1:13" ht="15.6" x14ac:dyDescent="0.3">
      <c r="A1503" s="22" t="s">
        <v>1508</v>
      </c>
      <c r="B1503" s="18">
        <v>2314</v>
      </c>
      <c r="C1503" s="24">
        <v>679</v>
      </c>
      <c r="D15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2.5237134038828205E-4</v>
      </c>
      <c r="E1503" s="18">
        <v>1635</v>
      </c>
      <c r="F15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6.8412274139265469E-5</v>
      </c>
      <c r="G1503" s="23">
        <v>1036</v>
      </c>
      <c r="H1503" s="23">
        <v>432</v>
      </c>
      <c r="I1503" s="23">
        <v>167</v>
      </c>
      <c r="J1503" s="19">
        <f>SUM(Table1[[#This Row],[Estimate; Total: - Speak Spanish: - Speak English "very well"]:[Estimate; Total: - Speak Spanish: - Speak English "not well"]])</f>
        <v>1635</v>
      </c>
      <c r="K15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9.3445952745436714E-5</v>
      </c>
      <c r="L1503" s="24">
        <v>0</v>
      </c>
      <c r="M15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1.5848544425499256E-4</v>
      </c>
    </row>
    <row r="1504" spans="1:13" ht="15.6" x14ac:dyDescent="0.3">
      <c r="A1504" s="22" t="s">
        <v>1509</v>
      </c>
      <c r="B1504" s="18">
        <v>2584</v>
      </c>
      <c r="C1504" s="24">
        <v>897</v>
      </c>
      <c r="D15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3.0259824137672639E-4</v>
      </c>
      <c r="E1504" s="18">
        <v>1687</v>
      </c>
      <c r="F15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6.0543426010404395E-6</v>
      </c>
      <c r="G1504" s="23">
        <v>1234</v>
      </c>
      <c r="H1504" s="23">
        <v>274</v>
      </c>
      <c r="I1504" s="23">
        <v>100</v>
      </c>
      <c r="J1504" s="19">
        <f>SUM(Table1[[#This Row],[Estimate; Total: - Speak Spanish: - Speak English "very well"]:[Estimate; Total: - Speak Spanish: - Speak English "not well"]])</f>
        <v>1608</v>
      </c>
      <c r="K15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7.6026821363155042E-6</v>
      </c>
      <c r="L1504" s="24">
        <v>79</v>
      </c>
      <c r="M15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1.2983749895250491E-4</v>
      </c>
    </row>
    <row r="1505" spans="1:13" ht="15.6" x14ac:dyDescent="0.3">
      <c r="A1505" s="22" t="s">
        <v>1510</v>
      </c>
      <c r="B1505" s="18">
        <v>3372</v>
      </c>
      <c r="C1505" s="24">
        <v>1444</v>
      </c>
      <c r="D15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7.1244044012836209E-4</v>
      </c>
      <c r="E1505" s="18">
        <v>1928</v>
      </c>
      <c r="F15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1.062479451270344E-4</v>
      </c>
      <c r="G1505" s="23">
        <v>1390</v>
      </c>
      <c r="H1505" s="23">
        <v>216</v>
      </c>
      <c r="I1505" s="23">
        <v>228</v>
      </c>
      <c r="J1505" s="19">
        <f>SUM(Table1[[#This Row],[Estimate; Total: - Speak Spanish: - Speak English "very well"]:[Estimate; Total: - Speak Spanish: - Speak English "not well"]])</f>
        <v>1834</v>
      </c>
      <c r="K15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1.2128365218187095E-4</v>
      </c>
      <c r="L1505" s="24">
        <v>94</v>
      </c>
      <c r="M15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3.0031172251498165E-5</v>
      </c>
    </row>
    <row r="1506" spans="1:13" ht="15.6" x14ac:dyDescent="0.3">
      <c r="A1506" s="22" t="s">
        <v>1511</v>
      </c>
      <c r="B1506" s="18">
        <v>1822</v>
      </c>
      <c r="C1506" s="24">
        <v>1165</v>
      </c>
      <c r="D15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4.8890789793261218E-4</v>
      </c>
      <c r="E1506" s="18">
        <v>651</v>
      </c>
      <c r="F15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1.25680348323393E-4</v>
      </c>
      <c r="G1506" s="23">
        <v>468</v>
      </c>
      <c r="H1506" s="23">
        <v>119</v>
      </c>
      <c r="I1506" s="23">
        <v>47</v>
      </c>
      <c r="J1506" s="19">
        <f>SUM(Table1[[#This Row],[Estimate; Total: - Speak Spanish: - Speak English "very well"]:[Estimate; Total: - Speak Spanish: - Speak English "not well"]])</f>
        <v>634</v>
      </c>
      <c r="K15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1.1833228041904426E-4</v>
      </c>
      <c r="L1506" s="24">
        <v>17</v>
      </c>
      <c r="M15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1.9228102129407643E-4</v>
      </c>
    </row>
    <row r="1507" spans="1:13" ht="15.6" x14ac:dyDescent="0.3">
      <c r="A1507" s="22" t="s">
        <v>1512</v>
      </c>
      <c r="B1507" s="18">
        <v>4454</v>
      </c>
      <c r="C1507" s="24">
        <v>1390</v>
      </c>
      <c r="D15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6.1734743416696483E-4</v>
      </c>
      <c r="E1507" s="18">
        <v>3018</v>
      </c>
      <c r="F15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1.9509499841532439E-4</v>
      </c>
      <c r="G1507" s="23">
        <v>1721</v>
      </c>
      <c r="H1507" s="23">
        <v>665</v>
      </c>
      <c r="I1507" s="23">
        <v>476</v>
      </c>
      <c r="J1507" s="19">
        <f>SUM(Table1[[#This Row],[Estimate; Total: - Speak Spanish: - Speak English "very well"]:[Estimate; Total: - Speak Spanish: - Speak English "not well"]])</f>
        <v>2862</v>
      </c>
      <c r="K15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2.1726646269750049E-4</v>
      </c>
      <c r="L1507" s="24">
        <v>156</v>
      </c>
      <c r="M15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5.8604719423316787E-6</v>
      </c>
    </row>
    <row r="1508" spans="1:13" ht="15.6" x14ac:dyDescent="0.3">
      <c r="A1508" s="22" t="s">
        <v>1513</v>
      </c>
      <c r="B1508" s="18">
        <v>3562</v>
      </c>
      <c r="C1508" s="24">
        <v>2351</v>
      </c>
      <c r="D15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8.2946861670150083E-4</v>
      </c>
      <c r="E1508" s="18">
        <v>1211</v>
      </c>
      <c r="F15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4.2504334470260186E-4</v>
      </c>
      <c r="G1508" s="23">
        <v>860</v>
      </c>
      <c r="H1508" s="23">
        <v>306</v>
      </c>
      <c r="I1508" s="23">
        <v>45</v>
      </c>
      <c r="J1508" s="19">
        <f>SUM(Table1[[#This Row],[Estimate; Total: - Speak Spanish: - Speak English "very well"]:[Estimate; Total: - Speak Spanish: - Speak English "not well"]])</f>
        <v>1211</v>
      </c>
      <c r="K15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4.0650158030378021E-4</v>
      </c>
      <c r="L1508" s="24">
        <v>0</v>
      </c>
      <c r="M15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5.931003092135783E-4</v>
      </c>
    </row>
    <row r="1509" spans="1:13" ht="15.6" x14ac:dyDescent="0.3">
      <c r="A1509" s="22" t="s">
        <v>1514</v>
      </c>
      <c r="B1509" s="18">
        <v>2291</v>
      </c>
      <c r="C1509" s="24">
        <v>1338</v>
      </c>
      <c r="D15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4.7491720506438224E-4</v>
      </c>
      <c r="E1509" s="18">
        <v>953</v>
      </c>
      <c r="F15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2.0244162347604351E-4</v>
      </c>
      <c r="G1509" s="23">
        <v>814</v>
      </c>
      <c r="H1509" s="23">
        <v>109</v>
      </c>
      <c r="I1509" s="23">
        <v>22</v>
      </c>
      <c r="J1509" s="19">
        <f>SUM(Table1[[#This Row],[Estimate; Total: - Speak Spanish: - Speak English "very well"]:[Estimate; Total: - Speak Spanish: - Speak English "not well"]])</f>
        <v>945</v>
      </c>
      <c r="K15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1.8908281947868706E-4</v>
      </c>
      <c r="L1509" s="24">
        <v>8</v>
      </c>
      <c r="M15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3.2352179691603697E-4</v>
      </c>
    </row>
    <row r="1510" spans="1:13" ht="15.6" x14ac:dyDescent="0.3">
      <c r="A1510" s="22" t="s">
        <v>1515</v>
      </c>
      <c r="B1510" s="18">
        <v>4393</v>
      </c>
      <c r="C1510" s="24">
        <v>1836</v>
      </c>
      <c r="D15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7.9654482148351906E-4</v>
      </c>
      <c r="E1510" s="18">
        <v>2557</v>
      </c>
      <c r="F15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4.0446360281810867E-5</v>
      </c>
      <c r="G1510" s="23">
        <v>1469</v>
      </c>
      <c r="H1510" s="23">
        <v>585</v>
      </c>
      <c r="I1510" s="23">
        <v>319</v>
      </c>
      <c r="J1510" s="19">
        <f>SUM(Table1[[#This Row],[Estimate; Total: - Speak Spanish: - Speak English "very well"]:[Estimate; Total: - Speak Spanish: - Speak English "not well"]])</f>
        <v>2373</v>
      </c>
      <c r="K15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5.1244977497652414E-5</v>
      </c>
      <c r="L1510" s="24">
        <v>184</v>
      </c>
      <c r="M15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5.7429051743467159E-5</v>
      </c>
    </row>
    <row r="1511" spans="1:13" ht="15.6" x14ac:dyDescent="0.3">
      <c r="A1511" s="22" t="s">
        <v>1516</v>
      </c>
      <c r="B1511" s="18">
        <v>2356</v>
      </c>
      <c r="C1511" s="24">
        <v>915</v>
      </c>
      <c r="D15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3.0706826482626413E-4</v>
      </c>
      <c r="E1511" s="18">
        <v>1441</v>
      </c>
      <c r="F15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4.6614696317345632E-5</v>
      </c>
      <c r="G1511" s="23">
        <v>1098</v>
      </c>
      <c r="H1511" s="23">
        <v>258</v>
      </c>
      <c r="I1511" s="23">
        <v>78</v>
      </c>
      <c r="J1511" s="19">
        <f>SUM(Table1[[#This Row],[Estimate; Total: - Speak Spanish: - Speak English "very well"]:[Estimate; Total: - Speak Spanish: - Speak English "not well"]])</f>
        <v>1434</v>
      </c>
      <c r="K15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2.562998005282589E-5</v>
      </c>
      <c r="L1511" s="24">
        <v>7</v>
      </c>
      <c r="M15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2.3681384029759303E-4</v>
      </c>
    </row>
    <row r="1512" spans="1:13" ht="15.6" x14ac:dyDescent="0.3">
      <c r="A1512" s="22" t="s">
        <v>1517</v>
      </c>
      <c r="B1512" s="18">
        <v>1874</v>
      </c>
      <c r="C1512" s="24">
        <v>842</v>
      </c>
      <c r="D15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1.3138195866653035E-4</v>
      </c>
      <c r="E1512" s="18">
        <v>1032</v>
      </c>
      <c r="F15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2.3488848338477312E-4</v>
      </c>
      <c r="G1512" s="23">
        <v>871</v>
      </c>
      <c r="H1512" s="23">
        <v>65</v>
      </c>
      <c r="I1512" s="23">
        <v>76</v>
      </c>
      <c r="J1512" s="19">
        <f>SUM(Table1[[#This Row],[Estimate; Total: - Speak Spanish: - Speak English "very well"]:[Estimate; Total: - Speak Spanish: - Speak English "not well"]])</f>
        <v>1012</v>
      </c>
      <c r="K15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2.2216913880889537E-4</v>
      </c>
      <c r="L1512" s="24">
        <v>20</v>
      </c>
      <c r="M15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3.5017278934472895E-4</v>
      </c>
    </row>
    <row r="1513" spans="1:13" ht="15.6" x14ac:dyDescent="0.3">
      <c r="A1513" s="22" t="s">
        <v>1518</v>
      </c>
      <c r="B1513" s="18">
        <v>1370</v>
      </c>
      <c r="C1513" s="24">
        <v>672</v>
      </c>
      <c r="D15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3.3396916727890854E-5</v>
      </c>
      <c r="E1513" s="18">
        <v>698</v>
      </c>
      <c r="F15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2.763590276335755E-4</v>
      </c>
      <c r="G1513" s="23">
        <v>510</v>
      </c>
      <c r="H1513" s="23">
        <v>165</v>
      </c>
      <c r="I1513" s="23">
        <v>23</v>
      </c>
      <c r="J1513" s="19">
        <f>SUM(Table1[[#This Row],[Estimate; Total: - Speak Spanish: - Speak English "very well"]:[Estimate; Total: - Speak Spanish: - Speak English "not well"]])</f>
        <v>698</v>
      </c>
      <c r="K15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2.6567186698091033E-4</v>
      </c>
      <c r="L1513" s="24">
        <v>0</v>
      </c>
      <c r="M15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3.7322423096029848E-4</v>
      </c>
    </row>
    <row r="1514" spans="1:13" ht="15.6" x14ac:dyDescent="0.3">
      <c r="A1514" s="22" t="s">
        <v>1519</v>
      </c>
      <c r="B1514" s="18">
        <v>2673</v>
      </c>
      <c r="C1514" s="24">
        <v>1226</v>
      </c>
      <c r="D15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3.2495034901543608E-4</v>
      </c>
      <c r="E1514" s="18">
        <v>1447</v>
      </c>
      <c r="F15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2.1608325895508434E-4</v>
      </c>
      <c r="G1514" s="23">
        <v>1008</v>
      </c>
      <c r="H1514" s="23">
        <v>263</v>
      </c>
      <c r="I1514" s="23">
        <v>167</v>
      </c>
      <c r="J1514" s="19">
        <f>SUM(Table1[[#This Row],[Estimate; Total: - Speak Spanish: - Speak English "very well"]:[Estimate; Total: - Speak Spanish: - Speak English "not well"]])</f>
        <v>1438</v>
      </c>
      <c r="K15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1.9531484894277489E-4</v>
      </c>
      <c r="L1514" s="24">
        <v>9</v>
      </c>
      <c r="M15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4.0432186825431092E-4</v>
      </c>
    </row>
    <row r="1515" spans="1:13" ht="15.6" x14ac:dyDescent="0.3">
      <c r="A1515" s="22" t="s">
        <v>1520</v>
      </c>
      <c r="B1515" s="18">
        <v>2571</v>
      </c>
      <c r="C1515" s="24">
        <v>1084</v>
      </c>
      <c r="D15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1.7969171054746499E-4</v>
      </c>
      <c r="E1515" s="18">
        <v>1487</v>
      </c>
      <c r="F15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2.6986796181689135E-4</v>
      </c>
      <c r="G1515" s="23">
        <v>1027</v>
      </c>
      <c r="H1515" s="23">
        <v>322</v>
      </c>
      <c r="I1515" s="23">
        <v>126</v>
      </c>
      <c r="J1515" s="19">
        <f>SUM(Table1[[#This Row],[Estimate; Total: - Speak Spanish: - Speak English "very well"]:[Estimate; Total: - Speak Spanish: - Speak English "not well"]])</f>
        <v>1475</v>
      </c>
      <c r="K15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2.4894936651207703E-4</v>
      </c>
      <c r="L1515" s="24">
        <v>12</v>
      </c>
      <c r="M15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4.5946780534548694E-4</v>
      </c>
    </row>
    <row r="1516" spans="1:13" ht="15.6" x14ac:dyDescent="0.3">
      <c r="A1516" s="22" t="s">
        <v>1521</v>
      </c>
      <c r="B1516" s="18">
        <v>1611</v>
      </c>
      <c r="C1516" s="24">
        <v>765</v>
      </c>
      <c r="D15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3.6450128371590422E-5</v>
      </c>
      <c r="E1516" s="18">
        <v>833</v>
      </c>
      <c r="F15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3.8374486114047684E-4</v>
      </c>
      <c r="G1516" s="23">
        <v>660</v>
      </c>
      <c r="H1516" s="23">
        <v>57</v>
      </c>
      <c r="I1516" s="23">
        <v>80</v>
      </c>
      <c r="J1516" s="19">
        <f>SUM(Table1[[#This Row],[Estimate; Total: - Speak Spanish: - Speak English "very well"]:[Estimate; Total: - Speak Spanish: - Speak English "not well"]])</f>
        <v>797</v>
      </c>
      <c r="K15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3.7653781283043081E-4</v>
      </c>
      <c r="L1516" s="24">
        <v>36</v>
      </c>
      <c r="M15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4.4906737500799557E-4</v>
      </c>
    </row>
    <row r="1517" spans="1:13" ht="15.6" x14ac:dyDescent="0.3">
      <c r="A1517" s="22" t="s">
        <v>1522</v>
      </c>
      <c r="B1517" s="18">
        <v>1880</v>
      </c>
      <c r="C1517" s="24">
        <v>826</v>
      </c>
      <c r="D15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1.8591664711886528E-4</v>
      </c>
      <c r="E1517" s="18">
        <v>1054</v>
      </c>
      <c r="F15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1.6761928105059042E-4</v>
      </c>
      <c r="G1517" s="23">
        <v>846</v>
      </c>
      <c r="H1517" s="23">
        <v>124</v>
      </c>
      <c r="I1517" s="23">
        <v>84</v>
      </c>
      <c r="J1517" s="19">
        <f>SUM(Table1[[#This Row],[Estimate; Total: - Speak Spanish: - Speak English "very well"]:[Estimate; Total: - Speak Spanish: - Speak English "not well"]])</f>
        <v>1054</v>
      </c>
      <c r="K15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1.5148136224269777E-4</v>
      </c>
      <c r="L1517" s="24">
        <v>0</v>
      </c>
      <c r="M15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3.138885135812008E-4</v>
      </c>
    </row>
    <row r="1518" spans="1:13" ht="15.6" x14ac:dyDescent="0.3">
      <c r="A1518" s="22" t="s">
        <v>1523</v>
      </c>
      <c r="B1518" s="18">
        <v>2051</v>
      </c>
      <c r="C1518" s="24">
        <v>923</v>
      </c>
      <c r="D15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2.4358301518688112E-4</v>
      </c>
      <c r="E1518" s="18">
        <v>1128</v>
      </c>
      <c r="F15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1.5837736250319737E-4</v>
      </c>
      <c r="G1518" s="23">
        <v>809</v>
      </c>
      <c r="H1518" s="23">
        <v>241</v>
      </c>
      <c r="I1518" s="23">
        <v>58</v>
      </c>
      <c r="J1518" s="19">
        <f>SUM(Table1[[#This Row],[Estimate; Total: - Speak Spanish: - Speak English "very well"]:[Estimate; Total: - Speak Spanish: - Speak English "not well"]])</f>
        <v>1108</v>
      </c>
      <c r="K15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1.4418815055961782E-4</v>
      </c>
      <c r="L1518" s="24">
        <v>20</v>
      </c>
      <c r="M15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2.8698410330465091E-4</v>
      </c>
    </row>
    <row r="1519" spans="1:13" ht="15.6" x14ac:dyDescent="0.3">
      <c r="A1519" s="22" t="s">
        <v>1524</v>
      </c>
      <c r="B1519" s="18">
        <v>1182</v>
      </c>
      <c r="C1519" s="24">
        <v>437</v>
      </c>
      <c r="D15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6.5611581289452722E-5</v>
      </c>
      <c r="E1519" s="18">
        <v>739</v>
      </c>
      <c r="F15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9.6258189699641099E-5</v>
      </c>
      <c r="G1519" s="23">
        <v>495</v>
      </c>
      <c r="H1519" s="23">
        <v>129</v>
      </c>
      <c r="I1519" s="23">
        <v>71</v>
      </c>
      <c r="J1519" s="19">
        <f>SUM(Table1[[#This Row],[Estimate; Total: - Speak Spanish: - Speak English "very well"]:[Estimate; Total: - Speak Spanish: - Speak English "not well"]])</f>
        <v>695</v>
      </c>
      <c r="K15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9.172307837123641E-5</v>
      </c>
      <c r="L1519" s="24">
        <v>44</v>
      </c>
      <c r="M15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1.3736307201706879E-4</v>
      </c>
    </row>
    <row r="1520" spans="1:13" ht="15.6" x14ac:dyDescent="0.3">
      <c r="A1520" s="22" t="s">
        <v>1525</v>
      </c>
      <c r="B1520" s="18">
        <v>1919</v>
      </c>
      <c r="C1520" s="24">
        <v>942</v>
      </c>
      <c r="D15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2.3042074463469544E-4</v>
      </c>
      <c r="E1520" s="18">
        <v>977</v>
      </c>
      <c r="F15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2.039914417362442E-4</v>
      </c>
      <c r="G1520" s="23">
        <v>702</v>
      </c>
      <c r="H1520" s="23">
        <v>199</v>
      </c>
      <c r="I1520" s="23">
        <v>76</v>
      </c>
      <c r="J1520" s="19">
        <f>SUM(Table1[[#This Row],[Estimate; Total: - Speak Spanish: - Speak English "very well"]:[Estimate; Total: - Speak Spanish: - Speak English "not well"]])</f>
        <v>977</v>
      </c>
      <c r="K15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1.890324790461957E-4</v>
      </c>
      <c r="L1520" s="24">
        <v>0</v>
      </c>
      <c r="M15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3.3957497132106995E-4</v>
      </c>
    </row>
    <row r="1521" spans="1:13" ht="15.6" x14ac:dyDescent="0.3">
      <c r="A1521" s="22" t="s">
        <v>1526</v>
      </c>
      <c r="B1521" s="18">
        <v>1688</v>
      </c>
      <c r="C1521" s="24">
        <v>635</v>
      </c>
      <c r="D15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2.8849554728157704E-4</v>
      </c>
      <c r="E1521" s="18">
        <v>1035</v>
      </c>
      <c r="F15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5.2909582757227529E-4</v>
      </c>
      <c r="G1521" s="23">
        <v>825</v>
      </c>
      <c r="H1521" s="23">
        <v>130</v>
      </c>
      <c r="I1521" s="23">
        <v>80</v>
      </c>
      <c r="J1521" s="19">
        <f>SUM(Table1[[#This Row],[Estimate; Total: - Speak Spanish: - Speak English "very well"]:[Estimate; Total: - Speak Spanish: - Speak English "not well"]])</f>
        <v>1035</v>
      </c>
      <c r="K15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5.1324882001424032E-4</v>
      </c>
      <c r="L1521" s="24">
        <v>0</v>
      </c>
      <c r="M15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6.7272832820717264E-4</v>
      </c>
    </row>
    <row r="1522" spans="1:13" ht="15.6" x14ac:dyDescent="0.3">
      <c r="A1522" s="22" t="s">
        <v>1527</v>
      </c>
      <c r="B1522" s="18">
        <v>1823</v>
      </c>
      <c r="C1522" s="24">
        <v>704</v>
      </c>
      <c r="D15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8.7231366159720171E-5</v>
      </c>
      <c r="E1522" s="18">
        <v>1099</v>
      </c>
      <c r="F15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3.6070130178002279E-4</v>
      </c>
      <c r="G1522" s="23">
        <v>682</v>
      </c>
      <c r="H1522" s="23">
        <v>228</v>
      </c>
      <c r="I1522" s="23">
        <v>138</v>
      </c>
      <c r="J1522" s="19">
        <f>SUM(Table1[[#This Row],[Estimate; Total: - Speak Spanish: - Speak English "very well"]:[Estimate; Total: - Speak Spanish: - Speak English "not well"]])</f>
        <v>1048</v>
      </c>
      <c r="K15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3.5173279319215714E-4</v>
      </c>
      <c r="L1522" s="24">
        <v>51</v>
      </c>
      <c r="M15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4.4198916074791628E-4</v>
      </c>
    </row>
    <row r="1523" spans="1:13" ht="15.6" x14ac:dyDescent="0.3">
      <c r="A1523" s="22" t="s">
        <v>1528</v>
      </c>
      <c r="B1523" s="18">
        <v>3159</v>
      </c>
      <c r="C1523" s="24">
        <v>636</v>
      </c>
      <c r="D15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1.8165799119681435E-4</v>
      </c>
      <c r="E1523" s="18">
        <v>2523</v>
      </c>
      <c r="F15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1.4695035995574709E-4</v>
      </c>
      <c r="G1523" s="23">
        <v>1586</v>
      </c>
      <c r="H1523" s="23">
        <v>473</v>
      </c>
      <c r="I1523" s="23">
        <v>370</v>
      </c>
      <c r="J1523" s="19">
        <f>SUM(Table1[[#This Row],[Estimate; Total: - Speak Spanish: - Speak English "very well"]:[Estimate; Total: - Speak Spanish: - Speak English "not well"]])</f>
        <v>2429</v>
      </c>
      <c r="K15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1.7109618246665212E-4</v>
      </c>
      <c r="L1523" s="24">
        <v>94</v>
      </c>
      <c r="M15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7.1900098367484852E-5</v>
      </c>
    </row>
    <row r="1524" spans="1:13" ht="15.6" x14ac:dyDescent="0.3">
      <c r="A1524" s="22" t="s">
        <v>1529</v>
      </c>
      <c r="B1524" s="18">
        <v>0</v>
      </c>
      <c r="C1524" s="24">
        <v>0</v>
      </c>
      <c r="D15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1524" s="18">
        <v>0</v>
      </c>
      <c r="F15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1524" s="23">
        <v>0</v>
      </c>
      <c r="H1524" s="23">
        <v>0</v>
      </c>
      <c r="I1524" s="23">
        <v>0</v>
      </c>
      <c r="J1524" s="19">
        <f>SUM(Table1[[#This Row],[Estimate; Total: - Speak Spanish: - Speak English "very well"]:[Estimate; Total: - Speak Spanish: - Speak English "not well"]])</f>
        <v>0</v>
      </c>
      <c r="K15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1524" s="24">
        <v>0</v>
      </c>
      <c r="M15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1525" spans="1:13" ht="15.6" x14ac:dyDescent="0.3">
      <c r="A1525" s="22" t="s">
        <v>1530</v>
      </c>
      <c r="B1525" s="18">
        <v>1836</v>
      </c>
      <c r="C1525" s="24">
        <v>705</v>
      </c>
      <c r="D15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3.5774944373359938E-4</v>
      </c>
      <c r="E1525" s="18">
        <v>1131</v>
      </c>
      <c r="F15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8.8115228733545728E-5</v>
      </c>
      <c r="G1525" s="23">
        <v>885</v>
      </c>
      <c r="H1525" s="23">
        <v>120</v>
      </c>
      <c r="I1525" s="23">
        <v>53</v>
      </c>
      <c r="J1525" s="19">
        <f>SUM(Table1[[#This Row],[Estimate; Total: - Speak Spanish: - Speak English "very well"]:[Estimate; Total: - Speak Spanish: - Speak English "not well"]])</f>
        <v>1058</v>
      </c>
      <c r="K15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9.4183790521037088E-5</v>
      </c>
      <c r="L1525" s="24">
        <v>73</v>
      </c>
      <c r="M15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3.3111613596578795E-5</v>
      </c>
    </row>
    <row r="1526" spans="1:13" ht="15.6" x14ac:dyDescent="0.3">
      <c r="A1526" s="22" t="s">
        <v>1531</v>
      </c>
      <c r="B1526" s="18">
        <v>2507</v>
      </c>
      <c r="C1526" s="24">
        <v>951</v>
      </c>
      <c r="D15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4.8733698485026687E-4</v>
      </c>
      <c r="E1526" s="18">
        <v>1556</v>
      </c>
      <c r="F15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1.2782991467485776E-4</v>
      </c>
      <c r="G1526" s="23">
        <v>1134</v>
      </c>
      <c r="H1526" s="23">
        <v>162</v>
      </c>
      <c r="I1526" s="23">
        <v>132</v>
      </c>
      <c r="J1526" s="19">
        <f>SUM(Table1[[#This Row],[Estimate; Total: - Speak Spanish: - Speak English "very well"]:[Estimate; Total: - Speak Spanish: - Speak English "not well"]])</f>
        <v>1428</v>
      </c>
      <c r="K15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1.319309453140917E-4</v>
      </c>
      <c r="L1526" s="24">
        <v>128</v>
      </c>
      <c r="M15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9.0659408903574792E-5</v>
      </c>
    </row>
    <row r="1527" spans="1:13" ht="15.6" x14ac:dyDescent="0.3">
      <c r="A1527" s="22" t="s">
        <v>1532</v>
      </c>
      <c r="B1527" s="18">
        <v>1451</v>
      </c>
      <c r="C1527" s="24">
        <v>412</v>
      </c>
      <c r="D15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1.8610880331637134E-4</v>
      </c>
      <c r="E1527" s="18">
        <v>1039</v>
      </c>
      <c r="F15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8.0998916046548281E-5</v>
      </c>
      <c r="G1527" s="23">
        <v>678</v>
      </c>
      <c r="H1527" s="23">
        <v>165</v>
      </c>
      <c r="I1527" s="23">
        <v>124</v>
      </c>
      <c r="J1527" s="19">
        <f>SUM(Table1[[#This Row],[Estimate; Total: - Speak Spanish: - Speak English "very well"]:[Estimate; Total: - Speak Spanish: - Speak English "not well"]])</f>
        <v>967</v>
      </c>
      <c r="K15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8.581294142133791E-5</v>
      </c>
      <c r="L1527" s="24">
        <v>72</v>
      </c>
      <c r="M15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3.7366040870042764E-5</v>
      </c>
    </row>
    <row r="1528" spans="1:13" ht="15.6" x14ac:dyDescent="0.3">
      <c r="A1528" s="22" t="s">
        <v>1533</v>
      </c>
      <c r="B1528" s="18">
        <v>2360</v>
      </c>
      <c r="C1528" s="24">
        <v>682</v>
      </c>
      <c r="D15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3.7003253777584275E-4</v>
      </c>
      <c r="E1528" s="18">
        <v>1678</v>
      </c>
      <c r="F15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1.902255391521628E-4</v>
      </c>
      <c r="G1528" s="23">
        <v>1082</v>
      </c>
      <c r="H1528" s="23">
        <v>187</v>
      </c>
      <c r="I1528" s="23">
        <v>262</v>
      </c>
      <c r="J1528" s="19">
        <f>SUM(Table1[[#This Row],[Estimate; Total: - Speak Spanish: - Speak English "very well"]:[Estimate; Total: - Speak Spanish: - Speak English "not well"]])</f>
        <v>1531</v>
      </c>
      <c r="K15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1.9326688309228039E-4</v>
      </c>
      <c r="L1528" s="24">
        <v>147</v>
      </c>
      <c r="M15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1.6265971425998062E-4</v>
      </c>
    </row>
    <row r="1529" spans="1:13" ht="15.6" x14ac:dyDescent="0.3">
      <c r="A1529" s="22" t="s">
        <v>1534</v>
      </c>
      <c r="B1529" s="18">
        <v>4339</v>
      </c>
      <c r="C1529" s="24">
        <v>773</v>
      </c>
      <c r="D15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4.0120741249387342E-4</v>
      </c>
      <c r="E1529" s="18">
        <v>3555</v>
      </c>
      <c r="F15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4.2681848967795138E-4</v>
      </c>
      <c r="G1529" s="23">
        <v>2024</v>
      </c>
      <c r="H1529" s="23">
        <v>600</v>
      </c>
      <c r="I1529" s="23">
        <v>473</v>
      </c>
      <c r="J1529" s="19">
        <f>SUM(Table1[[#This Row],[Estimate; Total: - Speak Spanish: - Speak English "very well"]:[Estimate; Total: - Speak Spanish: - Speak English "not well"]])</f>
        <v>3097</v>
      </c>
      <c r="K15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4.1067790718176924E-4</v>
      </c>
      <c r="L1529" s="24">
        <v>458</v>
      </c>
      <c r="M15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5.7311186507645194E-4</v>
      </c>
    </row>
    <row r="1530" spans="1:13" ht="15.6" x14ac:dyDescent="0.3">
      <c r="A1530" s="22" t="s">
        <v>1535</v>
      </c>
      <c r="B1530" s="18">
        <v>3765</v>
      </c>
      <c r="C1530" s="24">
        <v>824</v>
      </c>
      <c r="D15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3.8608829381227202E-4</v>
      </c>
      <c r="E1530" s="18">
        <v>2941</v>
      </c>
      <c r="F15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2.9563165748317313E-4</v>
      </c>
      <c r="G1530" s="23">
        <v>1777</v>
      </c>
      <c r="H1530" s="23">
        <v>461</v>
      </c>
      <c r="I1530" s="23">
        <v>310</v>
      </c>
      <c r="J1530" s="19">
        <f>SUM(Table1[[#This Row],[Estimate; Total: - Speak Spanish: - Speak English "very well"]:[Estimate; Total: - Speak Spanish: - Speak English "not well"]])</f>
        <v>2548</v>
      </c>
      <c r="K15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2.8010566956854373E-4</v>
      </c>
      <c r="L1530" s="24">
        <v>393</v>
      </c>
      <c r="M15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4.3635453281711613E-4</v>
      </c>
    </row>
    <row r="1531" spans="1:13" ht="15.6" x14ac:dyDescent="0.3">
      <c r="A1531" s="22" t="s">
        <v>1536</v>
      </c>
      <c r="B1531" s="18">
        <v>3834</v>
      </c>
      <c r="C1531" s="24">
        <v>1053</v>
      </c>
      <c r="D15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5.8527417160901107E-4</v>
      </c>
      <c r="E1531" s="18">
        <v>2781</v>
      </c>
      <c r="F15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3.3404763968010139E-4</v>
      </c>
      <c r="G1531" s="23">
        <v>1934</v>
      </c>
      <c r="H1531" s="23">
        <v>408</v>
      </c>
      <c r="I1531" s="23">
        <v>197</v>
      </c>
      <c r="J1531" s="19">
        <f>SUM(Table1[[#This Row],[Estimate; Total: - Speak Spanish: - Speak English "very well"]:[Estimate; Total: - Speak Spanish: - Speak English "not well"]])</f>
        <v>2539</v>
      </c>
      <c r="K15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3.3933893150252242E-4</v>
      </c>
      <c r="L1531" s="24">
        <v>242</v>
      </c>
      <c r="M15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2.8608896525781491E-4</v>
      </c>
    </row>
    <row r="1532" spans="1:13" ht="15.6" x14ac:dyDescent="0.3">
      <c r="A1532" s="22" t="s">
        <v>1537</v>
      </c>
      <c r="B1532" s="18">
        <v>1884</v>
      </c>
      <c r="C1532" s="24">
        <v>480</v>
      </c>
      <c r="D15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2.5705128185830542E-4</v>
      </c>
      <c r="E1532" s="18">
        <v>1393</v>
      </c>
      <c r="F15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1.5992168550281932E-4</v>
      </c>
      <c r="G1532" s="23">
        <v>724</v>
      </c>
      <c r="H1532" s="23">
        <v>244</v>
      </c>
      <c r="I1532" s="23">
        <v>192</v>
      </c>
      <c r="J1532" s="19">
        <f>SUM(Table1[[#This Row],[Estimate; Total: - Speak Spanish: - Speak English "very well"]:[Estimate; Total: - Speak Spanish: - Speak English "not well"]])</f>
        <v>1160</v>
      </c>
      <c r="K15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1.4534792329933097E-4</v>
      </c>
      <c r="L1532" s="24">
        <v>233</v>
      </c>
      <c r="M15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2.9201387396675561E-4</v>
      </c>
    </row>
    <row r="1533" spans="1:13" ht="15.6" x14ac:dyDescent="0.3">
      <c r="A1533" s="22" t="s">
        <v>1538</v>
      </c>
      <c r="B1533" s="18">
        <v>3081</v>
      </c>
      <c r="C1533" s="24">
        <v>947</v>
      </c>
      <c r="D15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5.5272886930918686E-4</v>
      </c>
      <c r="E1533" s="18">
        <v>2134</v>
      </c>
      <c r="F15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2.7585432288296312E-4</v>
      </c>
      <c r="G1533" s="23">
        <v>1266</v>
      </c>
      <c r="H1533" s="23">
        <v>250</v>
      </c>
      <c r="I1533" s="23">
        <v>324</v>
      </c>
      <c r="J1533" s="19">
        <f>SUM(Table1[[#This Row],[Estimate; Total: - Speak Spanish: - Speak English "very well"]:[Estimate; Total: - Speak Spanish: - Speak English "not well"]])</f>
        <v>1840</v>
      </c>
      <c r="K15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2.6322682406182749E-4</v>
      </c>
      <c r="L1533" s="24">
        <v>294</v>
      </c>
      <c r="M15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3.9030616660183014E-4</v>
      </c>
    </row>
    <row r="1534" spans="1:13" ht="15.6" x14ac:dyDescent="0.3">
      <c r="A1534" s="22" t="s">
        <v>1539</v>
      </c>
      <c r="B1534" s="18">
        <v>2114</v>
      </c>
      <c r="C1534" s="24">
        <v>308</v>
      </c>
      <c r="D15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1.8559743229155739E-4</v>
      </c>
      <c r="E1534" s="18">
        <v>1806</v>
      </c>
      <c r="F15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2.4985771172347977E-4</v>
      </c>
      <c r="G1534" s="23">
        <v>809</v>
      </c>
      <c r="H1534" s="23">
        <v>308</v>
      </c>
      <c r="I1534" s="23">
        <v>444</v>
      </c>
      <c r="J1534" s="19">
        <f>SUM(Table1[[#This Row],[Estimate; Total: - Speak Spanish: - Speak English "very well"]:[Estimate; Total: - Speak Spanish: - Speak English "not well"]])</f>
        <v>1561</v>
      </c>
      <c r="K15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2.3975840364864193E-4</v>
      </c>
      <c r="L1534" s="24">
        <v>245</v>
      </c>
      <c r="M15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3.4139479644807618E-4</v>
      </c>
    </row>
    <row r="1535" spans="1:13" ht="15.6" x14ac:dyDescent="0.3">
      <c r="A1535" s="22" t="s">
        <v>1540</v>
      </c>
      <c r="B1535" s="18">
        <v>6076</v>
      </c>
      <c r="C1535" s="24">
        <v>953</v>
      </c>
      <c r="D15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5.599555193542702E-4</v>
      </c>
      <c r="E1535" s="18">
        <v>5123</v>
      </c>
      <c r="F15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6.9424998677109352E-4</v>
      </c>
      <c r="G1535" s="23">
        <v>2847</v>
      </c>
      <c r="H1535" s="23">
        <v>766</v>
      </c>
      <c r="I1535" s="23">
        <v>949</v>
      </c>
      <c r="J1535" s="19">
        <f>SUM(Table1[[#This Row],[Estimate; Total: - Speak Spanish: - Speak English "very well"]:[Estimate; Total: - Speak Spanish: - Speak English "not well"]])</f>
        <v>4562</v>
      </c>
      <c r="K15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6.8624633036875379E-4</v>
      </c>
      <c r="L1535" s="24">
        <v>561</v>
      </c>
      <c r="M15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7.6679271631044323E-4</v>
      </c>
    </row>
    <row r="1536" spans="1:13" ht="15.6" x14ac:dyDescent="0.3">
      <c r="A1536" s="22" t="s">
        <v>1541</v>
      </c>
      <c r="B1536" s="18">
        <v>2764</v>
      </c>
      <c r="C1536" s="24">
        <v>1029</v>
      </c>
      <c r="D15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6.1262091387899096E-4</v>
      </c>
      <c r="E1536" s="18">
        <v>1735</v>
      </c>
      <c r="F15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2.3075753616893586E-4</v>
      </c>
      <c r="G1536" s="23">
        <v>1035</v>
      </c>
      <c r="H1536" s="23">
        <v>288</v>
      </c>
      <c r="I1536" s="23">
        <v>313</v>
      </c>
      <c r="J1536" s="19">
        <f>SUM(Table1[[#This Row],[Estimate; Total: - Speak Spanish: - Speak English "very well"]:[Estimate; Total: - Speak Spanish: - Speak English "not well"]])</f>
        <v>1636</v>
      </c>
      <c r="K15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2.4206776496322614E-4</v>
      </c>
      <c r="L1536" s="24">
        <v>99</v>
      </c>
      <c r="M15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1.2824503098286718E-4</v>
      </c>
    </row>
    <row r="1537" spans="1:13" ht="15.6" x14ac:dyDescent="0.3">
      <c r="A1537" s="22" t="s">
        <v>1542</v>
      </c>
      <c r="B1537" s="18">
        <v>3774</v>
      </c>
      <c r="C1537" s="24">
        <v>427</v>
      </c>
      <c r="D15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2.5272283355743243E-4</v>
      </c>
      <c r="E1537" s="18">
        <v>3347</v>
      </c>
      <c r="F15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4.5883011903152945E-4</v>
      </c>
      <c r="G1537" s="23">
        <v>1752</v>
      </c>
      <c r="H1537" s="23">
        <v>537</v>
      </c>
      <c r="I1537" s="23">
        <v>647</v>
      </c>
      <c r="J1537" s="19">
        <f>SUM(Table1[[#This Row],[Estimate; Total: - Speak Spanish: - Speak English "very well"]:[Estimate; Total: - Speak Spanish: - Speak English "not well"]])</f>
        <v>2936</v>
      </c>
      <c r="K15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4.4674688852858072E-4</v>
      </c>
      <c r="L1537" s="24">
        <v>411</v>
      </c>
      <c r="M15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5.6834887874250193E-4</v>
      </c>
    </row>
    <row r="1538" spans="1:13" ht="15.6" x14ac:dyDescent="0.3">
      <c r="A1538" s="22" t="s">
        <v>1543</v>
      </c>
      <c r="B1538" s="18">
        <v>3455</v>
      </c>
      <c r="C1538" s="24">
        <v>432</v>
      </c>
      <c r="D15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2.565188822575466E-4</v>
      </c>
      <c r="E1538" s="18">
        <v>3023</v>
      </c>
      <c r="F15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4.1463749517367077E-4</v>
      </c>
      <c r="G1538" s="23">
        <v>1949</v>
      </c>
      <c r="H1538" s="23">
        <v>349</v>
      </c>
      <c r="I1538" s="23">
        <v>479</v>
      </c>
      <c r="J1538" s="19">
        <f>SUM(Table1[[#This Row],[Estimate; Total: - Speak Spanish: - Speak English "very well"]:[Estimate; Total: - Speak Spanish: - Speak English "not well"]])</f>
        <v>2777</v>
      </c>
      <c r="K15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4.2301773172679009E-4</v>
      </c>
      <c r="L1538" s="24">
        <v>246</v>
      </c>
      <c r="M15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3.3868155663900439E-4</v>
      </c>
    </row>
    <row r="1539" spans="1:13" ht="15.6" x14ac:dyDescent="0.3">
      <c r="A1539" s="22" t="s">
        <v>1544</v>
      </c>
      <c r="B1539" s="18">
        <v>1292</v>
      </c>
      <c r="C1539" s="24">
        <v>138</v>
      </c>
      <c r="D15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7.9649588453558514E-5</v>
      </c>
      <c r="E1539" s="18">
        <v>1154</v>
      </c>
      <c r="F15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1.5629380016285679E-4</v>
      </c>
      <c r="G1539" s="23">
        <v>754</v>
      </c>
      <c r="H1539" s="23">
        <v>135</v>
      </c>
      <c r="I1539" s="23">
        <v>243</v>
      </c>
      <c r="J1539" s="19">
        <f>SUM(Table1[[#This Row],[Estimate; Total: - Speak Spanish: - Speak English "very well"]:[Estimate; Total: - Speak Spanish: - Speak English "not well"]])</f>
        <v>1132</v>
      </c>
      <c r="K15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1.7057292822249726E-4</v>
      </c>
      <c r="L1539" s="24">
        <v>22</v>
      </c>
      <c r="M15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2.6872086783778775E-5</v>
      </c>
    </row>
    <row r="1540" spans="1:13" ht="15.6" x14ac:dyDescent="0.3">
      <c r="A1540" s="22" t="s">
        <v>1545</v>
      </c>
      <c r="B1540" s="18">
        <v>2064</v>
      </c>
      <c r="C1540" s="24">
        <v>159</v>
      </c>
      <c r="D15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9.466828051540265E-5</v>
      </c>
      <c r="E1540" s="18">
        <v>1905</v>
      </c>
      <c r="F15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2.6282587892157821E-4</v>
      </c>
      <c r="G1540" s="23">
        <v>1048</v>
      </c>
      <c r="H1540" s="23">
        <v>329</v>
      </c>
      <c r="I1540" s="23">
        <v>342</v>
      </c>
      <c r="J1540" s="19">
        <f>SUM(Table1[[#This Row],[Estimate; Total: - Speak Spanish: - Speak English "very well"]:[Estimate; Total: - Speak Spanish: - Speak English "not well"]])</f>
        <v>1719</v>
      </c>
      <c r="K15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2.6333347396908672E-4</v>
      </c>
      <c r="L1540" s="24">
        <v>186</v>
      </c>
      <c r="M15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2.5822519038675335E-4</v>
      </c>
    </row>
    <row r="1541" spans="1:13" ht="15.6" x14ac:dyDescent="0.3">
      <c r="A1541" s="22" t="s">
        <v>1546</v>
      </c>
      <c r="B1541" s="18">
        <v>4859</v>
      </c>
      <c r="C1541" s="24">
        <v>622</v>
      </c>
      <c r="D15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3.3321334900602841E-4</v>
      </c>
      <c r="E1541" s="18">
        <v>4237</v>
      </c>
      <c r="F15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5.4483796374103907E-4</v>
      </c>
      <c r="G1541" s="23">
        <v>2379</v>
      </c>
      <c r="H1541" s="23">
        <v>629</v>
      </c>
      <c r="I1541" s="23">
        <v>742</v>
      </c>
      <c r="J1541" s="19">
        <f>SUM(Table1[[#This Row],[Estimate; Total: - Speak Spanish: - Speak English "very well"]:[Estimate; Total: - Speak Spanish: - Speak English "not well"]])</f>
        <v>3750</v>
      </c>
      <c r="K15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5.3467105604387605E-4</v>
      </c>
      <c r="L1541" s="24">
        <v>487</v>
      </c>
      <c r="M15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6.3698775106964278E-4</v>
      </c>
    </row>
    <row r="1542" spans="1:13" ht="15.6" x14ac:dyDescent="0.3">
      <c r="A1542" s="22" t="s">
        <v>1547</v>
      </c>
      <c r="B1542" s="18">
        <v>3071</v>
      </c>
      <c r="C1542" s="24">
        <v>233</v>
      </c>
      <c r="D15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1.3687636826660327E-4</v>
      </c>
      <c r="E1542" s="18">
        <v>2838</v>
      </c>
      <c r="F15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3.8973464676339727E-4</v>
      </c>
      <c r="G1542" s="23">
        <v>1696</v>
      </c>
      <c r="H1542" s="23">
        <v>279</v>
      </c>
      <c r="I1542" s="23">
        <v>453</v>
      </c>
      <c r="J1542" s="19">
        <f>SUM(Table1[[#This Row],[Estimate; Total: - Speak Spanish: - Speak English "very well"]:[Estimate; Total: - Speak Spanish: - Speak English "not well"]])</f>
        <v>2428</v>
      </c>
      <c r="K15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3.7001214346929208E-4</v>
      </c>
      <c r="L1542" s="24">
        <v>410</v>
      </c>
      <c r="M15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5.6849347277758682E-4</v>
      </c>
    </row>
    <row r="1543" spans="1:13" ht="15.6" x14ac:dyDescent="0.3">
      <c r="A1543" s="22" t="s">
        <v>1548</v>
      </c>
      <c r="B1543" s="18">
        <v>3569</v>
      </c>
      <c r="C1543" s="24">
        <v>243</v>
      </c>
      <c r="D15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1.4523905939902763E-4</v>
      </c>
      <c r="E1543" s="18">
        <v>3326</v>
      </c>
      <c r="F15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4.5976880507093222E-4</v>
      </c>
      <c r="G1543" s="23">
        <v>1738</v>
      </c>
      <c r="H1543" s="23">
        <v>583</v>
      </c>
      <c r="I1543" s="23">
        <v>592</v>
      </c>
      <c r="J1543" s="19">
        <f>SUM(Table1[[#This Row],[Estimate; Total: - Speak Spanish: - Speak English "very well"]:[Estimate; Total: - Speak Spanish: - Speak English "not well"]])</f>
        <v>2913</v>
      </c>
      <c r="K15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4.4705586811860702E-4</v>
      </c>
      <c r="L1543" s="24">
        <v>413</v>
      </c>
      <c r="M15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5.7499503426209676E-4</v>
      </c>
    </row>
    <row r="1544" spans="1:13" ht="15.6" x14ac:dyDescent="0.3">
      <c r="A1544" s="22" t="s">
        <v>1549</v>
      </c>
      <c r="B1544" s="18">
        <v>3740</v>
      </c>
      <c r="C1544" s="24">
        <v>312</v>
      </c>
      <c r="D15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1.8262364014051934E-4</v>
      </c>
      <c r="E1544" s="18">
        <v>3428</v>
      </c>
      <c r="F15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4.6955719427424584E-4</v>
      </c>
      <c r="G1544" s="23">
        <v>1864</v>
      </c>
      <c r="H1544" s="23">
        <v>489</v>
      </c>
      <c r="I1544" s="23">
        <v>781</v>
      </c>
      <c r="J1544" s="19">
        <f>SUM(Table1[[#This Row],[Estimate; Total: - Speak Spanish: - Speak English "very well"]:[Estimate; Total: - Speak Spanish: - Speak English "not well"]])</f>
        <v>3134</v>
      </c>
      <c r="K15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4.7674228268025735E-4</v>
      </c>
      <c r="L1544" s="24">
        <v>294</v>
      </c>
      <c r="M15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4.0443371835875816E-4</v>
      </c>
    </row>
    <row r="1545" spans="1:13" ht="15.6" x14ac:dyDescent="0.3">
      <c r="A1545" s="22" t="s">
        <v>1550</v>
      </c>
      <c r="B1545" s="18">
        <v>4676</v>
      </c>
      <c r="C1545" s="24">
        <v>413</v>
      </c>
      <c r="D15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2.4733393457604613E-4</v>
      </c>
      <c r="E1545" s="18">
        <v>4263</v>
      </c>
      <c r="F15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5.8903072640627122E-4</v>
      </c>
      <c r="G1545" s="23">
        <v>2210</v>
      </c>
      <c r="H1545" s="23">
        <v>449</v>
      </c>
      <c r="I1545" s="23">
        <v>1034</v>
      </c>
      <c r="J1545" s="19">
        <f>SUM(Table1[[#This Row],[Estimate; Total: - Speak Spanish: - Speak English "very well"]:[Estimate; Total: - Speak Spanish: - Speak English "not well"]])</f>
        <v>3693</v>
      </c>
      <c r="K15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5.6647272983615705E-4</v>
      </c>
      <c r="L1545" s="24">
        <v>570</v>
      </c>
      <c r="M15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7.934896089311364E-4</v>
      </c>
    </row>
    <row r="1546" spans="1:13" ht="15.6" x14ac:dyDescent="0.3">
      <c r="A1546" s="22" t="s">
        <v>1551</v>
      </c>
      <c r="B1546" s="18">
        <v>4042</v>
      </c>
      <c r="C1546" s="24">
        <v>204</v>
      </c>
      <c r="D15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1.1727381283348889E-4</v>
      </c>
      <c r="E1546" s="18">
        <v>3838</v>
      </c>
      <c r="F15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5.2645509307647556E-4</v>
      </c>
      <c r="G1546" s="23">
        <v>2016</v>
      </c>
      <c r="H1546" s="23">
        <v>450</v>
      </c>
      <c r="I1546" s="23">
        <v>683</v>
      </c>
      <c r="J1546" s="19">
        <f>SUM(Table1[[#This Row],[Estimate; Total: - Speak Spanish: - Speak English "very well"]:[Estimate; Total: - Speak Spanish: - Speak English "not well"]])</f>
        <v>3149</v>
      </c>
      <c r="K15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4.7905357990044478E-4</v>
      </c>
      <c r="L1546" s="24">
        <v>689</v>
      </c>
      <c r="M15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9.5608812293511544E-4</v>
      </c>
    </row>
    <row r="1547" spans="1:13" ht="15.6" x14ac:dyDescent="0.3">
      <c r="A1547" s="22" t="s">
        <v>1552</v>
      </c>
      <c r="B1547" s="18">
        <v>2933</v>
      </c>
      <c r="C1547" s="24">
        <v>306</v>
      </c>
      <c r="D15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1.6717732361867782E-4</v>
      </c>
      <c r="E1547" s="18">
        <v>2606</v>
      </c>
      <c r="F15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3.436680753835818E-4</v>
      </c>
      <c r="G1547" s="23">
        <v>1366</v>
      </c>
      <c r="H1547" s="23">
        <v>336</v>
      </c>
      <c r="I1547" s="23">
        <v>513</v>
      </c>
      <c r="J1547" s="19">
        <f>SUM(Table1[[#This Row],[Estimate; Total: - Speak Spanish: - Speak English "very well"]:[Estimate; Total: - Speak Spanish: - Speak English "not well"]])</f>
        <v>2215</v>
      </c>
      <c r="K15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3.2332103576310131E-4</v>
      </c>
      <c r="L1547" s="24">
        <v>391</v>
      </c>
      <c r="M15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5.2808751044122E-4</v>
      </c>
    </row>
    <row r="1548" spans="1:13" ht="15.6" x14ac:dyDescent="0.3">
      <c r="A1548" s="22" t="s">
        <v>1553</v>
      </c>
      <c r="B1548" s="18">
        <v>4897</v>
      </c>
      <c r="C1548" s="24">
        <v>127</v>
      </c>
      <c r="D15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7.6846556185119122E-5</v>
      </c>
      <c r="E1548" s="18">
        <v>4770</v>
      </c>
      <c r="F15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6.6195848118691793E-4</v>
      </c>
      <c r="G1548" s="23">
        <v>1986</v>
      </c>
      <c r="H1548" s="23">
        <v>755</v>
      </c>
      <c r="I1548" s="23">
        <v>964</v>
      </c>
      <c r="J1548" s="19">
        <f>SUM(Table1[[#This Row],[Estimate; Total: - Speak Spanish: - Speak English "very well"]:[Estimate; Total: - Speak Spanish: - Speak English "not well"]])</f>
        <v>3705</v>
      </c>
      <c r="K15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5.7089041338629384E-4</v>
      </c>
      <c r="L1548" s="24">
        <v>1065</v>
      </c>
      <c r="M15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1.487372002212204E-3</v>
      </c>
    </row>
    <row r="1549" spans="1:13" ht="15.6" x14ac:dyDescent="0.3">
      <c r="A1549" s="22" t="s">
        <v>1554</v>
      </c>
      <c r="B1549" s="18">
        <v>3812</v>
      </c>
      <c r="C1549" s="24">
        <v>199</v>
      </c>
      <c r="D15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1.2041310772313941E-4</v>
      </c>
      <c r="E1549" s="18">
        <v>3613</v>
      </c>
      <c r="F15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5.013953862742839E-4</v>
      </c>
      <c r="G1549" s="23">
        <v>1537</v>
      </c>
      <c r="H1549" s="23">
        <v>608</v>
      </c>
      <c r="I1549" s="23">
        <v>716</v>
      </c>
      <c r="J1549" s="19">
        <f>SUM(Table1[[#This Row],[Estimate; Total: - Speak Spanish: - Speak English "very well"]:[Estimate; Total: - Speak Spanish: - Speak English "not well"]])</f>
        <v>2861</v>
      </c>
      <c r="K15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4.408414231304148E-4</v>
      </c>
      <c r="L1549" s="24">
        <v>752</v>
      </c>
      <c r="M15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1.0502382588390398E-3</v>
      </c>
    </row>
    <row r="1550" spans="1:13" ht="15.6" x14ac:dyDescent="0.3">
      <c r="A1550" s="22" t="s">
        <v>1555</v>
      </c>
      <c r="B1550" s="18">
        <v>4971</v>
      </c>
      <c r="C1550" s="24">
        <v>379</v>
      </c>
      <c r="D15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2.1186269530507911E-4</v>
      </c>
      <c r="E1550" s="18">
        <v>4592</v>
      </c>
      <c r="F15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6.1978967532186325E-4</v>
      </c>
      <c r="G1550" s="23">
        <v>2324</v>
      </c>
      <c r="H1550" s="23">
        <v>748</v>
      </c>
      <c r="I1550" s="23">
        <v>812</v>
      </c>
      <c r="J1550" s="19">
        <f>SUM(Table1[[#This Row],[Estimate; Total: - Speak Spanish: - Speak English "very well"]:[Estimate; Total: - Speak Spanish: - Speak English "not well"]])</f>
        <v>3884</v>
      </c>
      <c r="K15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5.8100510228408615E-4</v>
      </c>
      <c r="L1550" s="24">
        <v>708</v>
      </c>
      <c r="M15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9.7132135668641058E-4</v>
      </c>
    </row>
    <row r="1551" spans="1:13" ht="15.6" x14ac:dyDescent="0.3">
      <c r="A1551" s="22" t="s">
        <v>1556</v>
      </c>
      <c r="B1551" s="18">
        <v>6182</v>
      </c>
      <c r="C1551" s="24">
        <v>377</v>
      </c>
      <c r="D15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2.2169769014605559E-4</v>
      </c>
      <c r="E1551" s="18">
        <v>5805</v>
      </c>
      <c r="F15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7.991693673868479E-4</v>
      </c>
      <c r="G1551" s="23">
        <v>2744</v>
      </c>
      <c r="H1551" s="23">
        <v>815</v>
      </c>
      <c r="I1551" s="23">
        <v>1262</v>
      </c>
      <c r="J1551" s="19">
        <f>SUM(Table1[[#This Row],[Estimate; Total: - Speak Spanish: - Speak English "very well"]:[Estimate; Total: - Speak Spanish: - Speak English "not well"]])</f>
        <v>4821</v>
      </c>
      <c r="K15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7.3642931213327098E-4</v>
      </c>
      <c r="L1551" s="24">
        <v>984</v>
      </c>
      <c r="M15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1.3678263200033508E-3</v>
      </c>
    </row>
    <row r="1552" spans="1:13" ht="15.6" x14ac:dyDescent="0.3">
      <c r="A1552" s="22" t="s">
        <v>1557</v>
      </c>
      <c r="B1552" s="18">
        <v>3138</v>
      </c>
      <c r="C1552" s="24">
        <v>315</v>
      </c>
      <c r="D15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1.8854874635964924E-4</v>
      </c>
      <c r="E1552" s="18">
        <v>2823</v>
      </c>
      <c r="F15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3.8970793293860277E-4</v>
      </c>
      <c r="G1552" s="23">
        <v>1673</v>
      </c>
      <c r="H1552" s="23">
        <v>281</v>
      </c>
      <c r="I1552" s="23">
        <v>453</v>
      </c>
      <c r="J1552" s="19">
        <f>SUM(Table1[[#This Row],[Estimate; Total: - Speak Spanish: - Speak English "very well"]:[Estimate; Total: - Speak Spanish: - Speak English "not well"]])</f>
        <v>2407</v>
      </c>
      <c r="K15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3.6883124398021919E-4</v>
      </c>
      <c r="L1552" s="24">
        <v>416</v>
      </c>
      <c r="M15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5.7892794997261969E-4</v>
      </c>
    </row>
    <row r="1553" spans="1:13" ht="15.6" x14ac:dyDescent="0.3">
      <c r="A1553" s="22" t="s">
        <v>1558</v>
      </c>
      <c r="B1553" s="18">
        <v>2770</v>
      </c>
      <c r="C1553" s="24">
        <v>200</v>
      </c>
      <c r="D15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1.1819268836533741E-4</v>
      </c>
      <c r="E1553" s="18">
        <v>2570</v>
      </c>
      <c r="F15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3.5382717238454292E-4</v>
      </c>
      <c r="G1553" s="23">
        <v>1258</v>
      </c>
      <c r="H1553" s="23">
        <v>399</v>
      </c>
      <c r="I1553" s="23">
        <v>673</v>
      </c>
      <c r="J1553" s="19">
        <f>SUM(Table1[[#This Row],[Estimate; Total: - Speak Spanish: - Speak English "very well"]:[Estimate; Total: - Speak Spanish: - Speak English "not well"]])</f>
        <v>2330</v>
      </c>
      <c r="K15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3.561959911843944E-4</v>
      </c>
      <c r="L1553" s="24">
        <v>240</v>
      </c>
      <c r="M15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3.3235691268235055E-4</v>
      </c>
    </row>
    <row r="1554" spans="1:13" ht="15.6" x14ac:dyDescent="0.3">
      <c r="A1554" s="22" t="s">
        <v>1559</v>
      </c>
      <c r="B1554" s="18">
        <v>4069</v>
      </c>
      <c r="C1554" s="24">
        <v>505</v>
      </c>
      <c r="D15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3.006905247891505E-4</v>
      </c>
      <c r="E1554" s="18">
        <v>3564</v>
      </c>
      <c r="F15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4.8971496652002768E-4</v>
      </c>
      <c r="G1554" s="23">
        <v>1697</v>
      </c>
      <c r="H1554" s="23">
        <v>689</v>
      </c>
      <c r="I1554" s="23">
        <v>655</v>
      </c>
      <c r="J1554" s="19">
        <f>SUM(Table1[[#This Row],[Estimate; Total: - Speak Spanish: - Speak English "very well"]:[Estimate; Total: - Speak Spanish: - Speak English "not well"]])</f>
        <v>3041</v>
      </c>
      <c r="K15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4.6369656280208877E-4</v>
      </c>
      <c r="L1554" s="24">
        <v>523</v>
      </c>
      <c r="M15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7.2553793655710807E-4</v>
      </c>
    </row>
    <row r="1555" spans="1:13" ht="15.6" x14ac:dyDescent="0.3">
      <c r="A1555" s="22" t="s">
        <v>1560</v>
      </c>
      <c r="B1555" s="18">
        <v>4593</v>
      </c>
      <c r="C1555" s="24">
        <v>534</v>
      </c>
      <c r="D15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3.025694243817552E-4</v>
      </c>
      <c r="E1555" s="18">
        <v>4045</v>
      </c>
      <c r="F15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5.4079717686912837E-4</v>
      </c>
      <c r="G1555" s="23">
        <v>1905</v>
      </c>
      <c r="H1555" s="23">
        <v>567</v>
      </c>
      <c r="I1555" s="23">
        <v>806</v>
      </c>
      <c r="J1555" s="19">
        <f>SUM(Table1[[#This Row],[Estimate; Total: - Speak Spanish: - Speak English "very well"]:[Estimate; Total: - Speak Spanish: - Speak English "not well"]])</f>
        <v>3278</v>
      </c>
      <c r="K15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4.8454631965972993E-4</v>
      </c>
      <c r="L1555" s="24">
        <v>767</v>
      </c>
      <c r="M15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1.0506379940867531E-3</v>
      </c>
    </row>
    <row r="1556" spans="1:13" ht="15.6" x14ac:dyDescent="0.3">
      <c r="A1556" s="22" t="s">
        <v>1561</v>
      </c>
      <c r="B1556" s="18">
        <v>3003</v>
      </c>
      <c r="C1556" s="24">
        <v>408</v>
      </c>
      <c r="D15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2.33520167357383E-4</v>
      </c>
      <c r="E1556" s="18">
        <v>2595</v>
      </c>
      <c r="F15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3.4676510878450329E-4</v>
      </c>
      <c r="G1556" s="23">
        <v>1274</v>
      </c>
      <c r="H1556" s="23">
        <v>449</v>
      </c>
      <c r="I1556" s="23">
        <v>470</v>
      </c>
      <c r="J1556" s="19">
        <f>SUM(Table1[[#This Row],[Estimate; Total: - Speak Spanish: - Speak English "very well"]:[Estimate; Total: - Speak Spanish: - Speak English "not well"]])</f>
        <v>2193</v>
      </c>
      <c r="K15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3.2455469556666954E-4</v>
      </c>
      <c r="L1556" s="24">
        <v>402</v>
      </c>
      <c r="M15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5.4807360055677602E-4</v>
      </c>
    </row>
    <row r="1557" spans="1:13" ht="15.6" x14ac:dyDescent="0.3">
      <c r="A1557" s="22" t="s">
        <v>1562</v>
      </c>
      <c r="B1557" s="18">
        <v>3682</v>
      </c>
      <c r="C1557" s="24">
        <v>294</v>
      </c>
      <c r="D15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1.6453979408885089E-4</v>
      </c>
      <c r="E1557" s="18">
        <v>3388</v>
      </c>
      <c r="F15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4.5681397158979173E-4</v>
      </c>
      <c r="G1557" s="23">
        <v>1695</v>
      </c>
      <c r="H1557" s="23">
        <v>491</v>
      </c>
      <c r="I1557" s="23">
        <v>784</v>
      </c>
      <c r="J1557" s="19">
        <f>SUM(Table1[[#This Row],[Estimate; Total: - Speak Spanish: - Speak English "very well"]:[Estimate; Total: - Speak Spanish: - Speak English "not well"]])</f>
        <v>2970</v>
      </c>
      <c r="K15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4.4427989157237816E-4</v>
      </c>
      <c r="L1557" s="24">
        <v>418</v>
      </c>
      <c r="M15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5.7041909542569172E-4</v>
      </c>
    </row>
    <row r="1558" spans="1:13" ht="15.6" x14ac:dyDescent="0.3">
      <c r="A1558" s="22" t="s">
        <v>1563</v>
      </c>
      <c r="B1558" s="18">
        <v>4957</v>
      </c>
      <c r="C1558" s="24">
        <v>336</v>
      </c>
      <c r="D15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1.9149480328375487E-4</v>
      </c>
      <c r="E1558" s="18">
        <v>4621</v>
      </c>
      <c r="F15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6.2946518154967021E-4</v>
      </c>
      <c r="G1558" s="23">
        <v>2382</v>
      </c>
      <c r="H1558" s="23">
        <v>636</v>
      </c>
      <c r="I1558" s="23">
        <v>984</v>
      </c>
      <c r="J1558" s="19">
        <f>SUM(Table1[[#This Row],[Estimate; Total: - Speak Spanish: - Speak English "very well"]:[Estimate; Total: - Speak Spanish: - Speak English "not well"]])</f>
        <v>4002</v>
      </c>
      <c r="K15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6.0483832778566505E-4</v>
      </c>
      <c r="L1558" s="24">
        <v>619</v>
      </c>
      <c r="M15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8.5267556218083791E-4</v>
      </c>
    </row>
    <row r="1559" spans="1:13" ht="15.6" x14ac:dyDescent="0.3">
      <c r="A1559" s="22" t="s">
        <v>1564</v>
      </c>
      <c r="B1559" s="18">
        <v>4163</v>
      </c>
      <c r="C1559" s="24">
        <v>540</v>
      </c>
      <c r="D15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3.1185099104602803E-4</v>
      </c>
      <c r="E1559" s="18">
        <v>3623</v>
      </c>
      <c r="F15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4.8788499441448251E-4</v>
      </c>
      <c r="G1559" s="23">
        <v>1829</v>
      </c>
      <c r="H1559" s="23">
        <v>638</v>
      </c>
      <c r="I1559" s="23">
        <v>738</v>
      </c>
      <c r="J1559" s="19">
        <f>SUM(Table1[[#This Row],[Estimate; Total: - Speak Spanish: - Speak English "very well"]:[Estimate; Total: - Speak Spanish: - Speak English "not well"]])</f>
        <v>3205</v>
      </c>
      <c r="K15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4.7894902722425556E-4</v>
      </c>
      <c r="L1559" s="24">
        <v>418</v>
      </c>
      <c r="M15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5.6887790796129965E-4</v>
      </c>
    </row>
    <row r="1560" spans="1:13" ht="15.6" x14ac:dyDescent="0.3">
      <c r="A1560" s="22" t="s">
        <v>1565</v>
      </c>
      <c r="B1560" s="18">
        <v>4649</v>
      </c>
      <c r="C1560" s="24">
        <v>461</v>
      </c>
      <c r="D15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2.6610371917211201E-4</v>
      </c>
      <c r="E1560" s="18">
        <v>4188</v>
      </c>
      <c r="F15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5.6834799109040351E-4</v>
      </c>
      <c r="G1560" s="23">
        <v>2173</v>
      </c>
      <c r="H1560" s="23">
        <v>597</v>
      </c>
      <c r="I1560" s="23">
        <v>898</v>
      </c>
      <c r="J1560" s="19">
        <f>SUM(Table1[[#This Row],[Estimate; Total: - Speak Spanish: - Speak English "very well"]:[Estimate; Total: - Speak Spanish: - Speak English "not well"]])</f>
        <v>3668</v>
      </c>
      <c r="K15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5.5234598470656367E-4</v>
      </c>
      <c r="L1560" s="24">
        <v>520</v>
      </c>
      <c r="M15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7.1338535436982708E-4</v>
      </c>
    </row>
    <row r="1561" spans="1:13" ht="15.6" x14ac:dyDescent="0.3">
      <c r="A1561" s="22" t="s">
        <v>1566</v>
      </c>
      <c r="B1561" s="18">
        <v>6103</v>
      </c>
      <c r="C1561" s="24">
        <v>606</v>
      </c>
      <c r="D15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3.5846547563491262E-4</v>
      </c>
      <c r="E1561" s="18">
        <v>5497</v>
      </c>
      <c r="F15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7.5462850356191864E-4</v>
      </c>
      <c r="G1561" s="23">
        <v>2694</v>
      </c>
      <c r="H1561" s="23">
        <v>1019</v>
      </c>
      <c r="I1561" s="23">
        <v>1127</v>
      </c>
      <c r="J1561" s="19">
        <f>SUM(Table1[[#This Row],[Estimate; Total: - Speak Spanish: - Speak English "very well"]:[Estimate; Total: - Speak Spanish: - Speak English "not well"]])</f>
        <v>4840</v>
      </c>
      <c r="K15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7.3755890323705094E-4</v>
      </c>
      <c r="L1561" s="24">
        <v>657</v>
      </c>
      <c r="M15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9.0934221657809448E-4</v>
      </c>
    </row>
    <row r="1562" spans="1:13" ht="15.6" x14ac:dyDescent="0.3">
      <c r="A1562" s="22" t="s">
        <v>1567</v>
      </c>
      <c r="B1562" s="18">
        <v>3476</v>
      </c>
      <c r="C1562" s="24">
        <v>629</v>
      </c>
      <c r="D15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3.4926475652145351E-4</v>
      </c>
      <c r="E1562" s="18">
        <v>2847</v>
      </c>
      <c r="F15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3.6375597982552638E-4</v>
      </c>
      <c r="G1562" s="23">
        <v>1708</v>
      </c>
      <c r="H1562" s="23">
        <v>381</v>
      </c>
      <c r="I1562" s="23">
        <v>474</v>
      </c>
      <c r="J1562" s="19">
        <f>SUM(Table1[[#This Row],[Estimate; Total: - Speak Spanish: - Speak English "very well"]:[Estimate; Total: - Speak Spanish: - Speak English "not well"]])</f>
        <v>2563</v>
      </c>
      <c r="K15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3.6358617324671759E-4</v>
      </c>
      <c r="L1562" s="24">
        <v>284</v>
      </c>
      <c r="M15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3.652950554806141E-4</v>
      </c>
    </row>
    <row r="1563" spans="1:13" ht="15.6" x14ac:dyDescent="0.3">
      <c r="A1563" s="22" t="s">
        <v>1568</v>
      </c>
      <c r="B1563" s="18">
        <v>2499</v>
      </c>
      <c r="C1563" s="24">
        <v>464</v>
      </c>
      <c r="D15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2.7023077334945104E-4</v>
      </c>
      <c r="E1563" s="18">
        <v>2035</v>
      </c>
      <c r="F15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2.7187641589381884E-4</v>
      </c>
      <c r="G1563" s="23">
        <v>1054</v>
      </c>
      <c r="H1563" s="23">
        <v>289</v>
      </c>
      <c r="I1563" s="23">
        <v>335</v>
      </c>
      <c r="J1563" s="19">
        <f>SUM(Table1[[#This Row],[Estimate; Total: - Speak Spanish: - Speak English "very well"]:[Estimate; Total: - Speak Spanish: - Speak English "not well"]])</f>
        <v>1678</v>
      </c>
      <c r="K15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2.4802566802495358E-4</v>
      </c>
      <c r="L1563" s="24">
        <v>357</v>
      </c>
      <c r="M15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4.8805240658933609E-4</v>
      </c>
    </row>
    <row r="1564" spans="1:13" ht="15.6" x14ac:dyDescent="0.3">
      <c r="A1564" s="22" t="s">
        <v>1569</v>
      </c>
      <c r="B1564" s="18">
        <v>2534</v>
      </c>
      <c r="C1564" s="24">
        <v>537</v>
      </c>
      <c r="D15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2.8897282271858453E-4</v>
      </c>
      <c r="E1564" s="18">
        <v>1997</v>
      </c>
      <c r="F15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2.4117335893992221E-4</v>
      </c>
      <c r="G1564" s="23">
        <v>1054</v>
      </c>
      <c r="H1564" s="23">
        <v>219</v>
      </c>
      <c r="I1564" s="23">
        <v>312</v>
      </c>
      <c r="J1564" s="19">
        <f>SUM(Table1[[#This Row],[Estimate; Total: - Speak Spanish: - Speak English "very well"]:[Estimate; Total: - Speak Spanish: - Speak English "not well"]])</f>
        <v>1585</v>
      </c>
      <c r="K15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2.0826603209732106E-4</v>
      </c>
      <c r="L1564" s="24">
        <v>412</v>
      </c>
      <c r="M15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5.3943545203876352E-4</v>
      </c>
    </row>
    <row r="1565" spans="1:13" ht="15.6" x14ac:dyDescent="0.3">
      <c r="A1565" s="22" t="s">
        <v>1570</v>
      </c>
      <c r="B1565" s="18">
        <v>5690</v>
      </c>
      <c r="C1565" s="24">
        <v>1017</v>
      </c>
      <c r="D15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5.8892048900247137E-4</v>
      </c>
      <c r="E1565" s="18">
        <v>4659</v>
      </c>
      <c r="F15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6.2009736442937091E-4</v>
      </c>
      <c r="G1565" s="23">
        <v>2535</v>
      </c>
      <c r="H1565" s="23">
        <v>603</v>
      </c>
      <c r="I1565" s="23">
        <v>694</v>
      </c>
      <c r="J1565" s="19">
        <f>SUM(Table1[[#This Row],[Estimate; Total: - Speak Spanish: - Speak English "very well"]:[Estimate; Total: - Speak Spanish: - Speak English "not well"]])</f>
        <v>3832</v>
      </c>
      <c r="K15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5.6400234504514889E-4</v>
      </c>
      <c r="L1565" s="24">
        <v>827</v>
      </c>
      <c r="M15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1.1285257145650172E-3</v>
      </c>
    </row>
    <row r="1566" spans="1:13" ht="15.6" x14ac:dyDescent="0.3">
      <c r="A1566" s="22" t="s">
        <v>1571</v>
      </c>
      <c r="B1566" s="18">
        <v>2787</v>
      </c>
      <c r="C1566" s="24">
        <v>778</v>
      </c>
      <c r="D15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4.2529576280848414E-4</v>
      </c>
      <c r="E1566" s="18">
        <v>2009</v>
      </c>
      <c r="F15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2.3333467393135788E-4</v>
      </c>
      <c r="G1566" s="23">
        <v>1132</v>
      </c>
      <c r="H1566" s="23">
        <v>316</v>
      </c>
      <c r="I1566" s="23">
        <v>227</v>
      </c>
      <c r="J1566" s="19">
        <f>SUM(Table1[[#This Row],[Estimate; Total: - Speak Spanish: - Speak English "very well"]:[Estimate; Total: - Speak Spanish: - Speak English "not well"]])</f>
        <v>1675</v>
      </c>
      <c r="K15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2.1262982605469406E-4</v>
      </c>
      <c r="L1566" s="24">
        <v>334</v>
      </c>
      <c r="M15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4.2099717518904772E-4</v>
      </c>
    </row>
    <row r="1567" spans="1:13" ht="15.6" x14ac:dyDescent="0.3">
      <c r="A1567" s="22" t="s">
        <v>1572</v>
      </c>
      <c r="B1567" s="18">
        <v>5169</v>
      </c>
      <c r="C1567" s="24">
        <v>1067</v>
      </c>
      <c r="D15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6.0941418474050183E-4</v>
      </c>
      <c r="E1567" s="18">
        <v>4102</v>
      </c>
      <c r="F15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5.3303863333494742E-4</v>
      </c>
      <c r="G1567" s="23">
        <v>2157</v>
      </c>
      <c r="H1567" s="23">
        <v>553</v>
      </c>
      <c r="I1567" s="23">
        <v>535</v>
      </c>
      <c r="J1567" s="19">
        <f>SUM(Table1[[#This Row],[Estimate; Total: - Speak Spanish: - Speak English "very well"]:[Estimate; Total: - Speak Spanish: - Speak English "not well"]])</f>
        <v>3245</v>
      </c>
      <c r="K15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4.6379272655399739E-4</v>
      </c>
      <c r="L1567" s="24">
        <v>857</v>
      </c>
      <c r="M15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1.1606626635030839E-3</v>
      </c>
    </row>
    <row r="1568" spans="1:13" ht="15.6" x14ac:dyDescent="0.3">
      <c r="A1568" s="22" t="s">
        <v>1573</v>
      </c>
      <c r="B1568" s="18">
        <v>4168</v>
      </c>
      <c r="C1568" s="24">
        <v>801</v>
      </c>
      <c r="D15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4.7260525072273724E-4</v>
      </c>
      <c r="E1568" s="18">
        <v>3367</v>
      </c>
      <c r="F15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4.5518401185520754E-4</v>
      </c>
      <c r="G1568" s="23">
        <v>1977</v>
      </c>
      <c r="H1568" s="23">
        <v>519</v>
      </c>
      <c r="I1568" s="23">
        <v>612</v>
      </c>
      <c r="J1568" s="19">
        <f>SUM(Table1[[#This Row],[Estimate; Total: - Speak Spanish: - Speak English "very well"]:[Estimate; Total: - Speak Spanish: - Speak English "not well"]])</f>
        <v>3108</v>
      </c>
      <c r="K15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4.668281488850959E-4</v>
      </c>
      <c r="L1568" s="24">
        <v>259</v>
      </c>
      <c r="M15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3.4964506305283508E-4</v>
      </c>
    </row>
    <row r="1569" spans="1:13" ht="15.6" x14ac:dyDescent="0.3">
      <c r="A1569" s="22" t="s">
        <v>1574</v>
      </c>
      <c r="B1569" s="18">
        <v>3691</v>
      </c>
      <c r="C1569" s="24">
        <v>1311</v>
      </c>
      <c r="D15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7.6424859534206723E-4</v>
      </c>
      <c r="E1569" s="18">
        <v>2380</v>
      </c>
      <c r="F15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3.0125966653274546E-4</v>
      </c>
      <c r="G1569" s="23">
        <v>1353</v>
      </c>
      <c r="H1569" s="23">
        <v>340</v>
      </c>
      <c r="I1569" s="23">
        <v>462</v>
      </c>
      <c r="J1569" s="19">
        <f>SUM(Table1[[#This Row],[Estimate; Total: - Speak Spanish: - Speak English "very well"]:[Estimate; Total: - Speak Spanish: - Speak English "not well"]])</f>
        <v>2155</v>
      </c>
      <c r="K15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3.0303067005420784E-4</v>
      </c>
      <c r="L1569" s="24">
        <v>225</v>
      </c>
      <c r="M15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2.8520782434807547E-4</v>
      </c>
    </row>
    <row r="1570" spans="1:13" ht="15.6" x14ac:dyDescent="0.3">
      <c r="A1570" s="22" t="s">
        <v>1575</v>
      </c>
      <c r="B1570" s="18">
        <v>3696</v>
      </c>
      <c r="C1570" s="24">
        <v>520</v>
      </c>
      <c r="D15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2.6173321371934945E-4</v>
      </c>
      <c r="E1570" s="18">
        <v>3176</v>
      </c>
      <c r="F15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3.8783644972875247E-4</v>
      </c>
      <c r="G1570" s="23">
        <v>1839</v>
      </c>
      <c r="H1570" s="23">
        <v>604</v>
      </c>
      <c r="I1570" s="23">
        <v>506</v>
      </c>
      <c r="J1570" s="19">
        <f>SUM(Table1[[#This Row],[Estimate; Total: - Speak Spanish: - Speak English "very well"]:[Estimate; Total: - Speak Spanish: - Speak English "not well"]])</f>
        <v>2949</v>
      </c>
      <c r="K15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4.0148693054471723E-4</v>
      </c>
      <c r="L1570" s="24">
        <v>227</v>
      </c>
      <c r="M15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2.6411260550861167E-4</v>
      </c>
    </row>
    <row r="1571" spans="1:13" ht="15.6" x14ac:dyDescent="0.3">
      <c r="A1571" s="22" t="s">
        <v>1576</v>
      </c>
      <c r="B1571" s="18">
        <v>28</v>
      </c>
      <c r="C1571" s="24">
        <v>2</v>
      </c>
      <c r="D15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1.3584637868196832E-6</v>
      </c>
      <c r="E1571" s="18">
        <v>26</v>
      </c>
      <c r="F15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1.0395136622520522E-6</v>
      </c>
      <c r="G1571" s="23">
        <v>19</v>
      </c>
      <c r="H1571" s="23">
        <v>7</v>
      </c>
      <c r="I1571" s="23">
        <v>0</v>
      </c>
      <c r="J1571" s="19">
        <f>SUM(Table1[[#This Row],[Estimate; Total: - Speak Spanish: - Speak English "very well"]:[Estimate; Total: - Speak Spanish: - Speak English "not well"]])</f>
        <v>26</v>
      </c>
      <c r="K15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1.4376027410046228E-6</v>
      </c>
      <c r="L1571" s="24">
        <v>0</v>
      </c>
      <c r="M15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2.5686457739869134E-6</v>
      </c>
    </row>
    <row r="1572" spans="1:13" ht="15.6" x14ac:dyDescent="0.3">
      <c r="A1572" s="22" t="s">
        <v>1577</v>
      </c>
      <c r="B1572" s="18">
        <v>3469</v>
      </c>
      <c r="C1572" s="24">
        <v>119</v>
      </c>
      <c r="D15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6.9180317885064583E-5</v>
      </c>
      <c r="E1572" s="18">
        <v>3350</v>
      </c>
      <c r="F15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4.6207195547171194E-4</v>
      </c>
      <c r="G1572" s="23">
        <v>1610</v>
      </c>
      <c r="H1572" s="23">
        <v>611</v>
      </c>
      <c r="I1572" s="23">
        <v>788</v>
      </c>
      <c r="J1572" s="19">
        <f>SUM(Table1[[#This Row],[Estimate; Total: - Speak Spanish: - Speak English "very well"]:[Estimate; Total: - Speak Spanish: - Speak English "not well"]])</f>
        <v>3009</v>
      </c>
      <c r="K15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4.6082071201821177E-4</v>
      </c>
      <c r="L1572" s="24">
        <v>341</v>
      </c>
      <c r="M15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4.7341284904238115E-4</v>
      </c>
    </row>
    <row r="1573" spans="1:13" ht="15.6" x14ac:dyDescent="0.3">
      <c r="A1573" s="22" t="s">
        <v>1578</v>
      </c>
      <c r="B1573" s="18">
        <v>2978</v>
      </c>
      <c r="C1573" s="24">
        <v>80</v>
      </c>
      <c r="D15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4.4811175403107534E-5</v>
      </c>
      <c r="E1573" s="18">
        <v>2898</v>
      </c>
      <c r="F15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3.9857489769413074E-4</v>
      </c>
      <c r="G1573" s="23">
        <v>1516</v>
      </c>
      <c r="H1573" s="23">
        <v>534</v>
      </c>
      <c r="I1573" s="23">
        <v>547</v>
      </c>
      <c r="J1573" s="19">
        <f>SUM(Table1[[#This Row],[Estimate; Total: - Speak Spanish: - Speak English "very well"]:[Estimate; Total: - Speak Spanish: - Speak English "not well"]])</f>
        <v>2597</v>
      </c>
      <c r="K15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3.9656648797153443E-4</v>
      </c>
      <c r="L1573" s="24">
        <v>301</v>
      </c>
      <c r="M15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4.1677851813789568E-4</v>
      </c>
    </row>
    <row r="1574" spans="1:13" ht="15.6" x14ac:dyDescent="0.3">
      <c r="A1574" s="22" t="s">
        <v>1579</v>
      </c>
      <c r="B1574" s="18">
        <v>2523</v>
      </c>
      <c r="C1574" s="24">
        <v>130</v>
      </c>
      <c r="D15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7.8661829165869968E-5</v>
      </c>
      <c r="E1574" s="18">
        <v>2393</v>
      </c>
      <c r="F15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3.3208944349691713E-4</v>
      </c>
      <c r="G1574" s="23">
        <v>1121</v>
      </c>
      <c r="H1574" s="23">
        <v>310</v>
      </c>
      <c r="I1574" s="23">
        <v>574</v>
      </c>
      <c r="J1574" s="19">
        <f>SUM(Table1[[#This Row],[Estimate; Total: - Speak Spanish: - Speak English "very well"]:[Estimate; Total: - Speak Spanish: - Speak English "not well"]])</f>
        <v>2005</v>
      </c>
      <c r="K15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3.0894339509838576E-4</v>
      </c>
      <c r="L1574" s="24">
        <v>388</v>
      </c>
      <c r="M15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5.4187825057120666E-4</v>
      </c>
    </row>
    <row r="1575" spans="1:13" ht="15.6" x14ac:dyDescent="0.3">
      <c r="A1575" s="22" t="s">
        <v>1580</v>
      </c>
      <c r="B1575" s="18">
        <v>3425</v>
      </c>
      <c r="C1575" s="24">
        <v>146</v>
      </c>
      <c r="D15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8.8343285063207812E-5</v>
      </c>
      <c r="E1575" s="18">
        <v>3279</v>
      </c>
      <c r="F15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4.5504441505490645E-4</v>
      </c>
      <c r="G1575" s="23">
        <v>1182</v>
      </c>
      <c r="H1575" s="23">
        <v>699</v>
      </c>
      <c r="I1575" s="23">
        <v>966</v>
      </c>
      <c r="J1575" s="19">
        <f>SUM(Table1[[#This Row],[Estimate; Total: - Speak Spanish: - Speak English "very well"]:[Estimate; Total: - Speak Spanish: - Speak English "not well"]])</f>
        <v>2847</v>
      </c>
      <c r="K15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4.3868421239157319E-4</v>
      </c>
      <c r="L1575" s="24">
        <v>432</v>
      </c>
      <c r="M15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6.0332836146072505E-4</v>
      </c>
    </row>
    <row r="1576" spans="1:13" ht="15.6" x14ac:dyDescent="0.3">
      <c r="A1576" s="22" t="s">
        <v>1581</v>
      </c>
      <c r="B1576" s="18">
        <v>4295</v>
      </c>
      <c r="C1576" s="24">
        <v>139</v>
      </c>
      <c r="D15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6.8695773464201018E-5</v>
      </c>
      <c r="E1576" s="18">
        <v>4156</v>
      </c>
      <c r="F15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5.6133853370258385E-4</v>
      </c>
      <c r="G1576" s="23">
        <v>1793</v>
      </c>
      <c r="H1576" s="23">
        <v>602</v>
      </c>
      <c r="I1576" s="23">
        <v>1124</v>
      </c>
      <c r="J1576" s="19">
        <f>SUM(Table1[[#This Row],[Estimate; Total: - Speak Spanish: - Speak English "very well"]:[Estimate; Total: - Speak Spanish: - Speak English "not well"]])</f>
        <v>3519</v>
      </c>
      <c r="K15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5.2681845321204826E-4</v>
      </c>
      <c r="L1576" s="24">
        <v>637</v>
      </c>
      <c r="M15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8.7421813982478636E-4</v>
      </c>
    </row>
    <row r="1577" spans="1:13" ht="15.6" x14ac:dyDescent="0.3">
      <c r="A1577" s="22" t="s">
        <v>1582</v>
      </c>
      <c r="B1577" s="18">
        <v>2631</v>
      </c>
      <c r="C1577" s="24">
        <v>147</v>
      </c>
      <c r="D15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8.7150324015000585E-5</v>
      </c>
      <c r="E1577" s="18">
        <v>2484</v>
      </c>
      <c r="F15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3.4291994948196263E-4</v>
      </c>
      <c r="G1577" s="23">
        <v>1267</v>
      </c>
      <c r="H1577" s="23">
        <v>245</v>
      </c>
      <c r="I1577" s="23">
        <v>517</v>
      </c>
      <c r="J1577" s="19">
        <f>SUM(Table1[[#This Row],[Estimate; Total: - Speak Spanish: - Speak English "very well"]:[Estimate; Total: - Speak Spanish: - Speak English "not well"]])</f>
        <v>2029</v>
      </c>
      <c r="K15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3.1084341860889477E-4</v>
      </c>
      <c r="L1577" s="24">
        <v>455</v>
      </c>
      <c r="M15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6.3365195829300056E-4</v>
      </c>
    </row>
    <row r="1578" spans="1:13" ht="15.6" x14ac:dyDescent="0.3">
      <c r="A1578" s="22" t="s">
        <v>1583</v>
      </c>
      <c r="B1578" s="18">
        <v>3497</v>
      </c>
      <c r="C1578" s="24">
        <v>124</v>
      </c>
      <c r="D15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7.4517554049570889E-5</v>
      </c>
      <c r="E1578" s="18">
        <v>3373</v>
      </c>
      <c r="F15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4.6757557001574231E-4</v>
      </c>
      <c r="G1578" s="23">
        <v>1768</v>
      </c>
      <c r="H1578" s="23">
        <v>453</v>
      </c>
      <c r="I1578" s="23">
        <v>616</v>
      </c>
      <c r="J1578" s="19">
        <f>SUM(Table1[[#This Row],[Estimate; Total: - Speak Spanish: - Speak English "very well"]:[Estimate; Total: - Speak Spanish: - Speak English "not well"]])</f>
        <v>2837</v>
      </c>
      <c r="K15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4.3662961842331756E-4</v>
      </c>
      <c r="L1578" s="24">
        <v>536</v>
      </c>
      <c r="M15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7.4806034895387994E-4</v>
      </c>
    </row>
    <row r="1579" spans="1:13" ht="15.6" x14ac:dyDescent="0.3">
      <c r="A1579" s="22" t="s">
        <v>1584</v>
      </c>
      <c r="B1579" s="18">
        <v>5848</v>
      </c>
      <c r="C1579" s="24">
        <v>262</v>
      </c>
      <c r="D15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1.5853384031890716E-4</v>
      </c>
      <c r="E1579" s="18">
        <v>5586</v>
      </c>
      <c r="F15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7.7519917733964857E-4</v>
      </c>
      <c r="G1579" s="23">
        <v>2484</v>
      </c>
      <c r="H1579" s="23">
        <v>766</v>
      </c>
      <c r="I1579" s="23">
        <v>1084</v>
      </c>
      <c r="J1579" s="19">
        <f>SUM(Table1[[#This Row],[Estimate; Total: - Speak Spanish: - Speak English "very well"]:[Estimate; Total: - Speak Spanish: - Speak English "not well"]])</f>
        <v>4334</v>
      </c>
      <c r="K15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6.6781081015281985E-4</v>
      </c>
      <c r="L1579" s="24">
        <v>1252</v>
      </c>
      <c r="M15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1.7485349734926567E-3</v>
      </c>
    </row>
    <row r="1580" spans="1:13" ht="15.6" x14ac:dyDescent="0.3">
      <c r="A1580" s="22" t="s">
        <v>1585</v>
      </c>
      <c r="B1580" s="18">
        <v>3728</v>
      </c>
      <c r="C1580" s="24">
        <v>244</v>
      </c>
      <c r="D15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1.4558728581521256E-4</v>
      </c>
      <c r="E1580" s="18">
        <v>3484</v>
      </c>
      <c r="F15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4.8143844783683185E-4</v>
      </c>
      <c r="G1580" s="23">
        <v>1624</v>
      </c>
      <c r="H1580" s="23">
        <v>487</v>
      </c>
      <c r="I1580" s="23">
        <v>692</v>
      </c>
      <c r="J1580" s="19">
        <f>SUM(Table1[[#This Row],[Estimate; Total: - Speak Spanish: - Speak English "very well"]:[Estimate; Total: - Speak Spanish: - Speak English "not well"]])</f>
        <v>2803</v>
      </c>
      <c r="K15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4.2984949059316722E-4</v>
      </c>
      <c r="L1580" s="24">
        <v>681</v>
      </c>
      <c r="M15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9.4902520873903662E-4</v>
      </c>
    </row>
    <row r="1581" spans="1:13" ht="15.6" x14ac:dyDescent="0.3">
      <c r="A1581" s="22" t="s">
        <v>1586</v>
      </c>
      <c r="B1581" s="18">
        <v>2376</v>
      </c>
      <c r="C1581" s="24">
        <v>34</v>
      </c>
      <c r="D15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1.8261312585254691E-5</v>
      </c>
      <c r="E1581" s="18">
        <v>2342</v>
      </c>
      <c r="F15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3.2270011879078324E-4</v>
      </c>
      <c r="G1581" s="23">
        <v>1088</v>
      </c>
      <c r="H1581" s="23">
        <v>356</v>
      </c>
      <c r="I1581" s="23">
        <v>453</v>
      </c>
      <c r="J1581" s="19">
        <f>SUM(Table1[[#This Row],[Estimate; Total: - Speak Spanish: - Speak English "very well"]:[Estimate; Total: - Speak Spanish: - Speak English "not well"]])</f>
        <v>1897</v>
      </c>
      <c r="K15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2.8999027391644807E-4</v>
      </c>
      <c r="L1581" s="24">
        <v>445</v>
      </c>
      <c r="M15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6.1917229484513092E-4</v>
      </c>
    </row>
    <row r="1582" spans="1:13" ht="15.6" x14ac:dyDescent="0.3">
      <c r="A1582" s="22" t="s">
        <v>1587</v>
      </c>
      <c r="B1582" s="18">
        <v>3076</v>
      </c>
      <c r="C1582" s="24">
        <v>194</v>
      </c>
      <c r="D15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1.0762679881407106E-4</v>
      </c>
      <c r="E1582" s="18">
        <v>2882</v>
      </c>
      <c r="F15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3.9018974202964583E-4</v>
      </c>
      <c r="G1582" s="23">
        <v>1311</v>
      </c>
      <c r="H1582" s="23">
        <v>472</v>
      </c>
      <c r="I1582" s="23">
        <v>526</v>
      </c>
      <c r="J1582" s="19">
        <f>SUM(Table1[[#This Row],[Estimate; Total: - Speak Spanish: - Speak English "very well"]:[Estimate; Total: - Speak Spanish: - Speak English "not well"]])</f>
        <v>2309</v>
      </c>
      <c r="K15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3.4602483148636729E-4</v>
      </c>
      <c r="L1582" s="24">
        <v>573</v>
      </c>
      <c r="M15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7.904871810518947E-4</v>
      </c>
    </row>
    <row r="1583" spans="1:13" ht="15.6" x14ac:dyDescent="0.3">
      <c r="A1583" s="22" t="s">
        <v>1588</v>
      </c>
      <c r="B1583" s="18">
        <v>3952</v>
      </c>
      <c r="C1583" s="24">
        <v>69</v>
      </c>
      <c r="D15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2.8394320532537493E-5</v>
      </c>
      <c r="E1583" s="18">
        <v>3883</v>
      </c>
      <c r="F15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5.2550777624126434E-4</v>
      </c>
      <c r="G1583" s="23">
        <v>1347</v>
      </c>
      <c r="H1583" s="23">
        <v>951</v>
      </c>
      <c r="I1583" s="23">
        <v>990</v>
      </c>
      <c r="J1583" s="19">
        <f>SUM(Table1[[#This Row],[Estimate; Total: - Speak Spanish: - Speak English "very well"]:[Estimate; Total: - Speak Spanish: - Speak English "not well"]])</f>
        <v>3288</v>
      </c>
      <c r="K15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4.9327939264035144E-4</v>
      </c>
      <c r="L1583" s="24">
        <v>595</v>
      </c>
      <c r="M15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8.1761613241307211E-4</v>
      </c>
    </row>
    <row r="1584" spans="1:13" ht="15.6" x14ac:dyDescent="0.3">
      <c r="A1584" s="22" t="s">
        <v>1589</v>
      </c>
      <c r="B1584" s="18">
        <v>2085</v>
      </c>
      <c r="C1584" s="24">
        <v>172</v>
      </c>
      <c r="D15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1.0202073427719226E-4</v>
      </c>
      <c r="E1584" s="18">
        <v>1913</v>
      </c>
      <c r="F15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2.6342235267023896E-4</v>
      </c>
      <c r="G1584" s="23">
        <v>825</v>
      </c>
      <c r="H1584" s="23">
        <v>367</v>
      </c>
      <c r="I1584" s="23">
        <v>391</v>
      </c>
      <c r="J1584" s="19">
        <f>SUM(Table1[[#This Row],[Estimate; Total: - Speak Spanish: - Speak English "very well"]:[Estimate; Total: - Speak Spanish: - Speak English "not well"]])</f>
        <v>1583</v>
      </c>
      <c r="K15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2.4186398335125669E-4</v>
      </c>
      <c r="L1584" s="24">
        <v>330</v>
      </c>
      <c r="M15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4.5882091505219762E-4</v>
      </c>
    </row>
    <row r="1585" spans="1:13" ht="15.6" x14ac:dyDescent="0.3">
      <c r="A1585" s="22" t="s">
        <v>1590</v>
      </c>
      <c r="B1585" s="18">
        <v>1567</v>
      </c>
      <c r="C1585" s="24">
        <v>51</v>
      </c>
      <c r="D15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3.085964067276437E-5</v>
      </c>
      <c r="E1585" s="18">
        <v>1516</v>
      </c>
      <c r="F15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2.1038345020531814E-4</v>
      </c>
      <c r="G1585" s="23">
        <v>842</v>
      </c>
      <c r="H1585" s="23">
        <v>222</v>
      </c>
      <c r="I1585" s="23">
        <v>343</v>
      </c>
      <c r="J1585" s="19">
        <f>SUM(Table1[[#This Row],[Estimate; Total: - Speak Spanish: - Speak English "very well"]:[Estimate; Total: - Speak Spanish: - Speak English "not well"]])</f>
        <v>1407</v>
      </c>
      <c r="K15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2.1679967925358043E-4</v>
      </c>
      <c r="L1585" s="24">
        <v>109</v>
      </c>
      <c r="M15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1.5222868379448847E-4</v>
      </c>
    </row>
    <row r="1586" spans="1:13" ht="15.6" x14ac:dyDescent="0.3">
      <c r="A1586" s="22" t="s">
        <v>1591</v>
      </c>
      <c r="B1586" s="18">
        <v>3113</v>
      </c>
      <c r="C1586" s="24">
        <v>186</v>
      </c>
      <c r="D15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1.1023514360996419E-4</v>
      </c>
      <c r="E1586" s="18">
        <v>2927</v>
      </c>
      <c r="F15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4.0388370610615993E-4</v>
      </c>
      <c r="G1586" s="23">
        <v>1600</v>
      </c>
      <c r="H1586" s="23">
        <v>514</v>
      </c>
      <c r="I1586" s="23">
        <v>506</v>
      </c>
      <c r="J1586" s="19">
        <f>SUM(Table1[[#This Row],[Estimate; Total: - Speak Spanish: - Speak English "very well"]:[Estimate; Total: - Speak Spanish: - Speak English "not well"]])</f>
        <v>2620</v>
      </c>
      <c r="K15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4.0139479992948193E-4</v>
      </c>
      <c r="L1586" s="24">
        <v>307</v>
      </c>
      <c r="M15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4.2644240160073256E-4</v>
      </c>
    </row>
    <row r="1587" spans="1:13" ht="15.6" x14ac:dyDescent="0.3">
      <c r="A1587" s="22" t="s">
        <v>1592</v>
      </c>
      <c r="B1587" s="18">
        <v>2550</v>
      </c>
      <c r="C1587" s="24">
        <v>101</v>
      </c>
      <c r="D15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5.6233763381369994E-5</v>
      </c>
      <c r="E1587" s="18">
        <v>2449</v>
      </c>
      <c r="F15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3.3498043685054897E-4</v>
      </c>
      <c r="G1587" s="23">
        <v>1174</v>
      </c>
      <c r="H1587" s="23">
        <v>397</v>
      </c>
      <c r="I1587" s="23">
        <v>630</v>
      </c>
      <c r="J1587" s="19">
        <f>SUM(Table1[[#This Row],[Estimate; Total: - Speak Spanish: - Speak English "very well"]:[Estimate; Total: - Speak Spanish: - Speak English "not well"]])</f>
        <v>2201</v>
      </c>
      <c r="K15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3.3426391847159301E-4</v>
      </c>
      <c r="L1587" s="24">
        <v>248</v>
      </c>
      <c r="M15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3.4147474349761886E-4</v>
      </c>
    </row>
    <row r="1588" spans="1:13" ht="15.6" x14ac:dyDescent="0.3">
      <c r="A1588" s="22" t="s">
        <v>1593</v>
      </c>
      <c r="B1588" s="18">
        <v>2359</v>
      </c>
      <c r="C1588" s="24">
        <v>118</v>
      </c>
      <c r="D15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6.6006581117494068E-5</v>
      </c>
      <c r="E1588" s="18">
        <v>2241</v>
      </c>
      <c r="F15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3.0560143220583982E-4</v>
      </c>
      <c r="G1588" s="23">
        <v>1156</v>
      </c>
      <c r="H1588" s="23">
        <v>304</v>
      </c>
      <c r="I1588" s="23">
        <v>485</v>
      </c>
      <c r="J1588" s="19">
        <f>SUM(Table1[[#This Row],[Estimate; Total: - Speak Spanish: - Speak English "very well"]:[Estimate; Total: - Speak Spanish: - Speak English "not well"]])</f>
        <v>1945</v>
      </c>
      <c r="K15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2.9430405009226351E-4</v>
      </c>
      <c r="L1588" s="24">
        <v>296</v>
      </c>
      <c r="M15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4.0799749894956868E-4</v>
      </c>
    </row>
    <row r="1589" spans="1:13" ht="15.6" x14ac:dyDescent="0.3">
      <c r="A1589" s="22" t="s">
        <v>1594</v>
      </c>
      <c r="B1589" s="18">
        <v>1588</v>
      </c>
      <c r="C1589" s="24">
        <v>51</v>
      </c>
      <c r="D15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2.8547859476176149E-5</v>
      </c>
      <c r="E1589" s="18">
        <v>1537</v>
      </c>
      <c r="F15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2.1098595163030755E-4</v>
      </c>
      <c r="G1589" s="23">
        <v>825</v>
      </c>
      <c r="H1589" s="23">
        <v>226</v>
      </c>
      <c r="I1589" s="23">
        <v>288</v>
      </c>
      <c r="J1589" s="19">
        <f>SUM(Table1[[#This Row],[Estimate; Total: - Speak Spanish: - Speak English "very well"]:[Estimate; Total: - Speak Spanish: - Speak English "not well"]])</f>
        <v>1339</v>
      </c>
      <c r="K15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2.0401001732547587E-4</v>
      </c>
      <c r="L1589" s="24">
        <v>198</v>
      </c>
      <c r="M15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2.7421371780624406E-4</v>
      </c>
    </row>
    <row r="1590" spans="1:13" ht="15.6" x14ac:dyDescent="0.3">
      <c r="A1590" s="22" t="s">
        <v>1595</v>
      </c>
      <c r="B1590" s="18">
        <v>2946</v>
      </c>
      <c r="C1590" s="24">
        <v>164</v>
      </c>
      <c r="D15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8.9730933583961301E-5</v>
      </c>
      <c r="E1590" s="18">
        <v>2782</v>
      </c>
      <c r="F15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3.7656907031381775E-4</v>
      </c>
      <c r="G1590" s="23">
        <v>1263</v>
      </c>
      <c r="H1590" s="23">
        <v>611</v>
      </c>
      <c r="I1590" s="23">
        <v>603</v>
      </c>
      <c r="J1590" s="19">
        <f>SUM(Table1[[#This Row],[Estimate; Total: - Speak Spanish: - Speak English "very well"]:[Estimate; Total: - Speak Spanish: - Speak English "not well"]])</f>
        <v>2477</v>
      </c>
      <c r="K15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3.7216822492986513E-4</v>
      </c>
      <c r="L1590" s="24">
        <v>305</v>
      </c>
      <c r="M15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4.1645700657495473E-4</v>
      </c>
    </row>
    <row r="1591" spans="1:13" ht="15.6" x14ac:dyDescent="0.3">
      <c r="A1591" s="22" t="s">
        <v>1596</v>
      </c>
      <c r="B1591" s="18">
        <v>4711</v>
      </c>
      <c r="C1591" s="24">
        <v>160</v>
      </c>
      <c r="D15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9.3475319467195436E-5</v>
      </c>
      <c r="E1591" s="18">
        <v>4543</v>
      </c>
      <c r="F15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6.2711723429511007E-4</v>
      </c>
      <c r="G1591" s="23">
        <v>2026</v>
      </c>
      <c r="H1591" s="23">
        <v>899</v>
      </c>
      <c r="I1591" s="23">
        <v>1106</v>
      </c>
      <c r="J1591" s="19">
        <f>SUM(Table1[[#This Row],[Estimate; Total: - Speak Spanish: - Speak English "very well"]:[Estimate; Total: - Speak Spanish: - Speak English "not well"]])</f>
        <v>4031</v>
      </c>
      <c r="K15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6.1778336679885095E-4</v>
      </c>
      <c r="L1591" s="24">
        <v>512</v>
      </c>
      <c r="M15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7.1171659629912069E-4</v>
      </c>
    </row>
    <row r="1592" spans="1:13" ht="15.6" x14ac:dyDescent="0.3">
      <c r="A1592" s="22" t="s">
        <v>1597</v>
      </c>
      <c r="B1592" s="18">
        <v>3873</v>
      </c>
      <c r="C1592" s="24">
        <v>117</v>
      </c>
      <c r="D15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7.0795646249282971E-5</v>
      </c>
      <c r="E1592" s="18">
        <v>3756</v>
      </c>
      <c r="F15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5.2124026317359822E-4</v>
      </c>
      <c r="G1592" s="23">
        <v>1998</v>
      </c>
      <c r="H1592" s="23">
        <v>607</v>
      </c>
      <c r="I1592" s="23">
        <v>826</v>
      </c>
      <c r="J1592" s="19">
        <f>SUM(Table1[[#This Row],[Estimate; Total: - Speak Spanish: - Speak English "very well"]:[Estimate; Total: - Speak Spanish: - Speak English "not well"]])</f>
        <v>3431</v>
      </c>
      <c r="K15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5.2867071749753693E-4</v>
      </c>
      <c r="L1592" s="24">
        <v>325</v>
      </c>
      <c r="M15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4.5389286452485097E-4</v>
      </c>
    </row>
    <row r="1593" spans="1:13" ht="15.6" x14ac:dyDescent="0.3">
      <c r="A1593" s="22" t="s">
        <v>1598</v>
      </c>
      <c r="B1593" s="18">
        <v>2521</v>
      </c>
      <c r="C1593" s="24">
        <v>110</v>
      </c>
      <c r="D15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3.8304905780341619E-5</v>
      </c>
      <c r="E1593" s="18">
        <v>2407</v>
      </c>
      <c r="F15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3.0577719506411278E-4</v>
      </c>
      <c r="G1593" s="23">
        <v>1018</v>
      </c>
      <c r="H1593" s="23">
        <v>425</v>
      </c>
      <c r="I1593" s="23">
        <v>575</v>
      </c>
      <c r="J1593" s="19">
        <f>SUM(Table1[[#This Row],[Estimate; Total: - Speak Spanish: - Speak English "very well"]:[Estimate; Total: - Speak Spanish: - Speak English "not well"]])</f>
        <v>2018</v>
      </c>
      <c r="K15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2.8269141584202548E-4</v>
      </c>
      <c r="L1593" s="24">
        <v>389</v>
      </c>
      <c r="M15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5.1501974048665791E-4</v>
      </c>
    </row>
    <row r="1594" spans="1:13" ht="15.6" x14ac:dyDescent="0.3">
      <c r="A1594" s="22" t="s">
        <v>1599</v>
      </c>
      <c r="B1594" s="18">
        <v>3003</v>
      </c>
      <c r="C1594" s="24">
        <v>82</v>
      </c>
      <c r="D15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4.8076274009464294E-5</v>
      </c>
      <c r="E1594" s="18">
        <v>2921</v>
      </c>
      <c r="F15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4.0382164766076243E-4</v>
      </c>
      <c r="G1594" s="23">
        <v>1362</v>
      </c>
      <c r="H1594" s="23">
        <v>522</v>
      </c>
      <c r="I1594" s="23">
        <v>538</v>
      </c>
      <c r="J1594" s="19">
        <f>SUM(Table1[[#This Row],[Estimate; Total: - Speak Spanish: - Speak English "very well"]:[Estimate; Total: - Speak Spanish: - Speak English "not well"]])</f>
        <v>2422</v>
      </c>
      <c r="K15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3.7165627035520404E-4</v>
      </c>
      <c r="L1594" s="24">
        <v>499</v>
      </c>
      <c r="M15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6.9535893375991746E-4</v>
      </c>
    </row>
    <row r="1595" spans="1:13" ht="15.6" x14ac:dyDescent="0.3">
      <c r="A1595" s="22" t="s">
        <v>1600</v>
      </c>
      <c r="B1595" s="18">
        <v>2008</v>
      </c>
      <c r="C1595" s="24">
        <v>30</v>
      </c>
      <c r="D15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1.6097813188318923E-5</v>
      </c>
      <c r="E1595" s="18">
        <v>1978</v>
      </c>
      <c r="F15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2.7244275126083638E-4</v>
      </c>
      <c r="G1595" s="23">
        <v>1054</v>
      </c>
      <c r="H1595" s="23">
        <v>268</v>
      </c>
      <c r="I1595" s="23">
        <v>374</v>
      </c>
      <c r="J1595" s="19">
        <f>SUM(Table1[[#This Row],[Estimate; Total: - Speak Spanish: - Speak English "very well"]:[Estimate; Total: - Speak Spanish: - Speak English "not well"]])</f>
        <v>1696</v>
      </c>
      <c r="K15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2.5927575574333526E-4</v>
      </c>
      <c r="L1595" s="24">
        <v>282</v>
      </c>
      <c r="M15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3.9178443044545039E-4</v>
      </c>
    </row>
    <row r="1596" spans="1:13" ht="15.6" x14ac:dyDescent="0.3">
      <c r="A1596" s="22" t="s">
        <v>1601</v>
      </c>
      <c r="B1596" s="18">
        <v>2011</v>
      </c>
      <c r="C1596" s="24">
        <v>106</v>
      </c>
      <c r="D15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6.2341593278072359E-5</v>
      </c>
      <c r="E1596" s="18">
        <v>1905</v>
      </c>
      <c r="F15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2.6256901434417948E-4</v>
      </c>
      <c r="G1596" s="23">
        <v>970</v>
      </c>
      <c r="H1596" s="23">
        <v>282</v>
      </c>
      <c r="I1596" s="23">
        <v>362</v>
      </c>
      <c r="J1596" s="19">
        <f>SUM(Table1[[#This Row],[Estimate; Total: - Speak Spanish: - Speak English "very well"]:[Estimate; Total: - Speak Spanish: - Speak English "not well"]])</f>
        <v>1614</v>
      </c>
      <c r="K15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2.4689752885037603E-4</v>
      </c>
      <c r="L1596" s="24">
        <v>291</v>
      </c>
      <c r="M15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4.0461063588661416E-4</v>
      </c>
    </row>
    <row r="1597" spans="1:13" ht="15.6" x14ac:dyDescent="0.3">
      <c r="A1597" s="22" t="s">
        <v>1602</v>
      </c>
      <c r="B1597" s="18">
        <v>4174</v>
      </c>
      <c r="C1597" s="24">
        <v>228</v>
      </c>
      <c r="D15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1.2588811139932577E-4</v>
      </c>
      <c r="E1597" s="18">
        <v>3946</v>
      </c>
      <c r="F15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5.3553494699299059E-4</v>
      </c>
      <c r="G1597" s="23">
        <v>2341</v>
      </c>
      <c r="H1597" s="23">
        <v>589</v>
      </c>
      <c r="I1597" s="23">
        <v>553</v>
      </c>
      <c r="J1597" s="19">
        <f>SUM(Table1[[#This Row],[Estimate; Total: - Speak Spanish: - Speak English "very well"]:[Estimate; Total: - Speak Spanish: - Speak English "not well"]])</f>
        <v>3483</v>
      </c>
      <c r="K15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5.2461057938978149E-4</v>
      </c>
      <c r="L1597" s="24">
        <v>463</v>
      </c>
      <c r="M15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6.3455012263151074E-4</v>
      </c>
    </row>
    <row r="1598" spans="1:13" ht="15.6" x14ac:dyDescent="0.3">
      <c r="A1598" s="22" t="s">
        <v>1603</v>
      </c>
      <c r="B1598" s="18">
        <v>4662</v>
      </c>
      <c r="C1598" s="24">
        <v>291</v>
      </c>
      <c r="D15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1.4834010477377332E-4</v>
      </c>
      <c r="E1598" s="18">
        <v>4371</v>
      </c>
      <c r="F15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5.7884573701788436E-4</v>
      </c>
      <c r="G1598" s="23">
        <v>2016</v>
      </c>
      <c r="H1598" s="23">
        <v>710</v>
      </c>
      <c r="I1598" s="23">
        <v>1037</v>
      </c>
      <c r="J1598" s="19">
        <f>SUM(Table1[[#This Row],[Estimate; Total: - Speak Spanish: - Speak English "very well"]:[Estimate; Total: - Speak Spanish: - Speak English "not well"]])</f>
        <v>3763</v>
      </c>
      <c r="K15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5.5208605494529324E-4</v>
      </c>
      <c r="L1598" s="24">
        <v>608</v>
      </c>
      <c r="M15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8.2138743065973945E-4</v>
      </c>
    </row>
    <row r="1599" spans="1:13" ht="15.6" x14ac:dyDescent="0.3">
      <c r="A1599" s="22" t="s">
        <v>1604</v>
      </c>
      <c r="B1599" s="18">
        <v>5625</v>
      </c>
      <c r="C1599" s="24">
        <v>410</v>
      </c>
      <c r="D15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2.1931847470062874E-4</v>
      </c>
      <c r="E1599" s="18">
        <v>5205</v>
      </c>
      <c r="F15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6.9355693139380107E-4</v>
      </c>
      <c r="G1599" s="23">
        <v>2618</v>
      </c>
      <c r="H1599" s="23">
        <v>858</v>
      </c>
      <c r="I1599" s="23">
        <v>1275</v>
      </c>
      <c r="J1599" s="19">
        <f>SUM(Table1[[#This Row],[Estimate; Total: - Speak Spanish: - Speak English "very well"]:[Estimate; Total: - Speak Spanish: - Speak English "not well"]])</f>
        <v>4751</v>
      </c>
      <c r="K15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7.0329604020537685E-4</v>
      </c>
      <c r="L1599" s="24">
        <v>454</v>
      </c>
      <c r="M15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6.0528458423683078E-4</v>
      </c>
    </row>
    <row r="1600" spans="1:13" ht="15.6" x14ac:dyDescent="0.3">
      <c r="A1600" s="22" t="s">
        <v>1605</v>
      </c>
      <c r="B1600" s="18">
        <v>3312</v>
      </c>
      <c r="C1600" s="24">
        <v>350</v>
      </c>
      <c r="D16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1.9714056684253987E-4</v>
      </c>
      <c r="E1600" s="18">
        <v>2962</v>
      </c>
      <c r="F16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3.9641134409365217E-4</v>
      </c>
      <c r="G1600" s="23">
        <v>1342</v>
      </c>
      <c r="H1600" s="23">
        <v>519</v>
      </c>
      <c r="I1600" s="23">
        <v>672</v>
      </c>
      <c r="J1600" s="19">
        <f>SUM(Table1[[#This Row],[Estimate; Total: - Speak Spanish: - Speak English "very well"]:[Estimate; Total: - Speak Spanish: - Speak English "not well"]])</f>
        <v>2533</v>
      </c>
      <c r="K16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3.7565977633725775E-4</v>
      </c>
      <c r="L1600" s="24">
        <v>429</v>
      </c>
      <c r="M16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5.8449730026107784E-4</v>
      </c>
    </row>
    <row r="1601" spans="1:13" ht="15.6" x14ac:dyDescent="0.3">
      <c r="A1601" s="22" t="s">
        <v>1606</v>
      </c>
      <c r="B1601" s="18">
        <v>3342</v>
      </c>
      <c r="C1601" s="24">
        <v>201</v>
      </c>
      <c r="D16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1.2059583140071187E-4</v>
      </c>
      <c r="E1601" s="18">
        <v>3141</v>
      </c>
      <c r="F16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4.3486595666065872E-4</v>
      </c>
      <c r="G1601" s="23">
        <v>1359</v>
      </c>
      <c r="H1601" s="23">
        <v>593</v>
      </c>
      <c r="I1601" s="23">
        <v>821</v>
      </c>
      <c r="J1601" s="19">
        <f>SUM(Table1[[#This Row],[Estimate; Total: - Speak Spanish: - Speak English "very well"]:[Estimate; Total: - Speak Spanish: - Speak English "not well"]])</f>
        <v>2773</v>
      </c>
      <c r="K16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4.2625435446238711E-4</v>
      </c>
      <c r="L1601" s="24">
        <v>368</v>
      </c>
      <c r="M16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5.1291892367546729E-4</v>
      </c>
    </row>
    <row r="1602" spans="1:13" ht="15.6" x14ac:dyDescent="0.3">
      <c r="A1602" s="22" t="s">
        <v>1607</v>
      </c>
      <c r="B1602" s="18">
        <v>3808</v>
      </c>
      <c r="C1602" s="24">
        <v>308</v>
      </c>
      <c r="D16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1.7301106799902149E-4</v>
      </c>
      <c r="E1602" s="18">
        <v>3500</v>
      </c>
      <c r="F16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4.7235681223820573E-4</v>
      </c>
      <c r="G1602" s="23">
        <v>1733</v>
      </c>
      <c r="H1602" s="23">
        <v>704</v>
      </c>
      <c r="I1602" s="23">
        <v>669</v>
      </c>
      <c r="J1602" s="19">
        <f>SUM(Table1[[#This Row],[Estimate; Total: - Speak Spanish: - Speak English "very well"]:[Estimate; Total: - Speak Spanish: - Speak English "not well"]])</f>
        <v>3106</v>
      </c>
      <c r="K16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4.6523565303541078E-4</v>
      </c>
      <c r="L1602" s="24">
        <v>394</v>
      </c>
      <c r="M16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5.3690085312231811E-4</v>
      </c>
    </row>
    <row r="1603" spans="1:13" ht="15.6" x14ac:dyDescent="0.3">
      <c r="A1603" s="22" t="s">
        <v>1608</v>
      </c>
      <c r="B1603" s="18">
        <v>5225</v>
      </c>
      <c r="C1603" s="24">
        <v>381</v>
      </c>
      <c r="D16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2.2642983531697829E-4</v>
      </c>
      <c r="E1603" s="18">
        <v>4844</v>
      </c>
      <c r="F16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6.6811802480552665E-4</v>
      </c>
      <c r="G1603" s="23">
        <v>2411</v>
      </c>
      <c r="H1603" s="23">
        <v>866</v>
      </c>
      <c r="I1603" s="23">
        <v>1019</v>
      </c>
      <c r="J1603" s="19">
        <f>SUM(Table1[[#This Row],[Estimate; Total: - Speak Spanish: - Speak English "very well"]:[Estimate; Total: - Speak Spanish: - Speak English "not well"]])</f>
        <v>4296</v>
      </c>
      <c r="K16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6.5784569062329933E-4</v>
      </c>
      <c r="L1603" s="24">
        <v>548</v>
      </c>
      <c r="M16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7.6122336602198507E-4</v>
      </c>
    </row>
    <row r="1604" spans="1:13" ht="15.6" x14ac:dyDescent="0.3">
      <c r="A1604" s="22" t="s">
        <v>1609</v>
      </c>
      <c r="B1604" s="18">
        <v>3607</v>
      </c>
      <c r="C1604" s="24">
        <v>356</v>
      </c>
      <c r="D16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1.7405719675457767E-4</v>
      </c>
      <c r="E1604" s="18">
        <v>3251</v>
      </c>
      <c r="F16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4.0980350793161369E-4</v>
      </c>
      <c r="G1604" s="23">
        <v>1699</v>
      </c>
      <c r="H1604" s="23">
        <v>687</v>
      </c>
      <c r="I1604" s="23">
        <v>612</v>
      </c>
      <c r="J1604" s="19">
        <f>SUM(Table1[[#This Row],[Estimate; Total: - Speak Spanish: - Speak English "very well"]:[Estimate; Total: - Speak Spanish: - Speak English "not well"]])</f>
        <v>2998</v>
      </c>
      <c r="K16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4.2059607411360395E-4</v>
      </c>
      <c r="L1604" s="24">
        <v>253</v>
      </c>
      <c r="M16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3.1198294065354083E-4</v>
      </c>
    </row>
    <row r="1605" spans="1:13" ht="15.6" x14ac:dyDescent="0.3">
      <c r="A1605" s="22" t="s">
        <v>1610</v>
      </c>
      <c r="B1605" s="18">
        <v>3391</v>
      </c>
      <c r="C1605" s="24">
        <v>192</v>
      </c>
      <c r="D16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9.2289065069975812E-5</v>
      </c>
      <c r="E1605" s="18">
        <v>3199</v>
      </c>
      <c r="F16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4.2005398032224676E-4</v>
      </c>
      <c r="G1605" s="23">
        <v>1691</v>
      </c>
      <c r="H1605" s="23">
        <v>495</v>
      </c>
      <c r="I1605" s="23">
        <v>626</v>
      </c>
      <c r="J1605" s="19">
        <f>SUM(Table1[[#This Row],[Estimate; Total: - Speak Spanish: - Speak English "very well"]:[Estimate; Total: - Speak Spanish: - Speak English "not well"]])</f>
        <v>2812</v>
      </c>
      <c r="K16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4.0940277984639092E-4</v>
      </c>
      <c r="L1605" s="24">
        <v>387</v>
      </c>
      <c r="M16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5.1659325144382115E-4</v>
      </c>
    </row>
    <row r="1606" spans="1:13" ht="15.6" x14ac:dyDescent="0.3">
      <c r="A1606" s="22" t="s">
        <v>1611</v>
      </c>
      <c r="B1606" s="18">
        <v>3478</v>
      </c>
      <c r="C1606" s="24">
        <v>433</v>
      </c>
      <c r="D16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2.4916117135177079E-4</v>
      </c>
      <c r="E1606" s="18">
        <v>3045</v>
      </c>
      <c r="F16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4.0972775125882119E-4</v>
      </c>
      <c r="G1606" s="23">
        <v>1617</v>
      </c>
      <c r="H1606" s="23">
        <v>608</v>
      </c>
      <c r="I1606" s="23">
        <v>545</v>
      </c>
      <c r="J1606" s="19">
        <f>SUM(Table1[[#This Row],[Estimate; Total: - Speak Spanish: - Speak English "very well"]:[Estimate; Total: - Speak Spanish: - Speak English "not well"]])</f>
        <v>2770</v>
      </c>
      <c r="K16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4.1397632445800987E-4</v>
      </c>
      <c r="L1606" s="24">
        <v>275</v>
      </c>
      <c r="M16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3.7121996418955475E-4</v>
      </c>
    </row>
    <row r="1607" spans="1:13" ht="15.6" x14ac:dyDescent="0.3">
      <c r="A1607" s="22" t="s">
        <v>1612</v>
      </c>
      <c r="B1607" s="18">
        <v>5602</v>
      </c>
      <c r="C1607" s="24">
        <v>277</v>
      </c>
      <c r="D16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1.5296892431093597E-4</v>
      </c>
      <c r="E1607" s="18">
        <v>5325</v>
      </c>
      <c r="F16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7.2433752670260116E-4</v>
      </c>
      <c r="G1607" s="23">
        <v>2981</v>
      </c>
      <c r="H1607" s="23">
        <v>886</v>
      </c>
      <c r="I1607" s="23">
        <v>1011</v>
      </c>
      <c r="J1607" s="19">
        <f>SUM(Table1[[#This Row],[Estimate; Total: - Speak Spanish: - Speak English "very well"]:[Estimate; Total: - Speak Spanish: - Speak English "not well"]])</f>
        <v>4878</v>
      </c>
      <c r="K16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7.36992575093225E-4</v>
      </c>
      <c r="L1607" s="24">
        <v>447</v>
      </c>
      <c r="M16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6.0963598198860802E-4</v>
      </c>
    </row>
    <row r="1608" spans="1:13" ht="15.6" x14ac:dyDescent="0.3">
      <c r="A1608" s="22" t="s">
        <v>1613</v>
      </c>
      <c r="B1608" s="18">
        <v>3751</v>
      </c>
      <c r="C1608" s="24">
        <v>168</v>
      </c>
      <c r="D16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7.9564933265759879E-5</v>
      </c>
      <c r="E1608" s="18">
        <v>3583</v>
      </c>
      <c r="F16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4.7514177173002846E-4</v>
      </c>
      <c r="G1608" s="23">
        <v>2020</v>
      </c>
      <c r="H1608" s="23">
        <v>498</v>
      </c>
      <c r="I1608" s="23">
        <v>600</v>
      </c>
      <c r="J1608" s="19">
        <f>SUM(Table1[[#This Row],[Estimate; Total: - Speak Spanish: - Speak English "very well"]:[Estimate; Total: - Speak Spanish: - Speak English "not well"]])</f>
        <v>3118</v>
      </c>
      <c r="K16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4.5835129518000518E-4</v>
      </c>
      <c r="L1608" s="24">
        <v>465</v>
      </c>
      <c r="M16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6.2732559097157634E-4</v>
      </c>
    </row>
    <row r="1609" spans="1:13" ht="15.6" x14ac:dyDescent="0.3">
      <c r="A1609" s="22" t="s">
        <v>1614</v>
      </c>
      <c r="B1609" s="18">
        <v>4482</v>
      </c>
      <c r="C1609" s="24">
        <v>197</v>
      </c>
      <c r="D16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1.0687342602083499E-4</v>
      </c>
      <c r="E1609" s="18">
        <v>4285</v>
      </c>
      <c r="F16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5.8232293044963078E-4</v>
      </c>
      <c r="G1609" s="23">
        <v>2083</v>
      </c>
      <c r="H1609" s="23">
        <v>755</v>
      </c>
      <c r="I1609" s="23">
        <v>989</v>
      </c>
      <c r="J1609" s="19">
        <f>SUM(Table1[[#This Row],[Estimate; Total: - Speak Spanish: - Speak English "very well"]:[Estimate; Total: - Speak Spanish: - Speak English "not well"]])</f>
        <v>3827</v>
      </c>
      <c r="K16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5.7735946439534775E-4</v>
      </c>
      <c r="L1609" s="24">
        <v>458</v>
      </c>
      <c r="M16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6.2731029090757587E-4</v>
      </c>
    </row>
    <row r="1610" spans="1:13" ht="15.6" x14ac:dyDescent="0.3">
      <c r="A1610" s="22" t="s">
        <v>1615</v>
      </c>
      <c r="B1610" s="18">
        <v>3938</v>
      </c>
      <c r="C1610" s="24">
        <v>343</v>
      </c>
      <c r="D16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1.7158516996336319E-4</v>
      </c>
      <c r="E1610" s="18">
        <v>3595</v>
      </c>
      <c r="F16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4.6293638890568636E-4</v>
      </c>
      <c r="G1610" s="23">
        <v>1984</v>
      </c>
      <c r="H1610" s="23">
        <v>515</v>
      </c>
      <c r="I1610" s="23">
        <v>697</v>
      </c>
      <c r="J1610" s="19">
        <f>SUM(Table1[[#This Row],[Estimate; Total: - Speak Spanish: - Speak English "very well"]:[Estimate; Total: - Speak Spanish: - Speak English "not well"]])</f>
        <v>3196</v>
      </c>
      <c r="K16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4.5649935354545048E-4</v>
      </c>
      <c r="L1610" s="24">
        <v>399</v>
      </c>
      <c r="M16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5.2127973745776947E-4</v>
      </c>
    </row>
    <row r="1611" spans="1:13" ht="15.6" x14ac:dyDescent="0.3">
      <c r="A1611" s="22" t="s">
        <v>1616</v>
      </c>
      <c r="B1611" s="18">
        <v>1623</v>
      </c>
      <c r="C1611" s="24">
        <v>137</v>
      </c>
      <c r="D16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6.3118893661256041E-5</v>
      </c>
      <c r="E1611" s="18">
        <v>1486</v>
      </c>
      <c r="F16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1.8644161685765087E-4</v>
      </c>
      <c r="G1611" s="23">
        <v>681</v>
      </c>
      <c r="H1611" s="23">
        <v>243</v>
      </c>
      <c r="I1611" s="23">
        <v>401</v>
      </c>
      <c r="J1611" s="19">
        <f>SUM(Table1[[#This Row],[Estimate; Total: - Speak Spanish: - Speak English "very well"]:[Estimate; Total: - Speak Spanish: - Speak English "not well"]])</f>
        <v>1325</v>
      </c>
      <c r="K16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1.843860153235233E-4</v>
      </c>
      <c r="L1611" s="24">
        <v>161</v>
      </c>
      <c r="M16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2.0507296965876544E-4</v>
      </c>
    </row>
    <row r="1612" spans="1:13" ht="15.6" x14ac:dyDescent="0.3">
      <c r="A1612" s="22" t="s">
        <v>1617</v>
      </c>
      <c r="B1612" s="18">
        <v>5630</v>
      </c>
      <c r="C1612" s="24">
        <v>296</v>
      </c>
      <c r="D16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1.4391648699712935E-4</v>
      </c>
      <c r="E1612" s="18">
        <v>5319</v>
      </c>
      <c r="F16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7.0295570833311233E-4</v>
      </c>
      <c r="G1612" s="23">
        <v>2472</v>
      </c>
      <c r="H1612" s="23">
        <v>858</v>
      </c>
      <c r="I1612" s="23">
        <v>1318</v>
      </c>
      <c r="J1612" s="19">
        <f>SUM(Table1[[#This Row],[Estimate; Total: - Speak Spanish: - Speak English "very well"]:[Estimate; Total: - Speak Spanish: - Speak English "not well"]])</f>
        <v>4648</v>
      </c>
      <c r="K16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6.8100351819178929E-4</v>
      </c>
      <c r="L1612" s="24">
        <v>671</v>
      </c>
      <c r="M16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9.0192374396153322E-4</v>
      </c>
    </row>
    <row r="1613" spans="1:13" ht="15.6" x14ac:dyDescent="0.3">
      <c r="A1613" s="22" t="s">
        <v>1618</v>
      </c>
      <c r="B1613" s="18">
        <v>3859</v>
      </c>
      <c r="C1613" s="24">
        <v>167</v>
      </c>
      <c r="D16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6.817153002143124E-5</v>
      </c>
      <c r="E1613" s="18">
        <v>3692</v>
      </c>
      <c r="F16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4.7947997403890064E-4</v>
      </c>
      <c r="G1613" s="23">
        <v>1976</v>
      </c>
      <c r="H1613" s="23">
        <v>550</v>
      </c>
      <c r="I1613" s="23">
        <v>623</v>
      </c>
      <c r="J1613" s="19">
        <f>SUM(Table1[[#This Row],[Estimate; Total: - Speak Spanish: - Speak English "very well"]:[Estimate; Total: - Speak Spanish: - Speak English "not well"]])</f>
        <v>3149</v>
      </c>
      <c r="K16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4.5233966385098087E-4</v>
      </c>
      <c r="L1613" s="24">
        <v>543</v>
      </c>
      <c r="M16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7.2547156620679542E-4</v>
      </c>
    </row>
    <row r="1614" spans="1:13" ht="15.6" x14ac:dyDescent="0.3">
      <c r="A1614" s="22" t="s">
        <v>1619</v>
      </c>
      <c r="B1614" s="18">
        <v>5114</v>
      </c>
      <c r="C1614" s="24">
        <v>311</v>
      </c>
      <c r="D16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1.4425945626932808E-4</v>
      </c>
      <c r="E1614" s="18">
        <v>4803</v>
      </c>
      <c r="F16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6.2261422542850655E-4</v>
      </c>
      <c r="G1614" s="23">
        <v>2557</v>
      </c>
      <c r="H1614" s="23">
        <v>644</v>
      </c>
      <c r="I1614" s="23">
        <v>1068</v>
      </c>
      <c r="J1614" s="19">
        <f>SUM(Table1[[#This Row],[Estimate; Total: - Speak Spanish: - Speak English "very well"]:[Estimate; Total: - Speak Spanish: - Speak English "not well"]])</f>
        <v>4269</v>
      </c>
      <c r="K16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6.1387134613016489E-4</v>
      </c>
      <c r="L1614" s="24">
        <v>534</v>
      </c>
      <c r="M16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7.0185704851488662E-4</v>
      </c>
    </row>
    <row r="1615" spans="1:13" ht="15.6" x14ac:dyDescent="0.3">
      <c r="A1615" s="22" t="s">
        <v>1620</v>
      </c>
      <c r="B1615" s="18">
        <v>3095</v>
      </c>
      <c r="C1615" s="24">
        <v>262</v>
      </c>
      <c r="D16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1.4620434060376997E-4</v>
      </c>
      <c r="E1615" s="18">
        <v>2833</v>
      </c>
      <c r="F16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3.8082110347197783E-4</v>
      </c>
      <c r="G1615" s="23">
        <v>1303</v>
      </c>
      <c r="H1615" s="23">
        <v>430</v>
      </c>
      <c r="I1615" s="23">
        <v>712</v>
      </c>
      <c r="J1615" s="19">
        <f>SUM(Table1[[#This Row],[Estimate; Total: - Speak Spanish: - Speak English "very well"]:[Estimate; Total: - Speak Spanish: - Speak English "not well"]])</f>
        <v>2445</v>
      </c>
      <c r="K16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3.6441194717541306E-4</v>
      </c>
      <c r="L1615" s="24">
        <v>388</v>
      </c>
      <c r="M16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5.2954875085606951E-4</v>
      </c>
    </row>
    <row r="1616" spans="1:13" ht="15.6" x14ac:dyDescent="0.3">
      <c r="A1616" s="22" t="s">
        <v>1621</v>
      </c>
      <c r="B1616" s="18">
        <v>4112</v>
      </c>
      <c r="C1616" s="24">
        <v>242</v>
      </c>
      <c r="D16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1.3795548939307805E-4</v>
      </c>
      <c r="E1616" s="18">
        <v>3870</v>
      </c>
      <c r="F16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5.2858412349372004E-4</v>
      </c>
      <c r="G1616" s="23">
        <v>2071</v>
      </c>
      <c r="H1616" s="23">
        <v>559</v>
      </c>
      <c r="I1616" s="23">
        <v>759</v>
      </c>
      <c r="J1616" s="19">
        <f>SUM(Table1[[#This Row],[Estimate; Total: - Speak Spanish: - Speak English "very well"]:[Estimate; Total: - Speak Spanish: - Speak English "not well"]])</f>
        <v>3389</v>
      </c>
      <c r="K16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5.1372255422685537E-4</v>
      </c>
      <c r="L1616" s="24">
        <v>481</v>
      </c>
      <c r="M16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6.6328490844262265E-4</v>
      </c>
    </row>
    <row r="1617" spans="1:13" ht="15.6" x14ac:dyDescent="0.3">
      <c r="A1617" s="22" t="s">
        <v>1622</v>
      </c>
      <c r="B1617" s="18">
        <v>3434</v>
      </c>
      <c r="C1617" s="24">
        <v>206</v>
      </c>
      <c r="D16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1.2002518228504825E-4</v>
      </c>
      <c r="E1617" s="18">
        <v>3228</v>
      </c>
      <c r="F16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4.4334330915218434E-4</v>
      </c>
      <c r="G1617" s="23">
        <v>1629</v>
      </c>
      <c r="H1617" s="23">
        <v>593</v>
      </c>
      <c r="I1617" s="23">
        <v>627</v>
      </c>
      <c r="J1617" s="19">
        <f>SUM(Table1[[#This Row],[Estimate; Total: - Speak Spanish: - Speak English "very well"]:[Estimate; Total: - Speak Spanish: - Speak English "not well"]])</f>
        <v>2849</v>
      </c>
      <c r="K16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4.3436882296108841E-4</v>
      </c>
      <c r="L1617" s="24">
        <v>379</v>
      </c>
      <c r="M16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5.2468534731426513E-4</v>
      </c>
    </row>
    <row r="1618" spans="1:13" ht="15.6" x14ac:dyDescent="0.3">
      <c r="A1618" s="22" t="s">
        <v>1623</v>
      </c>
      <c r="B1618" s="18">
        <v>2667</v>
      </c>
      <c r="C1618" s="24">
        <v>100</v>
      </c>
      <c r="D16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5.4087484923394231E-5</v>
      </c>
      <c r="E1618" s="18">
        <v>2567</v>
      </c>
      <c r="F16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3.4981474221216445E-4</v>
      </c>
      <c r="G1618" s="23">
        <v>1127</v>
      </c>
      <c r="H1618" s="23">
        <v>508</v>
      </c>
      <c r="I1618" s="23">
        <v>628</v>
      </c>
      <c r="J1618" s="19">
        <f>SUM(Table1[[#This Row],[Estimate; Total: - Speak Spanish: - Speak English "very well"]:[Estimate; Total: - Speak Spanish: - Speak English "not well"]])</f>
        <v>2263</v>
      </c>
      <c r="K16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3.4227609285064219E-4</v>
      </c>
      <c r="L1618" s="24">
        <v>304</v>
      </c>
      <c r="M16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4.1814278807443181E-4</v>
      </c>
    </row>
    <row r="1619" spans="1:13" ht="15.6" x14ac:dyDescent="0.3">
      <c r="A1619" s="22" t="s">
        <v>1624</v>
      </c>
      <c r="B1619" s="18">
        <v>2944</v>
      </c>
      <c r="C1619" s="24">
        <v>251</v>
      </c>
      <c r="D16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1.421169854483371E-4</v>
      </c>
      <c r="E1619" s="18">
        <v>2693</v>
      </c>
      <c r="F16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3.6396119843544721E-4</v>
      </c>
      <c r="G1619" s="23">
        <v>1168</v>
      </c>
      <c r="H1619" s="23">
        <v>535</v>
      </c>
      <c r="I1619" s="23">
        <v>775</v>
      </c>
      <c r="J1619" s="19">
        <f>SUM(Table1[[#This Row],[Estimate; Total: - Speak Spanish: - Speak English "very well"]:[Estimate; Total: - Speak Spanish: - Speak English "not well"]])</f>
        <v>2478</v>
      </c>
      <c r="K16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3.7206544683381228E-4</v>
      </c>
      <c r="L1619" s="24">
        <v>215</v>
      </c>
      <c r="M16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2.9050673335990503E-4</v>
      </c>
    </row>
    <row r="1620" spans="1:13" ht="15.6" x14ac:dyDescent="0.3">
      <c r="A1620" s="22" t="s">
        <v>1625</v>
      </c>
      <c r="B1620" s="18">
        <v>3638</v>
      </c>
      <c r="C1620" s="24">
        <v>260</v>
      </c>
      <c r="D16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1.5115890847417136E-4</v>
      </c>
      <c r="E1620" s="18">
        <v>3370</v>
      </c>
      <c r="F16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4.6150822322417429E-4</v>
      </c>
      <c r="G1620" s="23">
        <v>1681</v>
      </c>
      <c r="H1620" s="23">
        <v>470</v>
      </c>
      <c r="I1620" s="23">
        <v>762</v>
      </c>
      <c r="J1620" s="19">
        <f>SUM(Table1[[#This Row],[Estimate; Total: - Speak Spanish: - Speak English "very well"]:[Estimate; Total: - Speak Spanish: - Speak English "not well"]])</f>
        <v>2913</v>
      </c>
      <c r="K16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4.4268917030282931E-4</v>
      </c>
      <c r="L1620" s="24">
        <v>457</v>
      </c>
      <c r="M16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6.3207844733583721E-4</v>
      </c>
    </row>
    <row r="1621" spans="1:13" ht="15.6" x14ac:dyDescent="0.3">
      <c r="A1621" s="22" t="s">
        <v>1626</v>
      </c>
      <c r="B1621" s="18">
        <v>4465</v>
      </c>
      <c r="C1621" s="24">
        <v>176</v>
      </c>
      <c r="D16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9.6735160929565993E-5</v>
      </c>
      <c r="E1621" s="18">
        <v>4289</v>
      </c>
      <c r="F16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5.8544667767534682E-4</v>
      </c>
      <c r="G1621" s="23">
        <v>1943</v>
      </c>
      <c r="H1621" s="23">
        <v>764</v>
      </c>
      <c r="I1621" s="23">
        <v>984</v>
      </c>
      <c r="J1621" s="19">
        <f>SUM(Table1[[#This Row],[Estimate; Total: - Speak Spanish: - Speak English "very well"]:[Estimate; Total: - Speak Spanish: - Speak English "not well"]])</f>
        <v>3691</v>
      </c>
      <c r="K16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5.5897234870630203E-4</v>
      </c>
      <c r="L1621" s="24">
        <v>598</v>
      </c>
      <c r="M16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8.254020167845755E-4</v>
      </c>
    </row>
    <row r="1622" spans="1:13" ht="15.6" x14ac:dyDescent="0.3">
      <c r="A1622" s="22" t="s">
        <v>1627</v>
      </c>
      <c r="B1622" s="18">
        <v>4262</v>
      </c>
      <c r="C1622" s="24">
        <v>401</v>
      </c>
      <c r="D16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2.3519241568246759E-4</v>
      </c>
      <c r="E1622" s="18">
        <v>3861</v>
      </c>
      <c r="F16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5.2836260353692432E-4</v>
      </c>
      <c r="G1622" s="23">
        <v>2030</v>
      </c>
      <c r="H1622" s="23">
        <v>773</v>
      </c>
      <c r="I1622" s="23">
        <v>812</v>
      </c>
      <c r="J1622" s="19">
        <f>SUM(Table1[[#This Row],[Estimate; Total: - Speak Spanish: - Speak English "very well"]:[Estimate; Total: - Speak Spanish: - Speak English "not well"]])</f>
        <v>3615</v>
      </c>
      <c r="K16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5.4957355732060723E-4</v>
      </c>
      <c r="L1622" s="24">
        <v>246</v>
      </c>
      <c r="M16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3.3611291086501748E-4</v>
      </c>
    </row>
    <row r="1623" spans="1:13" ht="15.6" x14ac:dyDescent="0.3">
      <c r="A1623" s="22" t="s">
        <v>1628</v>
      </c>
      <c r="B1623" s="18">
        <v>4120</v>
      </c>
      <c r="C1623" s="24">
        <v>142</v>
      </c>
      <c r="D16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8.0271900386102134E-5</v>
      </c>
      <c r="E1623" s="18">
        <v>3978</v>
      </c>
      <c r="F16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5.4639737304179061E-4</v>
      </c>
      <c r="G1623" s="23">
        <v>1946</v>
      </c>
      <c r="H1623" s="23">
        <v>625</v>
      </c>
      <c r="I1623" s="23">
        <v>866</v>
      </c>
      <c r="J1623" s="19">
        <f>SUM(Table1[[#This Row],[Estimate; Total: - Speak Spanish: - Speak English "very well"]:[Estimate; Total: - Speak Spanish: - Speak English "not well"]])</f>
        <v>3437</v>
      </c>
      <c r="K16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5.2394421568284077E-4</v>
      </c>
      <c r="L1623" s="24">
        <v>541</v>
      </c>
      <c r="M16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7.4990602455244227E-4</v>
      </c>
    </row>
    <row r="1624" spans="1:13" ht="15.6" x14ac:dyDescent="0.3">
      <c r="A1624" s="22" t="s">
        <v>1629</v>
      </c>
      <c r="B1624" s="18">
        <v>4405</v>
      </c>
      <c r="C1624" s="24">
        <v>196</v>
      </c>
      <c r="D16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1.0678206418204876E-4</v>
      </c>
      <c r="E1624" s="18">
        <v>4209</v>
      </c>
      <c r="F16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5.7228973202157587E-4</v>
      </c>
      <c r="G1624" s="23">
        <v>2015</v>
      </c>
      <c r="H1624" s="23">
        <v>881</v>
      </c>
      <c r="I1624" s="23">
        <v>821</v>
      </c>
      <c r="J1624" s="19">
        <f>SUM(Table1[[#This Row],[Estimate; Total: - Speak Spanish: - Speak English "very well"]:[Estimate; Total: - Speak Spanish: - Speak English "not well"]])</f>
        <v>3717</v>
      </c>
      <c r="K16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5.6092368060210404E-4</v>
      </c>
      <c r="L1624" s="24">
        <v>492</v>
      </c>
      <c r="M16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6.7530819665881923E-4</v>
      </c>
    </row>
    <row r="1625" spans="1:13" ht="15.6" x14ac:dyDescent="0.3">
      <c r="A1625" s="22" t="s">
        <v>1630</v>
      </c>
      <c r="B1625" s="18">
        <v>2720</v>
      </c>
      <c r="C1625" s="24">
        <v>110</v>
      </c>
      <c r="D16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5.9110936549635622E-5</v>
      </c>
      <c r="E1625" s="18">
        <v>2600</v>
      </c>
      <c r="F16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3.5336687087933455E-4</v>
      </c>
      <c r="G1625" s="23">
        <v>1370</v>
      </c>
      <c r="H1625" s="23">
        <v>338</v>
      </c>
      <c r="I1625" s="23">
        <v>487</v>
      </c>
      <c r="J1625" s="19">
        <f>SUM(Table1[[#This Row],[Estimate; Total: - Speak Spanish: - Speak English "very well"]:[Estimate; Total: - Speak Spanish: - Speak English "not well"]])</f>
        <v>2195</v>
      </c>
      <c r="K16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3.307707538095311E-4</v>
      </c>
      <c r="L1625" s="24">
        <v>405</v>
      </c>
      <c r="M16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5.5817126612486758E-4</v>
      </c>
    </row>
    <row r="1626" spans="1:13" ht="15.6" x14ac:dyDescent="0.3">
      <c r="A1626" s="22" t="s">
        <v>1631</v>
      </c>
      <c r="B1626" s="18">
        <v>3853</v>
      </c>
      <c r="C1626" s="24">
        <v>270</v>
      </c>
      <c r="D16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1.4667837073666115E-4</v>
      </c>
      <c r="E1626" s="18">
        <v>3583</v>
      </c>
      <c r="F16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4.80535927855401E-4</v>
      </c>
      <c r="G1626" s="23">
        <v>1720</v>
      </c>
      <c r="H1626" s="23">
        <v>516</v>
      </c>
      <c r="I1626" s="23">
        <v>742</v>
      </c>
      <c r="J1626" s="19">
        <f>SUM(Table1[[#This Row],[Estimate; Total: - Speak Spanish: - Speak English "very well"]:[Estimate; Total: - Speak Spanish: - Speak English "not well"]])</f>
        <v>2978</v>
      </c>
      <c r="K16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4.4217334391696177E-4</v>
      </c>
      <c r="L1626" s="24">
        <v>605</v>
      </c>
      <c r="M16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8.282428271999615E-4</v>
      </c>
    </row>
    <row r="1627" spans="1:13" ht="15.6" x14ac:dyDescent="0.3">
      <c r="A1627" s="22" t="s">
        <v>1632</v>
      </c>
      <c r="B1627" s="18">
        <v>3633</v>
      </c>
      <c r="C1627" s="24">
        <v>277</v>
      </c>
      <c r="D16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1.6658274691306661E-4</v>
      </c>
      <c r="E1627" s="18">
        <v>3356</v>
      </c>
      <c r="F16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4.6470265969109634E-4</v>
      </c>
      <c r="G1627" s="23">
        <v>1611</v>
      </c>
      <c r="H1627" s="23">
        <v>446</v>
      </c>
      <c r="I1627" s="23">
        <v>717</v>
      </c>
      <c r="J1627" s="19">
        <f>SUM(Table1[[#This Row],[Estimate; Total: - Speak Spanish: - Speak English "very well"]:[Estimate; Total: - Speak Spanish: - Speak English "not well"]])</f>
        <v>2774</v>
      </c>
      <c r="K16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4.2640844094373294E-4</v>
      </c>
      <c r="L1627" s="24">
        <v>582</v>
      </c>
      <c r="M16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8.1178991754721533E-4</v>
      </c>
    </row>
    <row r="1628" spans="1:13" ht="15.6" x14ac:dyDescent="0.3">
      <c r="A1628" s="22" t="s">
        <v>1633</v>
      </c>
      <c r="B1628" s="18">
        <v>5722</v>
      </c>
      <c r="C1628" s="24">
        <v>264</v>
      </c>
      <c r="D16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1.5974402230607438E-4</v>
      </c>
      <c r="E1628" s="18">
        <v>5458</v>
      </c>
      <c r="F16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7.5743593088431829E-4</v>
      </c>
      <c r="G1628" s="23">
        <v>2896</v>
      </c>
      <c r="H1628" s="23">
        <v>498</v>
      </c>
      <c r="I1628" s="23">
        <v>1083</v>
      </c>
      <c r="J1628" s="19">
        <f>SUM(Table1[[#This Row],[Estimate; Total: - Speak Spanish: - Speak English "very well"]:[Estimate; Total: - Speak Spanish: - Speak English "not well"]])</f>
        <v>4477</v>
      </c>
      <c r="K16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6.8984517698527335E-4</v>
      </c>
      <c r="L1628" s="24">
        <v>981</v>
      </c>
      <c r="M16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1.3700581541503964E-3</v>
      </c>
    </row>
    <row r="1629" spans="1:13" ht="15.6" x14ac:dyDescent="0.3">
      <c r="A1629" s="22" t="s">
        <v>1634</v>
      </c>
      <c r="B1629" s="18">
        <v>3532</v>
      </c>
      <c r="C1629" s="24">
        <v>182</v>
      </c>
      <c r="D16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1.1012656083221796E-4</v>
      </c>
      <c r="E1629" s="18">
        <v>3350</v>
      </c>
      <c r="F16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4.6489746582309752E-4</v>
      </c>
      <c r="G1629" s="23">
        <v>1827</v>
      </c>
      <c r="H1629" s="23">
        <v>385</v>
      </c>
      <c r="I1629" s="23">
        <v>526</v>
      </c>
      <c r="J1629" s="19">
        <f>SUM(Table1[[#This Row],[Estimate; Total: - Speak Spanish: - Speak English "very well"]:[Estimate; Total: - Speak Spanish: - Speak English "not well"]])</f>
        <v>2738</v>
      </c>
      <c r="K16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4.2188878592487789E-4</v>
      </c>
      <c r="L1629" s="24">
        <v>612</v>
      </c>
      <c r="M16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8.547151787360271E-4</v>
      </c>
    </row>
    <row r="1630" spans="1:13" ht="15.6" x14ac:dyDescent="0.3">
      <c r="A1630" s="22" t="s">
        <v>1635</v>
      </c>
      <c r="B1630" s="18">
        <v>3023</v>
      </c>
      <c r="C1630" s="24">
        <v>49</v>
      </c>
      <c r="D16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2.8622000376002375E-5</v>
      </c>
      <c r="E1630" s="18">
        <v>2974</v>
      </c>
      <c r="F16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4.1169047105096997E-4</v>
      </c>
      <c r="G1630" s="23">
        <v>1625</v>
      </c>
      <c r="H1630" s="23">
        <v>306</v>
      </c>
      <c r="I1630" s="23">
        <v>600</v>
      </c>
      <c r="J1630" s="19">
        <f>SUM(Table1[[#This Row],[Estimate; Total: - Speak Spanish: - Speak English "very well"]:[Estimate; Total: - Speak Spanish: - Speak English "not well"]])</f>
        <v>2531</v>
      </c>
      <c r="K16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3.8896542597669669E-4</v>
      </c>
      <c r="L1630" s="24">
        <v>443</v>
      </c>
      <c r="M16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6.176634308735099E-4</v>
      </c>
    </row>
    <row r="1631" spans="1:13" ht="15.6" x14ac:dyDescent="0.3">
      <c r="A1631" s="22" t="s">
        <v>1636</v>
      </c>
      <c r="B1631" s="18">
        <v>5721</v>
      </c>
      <c r="C1631" s="24">
        <v>223</v>
      </c>
      <c r="D16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1.2389011474100243E-4</v>
      </c>
      <c r="E1631" s="18">
        <v>5498</v>
      </c>
      <c r="F16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7.5194176857346529E-4</v>
      </c>
      <c r="G1631" s="23">
        <v>2646</v>
      </c>
      <c r="H1631" s="23">
        <v>902</v>
      </c>
      <c r="I1631" s="23">
        <v>1027</v>
      </c>
      <c r="J1631" s="19">
        <f>SUM(Table1[[#This Row],[Estimate; Total: - Speak Spanish: - Speak English "very well"]:[Estimate; Total: - Speak Spanish: - Speak English "not well"]])</f>
        <v>4575</v>
      </c>
      <c r="K16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6.9390047532902083E-4</v>
      </c>
      <c r="L1631" s="24">
        <v>923</v>
      </c>
      <c r="M16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1.2780105584224331E-3</v>
      </c>
    </row>
    <row r="1632" spans="1:13" ht="15.6" x14ac:dyDescent="0.3">
      <c r="A1632" s="22" t="s">
        <v>1637</v>
      </c>
      <c r="B1632" s="18">
        <v>3307</v>
      </c>
      <c r="C1632" s="24">
        <v>155</v>
      </c>
      <c r="D16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8.7624354147891744E-5</v>
      </c>
      <c r="E1632" s="18">
        <v>3152</v>
      </c>
      <c r="F16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4.3125519410493988E-4</v>
      </c>
      <c r="G1632" s="23">
        <v>1253</v>
      </c>
      <c r="H1632" s="23">
        <v>617</v>
      </c>
      <c r="I1632" s="23">
        <v>562</v>
      </c>
      <c r="J1632" s="19">
        <f>SUM(Table1[[#This Row],[Estimate; Total: - Speak Spanish: - Speak English "very well"]:[Estimate; Total: - Speak Spanish: - Speak English "not well"]])</f>
        <v>2432</v>
      </c>
      <c r="K16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3.6857357277548586E-4</v>
      </c>
      <c r="L1632" s="24">
        <v>720</v>
      </c>
      <c r="M16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9.9938251924363989E-4</v>
      </c>
    </row>
    <row r="1633" spans="1:13" ht="15.6" x14ac:dyDescent="0.3">
      <c r="A1633" s="22" t="s">
        <v>1638</v>
      </c>
      <c r="B1633" s="18">
        <v>4299</v>
      </c>
      <c r="C1633" s="24">
        <v>119</v>
      </c>
      <c r="D16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6.5070484646685521E-5</v>
      </c>
      <c r="E1633" s="18">
        <v>4180</v>
      </c>
      <c r="F16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5.7314567346711525E-4</v>
      </c>
      <c r="G1633" s="23">
        <v>2117</v>
      </c>
      <c r="H1633" s="23">
        <v>548</v>
      </c>
      <c r="I1633" s="23">
        <v>770</v>
      </c>
      <c r="J1633" s="19">
        <f>SUM(Table1[[#This Row],[Estimate; Total: - Speak Spanish: - Speak English "very well"]:[Estimate; Total: - Speak Spanish: - Speak English "not well"]])</f>
        <v>3435</v>
      </c>
      <c r="K16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5.2235171983315565E-4</v>
      </c>
      <c r="L1633" s="24">
        <v>745</v>
      </c>
      <c r="M16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1.0335267612441245E-3</v>
      </c>
    </row>
    <row r="1634" spans="1:13" ht="15.6" x14ac:dyDescent="0.3">
      <c r="A1634" s="22" t="s">
        <v>1639</v>
      </c>
      <c r="B1634" s="18">
        <v>5017</v>
      </c>
      <c r="C1634" s="24">
        <v>248</v>
      </c>
      <c r="D16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1.5006256640873655E-4</v>
      </c>
      <c r="E1634" s="18">
        <v>4760</v>
      </c>
      <c r="F16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6.605707275575952E-4</v>
      </c>
      <c r="G1634" s="23">
        <v>2644</v>
      </c>
      <c r="H1634" s="23">
        <v>582</v>
      </c>
      <c r="I1634" s="23">
        <v>837</v>
      </c>
      <c r="J1634" s="19">
        <f>SUM(Table1[[#This Row],[Estimate; Total: - Speak Spanish: - Speak English "very well"]:[Estimate; Total: - Speak Spanish: - Speak English "not well"]])</f>
        <v>4063</v>
      </c>
      <c r="K16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6.2605337370810039E-4</v>
      </c>
      <c r="L1634" s="24">
        <v>697</v>
      </c>
      <c r="M16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9.7342562022714198E-4</v>
      </c>
    </row>
    <row r="1635" spans="1:13" ht="15.6" x14ac:dyDescent="0.3">
      <c r="A1635" s="22" t="s">
        <v>1640</v>
      </c>
      <c r="B1635" s="18">
        <v>2886</v>
      </c>
      <c r="C1635" s="24">
        <v>142</v>
      </c>
      <c r="D16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8.1556223273095585E-5</v>
      </c>
      <c r="E1635" s="18">
        <v>2744</v>
      </c>
      <c r="F16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3.7643289807036536E-4</v>
      </c>
      <c r="G1635" s="23">
        <v>1565</v>
      </c>
      <c r="H1635" s="23">
        <v>485</v>
      </c>
      <c r="I1635" s="23">
        <v>353</v>
      </c>
      <c r="J1635" s="19">
        <f>SUM(Table1[[#This Row],[Estimate; Total: - Speak Spanish: - Speak English "very well"]:[Estimate; Total: - Speak Spanish: - Speak English "not well"]])</f>
        <v>2403</v>
      </c>
      <c r="K16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3.6590311685824768E-4</v>
      </c>
      <c r="L1635" s="24">
        <v>341</v>
      </c>
      <c r="M16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4.7187166157798896E-4</v>
      </c>
    </row>
    <row r="1636" spans="1:13" ht="15.6" x14ac:dyDescent="0.3">
      <c r="A1636" s="22" t="s">
        <v>1641</v>
      </c>
      <c r="B1636" s="18">
        <v>3528</v>
      </c>
      <c r="C1636" s="24">
        <v>130</v>
      </c>
      <c r="D16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7.403826677269352E-5</v>
      </c>
      <c r="E1636" s="18">
        <v>3387</v>
      </c>
      <c r="F16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4.6540859185841498E-4</v>
      </c>
      <c r="G1636" s="23">
        <v>1704</v>
      </c>
      <c r="H1636" s="23">
        <v>501</v>
      </c>
      <c r="I1636" s="23">
        <v>780</v>
      </c>
      <c r="J1636" s="19">
        <f>SUM(Table1[[#This Row],[Estimate; Total: - Speak Spanish: - Speak English "very well"]:[Estimate; Total: - Speak Spanish: - Speak English "not well"]])</f>
        <v>2985</v>
      </c>
      <c r="K16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4.5532458442412103E-4</v>
      </c>
      <c r="L1636" s="24">
        <v>402</v>
      </c>
      <c r="M16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5.5680699618833155E-4</v>
      </c>
    </row>
    <row r="1637" spans="1:13" ht="15.6" x14ac:dyDescent="0.3">
      <c r="A1637" s="22" t="s">
        <v>1642</v>
      </c>
      <c r="B1637" s="18">
        <v>4358</v>
      </c>
      <c r="C1637" s="24">
        <v>251</v>
      </c>
      <c r="D16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1.3004435031059862E-4</v>
      </c>
      <c r="E1637" s="18">
        <v>4107</v>
      </c>
      <c r="F16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5.4811692648393555E-4</v>
      </c>
      <c r="G1637" s="23">
        <v>2033</v>
      </c>
      <c r="H1637" s="23">
        <v>939</v>
      </c>
      <c r="I1637" s="23">
        <v>812</v>
      </c>
      <c r="J1637" s="19">
        <f>SUM(Table1[[#This Row],[Estimate; Total: - Speak Spanish: - Speak English "very well"]:[Estimate; Total: - Speak Spanish: - Speak English "not well"]])</f>
        <v>3784</v>
      </c>
      <c r="K16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5.6122975633372558E-4</v>
      </c>
      <c r="L1637" s="24">
        <v>323</v>
      </c>
      <c r="M16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4.2926618858734776E-4</v>
      </c>
    </row>
    <row r="1638" spans="1:13" ht="15.6" x14ac:dyDescent="0.3">
      <c r="A1638" s="22" t="s">
        <v>1643</v>
      </c>
      <c r="B1638" s="18">
        <v>2238</v>
      </c>
      <c r="C1638" s="24">
        <v>74</v>
      </c>
      <c r="D16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3.9639441977213689E-5</v>
      </c>
      <c r="E1638" s="18">
        <v>2164</v>
      </c>
      <c r="F16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2.9517259383745394E-4</v>
      </c>
      <c r="G1638" s="23">
        <v>1136</v>
      </c>
      <c r="H1638" s="23">
        <v>387</v>
      </c>
      <c r="I1638" s="23">
        <v>388</v>
      </c>
      <c r="J1638" s="19">
        <f>SUM(Table1[[#This Row],[Estimate; Total: - Speak Spanish: - Speak English "very well"]:[Estimate; Total: - Speak Spanish: - Speak English "not well"]])</f>
        <v>1911</v>
      </c>
      <c r="K16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2.8932197430390409E-4</v>
      </c>
      <c r="L1638" s="24">
        <v>253</v>
      </c>
      <c r="M16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3.4820084606675632E-4</v>
      </c>
    </row>
    <row r="1639" spans="1:13" ht="15.6" x14ac:dyDescent="0.3">
      <c r="A1639" s="22" t="s">
        <v>1644</v>
      </c>
      <c r="B1639" s="18">
        <v>3000</v>
      </c>
      <c r="C1639" s="24">
        <v>152</v>
      </c>
      <c r="D16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8.9148320673323881E-5</v>
      </c>
      <c r="E1639" s="18">
        <v>2842</v>
      </c>
      <c r="F16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3.915740711021198E-4</v>
      </c>
      <c r="G1639" s="23">
        <v>1535</v>
      </c>
      <c r="H1639" s="23">
        <v>387</v>
      </c>
      <c r="I1639" s="23">
        <v>552</v>
      </c>
      <c r="J1639" s="19">
        <f>SUM(Table1[[#This Row],[Estimate; Total: - Speak Spanish: - Speak English "very well"]:[Estimate; Total: - Speak Spanish: - Speak English "not well"]])</f>
        <v>2474</v>
      </c>
      <c r="K16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3.7838444449819368E-4</v>
      </c>
      <c r="L1639" s="24">
        <v>368</v>
      </c>
      <c r="M16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5.1112087163367637E-4</v>
      </c>
    </row>
    <row r="1640" spans="1:13" ht="15.6" x14ac:dyDescent="0.3">
      <c r="A1640" s="22" t="s">
        <v>1645</v>
      </c>
      <c r="B1640" s="18">
        <v>3993</v>
      </c>
      <c r="C1640" s="24">
        <v>195</v>
      </c>
      <c r="D16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1.1645155628441279E-4</v>
      </c>
      <c r="E1640" s="18">
        <v>3793</v>
      </c>
      <c r="F16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5.248337641377E-4</v>
      </c>
      <c r="G1640" s="23">
        <v>1996</v>
      </c>
      <c r="H1640" s="23">
        <v>541</v>
      </c>
      <c r="I1640" s="23">
        <v>789</v>
      </c>
      <c r="J1640" s="19">
        <f>SUM(Table1[[#This Row],[Estimate; Total: - Speak Spanish: - Speak English "very well"]:[Estimate; Total: - Speak Spanish: - Speak English "not well"]])</f>
        <v>3326</v>
      </c>
      <c r="K16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5.1095044949183278E-4</v>
      </c>
      <c r="L1640" s="24">
        <v>467</v>
      </c>
      <c r="M16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6.5066794402208604E-4</v>
      </c>
    </row>
    <row r="1641" spans="1:13" ht="15.6" x14ac:dyDescent="0.3">
      <c r="A1641" s="22" t="s">
        <v>1646</v>
      </c>
      <c r="B1641" s="18">
        <v>3879</v>
      </c>
      <c r="C1641" s="24">
        <v>385</v>
      </c>
      <c r="D16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2.2191485570154809E-4</v>
      </c>
      <c r="E1641" s="18">
        <v>3494</v>
      </c>
      <c r="F16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4.7383594125720036E-4</v>
      </c>
      <c r="G1641" s="23">
        <v>1736</v>
      </c>
      <c r="H1641" s="23">
        <v>540</v>
      </c>
      <c r="I1641" s="23">
        <v>723</v>
      </c>
      <c r="J1641" s="19">
        <f>SUM(Table1[[#This Row],[Estimate; Total: - Speak Spanish: - Speak English "very well"]:[Estimate; Total: - Speak Spanish: - Speak English "not well"]])</f>
        <v>2999</v>
      </c>
      <c r="K16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4.5106018072799538E-4</v>
      </c>
      <c r="L1641" s="24">
        <v>495</v>
      </c>
      <c r="M16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6.8026857067893698E-4</v>
      </c>
    </row>
    <row r="1642" spans="1:13" ht="15.6" x14ac:dyDescent="0.3">
      <c r="A1642" s="22" t="s">
        <v>1647</v>
      </c>
      <c r="B1642" s="18">
        <v>1648</v>
      </c>
      <c r="C1642" s="24">
        <v>46</v>
      </c>
      <c r="D16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1.9871383805486863E-5</v>
      </c>
      <c r="E1642" s="18">
        <v>1602</v>
      </c>
      <c r="F16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2.1435532951813376E-4</v>
      </c>
      <c r="G1642" s="23">
        <v>797</v>
      </c>
      <c r="H1642" s="23">
        <v>325</v>
      </c>
      <c r="I1642" s="23">
        <v>287</v>
      </c>
      <c r="J1642" s="19">
        <f>SUM(Table1[[#This Row],[Estimate; Total: - Speak Spanish: - Speak English "very well"]:[Estimate; Total: - Speak Spanish: - Speak English "not well"]])</f>
        <v>1409</v>
      </c>
      <c r="K16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2.0914505031691268E-4</v>
      </c>
      <c r="L1642" s="24">
        <v>193</v>
      </c>
      <c r="M16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2.615797299569367E-4</v>
      </c>
    </row>
    <row r="1643" spans="1:13" ht="15.6" x14ac:dyDescent="0.3">
      <c r="A1643" s="22" t="s">
        <v>1648</v>
      </c>
      <c r="B1643" s="18">
        <v>4133</v>
      </c>
      <c r="C1643" s="24">
        <v>278</v>
      </c>
      <c r="D16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1.5871130685249341E-4</v>
      </c>
      <c r="E1643" s="18">
        <v>3855</v>
      </c>
      <c r="F16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5.2547503474014118E-4</v>
      </c>
      <c r="G1643" s="23">
        <v>2054</v>
      </c>
      <c r="H1643" s="23">
        <v>568</v>
      </c>
      <c r="I1643" s="23">
        <v>855</v>
      </c>
      <c r="J1643" s="19">
        <f>SUM(Table1[[#This Row],[Estimate; Total: - Speak Spanish: - Speak English "very well"]:[Estimate; Total: - Speak Spanish: - Speak English "not well"]])</f>
        <v>3477</v>
      </c>
      <c r="K16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5.262547062756934E-4</v>
      </c>
      <c r="L1643" s="24">
        <v>378</v>
      </c>
      <c r="M16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5.1840832691438276E-4</v>
      </c>
    </row>
    <row r="1644" spans="1:13" ht="15.6" x14ac:dyDescent="0.3">
      <c r="A1644" s="22" t="s">
        <v>1649</v>
      </c>
      <c r="B1644" s="18">
        <v>5731</v>
      </c>
      <c r="C1644" s="24">
        <v>387</v>
      </c>
      <c r="D16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2.1541910036675457E-4</v>
      </c>
      <c r="E1644" s="18">
        <v>5336</v>
      </c>
      <c r="F16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7.2175422245647719E-4</v>
      </c>
      <c r="G1644" s="23">
        <v>2908</v>
      </c>
      <c r="H1644" s="23">
        <v>636</v>
      </c>
      <c r="I1644" s="23">
        <v>1072</v>
      </c>
      <c r="J1644" s="19">
        <f>SUM(Table1[[#This Row],[Estimate; Total: - Speak Spanish: - Speak English "very well"]:[Estimate; Total: - Speak Spanish: - Speak English "not well"]])</f>
        <v>4616</v>
      </c>
      <c r="K16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6.9251208374223911E-4</v>
      </c>
      <c r="L1644" s="24">
        <v>720</v>
      </c>
      <c r="M16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9.8679615495110388E-4</v>
      </c>
    </row>
    <row r="1645" spans="1:13" ht="15.6" x14ac:dyDescent="0.3">
      <c r="A1645" s="22" t="s">
        <v>1650</v>
      </c>
      <c r="B1645" s="18">
        <v>3850</v>
      </c>
      <c r="C1645" s="24">
        <v>265</v>
      </c>
      <c r="D16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1.3235087436320065E-4</v>
      </c>
      <c r="E1645" s="18">
        <v>3585</v>
      </c>
      <c r="F16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4.6951143717572312E-4</v>
      </c>
      <c r="G1645" s="23">
        <v>1787</v>
      </c>
      <c r="H1645" s="23">
        <v>608</v>
      </c>
      <c r="I1645" s="23">
        <v>709</v>
      </c>
      <c r="J1645" s="19">
        <f>SUM(Table1[[#This Row],[Estimate; Total: - Speak Spanish: - Speak English "very well"]:[Estimate; Total: - Speak Spanish: - Speak English "not well"]])</f>
        <v>3104</v>
      </c>
      <c r="K16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4.5028619916099368E-4</v>
      </c>
      <c r="L1645" s="24">
        <v>481</v>
      </c>
      <c r="M16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6.4376320056032214E-4</v>
      </c>
    </row>
    <row r="1646" spans="1:13" ht="15.6" x14ac:dyDescent="0.3">
      <c r="A1646" s="22" t="s">
        <v>1651</v>
      </c>
      <c r="B1646" s="18">
        <v>6045</v>
      </c>
      <c r="C1646" s="24">
        <v>298</v>
      </c>
      <c r="D16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1.2303631532800913E-4</v>
      </c>
      <c r="E1646" s="18">
        <v>5747</v>
      </c>
      <c r="F16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7.4026121001183548E-4</v>
      </c>
      <c r="G1646" s="23">
        <v>2714</v>
      </c>
      <c r="H1646" s="23">
        <v>1298</v>
      </c>
      <c r="I1646" s="23">
        <v>1000</v>
      </c>
      <c r="J1646" s="19">
        <f>SUM(Table1[[#This Row],[Estimate; Total: - Speak Spanish: - Speak English "very well"]:[Estimate; Total: - Speak Spanish: - Speak English "not well"]])</f>
        <v>5012</v>
      </c>
      <c r="K16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7.1500064374538331E-4</v>
      </c>
      <c r="L1646" s="24">
        <v>735</v>
      </c>
      <c r="M16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9.6921536978090874E-4</v>
      </c>
    </row>
    <row r="1647" spans="1:13" ht="15.6" x14ac:dyDescent="0.3">
      <c r="A1647" s="22" t="s">
        <v>1652</v>
      </c>
      <c r="B1647" s="18">
        <v>4220</v>
      </c>
      <c r="C1647" s="24">
        <v>137</v>
      </c>
      <c r="D16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7.0824830983216779E-5</v>
      </c>
      <c r="E1647" s="18">
        <v>4083</v>
      </c>
      <c r="F16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5.5454717171471131E-4</v>
      </c>
      <c r="G1647" s="23">
        <v>1877</v>
      </c>
      <c r="H1647" s="23">
        <v>838</v>
      </c>
      <c r="I1647" s="23">
        <v>806</v>
      </c>
      <c r="J1647" s="19">
        <f>SUM(Table1[[#This Row],[Estimate; Total: - Speak Spanish: - Speak English "very well"]:[Estimate; Total: - Speak Spanish: - Speak English "not well"]])</f>
        <v>3521</v>
      </c>
      <c r="K16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5.3046586568092293E-4</v>
      </c>
      <c r="L1647" s="24">
        <v>562</v>
      </c>
      <c r="M16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7.7281287213292686E-4</v>
      </c>
    </row>
    <row r="1648" spans="1:13" ht="15.6" x14ac:dyDescent="0.3">
      <c r="A1648" s="22" t="s">
        <v>1653</v>
      </c>
      <c r="B1648" s="18">
        <v>4758</v>
      </c>
      <c r="C1648" s="24">
        <v>268</v>
      </c>
      <c r="D16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1.398171680467227E-4</v>
      </c>
      <c r="E1648" s="18">
        <v>4490</v>
      </c>
      <c r="F16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6.0075416133219674E-4</v>
      </c>
      <c r="G1648" s="23">
        <v>2443</v>
      </c>
      <c r="H1648" s="23">
        <v>669</v>
      </c>
      <c r="I1648" s="23">
        <v>974</v>
      </c>
      <c r="J1648" s="19">
        <f>SUM(Table1[[#This Row],[Estimate; Total: - Speak Spanish: - Speak English "very well"]:[Estimate; Total: - Speak Spanish: - Speak English "not well"]])</f>
        <v>4086</v>
      </c>
      <c r="K16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6.0725014454536834E-4</v>
      </c>
      <c r="L1648" s="24">
        <v>404</v>
      </c>
      <c r="M16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5.4187652720643633E-4</v>
      </c>
    </row>
    <row r="1649" spans="1:13" ht="15.6" x14ac:dyDescent="0.3">
      <c r="A1649" s="22" t="s">
        <v>1654</v>
      </c>
      <c r="B1649" s="18">
        <v>5236</v>
      </c>
      <c r="C1649" s="24">
        <v>413</v>
      </c>
      <c r="D16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2.3577502859310501E-4</v>
      </c>
      <c r="E1649" s="18">
        <v>4823</v>
      </c>
      <c r="F16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6.5518602366540014E-4</v>
      </c>
      <c r="G1649" s="23">
        <v>2982</v>
      </c>
      <c r="H1649" s="23">
        <v>728</v>
      </c>
      <c r="I1649" s="23">
        <v>726</v>
      </c>
      <c r="J1649" s="19">
        <f>SUM(Table1[[#This Row],[Estimate; Total: - Speak Spanish: - Speak English "very well"]:[Estimate; Total: - Speak Spanish: - Speak English "not well"]])</f>
        <v>4436</v>
      </c>
      <c r="K16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6.694000794931664E-4</v>
      </c>
      <c r="L1649" s="24">
        <v>387</v>
      </c>
      <c r="M16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5.2635410538497151E-4</v>
      </c>
    </row>
    <row r="1650" spans="1:13" ht="15.6" x14ac:dyDescent="0.3">
      <c r="A1650" s="22" t="s">
        <v>1655</v>
      </c>
      <c r="B1650" s="18">
        <v>6931</v>
      </c>
      <c r="C1650" s="24">
        <v>869</v>
      </c>
      <c r="D16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4.5903928330050183E-4</v>
      </c>
      <c r="E1650" s="18">
        <v>6062</v>
      </c>
      <c r="F16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7.744714599717484E-4</v>
      </c>
      <c r="G1650" s="23">
        <v>3561</v>
      </c>
      <c r="H1650" s="23">
        <v>846</v>
      </c>
      <c r="I1650" s="23">
        <v>848</v>
      </c>
      <c r="J1650" s="19">
        <f>SUM(Table1[[#This Row],[Estimate; Total: - Speak Spanish: - Speak English "very well"]:[Estimate; Total: - Speak Spanish: - Speak English "not well"]])</f>
        <v>5255</v>
      </c>
      <c r="K16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7.4293966934866804E-4</v>
      </c>
      <c r="L1650" s="24">
        <v>807</v>
      </c>
      <c r="M16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1.060266107327278E-3</v>
      </c>
    </row>
    <row r="1651" spans="1:13" ht="15.6" x14ac:dyDescent="0.3">
      <c r="A1651" s="22" t="s">
        <v>1656</v>
      </c>
      <c r="B1651" s="18">
        <v>3449</v>
      </c>
      <c r="C1651" s="24">
        <v>259</v>
      </c>
      <c r="D16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1.415635572716335E-4</v>
      </c>
      <c r="E1651" s="18">
        <v>3190</v>
      </c>
      <c r="F16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4.2753839768741185E-4</v>
      </c>
      <c r="G1651" s="23">
        <v>1598</v>
      </c>
      <c r="H1651" s="23">
        <v>598</v>
      </c>
      <c r="I1651" s="23">
        <v>624</v>
      </c>
      <c r="J1651" s="19">
        <f>SUM(Table1[[#This Row],[Estimate; Total: - Speak Spanish: - Speak English "very well"]:[Estimate; Total: - Speak Spanish: - Speak English "not well"]])</f>
        <v>2820</v>
      </c>
      <c r="K16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4.1936886732871301E-4</v>
      </c>
      <c r="L1651" s="24">
        <v>370</v>
      </c>
      <c r="M16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5.0158455877715368E-4</v>
      </c>
    </row>
    <row r="1652" spans="1:13" ht="15.6" x14ac:dyDescent="0.3">
      <c r="A1652" s="22" t="s">
        <v>1657</v>
      </c>
      <c r="B1652" s="18">
        <v>2502</v>
      </c>
      <c r="C1652" s="24">
        <v>403</v>
      </c>
      <c r="D16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1.7141585958776591E-4</v>
      </c>
      <c r="E1652" s="18">
        <v>2067</v>
      </c>
      <c r="F16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2.1441286435456682E-4</v>
      </c>
      <c r="G1652" s="23">
        <v>1206</v>
      </c>
      <c r="H1652" s="23">
        <v>370</v>
      </c>
      <c r="I1652" s="23">
        <v>312</v>
      </c>
      <c r="J1652" s="19">
        <f>SUM(Table1[[#This Row],[Estimate; Total: - Speak Spanish: - Speak English "very well"]:[Estimate; Total: - Speak Spanish: - Speak English "not well"]])</f>
        <v>1888</v>
      </c>
      <c r="K16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2.1847946595449289E-4</v>
      </c>
      <c r="L1652" s="24">
        <v>179</v>
      </c>
      <c r="M16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1.775544130195639E-4</v>
      </c>
    </row>
    <row r="1653" spans="1:13" ht="15.6" x14ac:dyDescent="0.3">
      <c r="A1653" s="22" t="s">
        <v>1658</v>
      </c>
      <c r="B1653" s="18">
        <v>5038</v>
      </c>
      <c r="C1653" s="24">
        <v>356</v>
      </c>
      <c r="D16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1.9768873787525727E-4</v>
      </c>
      <c r="E1653" s="18">
        <v>4682</v>
      </c>
      <c r="F16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6.3202259340836865E-4</v>
      </c>
      <c r="G1653" s="23">
        <v>2443</v>
      </c>
      <c r="H1653" s="23">
        <v>703</v>
      </c>
      <c r="I1653" s="23">
        <v>1114</v>
      </c>
      <c r="J1653" s="19">
        <f>SUM(Table1[[#This Row],[Estimate; Total: - Speak Spanish: - Speak English "very well"]:[Estimate; Total: - Speak Spanish: - Speak English "not well"]])</f>
        <v>4260</v>
      </c>
      <c r="K16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6.3868475469271895E-4</v>
      </c>
      <c r="L1653" s="24">
        <v>422</v>
      </c>
      <c r="M16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5.7163877132714296E-4</v>
      </c>
    </row>
    <row r="1654" spans="1:13" ht="15.6" x14ac:dyDescent="0.3">
      <c r="A1654" s="22" t="s">
        <v>1659</v>
      </c>
      <c r="B1654" s="18">
        <v>3437</v>
      </c>
      <c r="C1654" s="24">
        <v>185</v>
      </c>
      <c r="D16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8.3173001144315353E-5</v>
      </c>
      <c r="E1654" s="18">
        <v>3240</v>
      </c>
      <c r="F16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4.2086334323189462E-4</v>
      </c>
      <c r="G1654" s="23">
        <v>1929</v>
      </c>
      <c r="H1654" s="23">
        <v>436</v>
      </c>
      <c r="I1654" s="23">
        <v>549</v>
      </c>
      <c r="J1654" s="19">
        <f>SUM(Table1[[#This Row],[Estimate; Total: - Speak Spanish: - Speak English "very well"]:[Estimate; Total: - Speak Spanish: - Speak English "not well"]])</f>
        <v>2914</v>
      </c>
      <c r="K16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4.2023917397309026E-4</v>
      </c>
      <c r="L1654" s="24">
        <v>326</v>
      </c>
      <c r="M16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4.265206252855048E-4</v>
      </c>
    </row>
    <row r="1655" spans="1:13" ht="15.6" x14ac:dyDescent="0.3">
      <c r="A1655" s="22" t="s">
        <v>1660</v>
      </c>
      <c r="B1655" s="18">
        <v>6237</v>
      </c>
      <c r="C1655" s="24">
        <v>707</v>
      </c>
      <c r="D16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3.050180644670414E-4</v>
      </c>
      <c r="E1655" s="18">
        <v>5523</v>
      </c>
      <c r="F16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6.4367506147834121E-4</v>
      </c>
      <c r="G1655" s="23">
        <v>3155</v>
      </c>
      <c r="H1655" s="23">
        <v>890</v>
      </c>
      <c r="I1655" s="23">
        <v>899</v>
      </c>
      <c r="J1655" s="19">
        <f>SUM(Table1[[#This Row],[Estimate; Total: - Speak Spanish: - Speak English "very well"]:[Estimate; Total: - Speak Spanish: - Speak English "not well"]])</f>
        <v>4944</v>
      </c>
      <c r="K16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6.3902229577720074E-4</v>
      </c>
      <c r="L1655" s="24">
        <v>579</v>
      </c>
      <c r="M16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6.8584632757231394E-4</v>
      </c>
    </row>
    <row r="1656" spans="1:13" ht="15.6" x14ac:dyDescent="0.3">
      <c r="A1656" s="22" t="s">
        <v>1661</v>
      </c>
      <c r="B1656" s="18">
        <v>6399</v>
      </c>
      <c r="C1656" s="24">
        <v>471</v>
      </c>
      <c r="D16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2.6881538960176512E-4</v>
      </c>
      <c r="E1656" s="18">
        <v>5928</v>
      </c>
      <c r="F16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8.0647788308636662E-4</v>
      </c>
      <c r="G1656" s="23">
        <v>3181</v>
      </c>
      <c r="H1656" s="23">
        <v>1064</v>
      </c>
      <c r="I1656" s="23">
        <v>1025</v>
      </c>
      <c r="J1656" s="19">
        <f>SUM(Table1[[#This Row],[Estimate; Total: - Speak Spanish: - Speak English "very well"]:[Estimate; Total: - Speak Spanish: - Speak English "not well"]])</f>
        <v>5270</v>
      </c>
      <c r="K16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7.9585328831639768E-4</v>
      </c>
      <c r="L1656" s="24">
        <v>658</v>
      </c>
      <c r="M16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9.0277600810804233E-4</v>
      </c>
    </row>
    <row r="1657" spans="1:13" ht="15.6" x14ac:dyDescent="0.3">
      <c r="A1657" s="22" t="s">
        <v>1662</v>
      </c>
      <c r="B1657" s="18">
        <v>5612</v>
      </c>
      <c r="C1657" s="24">
        <v>546</v>
      </c>
      <c r="D16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3.1779331820411797E-4</v>
      </c>
      <c r="E1657" s="18">
        <v>5048</v>
      </c>
      <c r="F16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6.8795166778955251E-4</v>
      </c>
      <c r="G1657" s="23">
        <v>2793</v>
      </c>
      <c r="H1657" s="23">
        <v>812</v>
      </c>
      <c r="I1657" s="23">
        <v>893</v>
      </c>
      <c r="J1657" s="19">
        <f>SUM(Table1[[#This Row],[Estimate; Total: - Speak Spanish: - Speak English "very well"]:[Estimate; Total: - Speak Spanish: - Speak English "not well"]])</f>
        <v>4498</v>
      </c>
      <c r="K16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6.8049462880099979E-4</v>
      </c>
      <c r="L1657" s="24">
        <v>550</v>
      </c>
      <c r="M16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7.5554002182644275E-4</v>
      </c>
    </row>
    <row r="1658" spans="1:13" ht="15.6" x14ac:dyDescent="0.3">
      <c r="A1658" s="22" t="s">
        <v>1663</v>
      </c>
      <c r="B1658" s="18">
        <v>5702</v>
      </c>
      <c r="C1658" s="24">
        <v>257</v>
      </c>
      <c r="D16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1.1595124043159061E-4</v>
      </c>
      <c r="E1658" s="18">
        <v>5445</v>
      </c>
      <c r="F16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7.1607470624680022E-4</v>
      </c>
      <c r="G1658" s="23">
        <v>2990</v>
      </c>
      <c r="H1658" s="23">
        <v>1076</v>
      </c>
      <c r="I1658" s="23">
        <v>907</v>
      </c>
      <c r="J1658" s="19">
        <f>SUM(Table1[[#This Row],[Estimate; Total: - Speak Spanish: - Speak English "very well"]:[Estimate; Total: - Speak Spanish: - Speak English "not well"]])</f>
        <v>4973</v>
      </c>
      <c r="K16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7.2671492681340569E-4</v>
      </c>
      <c r="L1658" s="24">
        <v>472</v>
      </c>
      <c r="M16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6.1963495371361588E-4</v>
      </c>
    </row>
    <row r="1659" spans="1:13" ht="15.6" x14ac:dyDescent="0.3">
      <c r="A1659" s="22" t="s">
        <v>1664</v>
      </c>
      <c r="B1659" s="18">
        <v>1746</v>
      </c>
      <c r="C1659" s="24">
        <v>93</v>
      </c>
      <c r="D16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5.4732274938884062E-5</v>
      </c>
      <c r="E1659" s="18">
        <v>1653</v>
      </c>
      <c r="F16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2.2785448746264668E-4</v>
      </c>
      <c r="G1659" s="23">
        <v>735</v>
      </c>
      <c r="H1659" s="23">
        <v>304</v>
      </c>
      <c r="I1659" s="23">
        <v>373</v>
      </c>
      <c r="J1659" s="19">
        <f>SUM(Table1[[#This Row],[Estimate; Total: - Speak Spanish: - Speak English "very well"]:[Estimate; Total: - Speak Spanish: - Speak English "not well"]])</f>
        <v>1412</v>
      </c>
      <c r="K16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2.1602892419591741E-4</v>
      </c>
      <c r="L1659" s="24">
        <v>241</v>
      </c>
      <c r="M16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3.3503782899865119E-4</v>
      </c>
    </row>
    <row r="1660" spans="1:13" ht="15.6" x14ac:dyDescent="0.3">
      <c r="A1660" s="22" t="s">
        <v>1665</v>
      </c>
      <c r="B1660" s="18">
        <v>5679</v>
      </c>
      <c r="C1660" s="24">
        <v>244</v>
      </c>
      <c r="D16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8.316919350733055E-5</v>
      </c>
      <c r="E1660" s="18">
        <v>5435</v>
      </c>
      <c r="F16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6.8977108860980455E-4</v>
      </c>
      <c r="G1660" s="23">
        <v>2815</v>
      </c>
      <c r="H1660" s="23">
        <v>800</v>
      </c>
      <c r="I1660" s="23">
        <v>1146</v>
      </c>
      <c r="J1660" s="19">
        <f>SUM(Table1[[#This Row],[Estimate; Total: - Speak Spanish: - Speak English "very well"]:[Estimate; Total: - Speak Spanish: - Speak English "not well"]])</f>
        <v>4761</v>
      </c>
      <c r="K16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6.6913272876041705E-4</v>
      </c>
      <c r="L1660" s="24">
        <v>674</v>
      </c>
      <c r="M16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8.7683096242600401E-4</v>
      </c>
    </row>
    <row r="1661" spans="1:13" ht="15.6" x14ac:dyDescent="0.3">
      <c r="A1661" s="22" t="s">
        <v>1666</v>
      </c>
      <c r="B1661" s="18">
        <v>4822</v>
      </c>
      <c r="C1661" s="24">
        <v>400</v>
      </c>
      <c r="D16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2.2611079363472718E-4</v>
      </c>
      <c r="E1661" s="18">
        <v>4422</v>
      </c>
      <c r="F16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5.9773905108776977E-4</v>
      </c>
      <c r="G1661" s="23">
        <v>2616</v>
      </c>
      <c r="H1661" s="23">
        <v>560</v>
      </c>
      <c r="I1661" s="23">
        <v>779</v>
      </c>
      <c r="J1661" s="19">
        <f>SUM(Table1[[#This Row],[Estimate; Total: - Speak Spanish: - Speak English "very well"]:[Estimate; Total: - Speak Spanish: - Speak English "not well"]])</f>
        <v>3955</v>
      </c>
      <c r="K16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5.9348642992403209E-4</v>
      </c>
      <c r="L1661" s="24">
        <v>467</v>
      </c>
      <c r="M16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6.3628352768775934E-4</v>
      </c>
    </row>
    <row r="1662" spans="1:13" ht="15.6" x14ac:dyDescent="0.3">
      <c r="A1662" s="22" t="s">
        <v>1667</v>
      </c>
      <c r="B1662" s="18">
        <v>4454</v>
      </c>
      <c r="C1662" s="24">
        <v>247</v>
      </c>
      <c r="D16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1.391828923192053E-4</v>
      </c>
      <c r="E1662" s="18">
        <v>4207</v>
      </c>
      <c r="F16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5.7355336876010348E-4</v>
      </c>
      <c r="G1662" s="23">
        <v>2266</v>
      </c>
      <c r="H1662" s="23">
        <v>593</v>
      </c>
      <c r="I1662" s="23">
        <v>777</v>
      </c>
      <c r="J1662" s="19">
        <f>SUM(Table1[[#This Row],[Estimate; Total: - Speak Spanish: - Speak English "very well"]:[Estimate; Total: - Speak Spanish: - Speak English "not well"]])</f>
        <v>3636</v>
      </c>
      <c r="K16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5.4998386307748414E-4</v>
      </c>
      <c r="L1662" s="24">
        <v>571</v>
      </c>
      <c r="M16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7.8718026503848287E-4</v>
      </c>
    </row>
    <row r="1663" spans="1:13" ht="15.6" x14ac:dyDescent="0.3">
      <c r="A1663" s="22" t="s">
        <v>1668</v>
      </c>
      <c r="B1663" s="18">
        <v>1923</v>
      </c>
      <c r="C1663" s="24">
        <v>41</v>
      </c>
      <c r="D16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2.121262665334654E-5</v>
      </c>
      <c r="E1663" s="18">
        <v>1882</v>
      </c>
      <c r="F16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2.5757912895494652E-4</v>
      </c>
      <c r="G1663" s="23">
        <v>904</v>
      </c>
      <c r="H1663" s="23">
        <v>289</v>
      </c>
      <c r="I1663" s="23">
        <v>404</v>
      </c>
      <c r="J1663" s="19">
        <f>SUM(Table1[[#This Row],[Estimate; Total: - Speak Spanish: - Speak English "very well"]:[Estimate; Total: - Speak Spanish: - Speak English "not well"]])</f>
        <v>1597</v>
      </c>
      <c r="K16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2.4248000662570611E-4</v>
      </c>
      <c r="L1663" s="24">
        <v>285</v>
      </c>
      <c r="M16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3.9443302326897997E-4</v>
      </c>
    </row>
    <row r="1664" spans="1:13" ht="15.6" x14ac:dyDescent="0.3">
      <c r="A1664" s="22" t="s">
        <v>1669</v>
      </c>
      <c r="B1664" s="18">
        <v>5282</v>
      </c>
      <c r="C1664" s="24">
        <v>316</v>
      </c>
      <c r="D16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9.0774704209534065E-5</v>
      </c>
      <c r="E1664" s="18">
        <v>4966</v>
      </c>
      <c r="F16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5.8872440255875412E-4</v>
      </c>
      <c r="G1664" s="23">
        <v>2802</v>
      </c>
      <c r="H1664" s="23">
        <v>771</v>
      </c>
      <c r="I1664" s="23">
        <v>757</v>
      </c>
      <c r="J1664" s="19">
        <f>SUM(Table1[[#This Row],[Estimate; Total: - Speak Spanish: - Speak English "very well"]:[Estimate; Total: - Speak Spanish: - Speak English "not well"]])</f>
        <v>4330</v>
      </c>
      <c r="K16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5.6676041446454832E-4</v>
      </c>
      <c r="L1664" s="24">
        <v>636</v>
      </c>
      <c r="M16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7.8779937127651241E-4</v>
      </c>
    </row>
    <row r="1665" spans="1:13" ht="15.6" x14ac:dyDescent="0.3">
      <c r="A1665" s="22" t="s">
        <v>1670</v>
      </c>
      <c r="B1665" s="18">
        <v>5075</v>
      </c>
      <c r="C1665" s="24">
        <v>291</v>
      </c>
      <c r="D16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1.5630290667313277E-4</v>
      </c>
      <c r="E1665" s="18">
        <v>4784</v>
      </c>
      <c r="F16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6.4412276380827044E-4</v>
      </c>
      <c r="G1665" s="23">
        <v>2603</v>
      </c>
      <c r="H1665" s="23">
        <v>759</v>
      </c>
      <c r="I1665" s="23">
        <v>764</v>
      </c>
      <c r="J1665" s="19">
        <f>SUM(Table1[[#This Row],[Estimate; Total: - Speak Spanish: - Speak English "very well"]:[Estimate; Total: - Speak Spanish: - Speak English "not well"]])</f>
        <v>4126</v>
      </c>
      <c r="K16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6.1598224957318834E-4</v>
      </c>
      <c r="L1665" s="24">
        <v>658</v>
      </c>
      <c r="M16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8.991799040244606E-4</v>
      </c>
    </row>
    <row r="1666" spans="1:13" ht="15.6" x14ac:dyDescent="0.3">
      <c r="A1666" s="22" t="s">
        <v>1671</v>
      </c>
      <c r="B1666" s="18">
        <v>2320</v>
      </c>
      <c r="C1666" s="24">
        <v>199</v>
      </c>
      <c r="D16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1.1399149328817212E-4</v>
      </c>
      <c r="E1666" s="18">
        <v>2121</v>
      </c>
      <c r="F16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2.8792093034437299E-4</v>
      </c>
      <c r="G1666" s="23">
        <v>1069</v>
      </c>
      <c r="H1666" s="23">
        <v>242</v>
      </c>
      <c r="I1666" s="23">
        <v>550</v>
      </c>
      <c r="J1666" s="19">
        <f>SUM(Table1[[#This Row],[Estimate; Total: - Speak Spanish: - Speak English "very well"]:[Estimate; Total: - Speak Spanish: - Speak English "not well"]])</f>
        <v>1861</v>
      </c>
      <c r="K16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2.8033332734961921E-4</v>
      </c>
      <c r="L1666" s="24">
        <v>260</v>
      </c>
      <c r="M16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3.5669267718491354E-4</v>
      </c>
    </row>
    <row r="1667" spans="1:13" ht="15.6" x14ac:dyDescent="0.3">
      <c r="A1667" s="22" t="s">
        <v>1672</v>
      </c>
      <c r="B1667" s="18">
        <v>1571</v>
      </c>
      <c r="C1667" s="24">
        <v>245</v>
      </c>
      <c r="D16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1.3643152286764589E-4</v>
      </c>
      <c r="E1667" s="18">
        <v>1326</v>
      </c>
      <c r="F16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1.7220036068784744E-4</v>
      </c>
      <c r="G1667" s="23">
        <v>711</v>
      </c>
      <c r="H1667" s="23">
        <v>139</v>
      </c>
      <c r="I1667" s="23">
        <v>273</v>
      </c>
      <c r="J1667" s="19">
        <f>SUM(Table1[[#This Row],[Estimate; Total: - Speak Spanish: - Speak English "very well"]:[Estimate; Total: - Speak Spanish: - Speak English "not well"]])</f>
        <v>1123</v>
      </c>
      <c r="K16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1.612233479910254E-4</v>
      </c>
      <c r="L1667" s="24">
        <v>203</v>
      </c>
      <c r="M16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2.7169269558902868E-4</v>
      </c>
    </row>
    <row r="1668" spans="1:13" ht="15.6" x14ac:dyDescent="0.3">
      <c r="A1668" s="22" t="s">
        <v>1673</v>
      </c>
      <c r="B1668" s="18">
        <v>1989</v>
      </c>
      <c r="C1668" s="24">
        <v>173</v>
      </c>
      <c r="D16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1.0262582527077589E-4</v>
      </c>
      <c r="E1668" s="18">
        <v>1816</v>
      </c>
      <c r="F16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2.4996114246580899E-4</v>
      </c>
      <c r="G1668" s="23">
        <v>1166</v>
      </c>
      <c r="H1668" s="23">
        <v>191</v>
      </c>
      <c r="I1668" s="23">
        <v>167</v>
      </c>
      <c r="J1668" s="19">
        <f>SUM(Table1[[#This Row],[Estimate; Total: - Speak Spanish: - Speak English "very well"]:[Estimate; Total: - Speak Spanish: - Speak English "not well"]])</f>
        <v>1524</v>
      </c>
      <c r="K16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2.3277288095185282E-4</v>
      </c>
      <c r="L1668" s="24">
        <v>292</v>
      </c>
      <c r="M16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4.0575036473852272E-4</v>
      </c>
    </row>
    <row r="1669" spans="1:13" ht="15.6" x14ac:dyDescent="0.3">
      <c r="A1669" s="22" t="s">
        <v>1674</v>
      </c>
      <c r="B1669" s="18">
        <v>2478</v>
      </c>
      <c r="C1669" s="24">
        <v>82</v>
      </c>
      <c r="D16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2.5729055775778145E-5</v>
      </c>
      <c r="E1669" s="18">
        <v>2396</v>
      </c>
      <c r="F16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3.0861736388763564E-4</v>
      </c>
      <c r="G1669" s="23">
        <v>1368</v>
      </c>
      <c r="H1669" s="23">
        <v>447</v>
      </c>
      <c r="I1669" s="23">
        <v>303</v>
      </c>
      <c r="J1669" s="19">
        <f>SUM(Table1[[#This Row],[Estimate; Total: - Speak Spanish: - Speak English "very well"]:[Estimate; Total: - Speak Spanish: - Speak English "not well"]])</f>
        <v>2118</v>
      </c>
      <c r="K16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3.024667617923861E-4</v>
      </c>
      <c r="L1669" s="24">
        <v>278</v>
      </c>
      <c r="M16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3.643645676493327E-4</v>
      </c>
    </row>
    <row r="1670" spans="1:13" ht="15.6" x14ac:dyDescent="0.3">
      <c r="A1670" s="22" t="s">
        <v>1675</v>
      </c>
      <c r="B1670" s="18">
        <v>1806</v>
      </c>
      <c r="C1670" s="24">
        <v>93</v>
      </c>
      <c r="D16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4.4971420997733786E-5</v>
      </c>
      <c r="E1670" s="18">
        <v>1699</v>
      </c>
      <c r="F16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2.2447730021638075E-4</v>
      </c>
      <c r="G1670" s="23">
        <v>978</v>
      </c>
      <c r="H1670" s="23">
        <v>257</v>
      </c>
      <c r="I1670" s="23">
        <v>359</v>
      </c>
      <c r="J1670" s="19">
        <f>SUM(Table1[[#This Row],[Estimate; Total: - Speak Spanish: - Speak English "very well"]:[Estimate; Total: - Speak Spanish: - Speak English "not well"]])</f>
        <v>1594</v>
      </c>
      <c r="K16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2.3431180985970793E-4</v>
      </c>
      <c r="L1670" s="24">
        <v>105</v>
      </c>
      <c r="M16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1.3534026867171713E-4</v>
      </c>
    </row>
    <row r="1671" spans="1:13" ht="15.6" x14ac:dyDescent="0.3">
      <c r="A1671" s="22" t="s">
        <v>1676</v>
      </c>
      <c r="B1671" s="18">
        <v>377</v>
      </c>
      <c r="C1671" s="24">
        <v>45</v>
      </c>
      <c r="D16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2.132120943109278E-5</v>
      </c>
      <c r="E1671" s="18">
        <v>332</v>
      </c>
      <c r="F16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4.0165535213343045E-5</v>
      </c>
      <c r="G1671" s="23">
        <v>216</v>
      </c>
      <c r="H1671" s="23">
        <v>44</v>
      </c>
      <c r="I1671" s="23">
        <v>47</v>
      </c>
      <c r="J1671" s="19">
        <f>SUM(Table1[[#This Row],[Estimate; Total: - Speak Spanish: - Speak English "very well"]:[Estimate; Total: - Speak Spanish: - Speak English "not well"]])</f>
        <v>307</v>
      </c>
      <c r="K16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4.139666449299939E-5</v>
      </c>
      <c r="L1671" s="24">
        <v>25</v>
      </c>
      <c r="M16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2.9006950452510945E-5</v>
      </c>
    </row>
    <row r="1672" spans="1:13" ht="15.6" x14ac:dyDescent="0.3">
      <c r="A1672" s="22" t="s">
        <v>1677</v>
      </c>
      <c r="B1672" s="18">
        <v>647</v>
      </c>
      <c r="C1672" s="24">
        <v>112</v>
      </c>
      <c r="D16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1.0316640247837278E-5</v>
      </c>
      <c r="E1672" s="18">
        <v>533</v>
      </c>
      <c r="F16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4.1195630863033662E-6</v>
      </c>
      <c r="G1672" s="23">
        <v>245</v>
      </c>
      <c r="H1672" s="23">
        <v>78</v>
      </c>
      <c r="I1672" s="23">
        <v>144</v>
      </c>
      <c r="J1672" s="19">
        <f>SUM(Table1[[#This Row],[Estimate; Total: - Speak Spanish: - Speak English "very well"]:[Estimate; Total: - Speak Spanish: - Speak English "not well"]])</f>
        <v>467</v>
      </c>
      <c r="K16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6.1284447407003418E-6</v>
      </c>
      <c r="L1672" s="24">
        <v>66</v>
      </c>
      <c r="M16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1.4088334805075257E-5</v>
      </c>
    </row>
    <row r="1673" spans="1:13" ht="15.6" x14ac:dyDescent="0.3">
      <c r="A1673" s="22" t="s">
        <v>1678</v>
      </c>
      <c r="B1673" s="18">
        <v>1428</v>
      </c>
      <c r="C1673" s="24">
        <v>104</v>
      </c>
      <c r="D16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5.214115108195094E-5</v>
      </c>
      <c r="E1673" s="18">
        <v>1324</v>
      </c>
      <c r="F16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1.7295026827157767E-4</v>
      </c>
      <c r="G1673" s="23">
        <v>779</v>
      </c>
      <c r="H1673" s="23">
        <v>195</v>
      </c>
      <c r="I1673" s="23">
        <v>283</v>
      </c>
      <c r="J1673" s="19">
        <f>SUM(Table1[[#This Row],[Estimate; Total: - Speak Spanish: - Speak English "very well"]:[Estimate; Total: - Speak Spanish: - Speak English "not well"]])</f>
        <v>1257</v>
      </c>
      <c r="K16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1.8289839480096115E-4</v>
      </c>
      <c r="L1673" s="24">
        <v>67</v>
      </c>
      <c r="M16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8.2783447512839621E-5</v>
      </c>
    </row>
    <row r="1674" spans="1:13" ht="15.6" x14ac:dyDescent="0.3">
      <c r="A1674" s="22" t="s">
        <v>1679</v>
      </c>
      <c r="B1674" s="18">
        <v>1994</v>
      </c>
      <c r="C1674" s="24">
        <v>342</v>
      </c>
      <c r="D16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1.9974891163843301E-4</v>
      </c>
      <c r="E1674" s="18">
        <v>1652</v>
      </c>
      <c r="F16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2.2206469139694323E-4</v>
      </c>
      <c r="G1674" s="23">
        <v>935</v>
      </c>
      <c r="H1674" s="23">
        <v>212</v>
      </c>
      <c r="I1674" s="23">
        <v>385</v>
      </c>
      <c r="J1674" s="19">
        <f>SUM(Table1[[#This Row],[Estimate; Total: - Speak Spanish: - Speak English "very well"]:[Estimate; Total: - Speak Spanish: - Speak English "not well"]])</f>
        <v>1532</v>
      </c>
      <c r="K16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2.2886828125464562E-4</v>
      </c>
      <c r="L1674" s="24">
        <v>120</v>
      </c>
      <c r="M16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1.6039900334970472E-4</v>
      </c>
    </row>
    <row r="1675" spans="1:13" ht="15.6" x14ac:dyDescent="0.3">
      <c r="A1675" s="22" t="s">
        <v>1680</v>
      </c>
      <c r="B1675" s="18">
        <v>3345</v>
      </c>
      <c r="C1675" s="24">
        <v>156</v>
      </c>
      <c r="D16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9.2082413802455738E-5</v>
      </c>
      <c r="E1675" s="18">
        <v>3189</v>
      </c>
      <c r="F16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4.4024285119441414E-4</v>
      </c>
      <c r="G1675" s="23">
        <v>1679</v>
      </c>
      <c r="H1675" s="23">
        <v>501</v>
      </c>
      <c r="I1675" s="23">
        <v>692</v>
      </c>
      <c r="J1675" s="19">
        <f>SUM(Table1[[#This Row],[Estimate; Total: - Speak Spanish: - Speak English "very well"]:[Estimate; Total: - Speak Spanish: - Speak English "not well"]])</f>
        <v>2872</v>
      </c>
      <c r="K16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4.4022459322863068E-4</v>
      </c>
      <c r="L1675" s="24">
        <v>317</v>
      </c>
      <c r="M16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4.4040833589380489E-4</v>
      </c>
    </row>
    <row r="1676" spans="1:13" ht="15.6" x14ac:dyDescent="0.3">
      <c r="A1676" s="22" t="s">
        <v>1681</v>
      </c>
      <c r="B1676" s="18">
        <v>5001</v>
      </c>
      <c r="C1676" s="24">
        <v>412</v>
      </c>
      <c r="D16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2.4364646865367818E-4</v>
      </c>
      <c r="E1676" s="18">
        <v>4589</v>
      </c>
      <c r="F16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6.311891197934063E-4</v>
      </c>
      <c r="G1676" s="23">
        <v>2244</v>
      </c>
      <c r="H1676" s="23">
        <v>701</v>
      </c>
      <c r="I1676" s="23">
        <v>931</v>
      </c>
      <c r="J1676" s="19">
        <f>SUM(Table1[[#This Row],[Estimate; Total: - Speak Spanish: - Speak English "very well"]:[Estimate; Total: - Speak Spanish: - Speak English "not well"]])</f>
        <v>3876</v>
      </c>
      <c r="K16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5.9158818099365939E-4</v>
      </c>
      <c r="L1676" s="24">
        <v>713</v>
      </c>
      <c r="M16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9.9012009439328652E-4</v>
      </c>
    </row>
    <row r="1677" spans="1:13" ht="15.6" x14ac:dyDescent="0.3">
      <c r="A1677" s="22" t="s">
        <v>1682</v>
      </c>
      <c r="B1677" s="18">
        <v>4608</v>
      </c>
      <c r="C1677" s="24">
        <v>388</v>
      </c>
      <c r="D16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2.3272038889125314E-4</v>
      </c>
      <c r="E1677" s="18">
        <v>4220</v>
      </c>
      <c r="F16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5.8357711495498103E-4</v>
      </c>
      <c r="G1677" s="23">
        <v>2454</v>
      </c>
      <c r="H1677" s="23">
        <v>479</v>
      </c>
      <c r="I1677" s="23">
        <v>610</v>
      </c>
      <c r="J1677" s="19">
        <f>SUM(Table1[[#This Row],[Estimate; Total: - Speak Spanish: - Speak English "very well"]:[Estimate; Total: - Speak Spanish: - Speak English "not well"]])</f>
        <v>3543</v>
      </c>
      <c r="K16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5.4387348678908013E-4</v>
      </c>
      <c r="L1677" s="24">
        <v>677</v>
      </c>
      <c r="M16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9.4343883502180778E-4</v>
      </c>
    </row>
    <row r="1678" spans="1:13" ht="15.6" x14ac:dyDescent="0.3">
      <c r="A1678" s="22" t="s">
        <v>1683</v>
      </c>
      <c r="B1678" s="18">
        <v>2490</v>
      </c>
      <c r="C1678" s="24">
        <v>146</v>
      </c>
      <c r="D16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7.0876493800096804E-5</v>
      </c>
      <c r="E1678" s="18">
        <v>2344</v>
      </c>
      <c r="F16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3.0782265945012495E-4</v>
      </c>
      <c r="G1678" s="23">
        <v>1320</v>
      </c>
      <c r="H1678" s="23">
        <v>320</v>
      </c>
      <c r="I1678" s="23">
        <v>388</v>
      </c>
      <c r="J1678" s="19">
        <f>SUM(Table1[[#This Row],[Estimate; Total: - Speak Spanish: - Speak English "very well"]:[Estimate; Total: - Speak Spanish: - Speak English "not well"]])</f>
        <v>2028</v>
      </c>
      <c r="K16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2.9502059290622878E-4</v>
      </c>
      <c r="L1678" s="24">
        <v>316</v>
      </c>
      <c r="M16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4.2385673239797486E-4</v>
      </c>
    </row>
    <row r="1679" spans="1:13" ht="15.6" x14ac:dyDescent="0.3">
      <c r="A1679" s="22" t="s">
        <v>1684</v>
      </c>
      <c r="B1679" s="18">
        <v>4305</v>
      </c>
      <c r="C1679" s="24">
        <v>173</v>
      </c>
      <c r="D16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7.3086398869926384E-5</v>
      </c>
      <c r="E1679" s="18">
        <v>4132</v>
      </c>
      <c r="F16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5.4182545661609195E-4</v>
      </c>
      <c r="G1679" s="23">
        <v>2204</v>
      </c>
      <c r="H1679" s="23">
        <v>493</v>
      </c>
      <c r="I1679" s="23">
        <v>727</v>
      </c>
      <c r="J1679" s="19">
        <f>SUM(Table1[[#This Row],[Estimate; Total: - Speak Spanish: - Speak English "very well"]:[Estimate; Total: - Speak Spanish: - Speak English "not well"]])</f>
        <v>3424</v>
      </c>
      <c r="K16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4.9599776910807711E-4</v>
      </c>
      <c r="L1679" s="24">
        <v>708</v>
      </c>
      <c r="M16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9.5719380492948251E-4</v>
      </c>
    </row>
    <row r="1680" spans="1:13" ht="15.6" x14ac:dyDescent="0.3">
      <c r="A1680" s="22" t="s">
        <v>1685</v>
      </c>
      <c r="B1680" s="18">
        <v>4033</v>
      </c>
      <c r="C1680" s="24">
        <v>261</v>
      </c>
      <c r="D16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1.5202086404515365E-4</v>
      </c>
      <c r="E1680" s="18">
        <v>3772</v>
      </c>
      <c r="F16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5.1755278370034464E-4</v>
      </c>
      <c r="G1680" s="23">
        <v>1803</v>
      </c>
      <c r="H1680" s="23">
        <v>571</v>
      </c>
      <c r="I1680" s="23">
        <v>984</v>
      </c>
      <c r="J1680" s="19">
        <f>SUM(Table1[[#This Row],[Estimate; Total: - Speak Spanish: - Speak English "very well"]:[Estimate; Total: - Speak Spanish: - Speak English "not well"]])</f>
        <v>3358</v>
      </c>
      <c r="K16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5.1151451907912161E-4</v>
      </c>
      <c r="L1680" s="24">
        <v>414</v>
      </c>
      <c r="M16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5.7228179445302486E-4</v>
      </c>
    </row>
    <row r="1681" spans="1:13" ht="15.6" x14ac:dyDescent="0.3">
      <c r="A1681" s="22" t="s">
        <v>1686</v>
      </c>
      <c r="B1681" s="18">
        <v>1827</v>
      </c>
      <c r="C1681" s="24">
        <v>162</v>
      </c>
      <c r="D16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9.3401178567369193E-5</v>
      </c>
      <c r="E1681" s="18">
        <v>1665</v>
      </c>
      <c r="F16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2.2643741688904961E-4</v>
      </c>
      <c r="G1681" s="23">
        <v>784</v>
      </c>
      <c r="H1681" s="23">
        <v>318</v>
      </c>
      <c r="I1681" s="23">
        <v>269</v>
      </c>
      <c r="J1681" s="19">
        <f>SUM(Table1[[#This Row],[Estimate; Total: - Speak Spanish: - Speak English "very well"]:[Estimate; Total: - Speak Spanish: - Speak English "not well"]])</f>
        <v>1371</v>
      </c>
      <c r="K16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2.0662900353195416E-4</v>
      </c>
      <c r="L1681" s="24">
        <v>294</v>
      </c>
      <c r="M16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4.0597490582315029E-4</v>
      </c>
    </row>
    <row r="1682" spans="1:13" ht="15.6" x14ac:dyDescent="0.3">
      <c r="A1682" s="22" t="s">
        <v>1687</v>
      </c>
      <c r="B1682" s="18">
        <v>4761</v>
      </c>
      <c r="C1682" s="24">
        <v>293</v>
      </c>
      <c r="D16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1.6650334886925421E-4</v>
      </c>
      <c r="E1682" s="18">
        <v>4468</v>
      </c>
      <c r="F16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6.0926000933062788E-4</v>
      </c>
      <c r="G1682" s="23">
        <v>2743</v>
      </c>
      <c r="H1682" s="23">
        <v>629</v>
      </c>
      <c r="I1682" s="23">
        <v>600</v>
      </c>
      <c r="J1682" s="19">
        <f>SUM(Table1[[#This Row],[Estimate; Total: - Speak Spanish: - Speak English "very well"]:[Estimate; Total: - Speak Spanish: - Speak English "not well"]])</f>
        <v>3972</v>
      </c>
      <c r="K16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6.01243191654885E-4</v>
      </c>
      <c r="L1682" s="24">
        <v>496</v>
      </c>
      <c r="M16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6.819220286856429E-4</v>
      </c>
    </row>
    <row r="1683" spans="1:13" ht="15.6" x14ac:dyDescent="0.3">
      <c r="A1683" s="22" t="s">
        <v>1688</v>
      </c>
      <c r="B1683" s="18">
        <v>4169</v>
      </c>
      <c r="C1683" s="24">
        <v>85</v>
      </c>
      <c r="D16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4.2185609668254395E-5</v>
      </c>
      <c r="E1683" s="18">
        <v>4084</v>
      </c>
      <c r="F16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5.5751145742902923E-4</v>
      </c>
      <c r="G1683" s="23">
        <v>2264</v>
      </c>
      <c r="H1683" s="23">
        <v>484</v>
      </c>
      <c r="I1683" s="23">
        <v>904</v>
      </c>
      <c r="J1683" s="19">
        <f>SUM(Table1[[#This Row],[Estimate; Total: - Speak Spanish: - Speak English "very well"]:[Estimate; Total: - Speak Spanish: - Speak English "not well"]])</f>
        <v>3652</v>
      </c>
      <c r="K16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5.5347670508861207E-4</v>
      </c>
      <c r="L1683" s="24">
        <v>432</v>
      </c>
      <c r="M16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5.9408123667437215E-4</v>
      </c>
    </row>
    <row r="1684" spans="1:13" ht="15.6" x14ac:dyDescent="0.3">
      <c r="A1684" s="22" t="s">
        <v>1689</v>
      </c>
      <c r="B1684" s="18">
        <v>4063</v>
      </c>
      <c r="C1684" s="24">
        <v>275</v>
      </c>
      <c r="D16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1.6640002323549416E-4</v>
      </c>
      <c r="E1684" s="18">
        <v>3788</v>
      </c>
      <c r="F16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5.2568107478743087E-4</v>
      </c>
      <c r="G1684" s="23">
        <v>2348</v>
      </c>
      <c r="H1684" s="23">
        <v>668</v>
      </c>
      <c r="I1684" s="23">
        <v>396</v>
      </c>
      <c r="J1684" s="19">
        <f>SUM(Table1[[#This Row],[Estimate; Total: - Speak Spanish: - Speak English "very well"]:[Estimate; Total: - Speak Spanish: - Speak English "not well"]])</f>
        <v>3412</v>
      </c>
      <c r="K16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5.2574307435196616E-4</v>
      </c>
      <c r="L1684" s="24">
        <v>376</v>
      </c>
      <c r="M16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5.2511912941951991E-4</v>
      </c>
    </row>
    <row r="1685" spans="1:13" ht="15.6" x14ac:dyDescent="0.3">
      <c r="A1685" s="22" t="s">
        <v>1690</v>
      </c>
      <c r="B1685" s="18">
        <v>3806</v>
      </c>
      <c r="C1685" s="24">
        <v>234</v>
      </c>
      <c r="D16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1.164185639134942E-4</v>
      </c>
      <c r="E1685" s="18">
        <v>3572</v>
      </c>
      <c r="F16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4.7053286780898929E-4</v>
      </c>
      <c r="G1685" s="23">
        <v>2046</v>
      </c>
      <c r="H1685" s="23">
        <v>348</v>
      </c>
      <c r="I1685" s="23">
        <v>695</v>
      </c>
      <c r="J1685" s="19">
        <f>SUM(Table1[[#This Row],[Estimate; Total: - Speak Spanish: - Speak English "very well"]:[Estimate; Total: - Speak Spanish: - Speak English "not well"]])</f>
        <v>3089</v>
      </c>
      <c r="K16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4.5080041229219193E-4</v>
      </c>
      <c r="L1685" s="24">
        <v>483</v>
      </c>
      <c r="M16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6.4938189777032215E-4</v>
      </c>
    </row>
    <row r="1686" spans="1:13" ht="15.6" x14ac:dyDescent="0.3">
      <c r="A1686" s="22" t="s">
        <v>1691</v>
      </c>
      <c r="B1686" s="18">
        <v>3185</v>
      </c>
      <c r="C1686" s="24">
        <v>227</v>
      </c>
      <c r="D16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1.3324582230510158E-4</v>
      </c>
      <c r="E1686" s="18">
        <v>2949</v>
      </c>
      <c r="F16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4.0513871204887904E-4</v>
      </c>
      <c r="G1686" s="23">
        <v>1730</v>
      </c>
      <c r="H1686" s="23">
        <v>390</v>
      </c>
      <c r="I1686" s="23">
        <v>458</v>
      </c>
      <c r="J1686" s="19">
        <f>SUM(Table1[[#This Row],[Estimate; Total: - Speak Spanish: - Speak English "very well"]:[Estimate; Total: - Speak Spanish: - Speak English "not well"]])</f>
        <v>2578</v>
      </c>
      <c r="K16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3.9312511567116636E-4</v>
      </c>
      <c r="L1686" s="24">
        <v>371</v>
      </c>
      <c r="M16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5.1402632903460469E-4</v>
      </c>
    </row>
    <row r="1687" spans="1:13" ht="15.6" x14ac:dyDescent="0.3">
      <c r="A1687" s="22" t="s">
        <v>1692</v>
      </c>
      <c r="B1687" s="18">
        <v>2741</v>
      </c>
      <c r="C1687" s="24">
        <v>240</v>
      </c>
      <c r="D16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1.375159011381069E-4</v>
      </c>
      <c r="E1687" s="18">
        <v>2501</v>
      </c>
      <c r="F16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3.3937124537164129E-4</v>
      </c>
      <c r="G1687" s="23">
        <v>1264</v>
      </c>
      <c r="H1687" s="23">
        <v>422</v>
      </c>
      <c r="I1687" s="23">
        <v>605</v>
      </c>
      <c r="J1687" s="19">
        <f>SUM(Table1[[#This Row],[Estimate; Total: - Speak Spanish: - Speak English "very well"]:[Estimate; Total: - Speak Spanish: - Speak English "not well"]])</f>
        <v>2291</v>
      </c>
      <c r="K16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3.4530619144133189E-4</v>
      </c>
      <c r="L1687" s="24">
        <v>210</v>
      </c>
      <c r="M16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2.8557868283255833E-4</v>
      </c>
    </row>
    <row r="1688" spans="1:13" ht="15.6" x14ac:dyDescent="0.3">
      <c r="A1688" s="22" t="s">
        <v>1693</v>
      </c>
      <c r="B1688" s="18">
        <v>3699</v>
      </c>
      <c r="C1688" s="24">
        <v>158</v>
      </c>
      <c r="D16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9.0467085438237363E-5</v>
      </c>
      <c r="E1688" s="18">
        <v>3541</v>
      </c>
      <c r="F16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4.8626626859518685E-4</v>
      </c>
      <c r="G1688" s="23">
        <v>2139</v>
      </c>
      <c r="H1688" s="23">
        <v>492</v>
      </c>
      <c r="I1688" s="23">
        <v>517</v>
      </c>
      <c r="J1688" s="19">
        <f>SUM(Table1[[#This Row],[Estimate; Total: - Speak Spanish: - Speak English "very well"]:[Estimate; Total: - Speak Spanish: - Speak English "not well"]])</f>
        <v>3148</v>
      </c>
      <c r="K16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4.7992695172869372E-4</v>
      </c>
      <c r="L1688" s="24">
        <v>393</v>
      </c>
      <c r="M16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5.437239261697691E-4</v>
      </c>
    </row>
    <row r="1689" spans="1:13" ht="15.6" x14ac:dyDescent="0.3">
      <c r="A1689" s="22" t="s">
        <v>1694</v>
      </c>
      <c r="B1689" s="18">
        <v>2717</v>
      </c>
      <c r="C1689" s="24">
        <v>111</v>
      </c>
      <c r="D16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6.1000350430212685E-5</v>
      </c>
      <c r="E1689" s="18">
        <v>2606</v>
      </c>
      <c r="F16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3.554838459439216E-4</v>
      </c>
      <c r="G1689" s="23">
        <v>1314</v>
      </c>
      <c r="H1689" s="23">
        <v>549</v>
      </c>
      <c r="I1689" s="23">
        <v>401</v>
      </c>
      <c r="J1689" s="19">
        <f>SUM(Table1[[#This Row],[Estimate; Total: - Speak Spanish: - Speak English "very well"]:[Estimate; Total: - Speak Spanish: - Speak English "not well"]])</f>
        <v>2264</v>
      </c>
      <c r="K16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3.426870439093867E-4</v>
      </c>
      <c r="L1689" s="24">
        <v>342</v>
      </c>
      <c r="M16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4.7147020296550539E-4</v>
      </c>
    </row>
    <row r="1690" spans="1:13" ht="15.6" x14ac:dyDescent="0.3">
      <c r="A1690" s="22" t="s">
        <v>1695</v>
      </c>
      <c r="B1690" s="18">
        <v>4899</v>
      </c>
      <c r="C1690" s="24">
        <v>215</v>
      </c>
      <c r="D16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1.198199805245296E-4</v>
      </c>
      <c r="E1690" s="18">
        <v>4684</v>
      </c>
      <c r="F16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6.3974921687879531E-4</v>
      </c>
      <c r="G1690" s="23">
        <v>2516</v>
      </c>
      <c r="H1690" s="23">
        <v>770</v>
      </c>
      <c r="I1690" s="23">
        <v>795</v>
      </c>
      <c r="J1690" s="19">
        <f>SUM(Table1[[#This Row],[Estimate; Total: - Speak Spanish: - Speak English "very well"]:[Estimate; Total: - Speak Spanish: - Speak English "not well"]])</f>
        <v>4081</v>
      </c>
      <c r="K16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6.1855234727637776E-4</v>
      </c>
      <c r="L1690" s="24">
        <v>603</v>
      </c>
      <c r="M16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8.3187125477631439E-4</v>
      </c>
    </row>
    <row r="1691" spans="1:13" ht="15.6" x14ac:dyDescent="0.3">
      <c r="A1691" s="22" t="s">
        <v>1696</v>
      </c>
      <c r="B1691" s="18">
        <v>2642</v>
      </c>
      <c r="C1691" s="24">
        <v>172</v>
      </c>
      <c r="D16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9.328733864563675E-5</v>
      </c>
      <c r="E1691" s="18">
        <v>2470</v>
      </c>
      <c r="F16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3.3198683419195671E-4</v>
      </c>
      <c r="G1691" s="23">
        <v>1340</v>
      </c>
      <c r="H1691" s="23">
        <v>392</v>
      </c>
      <c r="I1691" s="23">
        <v>432</v>
      </c>
      <c r="J1691" s="19">
        <f>SUM(Table1[[#This Row],[Estimate; Total: - Speak Spanish: - Speak English "very well"]:[Estimate; Total: - Speak Spanish: - Speak English "not well"]])</f>
        <v>2164</v>
      </c>
      <c r="K16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3.2265483338162745E-4</v>
      </c>
      <c r="L1691" s="24">
        <v>306</v>
      </c>
      <c r="M16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4.1656927711726852E-4</v>
      </c>
    </row>
    <row r="1692" spans="1:13" ht="15.6" x14ac:dyDescent="0.3">
      <c r="A1692" s="22" t="s">
        <v>1697</v>
      </c>
      <c r="B1692" s="18">
        <v>2042</v>
      </c>
      <c r="C1692" s="24">
        <v>261</v>
      </c>
      <c r="D16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1.4816789538417326E-4</v>
      </c>
      <c r="E1692" s="18">
        <v>1770</v>
      </c>
      <c r="F16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2.358715384489639E-4</v>
      </c>
      <c r="G1692" s="23">
        <v>913</v>
      </c>
      <c r="H1692" s="23">
        <v>415</v>
      </c>
      <c r="I1692" s="23">
        <v>288</v>
      </c>
      <c r="J1692" s="19">
        <f>SUM(Table1[[#This Row],[Estimate; Total: - Speak Spanish: - Speak English "very well"]:[Estimate; Total: - Speak Spanish: - Speak English "not well"]])</f>
        <v>1616</v>
      </c>
      <c r="K16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2.3924289991370827E-4</v>
      </c>
      <c r="L1692" s="24">
        <v>154</v>
      </c>
      <c r="M16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2.0531453417216373E-4</v>
      </c>
    </row>
    <row r="1693" spans="1:13" ht="15.6" x14ac:dyDescent="0.3">
      <c r="A1693" s="22" t="s">
        <v>1698</v>
      </c>
      <c r="B1693" s="18">
        <v>1876</v>
      </c>
      <c r="C1693" s="24">
        <v>145</v>
      </c>
      <c r="D16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6.8987079919519714E-5</v>
      </c>
      <c r="E1693" s="18">
        <v>1731</v>
      </c>
      <c r="F16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2.2146903908565126E-4</v>
      </c>
      <c r="G1693" s="23">
        <v>931</v>
      </c>
      <c r="H1693" s="23">
        <v>408</v>
      </c>
      <c r="I1693" s="23">
        <v>212</v>
      </c>
      <c r="J1693" s="19">
        <f>SUM(Table1[[#This Row],[Estimate; Total: - Speak Spanish: - Speak English "very well"]:[Estimate; Total: - Speak Spanish: - Speak English "not well"]])</f>
        <v>1551</v>
      </c>
      <c r="K16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2.2023701841727525E-4</v>
      </c>
      <c r="L1693" s="24">
        <v>180</v>
      </c>
      <c r="M16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2.3263570312519763E-4</v>
      </c>
    </row>
    <row r="1694" spans="1:13" ht="15.6" x14ac:dyDescent="0.3">
      <c r="A1694" s="22" t="s">
        <v>1699</v>
      </c>
      <c r="B1694" s="18">
        <v>2216</v>
      </c>
      <c r="C1694" s="24">
        <v>106</v>
      </c>
      <c r="D16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5.2580739336922089E-5</v>
      </c>
      <c r="E1694" s="18">
        <v>2110</v>
      </c>
      <c r="F16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2.8125710980414416E-4</v>
      </c>
      <c r="G1694" s="23">
        <v>1182</v>
      </c>
      <c r="H1694" s="23">
        <v>301</v>
      </c>
      <c r="I1694" s="23">
        <v>368</v>
      </c>
      <c r="J1694" s="19">
        <f>SUM(Table1[[#This Row],[Estimate; Total: - Speak Spanish: - Speak English "very well"]:[Estimate; Total: - Speak Spanish: - Speak English "not well"]])</f>
        <v>1851</v>
      </c>
      <c r="K16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2.7365517098818708E-4</v>
      </c>
      <c r="L1694" s="24">
        <v>259</v>
      </c>
      <c r="M16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3.5015879220763244E-4</v>
      </c>
    </row>
    <row r="1695" spans="1:13" ht="15.6" x14ac:dyDescent="0.3">
      <c r="A1695" s="22" t="s">
        <v>1700</v>
      </c>
      <c r="B1695" s="18">
        <v>2237</v>
      </c>
      <c r="C1695" s="24">
        <v>67</v>
      </c>
      <c r="D16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3.103710720635063E-5</v>
      </c>
      <c r="E1695" s="18">
        <v>2170</v>
      </c>
      <c r="F16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2.9163854819926977E-4</v>
      </c>
      <c r="G1695" s="23">
        <v>1241</v>
      </c>
      <c r="H1695" s="23">
        <v>222</v>
      </c>
      <c r="I1695" s="23">
        <v>375</v>
      </c>
      <c r="J1695" s="19">
        <f>SUM(Table1[[#This Row],[Estimate; Total: - Speak Spanish: - Speak English "very well"]:[Estimate; Total: - Speak Spanish: - Speak English "not well"]])</f>
        <v>1838</v>
      </c>
      <c r="K16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2.7370696334988085E-4</v>
      </c>
      <c r="L1695" s="24">
        <v>332</v>
      </c>
      <c r="M16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4.5416502916625006E-4</v>
      </c>
    </row>
    <row r="1696" spans="1:13" ht="15.6" x14ac:dyDescent="0.3">
      <c r="A1696" s="22" t="s">
        <v>1701</v>
      </c>
      <c r="B1696" s="18">
        <v>3973</v>
      </c>
      <c r="C1696" s="24">
        <v>233</v>
      </c>
      <c r="D16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1.2043703531308702E-4</v>
      </c>
      <c r="E1696" s="18">
        <v>3740</v>
      </c>
      <c r="F16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4.9847069117478666E-4</v>
      </c>
      <c r="G1696" s="23">
        <v>2013</v>
      </c>
      <c r="H1696" s="23">
        <v>610</v>
      </c>
      <c r="I1696" s="23">
        <v>668</v>
      </c>
      <c r="J1696" s="19">
        <f>SUM(Table1[[#This Row],[Estimate; Total: - Speak Spanish: - Speak English "very well"]:[Estimate; Total: - Speak Spanish: - Speak English "not well"]])</f>
        <v>3291</v>
      </c>
      <c r="K16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4.865494439172257E-4</v>
      </c>
      <c r="L1696" s="24">
        <v>449</v>
      </c>
      <c r="M16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6.065212835670526E-4</v>
      </c>
    </row>
    <row r="1697" spans="1:13" ht="15.6" x14ac:dyDescent="0.3">
      <c r="A1697" s="22" t="s">
        <v>1702</v>
      </c>
      <c r="B1697" s="18">
        <v>3854</v>
      </c>
      <c r="C1697" s="24">
        <v>343</v>
      </c>
      <c r="D16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1.9906967974502317E-4</v>
      </c>
      <c r="E1697" s="18">
        <v>3511</v>
      </c>
      <c r="F16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4.7876376820103582E-4</v>
      </c>
      <c r="G1697" s="23">
        <v>1987</v>
      </c>
      <c r="H1697" s="23">
        <v>591</v>
      </c>
      <c r="I1697" s="23">
        <v>568</v>
      </c>
      <c r="J1697" s="19">
        <f>SUM(Table1[[#This Row],[Estimate; Total: - Speak Spanish: - Speak English "very well"]:[Estimate; Total: - Speak Spanish: - Speak English "not well"]])</f>
        <v>3146</v>
      </c>
      <c r="K16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4.7627953925981906E-4</v>
      </c>
      <c r="L1697" s="24">
        <v>365</v>
      </c>
      <c r="M16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5.0128007064298354E-4</v>
      </c>
    </row>
    <row r="1698" spans="1:13" ht="15.6" x14ac:dyDescent="0.3">
      <c r="A1698" s="22" t="s">
        <v>1703</v>
      </c>
      <c r="B1698" s="18">
        <v>1182</v>
      </c>
      <c r="C1698" s="24">
        <v>156</v>
      </c>
      <c r="D16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8.7458851409279289E-5</v>
      </c>
      <c r="E1698" s="18">
        <v>1026</v>
      </c>
      <c r="F16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1.354481787787422E-4</v>
      </c>
      <c r="G1698" s="23">
        <v>506</v>
      </c>
      <c r="H1698" s="23">
        <v>224</v>
      </c>
      <c r="I1698" s="23">
        <v>180</v>
      </c>
      <c r="J1698" s="19">
        <f>SUM(Table1[[#This Row],[Estimate; Total: - Speak Spanish: - Speak English "very well"]:[Estimate; Total: - Speak Spanish: - Speak English "not well"]])</f>
        <v>910</v>
      </c>
      <c r="K16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1.332833544349391E-4</v>
      </c>
      <c r="L1698" s="24">
        <v>116</v>
      </c>
      <c r="M16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1.5506949420987444E-4</v>
      </c>
    </row>
    <row r="1699" spans="1:13" ht="15.6" x14ac:dyDescent="0.3">
      <c r="A1699" s="22" t="s">
        <v>1704</v>
      </c>
      <c r="B1699" s="18">
        <v>1971</v>
      </c>
      <c r="C1699" s="24">
        <v>122</v>
      </c>
      <c r="D16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7.3564236639802347E-5</v>
      </c>
      <c r="E1699" s="18">
        <v>1843</v>
      </c>
      <c r="F16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2.5550612930677109E-4</v>
      </c>
      <c r="G1699" s="23">
        <v>902</v>
      </c>
      <c r="H1699" s="23">
        <v>370</v>
      </c>
      <c r="I1699" s="23">
        <v>351</v>
      </c>
      <c r="J1699" s="19">
        <f>SUM(Table1[[#This Row],[Estimate; Total: - Speak Spanish: - Speak English "very well"]:[Estimate; Total: - Speak Spanish: - Speak English "not well"]])</f>
        <v>1623</v>
      </c>
      <c r="K16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2.4982549464688065E-4</v>
      </c>
      <c r="L1699" s="24">
        <v>220</v>
      </c>
      <c r="M16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3.0699368987019274E-4</v>
      </c>
    </row>
    <row r="1700" spans="1:13" ht="15.6" x14ac:dyDescent="0.3">
      <c r="A1700" s="22" t="s">
        <v>1705</v>
      </c>
      <c r="B1700" s="18">
        <v>1820</v>
      </c>
      <c r="C1700" s="24">
        <v>214</v>
      </c>
      <c r="D17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1.2383845192412242E-4</v>
      </c>
      <c r="E1700" s="18">
        <v>1606</v>
      </c>
      <c r="F17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2.1722221216645104E-4</v>
      </c>
      <c r="G1700" s="23">
        <v>983</v>
      </c>
      <c r="H1700" s="23">
        <v>241</v>
      </c>
      <c r="I1700" s="23">
        <v>267</v>
      </c>
      <c r="J1700" s="19">
        <f>SUM(Table1[[#This Row],[Estimate; Total: - Speak Spanish: - Speak English "very well"]:[Estimate; Total: - Speak Spanish: - Speak English "not well"]])</f>
        <v>1491</v>
      </c>
      <c r="K17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2.240919229838588E-4</v>
      </c>
      <c r="L1700" s="24">
        <v>115</v>
      </c>
      <c r="M17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1.5495722366756066E-4</v>
      </c>
    </row>
    <row r="1701" spans="1:13" ht="15.6" x14ac:dyDescent="0.3">
      <c r="A1701" s="22" t="s">
        <v>1706</v>
      </c>
      <c r="B1701" s="18">
        <v>3071</v>
      </c>
      <c r="C1701" s="24">
        <v>343</v>
      </c>
      <c r="D17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1.9701476312583362E-4</v>
      </c>
      <c r="E1701" s="18">
        <v>2728</v>
      </c>
      <c r="F17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3.6804774240588051E-4</v>
      </c>
      <c r="G1701" s="23">
        <v>1461</v>
      </c>
      <c r="H1701" s="23">
        <v>394</v>
      </c>
      <c r="I1701" s="23">
        <v>488</v>
      </c>
      <c r="J1701" s="19">
        <f>SUM(Table1[[#This Row],[Estimate; Total: - Speak Spanish: - Speak English "very well"]:[Estimate; Total: - Speak Spanish: - Speak English "not well"]])</f>
        <v>2343</v>
      </c>
      <c r="K17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3.504931781199294E-4</v>
      </c>
      <c r="L1701" s="24">
        <v>385</v>
      </c>
      <c r="M17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5.2715702260993866E-4</v>
      </c>
    </row>
    <row r="1702" spans="1:13" ht="15.6" x14ac:dyDescent="0.3">
      <c r="A1702" s="22" t="s">
        <v>1707</v>
      </c>
      <c r="B1702" s="18">
        <v>1965</v>
      </c>
      <c r="C1702" s="24">
        <v>191</v>
      </c>
      <c r="D17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9.7591859356562088E-5</v>
      </c>
      <c r="E1702" s="18">
        <v>1774</v>
      </c>
      <c r="F17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2.2820697342393489E-4</v>
      </c>
      <c r="G1702" s="23">
        <v>1123</v>
      </c>
      <c r="H1702" s="23">
        <v>154</v>
      </c>
      <c r="I1702" s="23">
        <v>401</v>
      </c>
      <c r="J1702" s="19">
        <f>SUM(Table1[[#This Row],[Estimate; Total: - Speak Spanish: - Speak English "very well"]:[Estimate; Total: - Speak Spanish: - Speak English "not well"]])</f>
        <v>1678</v>
      </c>
      <c r="K17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2.4057659528039154E-4</v>
      </c>
      <c r="L1702" s="24">
        <v>96</v>
      </c>
      <c r="M17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1.1609244879558606E-4</v>
      </c>
    </row>
    <row r="1703" spans="1:13" ht="15.6" x14ac:dyDescent="0.3">
      <c r="A1703" s="22" t="s">
        <v>1708</v>
      </c>
      <c r="B1703" s="18">
        <v>3095</v>
      </c>
      <c r="C1703" s="24">
        <v>233</v>
      </c>
      <c r="D17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1.3456458707001505E-4</v>
      </c>
      <c r="E1703" s="18">
        <v>2862</v>
      </c>
      <c r="F17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3.9075347427718348E-4</v>
      </c>
      <c r="G1703" s="23">
        <v>1574</v>
      </c>
      <c r="H1703" s="23">
        <v>433</v>
      </c>
      <c r="I1703" s="23">
        <v>475</v>
      </c>
      <c r="J1703" s="19">
        <f>SUM(Table1[[#This Row],[Estimate; Total: - Speak Spanish: - Speak English "very well"]:[Estimate; Total: - Speak Spanish: - Speak English "not well"]])</f>
        <v>2482</v>
      </c>
      <c r="K17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3.7602103226537861E-4</v>
      </c>
      <c r="L1703" s="24">
        <v>380</v>
      </c>
      <c r="M17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5.2428388870178161E-4</v>
      </c>
    </row>
    <row r="1704" spans="1:13" ht="15.6" x14ac:dyDescent="0.3">
      <c r="A1704" s="22" t="s">
        <v>1709</v>
      </c>
      <c r="B1704" s="18">
        <v>865</v>
      </c>
      <c r="C1704" s="24">
        <v>374</v>
      </c>
      <c r="D17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1.9008612618705658E-4</v>
      </c>
      <c r="E1704" s="18">
        <v>491</v>
      </c>
      <c r="F17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3.1920797786528062E-5</v>
      </c>
      <c r="G1704" s="23">
        <v>300</v>
      </c>
      <c r="H1704" s="23">
        <v>47</v>
      </c>
      <c r="I1704" s="23">
        <v>144</v>
      </c>
      <c r="J1704" s="19">
        <f>SUM(Table1[[#This Row],[Estimate; Total: - Speak Spanish: - Speak English "very well"]:[Estimate; Total: - Speak Spanish: - Speak English "not well"]])</f>
        <v>491</v>
      </c>
      <c r="K17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3.9438556927586213E-5</v>
      </c>
      <c r="L1704" s="24">
        <v>0</v>
      </c>
      <c r="M17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3.621790541321548E-5</v>
      </c>
    </row>
    <row r="1705" spans="1:13" ht="15.6" x14ac:dyDescent="0.3">
      <c r="A1705" s="22" t="s">
        <v>1710</v>
      </c>
      <c r="B1705" s="18">
        <v>1104</v>
      </c>
      <c r="C1705" s="24">
        <v>213</v>
      </c>
      <c r="D17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4.372861437861058E-5</v>
      </c>
      <c r="E1705" s="18">
        <v>891</v>
      </c>
      <c r="F17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4.896414763926987E-5</v>
      </c>
      <c r="G1705" s="23">
        <v>513</v>
      </c>
      <c r="H1705" s="23">
        <v>132</v>
      </c>
      <c r="I1705" s="23">
        <v>133</v>
      </c>
      <c r="J1705" s="19">
        <f>SUM(Table1[[#This Row],[Estimate; Total: - Speak Spanish: - Speak English "very well"]:[Estimate; Total: - Speak Spanish: - Speak English "not well"]])</f>
        <v>778</v>
      </c>
      <c r="K17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5.2733713524866156E-5</v>
      </c>
      <c r="L1705" s="24">
        <v>113</v>
      </c>
      <c r="M17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1.4797938500203157E-5</v>
      </c>
    </row>
    <row r="1706" spans="1:13" ht="15.6" x14ac:dyDescent="0.3">
      <c r="A1706" s="22" t="s">
        <v>1711</v>
      </c>
      <c r="B1706" s="18">
        <v>1892</v>
      </c>
      <c r="C1706" s="24">
        <v>840</v>
      </c>
      <c r="D17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3.708538857019368E-4</v>
      </c>
      <c r="E1706" s="18">
        <v>1052</v>
      </c>
      <c r="F17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8.5691328964459829E-6</v>
      </c>
      <c r="G1706" s="23">
        <v>856</v>
      </c>
      <c r="H1706" s="23">
        <v>79</v>
      </c>
      <c r="I1706" s="23">
        <v>68</v>
      </c>
      <c r="J1706" s="19">
        <f>SUM(Table1[[#This Row],[Estimate; Total: - Speak Spanish: - Speak English "very well"]:[Estimate; Total: - Speak Spanish: - Speak English "not well"]])</f>
        <v>1003</v>
      </c>
      <c r="K17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1.7126191881565932E-5</v>
      </c>
      <c r="L1706" s="24">
        <v>49</v>
      </c>
      <c r="M17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6.898947087224541E-5</v>
      </c>
    </row>
    <row r="1707" spans="1:13" ht="15.6" x14ac:dyDescent="0.3">
      <c r="A1707" s="22" t="s">
        <v>1712</v>
      </c>
      <c r="B1707" s="18">
        <v>759</v>
      </c>
      <c r="C1707" s="24">
        <v>251</v>
      </c>
      <c r="D17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3.1665217166899849E-5</v>
      </c>
      <c r="E1707" s="18">
        <v>508</v>
      </c>
      <c r="F17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4.9714737852995437E-5</v>
      </c>
      <c r="G1707" s="23">
        <v>301</v>
      </c>
      <c r="H1707" s="23">
        <v>107</v>
      </c>
      <c r="I1707" s="23">
        <v>85</v>
      </c>
      <c r="J1707" s="19">
        <f>SUM(Table1[[#This Row],[Estimate; Total: - Speak Spanish: - Speak English "very well"]:[Estimate; Total: - Speak Spanish: - Speak English "not well"]])</f>
        <v>493</v>
      </c>
      <c r="K17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4.4247986919094176E-5</v>
      </c>
      <c r="L1707" s="24">
        <v>15</v>
      </c>
      <c r="M17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9.9263720782979026E-5</v>
      </c>
    </row>
    <row r="1708" spans="1:13" ht="15.6" x14ac:dyDescent="0.3">
      <c r="A1708" s="22" t="s">
        <v>1713</v>
      </c>
      <c r="B1708" s="18">
        <v>717</v>
      </c>
      <c r="C1708" s="24">
        <v>204</v>
      </c>
      <c r="D17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8.9275573897031529E-5</v>
      </c>
      <c r="E1708" s="18">
        <v>513</v>
      </c>
      <c r="F17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3.7028772390227486E-5</v>
      </c>
      <c r="G1708" s="23">
        <v>325</v>
      </c>
      <c r="H1708" s="23">
        <v>127</v>
      </c>
      <c r="I1708" s="23">
        <v>61</v>
      </c>
      <c r="J1708" s="19">
        <f>SUM(Table1[[#This Row],[Estimate; Total: - Speak Spanish: - Speak English "very well"]:[Estimate; Total: - Speak Spanish: - Speak English "not well"]])</f>
        <v>513</v>
      </c>
      <c r="K17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4.4883376136383972E-5</v>
      </c>
      <c r="L1708" s="24">
        <v>0</v>
      </c>
      <c r="M17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3.4162988794025949E-5</v>
      </c>
    </row>
    <row r="1709" spans="1:13" ht="15.6" x14ac:dyDescent="0.3">
      <c r="A1709" s="22" t="s">
        <v>1714</v>
      </c>
      <c r="B1709" s="18">
        <v>2147</v>
      </c>
      <c r="C1709" s="24">
        <v>285</v>
      </c>
      <c r="D17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9.3593507909932059E-5</v>
      </c>
      <c r="E1709" s="18">
        <v>1855</v>
      </c>
      <c r="F17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1.7857087297795871E-4</v>
      </c>
      <c r="G1709" s="23">
        <v>1110</v>
      </c>
      <c r="H1709" s="23">
        <v>351</v>
      </c>
      <c r="I1709" s="23">
        <v>265</v>
      </c>
      <c r="J1709" s="19">
        <f>SUM(Table1[[#This Row],[Estimate; Total: - Speak Spanish: - Speak English "very well"]:[Estimate; Total: - Speak Spanish: - Speak English "not well"]])</f>
        <v>1726</v>
      </c>
      <c r="K17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1.8709584154150144E-4</v>
      </c>
      <c r="L1709" s="24">
        <v>129</v>
      </c>
      <c r="M17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1.0130312711923493E-4</v>
      </c>
    </row>
    <row r="1710" spans="1:13" ht="15.6" x14ac:dyDescent="0.3">
      <c r="A1710" s="22" t="s">
        <v>1715</v>
      </c>
      <c r="B1710" s="18">
        <v>2150</v>
      </c>
      <c r="C1710" s="24">
        <v>233</v>
      </c>
      <c r="D17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1.7656005548916315E-6</v>
      </c>
      <c r="E1710" s="18">
        <v>1886</v>
      </c>
      <c r="F17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1.2250973354016657E-4</v>
      </c>
      <c r="G1710" s="23">
        <v>958</v>
      </c>
      <c r="H1710" s="23">
        <v>278</v>
      </c>
      <c r="I1710" s="23">
        <v>263</v>
      </c>
      <c r="J1710" s="19">
        <f>SUM(Table1[[#This Row],[Estimate; Total: - Speak Spanish: - Speak English "very well"]:[Estimate; Total: - Speak Spanish: - Speak English "not well"]])</f>
        <v>1499</v>
      </c>
      <c r="K17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9.1755034587305925E-5</v>
      </c>
      <c r="L1710" s="24">
        <v>387</v>
      </c>
      <c r="M17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4.0126105619180878E-4</v>
      </c>
    </row>
    <row r="1711" spans="1:13" ht="15.6" x14ac:dyDescent="0.3">
      <c r="A1711" s="22" t="s">
        <v>1716</v>
      </c>
      <c r="B1711" s="18">
        <v>1783</v>
      </c>
      <c r="C1711" s="24">
        <v>534</v>
      </c>
      <c r="D17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1.7876069807558595E-4</v>
      </c>
      <c r="E1711" s="18">
        <v>1236</v>
      </c>
      <c r="F17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2.7168456086218591E-5</v>
      </c>
      <c r="G1711" s="23">
        <v>679</v>
      </c>
      <c r="H1711" s="23">
        <v>200</v>
      </c>
      <c r="I1711" s="23">
        <v>223</v>
      </c>
      <c r="J1711" s="19">
        <f>SUM(Table1[[#This Row],[Estimate; Total: - Speak Spanish: - Speak English "very well"]:[Estimate; Total: - Speak Spanish: - Speak English "not well"]])</f>
        <v>1102</v>
      </c>
      <c r="K17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2.5445409945038254E-5</v>
      </c>
      <c r="L1711" s="24">
        <v>134</v>
      </c>
      <c r="M17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4.278562702910479E-5</v>
      </c>
    </row>
    <row r="1712" spans="1:13" ht="15.6" x14ac:dyDescent="0.3">
      <c r="A1712" s="22" t="s">
        <v>1717</v>
      </c>
      <c r="B1712" s="18">
        <v>1460</v>
      </c>
      <c r="C1712" s="24">
        <v>385</v>
      </c>
      <c r="D17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8.5262900525444319E-5</v>
      </c>
      <c r="E1712" s="18">
        <v>994</v>
      </c>
      <c r="F17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9.7544212495732029E-6</v>
      </c>
      <c r="G1712" s="23">
        <v>640</v>
      </c>
      <c r="H1712" s="23">
        <v>120</v>
      </c>
      <c r="I1712" s="23">
        <v>151</v>
      </c>
      <c r="J1712" s="19">
        <f>SUM(Table1[[#This Row],[Estimate; Total: - Speak Spanish: - Speak English "very well"]:[Estimate; Total: - Speak Spanish: - Speak English "not well"]])</f>
        <v>911</v>
      </c>
      <c r="K17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7.3243474981979275E-6</v>
      </c>
      <c r="L1712" s="24">
        <v>83</v>
      </c>
      <c r="M17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3.1779877371747095E-5</v>
      </c>
    </row>
    <row r="1713" spans="1:13" ht="15.6" x14ac:dyDescent="0.3">
      <c r="A1713" s="22" t="s">
        <v>1718</v>
      </c>
      <c r="B1713" s="18">
        <v>1569</v>
      </c>
      <c r="C1713" s="24">
        <v>603</v>
      </c>
      <c r="D17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2.58271069510463E-4</v>
      </c>
      <c r="E1713" s="18">
        <v>959</v>
      </c>
      <c r="F17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2.6486773431588038E-5</v>
      </c>
      <c r="G1713" s="23">
        <v>618</v>
      </c>
      <c r="H1713" s="23">
        <v>120</v>
      </c>
      <c r="I1713" s="23">
        <v>120</v>
      </c>
      <c r="J1713" s="19">
        <f>SUM(Table1[[#This Row],[Estimate; Total: - Speak Spanish: - Speak English "very well"]:[Estimate; Total: - Speak Spanish: - Speak English "not well"]])</f>
        <v>858</v>
      </c>
      <c r="K17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2.5607401374263782E-5</v>
      </c>
      <c r="L1713" s="24">
        <v>101</v>
      </c>
      <c r="M17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3.4457136739573724E-5</v>
      </c>
    </row>
    <row r="1714" spans="1:13" ht="15.6" x14ac:dyDescent="0.3">
      <c r="A1714" s="22" t="s">
        <v>1719</v>
      </c>
      <c r="B1714" s="18">
        <v>2566</v>
      </c>
      <c r="C1714" s="24">
        <v>306</v>
      </c>
      <c r="D17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4.3708494425647744E-5</v>
      </c>
      <c r="E1714" s="18">
        <v>2210</v>
      </c>
      <c r="F17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7.7827213618078127E-5</v>
      </c>
      <c r="G1714" s="23">
        <v>1240</v>
      </c>
      <c r="H1714" s="23">
        <v>501</v>
      </c>
      <c r="I1714" s="23">
        <v>318</v>
      </c>
      <c r="J1714" s="19">
        <f>SUM(Table1[[#This Row],[Estimate; Total: - Speak Spanish: - Speak English "very well"]:[Estimate; Total: - Speak Spanish: - Speak English "not well"]])</f>
        <v>2059</v>
      </c>
      <c r="K17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8.8397726628826486E-5</v>
      </c>
      <c r="L1714" s="24">
        <v>151</v>
      </c>
      <c r="M17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1.7980730636841678E-5</v>
      </c>
    </row>
    <row r="1715" spans="1:13" ht="15.6" x14ac:dyDescent="0.3">
      <c r="A1715" s="22" t="s">
        <v>1720</v>
      </c>
      <c r="B1715" s="18">
        <v>650</v>
      </c>
      <c r="C1715" s="24">
        <v>330</v>
      </c>
      <c r="D17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6.7972861766843397E-5</v>
      </c>
      <c r="E1715" s="18">
        <v>320</v>
      </c>
      <c r="F17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2.2324477351111065E-4</v>
      </c>
      <c r="G1715" s="23">
        <v>243</v>
      </c>
      <c r="H1715" s="23">
        <v>55</v>
      </c>
      <c r="I1715" s="23">
        <v>14</v>
      </c>
      <c r="J1715" s="19">
        <f>SUM(Table1[[#This Row],[Estimate; Total: - Speak Spanish: - Speak English "very well"]:[Estimate; Total: - Speak Spanish: - Speak English "not well"]])</f>
        <v>312</v>
      </c>
      <c r="K17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2.1957790746953792E-4</v>
      </c>
      <c r="L1715" s="24">
        <v>8</v>
      </c>
      <c r="M17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2.5648014221497852E-4</v>
      </c>
    </row>
    <row r="1716" spans="1:13" ht="15.6" x14ac:dyDescent="0.3">
      <c r="A1716" s="22" t="s">
        <v>1721</v>
      </c>
      <c r="B1716" s="18">
        <v>2580</v>
      </c>
      <c r="C1716" s="24">
        <v>877</v>
      </c>
      <c r="D17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4.0197564809608607E-4</v>
      </c>
      <c r="E1716" s="18">
        <v>1535</v>
      </c>
      <c r="F17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8.4331028824286887E-5</v>
      </c>
      <c r="G1716" s="23">
        <v>996</v>
      </c>
      <c r="H1716" s="23">
        <v>298</v>
      </c>
      <c r="I1716" s="23">
        <v>202</v>
      </c>
      <c r="J1716" s="19">
        <f>SUM(Table1[[#This Row],[Estimate; Total: - Speak Spanish: - Speak English "very well"]:[Estimate; Total: - Speak Spanish: - Speak English "not well"]])</f>
        <v>1496</v>
      </c>
      <c r="K17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1.018242228166148E-4</v>
      </c>
      <c r="L1716" s="24">
        <v>39</v>
      </c>
      <c r="M17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7.4222009533762243E-5</v>
      </c>
    </row>
    <row r="1717" spans="1:13" ht="15.6" x14ac:dyDescent="0.3">
      <c r="A1717" s="22" t="s">
        <v>1722</v>
      </c>
      <c r="B1717" s="18">
        <v>1351</v>
      </c>
      <c r="C1717" s="24">
        <v>186</v>
      </c>
      <c r="D17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5.9889686439820691E-5</v>
      </c>
      <c r="E1717" s="18">
        <v>1160</v>
      </c>
      <c r="F17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1.0832218263469906E-4</v>
      </c>
      <c r="G1717" s="23">
        <v>542</v>
      </c>
      <c r="H1717" s="23">
        <v>216</v>
      </c>
      <c r="I1717" s="23">
        <v>291</v>
      </c>
      <c r="J1717" s="19">
        <f>SUM(Table1[[#This Row],[Estimate; Total: - Speak Spanish: - Speak English "very well"]:[Estimate; Total: - Speak Spanish: - Speak English "not well"]])</f>
        <v>1049</v>
      </c>
      <c r="K17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1.0897948056504218E-4</v>
      </c>
      <c r="L1717" s="24">
        <v>111</v>
      </c>
      <c r="M17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1.0236463228637123E-4</v>
      </c>
    </row>
    <row r="1718" spans="1:13" ht="15.6" x14ac:dyDescent="0.3">
      <c r="A1718" s="22" t="s">
        <v>1723</v>
      </c>
      <c r="B1718" s="18">
        <v>3606</v>
      </c>
      <c r="C1718" s="24">
        <v>504</v>
      </c>
      <c r="D17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2.3278691451710974E-4</v>
      </c>
      <c r="E1718" s="18">
        <v>3102</v>
      </c>
      <c r="F17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3.5830222956686282E-4</v>
      </c>
      <c r="G1718" s="23">
        <v>1757</v>
      </c>
      <c r="H1718" s="23">
        <v>458</v>
      </c>
      <c r="I1718" s="23">
        <v>582</v>
      </c>
      <c r="J1718" s="19">
        <f>SUM(Table1[[#This Row],[Estimate; Total: - Speak Spanish: - Speak English "very well"]:[Estimate; Total: - Speak Spanish: - Speak English "not well"]])</f>
        <v>2797</v>
      </c>
      <c r="K17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3.5880094207524951E-4</v>
      </c>
      <c r="L1718" s="24">
        <v>305</v>
      </c>
      <c r="M17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3.5378204968967406E-4</v>
      </c>
    </row>
    <row r="1719" spans="1:13" ht="15.6" x14ac:dyDescent="0.3">
      <c r="A1719" s="22" t="s">
        <v>1724</v>
      </c>
      <c r="B1719" s="18">
        <v>1904</v>
      </c>
      <c r="C1719" s="24">
        <v>746</v>
      </c>
      <c r="D17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3.7408164341637081E-4</v>
      </c>
      <c r="E1719" s="18">
        <v>1135</v>
      </c>
      <c r="F17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8.0193799131117992E-5</v>
      </c>
      <c r="G1719" s="23">
        <v>723</v>
      </c>
      <c r="H1719" s="23">
        <v>221</v>
      </c>
      <c r="I1719" s="23">
        <v>128</v>
      </c>
      <c r="J1719" s="19">
        <f>SUM(Table1[[#This Row],[Estimate; Total: - Speak Spanish: - Speak English "very well"]:[Estimate; Total: - Speak Spanish: - Speak English "not well"]])</f>
        <v>1072</v>
      </c>
      <c r="K17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8.786447020572185E-5</v>
      </c>
      <c r="L1719" s="24">
        <v>63</v>
      </c>
      <c r="M17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1.0669148249349634E-5</v>
      </c>
    </row>
    <row r="1720" spans="1:13" ht="15.6" x14ac:dyDescent="0.3">
      <c r="A1720" s="22" t="s">
        <v>1725</v>
      </c>
      <c r="B1720" s="18">
        <v>2418</v>
      </c>
      <c r="C1720" s="24">
        <v>424</v>
      </c>
      <c r="D17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1.2786942800270843E-4</v>
      </c>
      <c r="E1720" s="18">
        <v>1977</v>
      </c>
      <c r="F17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1.4566973924034929E-4</v>
      </c>
      <c r="G1720" s="23">
        <v>1181</v>
      </c>
      <c r="H1720" s="23">
        <v>241</v>
      </c>
      <c r="I1720" s="23">
        <v>332</v>
      </c>
      <c r="J1720" s="19">
        <f>SUM(Table1[[#This Row],[Estimate; Total: - Speak Spanish: - Speak English "very well"]:[Estimate; Total: - Speak Spanish: - Speak English "not well"]])</f>
        <v>1754</v>
      </c>
      <c r="K17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1.4157853500383849E-4</v>
      </c>
      <c r="L1720" s="24">
        <v>223</v>
      </c>
      <c r="M17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1.8275118145876879E-4</v>
      </c>
    </row>
    <row r="1721" spans="1:13" ht="15.6" x14ac:dyDescent="0.3">
      <c r="A1721" s="22" t="s">
        <v>1726</v>
      </c>
      <c r="B1721" s="18">
        <v>2040</v>
      </c>
      <c r="C1721" s="24">
        <v>342</v>
      </c>
      <c r="D17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1.4092692341413269E-4</v>
      </c>
      <c r="E1721" s="18">
        <v>1689</v>
      </c>
      <c r="F17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1.6837739160113682E-4</v>
      </c>
      <c r="G1721" s="23">
        <v>1214</v>
      </c>
      <c r="H1721" s="23">
        <v>246</v>
      </c>
      <c r="I1721" s="23">
        <v>149</v>
      </c>
      <c r="J1721" s="19">
        <f>SUM(Table1[[#This Row],[Estimate; Total: - Speak Spanish: - Speak English "very well"]:[Estimate; Total: - Speak Spanish: - Speak English "not well"]])</f>
        <v>1609</v>
      </c>
      <c r="K17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1.8191095209397405E-4</v>
      </c>
      <c r="L1721" s="24">
        <v>80</v>
      </c>
      <c r="M17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4.5713277953115034E-5</v>
      </c>
    </row>
    <row r="1722" spans="1:13" ht="15.6" x14ac:dyDescent="0.3">
      <c r="A1722" s="22" t="s">
        <v>1727</v>
      </c>
      <c r="B1722" s="18">
        <v>1621</v>
      </c>
      <c r="C1722" s="24">
        <v>428</v>
      </c>
      <c r="D17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1.9013923851093803E-4</v>
      </c>
      <c r="E1722" s="18">
        <v>1079</v>
      </c>
      <c r="F17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8.0898909861067806E-5</v>
      </c>
      <c r="G1722" s="23">
        <v>651</v>
      </c>
      <c r="H1722" s="23">
        <v>232</v>
      </c>
      <c r="I1722" s="23">
        <v>172</v>
      </c>
      <c r="J1722" s="19">
        <f>SUM(Table1[[#This Row],[Estimate; Total: - Speak Spanish: - Speak English "very well"]:[Estimate; Total: - Speak Spanish: - Speak English "not well"]])</f>
        <v>1055</v>
      </c>
      <c r="K17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9.372153107699959E-5</v>
      </c>
      <c r="L1722" s="24">
        <v>24</v>
      </c>
      <c r="M17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3.5321464439475657E-5</v>
      </c>
    </row>
    <row r="1723" spans="1:13" ht="15.6" x14ac:dyDescent="0.3">
      <c r="A1723" s="22" t="s">
        <v>1728</v>
      </c>
      <c r="B1723" s="18">
        <v>2845</v>
      </c>
      <c r="C1723" s="24">
        <v>250</v>
      </c>
      <c r="D17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1.2789807185262285E-4</v>
      </c>
      <c r="E1723" s="18">
        <v>2561</v>
      </c>
      <c r="F17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3.3202902792625719E-4</v>
      </c>
      <c r="G1723" s="23">
        <v>1440</v>
      </c>
      <c r="H1723" s="23">
        <v>304</v>
      </c>
      <c r="I1723" s="23">
        <v>615</v>
      </c>
      <c r="J1723" s="19">
        <f>SUM(Table1[[#This Row],[Estimate; Total: - Speak Spanish: - Speak English "very well"]:[Estimate; Total: - Speak Spanish: - Speak English "not well"]])</f>
        <v>2359</v>
      </c>
      <c r="K17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3.4011533295152805E-4</v>
      </c>
      <c r="L1723" s="24">
        <v>202</v>
      </c>
      <c r="M17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2.5873719617678032E-4</v>
      </c>
    </row>
    <row r="1724" spans="1:13" ht="15.6" x14ac:dyDescent="0.3">
      <c r="A1724" s="22" t="s">
        <v>1729</v>
      </c>
      <c r="B1724" s="18">
        <v>2824</v>
      </c>
      <c r="C1724" s="24">
        <v>384</v>
      </c>
      <c r="D17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1.8098202605636995E-4</v>
      </c>
      <c r="E1724" s="18">
        <v>2440</v>
      </c>
      <c r="F17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2.8723897007499547E-4</v>
      </c>
      <c r="G1724" s="23">
        <v>1566</v>
      </c>
      <c r="H1724" s="23">
        <v>452</v>
      </c>
      <c r="I1724" s="23">
        <v>282</v>
      </c>
      <c r="J1724" s="19">
        <f>SUM(Table1[[#This Row],[Estimate; Total: - Speak Spanish: - Speak English "very well"]:[Estimate; Total: - Speak Spanish: - Speak English "not well"]])</f>
        <v>2300</v>
      </c>
      <c r="K17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3.0302599161566681E-4</v>
      </c>
      <c r="L1724" s="24">
        <v>140</v>
      </c>
      <c r="M17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1.4415016462327447E-4</v>
      </c>
    </row>
    <row r="1725" spans="1:13" ht="15.6" x14ac:dyDescent="0.3">
      <c r="A1725" s="22" t="s">
        <v>1730</v>
      </c>
      <c r="B1725" s="18">
        <v>1685</v>
      </c>
      <c r="C1725" s="24">
        <v>298</v>
      </c>
      <c r="D17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9.3240024349760931E-5</v>
      </c>
      <c r="E1725" s="18">
        <v>1387</v>
      </c>
      <c r="F17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1.0540433664889922E-4</v>
      </c>
      <c r="G1725" s="23">
        <v>871</v>
      </c>
      <c r="H1725" s="23">
        <v>164</v>
      </c>
      <c r="I1725" s="23">
        <v>273</v>
      </c>
      <c r="J1725" s="19">
        <f>SUM(Table1[[#This Row],[Estimate; Total: - Speak Spanish: - Speak English "very well"]:[Estimate; Total: - Speak Spanish: - Speak English "not well"]])</f>
        <v>1308</v>
      </c>
      <c r="K17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1.1446802586218708E-4</v>
      </c>
      <c r="L1725" s="24">
        <v>79</v>
      </c>
      <c r="M17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2.3253789177115112E-5</v>
      </c>
    </row>
    <row r="1726" spans="1:13" ht="15.6" x14ac:dyDescent="0.3">
      <c r="A1726" s="22" t="s">
        <v>1731</v>
      </c>
      <c r="B1726" s="18">
        <v>424</v>
      </c>
      <c r="C1726" s="24">
        <v>167</v>
      </c>
      <c r="D17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1.3511405591352604E-5</v>
      </c>
      <c r="E1726" s="18">
        <v>257</v>
      </c>
      <c r="F17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7.8896333246223475E-5</v>
      </c>
      <c r="G1726" s="23">
        <v>157</v>
      </c>
      <c r="H1726" s="23">
        <v>41</v>
      </c>
      <c r="I1726" s="23">
        <v>34</v>
      </c>
      <c r="J1726" s="19">
        <f>SUM(Table1[[#This Row],[Estimate; Total: - Speak Spanish: - Speak English "very well"]:[Estimate; Total: - Speak Spanish: - Speak English "not well"]])</f>
        <v>232</v>
      </c>
      <c r="K17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7.8813537847584157E-5</v>
      </c>
      <c r="L1726" s="24">
        <v>25</v>
      </c>
      <c r="M17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7.9646765787135475E-5</v>
      </c>
    </row>
    <row r="1727" spans="1:13" ht="15.6" x14ac:dyDescent="0.3">
      <c r="A1727" s="22" t="s">
        <v>1732</v>
      </c>
      <c r="B1727" s="18">
        <v>5900</v>
      </c>
      <c r="C1727" s="24">
        <v>1091</v>
      </c>
      <c r="D17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5.3326317276477055E-4</v>
      </c>
      <c r="E1727" s="18">
        <v>4754</v>
      </c>
      <c r="F17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5.3284697414504806E-4</v>
      </c>
      <c r="G1727" s="23">
        <v>2821</v>
      </c>
      <c r="H1727" s="23">
        <v>1100</v>
      </c>
      <c r="I1727" s="23">
        <v>588</v>
      </c>
      <c r="J1727" s="19">
        <f>SUM(Table1[[#This Row],[Estimate; Total: - Speak Spanish: - Speak English "very well"]:[Estimate; Total: - Speak Spanish: - Speak English "not well"]])</f>
        <v>4509</v>
      </c>
      <c r="K17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5.6788484315338636E-4</v>
      </c>
      <c r="L1727" s="24">
        <v>245</v>
      </c>
      <c r="M17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2.1527428894531876E-4</v>
      </c>
    </row>
    <row r="1728" spans="1:13" ht="15.6" x14ac:dyDescent="0.3">
      <c r="A1728" s="22" t="s">
        <v>1733</v>
      </c>
      <c r="B1728" s="18">
        <v>1970</v>
      </c>
      <c r="C1728" s="24">
        <v>404</v>
      </c>
      <c r="D17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1.7381900262314039E-4</v>
      </c>
      <c r="E1728" s="18">
        <v>1566</v>
      </c>
      <c r="F17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1.4668445956729146E-4</v>
      </c>
      <c r="G1728" s="23">
        <v>896</v>
      </c>
      <c r="H1728" s="23">
        <v>283</v>
      </c>
      <c r="I1728" s="23">
        <v>157</v>
      </c>
      <c r="J1728" s="19">
        <f>SUM(Table1[[#This Row],[Estimate; Total: - Speak Spanish: - Speak English "very well"]:[Estimate; Total: - Speak Spanish: - Speak English "not well"]])</f>
        <v>1336</v>
      </c>
      <c r="K17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1.3522178029338653E-4</v>
      </c>
      <c r="L1728" s="24">
        <v>230</v>
      </c>
      <c r="M17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2.5057872995602363E-4</v>
      </c>
    </row>
    <row r="1729" spans="1:13" ht="15.6" x14ac:dyDescent="0.3">
      <c r="A1729" s="22" t="s">
        <v>1734</v>
      </c>
      <c r="B1729" s="18">
        <v>3675</v>
      </c>
      <c r="C1729" s="24">
        <v>1200</v>
      </c>
      <c r="D17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5.5298246713362024E-4</v>
      </c>
      <c r="E1729" s="18">
        <v>2458</v>
      </c>
      <c r="F17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1.6798311692079655E-4</v>
      </c>
      <c r="G1729" s="23">
        <v>1433</v>
      </c>
      <c r="H1729" s="23">
        <v>567</v>
      </c>
      <c r="I1729" s="23">
        <v>330</v>
      </c>
      <c r="J1729" s="19">
        <f>SUM(Table1[[#This Row],[Estimate; Total: - Speak Spanish: - Speak English "very well"]:[Estimate; Total: - Speak Spanish: - Speak English "not well"]])</f>
        <v>2330</v>
      </c>
      <c r="K17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1.8589477636906204E-4</v>
      </c>
      <c r="L1729" s="24">
        <v>128</v>
      </c>
      <c r="M17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5.6372337846079788E-6</v>
      </c>
    </row>
    <row r="1730" spans="1:13" ht="15.6" x14ac:dyDescent="0.3">
      <c r="A1730" s="22" t="s">
        <v>1735</v>
      </c>
      <c r="B1730" s="18">
        <v>5181</v>
      </c>
      <c r="C1730" s="24">
        <v>1307</v>
      </c>
      <c r="D17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5.6815234000911954E-4</v>
      </c>
      <c r="E1730" s="18">
        <v>3874</v>
      </c>
      <c r="F17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3.1491416739494048E-4</v>
      </c>
      <c r="G1730" s="23">
        <v>2525</v>
      </c>
      <c r="H1730" s="23">
        <v>434</v>
      </c>
      <c r="I1730" s="23">
        <v>637</v>
      </c>
      <c r="J1730" s="19">
        <f>SUM(Table1[[#This Row],[Estimate; Total: - Speak Spanish: - Speak English "very well"]:[Estimate; Total: - Speak Spanish: - Speak English "not well"]])</f>
        <v>3596</v>
      </c>
      <c r="K17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3.3139339831493315E-4</v>
      </c>
      <c r="L1730" s="24">
        <v>278</v>
      </c>
      <c r="M17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1.6555138474274561E-4</v>
      </c>
    </row>
    <row r="1731" spans="1:13" ht="15.6" x14ac:dyDescent="0.3">
      <c r="A1731" s="22" t="s">
        <v>1736</v>
      </c>
      <c r="B1731" s="18">
        <v>811</v>
      </c>
      <c r="C1731" s="24">
        <v>179</v>
      </c>
      <c r="D17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3.2279372941454473E-5</v>
      </c>
      <c r="E1731" s="18">
        <v>632</v>
      </c>
      <c r="F17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1.1674114463180684E-5</v>
      </c>
      <c r="G1731" s="23">
        <v>404</v>
      </c>
      <c r="H1731" s="23">
        <v>108</v>
      </c>
      <c r="I1731" s="23">
        <v>70</v>
      </c>
      <c r="J1731" s="19">
        <f>SUM(Table1[[#This Row],[Estimate; Total: - Speak Spanish: - Speak English "very well"]:[Estimate; Total: - Speak Spanish: - Speak English "not well"]])</f>
        <v>582</v>
      </c>
      <c r="K17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1.3646417233259442E-5</v>
      </c>
      <c r="L1731" s="24">
        <v>50</v>
      </c>
      <c r="M17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6.2022434446509458E-6</v>
      </c>
    </row>
    <row r="1732" spans="1:13" ht="15.6" x14ac:dyDescent="0.3">
      <c r="A1732" s="22" t="s">
        <v>1737</v>
      </c>
      <c r="B1732" s="18">
        <v>5460</v>
      </c>
      <c r="C1732" s="24">
        <v>463</v>
      </c>
      <c r="D17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3.0002510160258549E-6</v>
      </c>
      <c r="E1732" s="18">
        <v>4997</v>
      </c>
      <c r="F17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4.1630360955935484E-4</v>
      </c>
      <c r="G1732" s="23">
        <v>3511</v>
      </c>
      <c r="H1732" s="23">
        <v>939</v>
      </c>
      <c r="I1732" s="23">
        <v>382</v>
      </c>
      <c r="J1732" s="19">
        <f>SUM(Table1[[#This Row],[Estimate; Total: - Speak Spanish: - Speak English "very well"]:[Estimate; Total: - Speak Spanish: - Speak English "not well"]])</f>
        <v>4832</v>
      </c>
      <c r="K17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4.673889988498544E-4</v>
      </c>
      <c r="L1732" s="24">
        <v>165</v>
      </c>
      <c r="M17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4.6718963177494368E-5</v>
      </c>
    </row>
    <row r="1733" spans="1:13" ht="15.6" x14ac:dyDescent="0.3">
      <c r="A1733" s="22" t="s">
        <v>1738</v>
      </c>
      <c r="B1733" s="18">
        <v>3938</v>
      </c>
      <c r="C1733" s="24">
        <v>518</v>
      </c>
      <c r="D17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7.2498161076340142E-5</v>
      </c>
      <c r="E1733" s="18">
        <v>3394</v>
      </c>
      <c r="F17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2.3006460819214485E-4</v>
      </c>
      <c r="G1733" s="23">
        <v>2136</v>
      </c>
      <c r="H1733" s="23">
        <v>673</v>
      </c>
      <c r="I1733" s="23">
        <v>446</v>
      </c>
      <c r="J1733" s="19">
        <f>SUM(Table1[[#This Row],[Estimate; Total: - Speak Spanish: - Speak English "very well"]:[Estimate; Total: - Speak Spanish: - Speak English "not well"]])</f>
        <v>3255</v>
      </c>
      <c r="K17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2.6061252318069865E-4</v>
      </c>
      <c r="L1733" s="24">
        <v>139</v>
      </c>
      <c r="M17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4.6812486926266965E-5</v>
      </c>
    </row>
    <row r="1734" spans="1:13" ht="15.6" x14ac:dyDescent="0.3">
      <c r="A1734" s="22" t="s">
        <v>1739</v>
      </c>
      <c r="B1734" s="18">
        <v>3116</v>
      </c>
      <c r="C1734" s="24">
        <v>497</v>
      </c>
      <c r="D17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1.5097817518761964E-4</v>
      </c>
      <c r="E1734" s="18">
        <v>2619</v>
      </c>
      <c r="F17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2.137006268961726E-4</v>
      </c>
      <c r="G1734" s="23">
        <v>1614</v>
      </c>
      <c r="H1734" s="23">
        <v>559</v>
      </c>
      <c r="I1734" s="23">
        <v>386</v>
      </c>
      <c r="J1734" s="19">
        <f>SUM(Table1[[#This Row],[Estimate; Total: - Speak Spanish: - Speak English "very well"]:[Estimate; Total: - Speak Spanish: - Speak English "not well"]])</f>
        <v>2559</v>
      </c>
      <c r="K17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2.4455525714053757E-4</v>
      </c>
      <c r="L1734" s="24">
        <v>60</v>
      </c>
      <c r="M17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6.5956442865003015E-5</v>
      </c>
    </row>
    <row r="1735" spans="1:13" ht="15.6" x14ac:dyDescent="0.3">
      <c r="A1735" s="22" t="s">
        <v>1740</v>
      </c>
      <c r="B1735" s="18">
        <v>4525</v>
      </c>
      <c r="C1735" s="24">
        <v>1055</v>
      </c>
      <c r="D17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3.5042580696678091E-4</v>
      </c>
      <c r="E1735" s="18">
        <v>3470</v>
      </c>
      <c r="F17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1.9360531811103666E-4</v>
      </c>
      <c r="G1735" s="23">
        <v>2369</v>
      </c>
      <c r="H1735" s="23">
        <v>372</v>
      </c>
      <c r="I1735" s="23">
        <v>472</v>
      </c>
      <c r="J1735" s="19">
        <f>SUM(Table1[[#This Row],[Estimate; Total: - Speak Spanish: - Speak English "very well"]:[Estimate; Total: - Speak Spanish: - Speak English "not well"]])</f>
        <v>3213</v>
      </c>
      <c r="K17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2.0713467330021337E-4</v>
      </c>
      <c r="L1735" s="24">
        <v>257</v>
      </c>
      <c r="M17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7.0979320068026105E-5</v>
      </c>
    </row>
    <row r="1736" spans="1:13" ht="15.6" x14ac:dyDescent="0.3">
      <c r="A1736" s="22" t="s">
        <v>1741</v>
      </c>
      <c r="B1736" s="18">
        <v>4966</v>
      </c>
      <c r="C1736" s="24">
        <v>756</v>
      </c>
      <c r="D17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2.2909618184177645E-4</v>
      </c>
      <c r="E1736" s="18">
        <v>4210</v>
      </c>
      <c r="F17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3.5589166863741139E-4</v>
      </c>
      <c r="G1736" s="23">
        <v>2801</v>
      </c>
      <c r="H1736" s="23">
        <v>699</v>
      </c>
      <c r="I1736" s="23">
        <v>483</v>
      </c>
      <c r="J1736" s="19">
        <f>SUM(Table1[[#This Row],[Estimate; Total: - Speak Spanish: - Speak English "very well"]:[Estimate; Total: - Speak Spanish: - Speak English "not well"]])</f>
        <v>3983</v>
      </c>
      <c r="K17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3.8537384589299763E-4</v>
      </c>
      <c r="L1736" s="24">
        <v>227</v>
      </c>
      <c r="M17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8.8674099145305503E-5</v>
      </c>
    </row>
    <row r="1737" spans="1:13" ht="15.6" x14ac:dyDescent="0.3">
      <c r="A1737" s="22" t="s">
        <v>1742</v>
      </c>
      <c r="B1737" s="18">
        <v>2758</v>
      </c>
      <c r="C1737" s="24">
        <v>649</v>
      </c>
      <c r="D17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2.8867390098929622E-4</v>
      </c>
      <c r="E1737" s="18">
        <v>2109</v>
      </c>
      <c r="F17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1.8864708657768302E-4</v>
      </c>
      <c r="G1737" s="23">
        <v>1576</v>
      </c>
      <c r="H1737" s="23">
        <v>406</v>
      </c>
      <c r="I1737" s="23">
        <v>90</v>
      </c>
      <c r="J1737" s="19">
        <f>SUM(Table1[[#This Row],[Estimate; Total: - Speak Spanish: - Speak English "very well"]:[Estimate; Total: - Speak Spanish: - Speak English "not well"]])</f>
        <v>2072</v>
      </c>
      <c r="K17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2.1523703550208626E-4</v>
      </c>
      <c r="L1737" s="24">
        <v>37</v>
      </c>
      <c r="M17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5.235619696210234E-5</v>
      </c>
    </row>
    <row r="1738" spans="1:13" ht="15.6" x14ac:dyDescent="0.3">
      <c r="A1738" s="22" t="s">
        <v>1743</v>
      </c>
      <c r="B1738" s="18">
        <v>4062</v>
      </c>
      <c r="C1738" s="24">
        <v>631</v>
      </c>
      <c r="D17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2.3745452445319662E-4</v>
      </c>
      <c r="E1738" s="18">
        <v>3402</v>
      </c>
      <c r="F17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3.2775589219751085E-4</v>
      </c>
      <c r="G1738" s="23">
        <v>2283</v>
      </c>
      <c r="H1738" s="23">
        <v>520</v>
      </c>
      <c r="I1738" s="23">
        <v>400</v>
      </c>
      <c r="J1738" s="19">
        <f>SUM(Table1[[#This Row],[Estimate; Total: - Speak Spanish: - Speak English "very well"]:[Estimate; Total: - Speak Spanish: - Speak English "not well"]])</f>
        <v>3203</v>
      </c>
      <c r="K17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3.4918110725262361E-4</v>
      </c>
      <c r="L1738" s="24">
        <v>199</v>
      </c>
      <c r="M17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1.3356419993407499E-4</v>
      </c>
    </row>
    <row r="1739" spans="1:13" ht="15.6" x14ac:dyDescent="0.3">
      <c r="A1739" s="22" t="s">
        <v>1744</v>
      </c>
      <c r="B1739" s="18">
        <v>4144</v>
      </c>
      <c r="C1739" s="24">
        <v>561</v>
      </c>
      <c r="D17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8.8242490704487934E-5</v>
      </c>
      <c r="E1739" s="18">
        <v>3578</v>
      </c>
      <c r="F17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2.4532469187573449E-4</v>
      </c>
      <c r="G1739" s="23">
        <v>2647</v>
      </c>
      <c r="H1739" s="23">
        <v>481</v>
      </c>
      <c r="I1739" s="23">
        <v>392</v>
      </c>
      <c r="J1739" s="19">
        <f>SUM(Table1[[#This Row],[Estimate; Total: - Speak Spanish: - Speak English "very well"]:[Estimate; Total: - Speak Spanish: - Speak English "not well"]])</f>
        <v>3520</v>
      </c>
      <c r="K17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2.9117085764139556E-4</v>
      </c>
      <c r="L1739" s="24">
        <v>58</v>
      </c>
      <c r="M17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1.7021113779610057E-4</v>
      </c>
    </row>
    <row r="1740" spans="1:13" ht="15.6" x14ac:dyDescent="0.3">
      <c r="A1740" s="22" t="s">
        <v>1745</v>
      </c>
      <c r="B1740" s="18">
        <v>2755</v>
      </c>
      <c r="C1740" s="24">
        <v>350</v>
      </c>
      <c r="D17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1.7299529656706288E-4</v>
      </c>
      <c r="E1740" s="18">
        <v>2405</v>
      </c>
      <c r="F17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2.9496819666490192E-4</v>
      </c>
      <c r="G1740" s="23">
        <v>1406</v>
      </c>
      <c r="H1740" s="23">
        <v>424</v>
      </c>
      <c r="I1740" s="23">
        <v>474</v>
      </c>
      <c r="J1740" s="19">
        <f>SUM(Table1[[#This Row],[Estimate; Total: - Speak Spanish: - Speak English "very well"]:[Estimate; Total: - Speak Spanish: - Speak English "not well"]])</f>
        <v>2304</v>
      </c>
      <c r="K17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3.1622870183358603E-4</v>
      </c>
      <c r="L1740" s="24">
        <v>101</v>
      </c>
      <c r="M17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1.0226938517282822E-4</v>
      </c>
    </row>
    <row r="1741" spans="1:13" ht="15.6" x14ac:dyDescent="0.3">
      <c r="A1741" s="22" t="s">
        <v>1746</v>
      </c>
      <c r="B1741" s="18">
        <v>3544</v>
      </c>
      <c r="C1741" s="24">
        <v>511</v>
      </c>
      <c r="D17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1.9463989620141097E-4</v>
      </c>
      <c r="E1741" s="18">
        <v>3033</v>
      </c>
      <c r="F17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3.0634407425375224E-4</v>
      </c>
      <c r="G1741" s="23">
        <v>1725</v>
      </c>
      <c r="H1741" s="23">
        <v>670</v>
      </c>
      <c r="I1741" s="23">
        <v>418</v>
      </c>
      <c r="J1741" s="19">
        <f>SUM(Table1[[#This Row],[Estimate; Total: - Speak Spanish: - Speak English "very well"]:[Estimate; Total: - Speak Spanish: - Speak English "not well"]])</f>
        <v>2813</v>
      </c>
      <c r="K17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3.1888367050599871E-4</v>
      </c>
      <c r="L1741" s="24">
        <v>220</v>
      </c>
      <c r="M17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1.926889529277751E-4</v>
      </c>
    </row>
    <row r="1742" spans="1:13" ht="15.6" x14ac:dyDescent="0.3">
      <c r="A1742" s="22" t="s">
        <v>1747</v>
      </c>
      <c r="B1742" s="18">
        <v>2789</v>
      </c>
      <c r="C1742" s="24">
        <v>559</v>
      </c>
      <c r="D17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2.2368426389342451E-4</v>
      </c>
      <c r="E1742" s="18">
        <v>2230</v>
      </c>
      <c r="F17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1.9490745781914113E-4</v>
      </c>
      <c r="G1742" s="23">
        <v>1477</v>
      </c>
      <c r="H1742" s="23">
        <v>476</v>
      </c>
      <c r="I1742" s="23">
        <v>228</v>
      </c>
      <c r="J1742" s="19">
        <f>SUM(Table1[[#This Row],[Estimate; Total: - Speak Spanish: - Speak English "very well"]:[Estimate; Total: - Speak Spanish: - Speak English "not well"]])</f>
        <v>2181</v>
      </c>
      <c r="K17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2.215010142954352E-4</v>
      </c>
      <c r="L1742" s="24">
        <v>49</v>
      </c>
      <c r="M17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4.6128523483761875E-5</v>
      </c>
    </row>
    <row r="1743" spans="1:13" ht="15.6" x14ac:dyDescent="0.3">
      <c r="A1743" s="22" t="s">
        <v>1748</v>
      </c>
      <c r="B1743" s="18">
        <v>5090</v>
      </c>
      <c r="C1743" s="24">
        <v>776</v>
      </c>
      <c r="D17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3.1003770845629801E-4</v>
      </c>
      <c r="E1743" s="18">
        <v>4314</v>
      </c>
      <c r="F17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4.3916401312521643E-4</v>
      </c>
      <c r="G1743" s="23">
        <v>2812</v>
      </c>
      <c r="H1743" s="23">
        <v>665</v>
      </c>
      <c r="I1743" s="23">
        <v>557</v>
      </c>
      <c r="J1743" s="19">
        <f>SUM(Table1[[#This Row],[Estimate; Total: - Speak Spanish: - Speak English "very well"]:[Estimate; Total: - Speak Spanish: - Speak English "not well"]])</f>
        <v>4034</v>
      </c>
      <c r="K17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4.6207196318448409E-4</v>
      </c>
      <c r="L1743" s="24">
        <v>280</v>
      </c>
      <c r="M17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2.3153325764143815E-4</v>
      </c>
    </row>
    <row r="1744" spans="1:13" ht="15.6" x14ac:dyDescent="0.3">
      <c r="A1744" s="22" t="s">
        <v>1749</v>
      </c>
      <c r="B1744" s="18">
        <v>3652</v>
      </c>
      <c r="C1744" s="24">
        <v>895</v>
      </c>
      <c r="D17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3.7074149528720573E-4</v>
      </c>
      <c r="E1744" s="18">
        <v>2757</v>
      </c>
      <c r="F17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2.1178873163413289E-4</v>
      </c>
      <c r="G1744" s="23">
        <v>1893</v>
      </c>
      <c r="H1744" s="23">
        <v>381</v>
      </c>
      <c r="I1744" s="23">
        <v>295</v>
      </c>
      <c r="J1744" s="19">
        <f>SUM(Table1[[#This Row],[Estimate; Total: - Speak Spanish: - Speak English "very well"]:[Estimate; Total: - Speak Spanish: - Speak English "not well"]])</f>
        <v>2569</v>
      </c>
      <c r="K17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2.2503322660730323E-4</v>
      </c>
      <c r="L1744" s="24">
        <v>188</v>
      </c>
      <c r="M17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9.1744620739630237E-5</v>
      </c>
    </row>
    <row r="1745" spans="1:13" ht="15.6" x14ac:dyDescent="0.3">
      <c r="A1745" s="22" t="s">
        <v>1750</v>
      </c>
      <c r="B1745" s="18">
        <v>3350</v>
      </c>
      <c r="C1745" s="24">
        <v>496</v>
      </c>
      <c r="D17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1.3496120955011458E-4</v>
      </c>
      <c r="E1745" s="18">
        <v>2823</v>
      </c>
      <c r="F17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2.2659892629043379E-4</v>
      </c>
      <c r="G1745" s="23">
        <v>1945</v>
      </c>
      <c r="H1745" s="23">
        <v>465</v>
      </c>
      <c r="I1745" s="23">
        <v>260</v>
      </c>
      <c r="J1745" s="19">
        <f>SUM(Table1[[#This Row],[Estimate; Total: - Speak Spanish: - Speak English "very well"]:[Estimate; Total: - Speak Spanish: - Speak English "not well"]])</f>
        <v>2670</v>
      </c>
      <c r="K17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2.4624698192600306E-4</v>
      </c>
      <c r="L1745" s="24">
        <v>153</v>
      </c>
      <c r="M17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4.8514871416648249E-5</v>
      </c>
    </row>
    <row r="1746" spans="1:13" ht="15.6" x14ac:dyDescent="0.3">
      <c r="A1746" s="22" t="s">
        <v>1751</v>
      </c>
      <c r="B1746" s="18">
        <v>2878</v>
      </c>
      <c r="C1746" s="24">
        <v>608</v>
      </c>
      <c r="D17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2.1069420273083888E-4</v>
      </c>
      <c r="E1746" s="18">
        <v>2270</v>
      </c>
      <c r="F17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1.5781895248824908E-4</v>
      </c>
      <c r="G1746" s="23">
        <v>1788</v>
      </c>
      <c r="H1746" s="23">
        <v>283</v>
      </c>
      <c r="I1746" s="23">
        <v>149</v>
      </c>
      <c r="J1746" s="19">
        <f>SUM(Table1[[#This Row],[Estimate; Total: - Speak Spanish: - Speak English "very well"]:[Estimate; Total: - Speak Spanish: - Speak English "not well"]])</f>
        <v>2220</v>
      </c>
      <c r="K17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1.8487086721973977E-4</v>
      </c>
      <c r="L1746" s="24">
        <v>50</v>
      </c>
      <c r="M17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8.737144990263739E-5</v>
      </c>
    </row>
    <row r="1747" spans="1:13" ht="15.6" x14ac:dyDescent="0.3">
      <c r="A1747" s="22" t="s">
        <v>1752</v>
      </c>
      <c r="B1747" s="18">
        <v>3163</v>
      </c>
      <c r="C1747" s="24">
        <v>426</v>
      </c>
      <c r="D17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1.0596179802399344E-4</v>
      </c>
      <c r="E1747" s="18">
        <v>2737</v>
      </c>
      <c r="F17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2.2802120310299069E-4</v>
      </c>
      <c r="G1747" s="23">
        <v>1849</v>
      </c>
      <c r="H1747" s="23">
        <v>530</v>
      </c>
      <c r="I1747" s="23">
        <v>290</v>
      </c>
      <c r="J1747" s="19">
        <f>SUM(Table1[[#This Row],[Estimate; Total: - Speak Spanish: - Speak English "very well"]:[Estimate; Total: - Speak Spanish: - Speak English "not well"]])</f>
        <v>2669</v>
      </c>
      <c r="K17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2.5944985346938916E-4</v>
      </c>
      <c r="L1747" s="24">
        <v>68</v>
      </c>
      <c r="M17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5.6838612049734665E-5</v>
      </c>
    </row>
    <row r="1748" spans="1:13" ht="15.6" x14ac:dyDescent="0.3">
      <c r="A1748" s="22" t="s">
        <v>1753</v>
      </c>
      <c r="B1748" s="18">
        <v>2648</v>
      </c>
      <c r="C1748" s="24">
        <v>394</v>
      </c>
      <c r="D17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2.5331221280281064E-6</v>
      </c>
      <c r="E1748" s="18">
        <v>2254</v>
      </c>
      <c r="F17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7.1860694449359433E-5</v>
      </c>
      <c r="G1748" s="23">
        <v>1627</v>
      </c>
      <c r="H1748" s="23">
        <v>140</v>
      </c>
      <c r="I1748" s="23">
        <v>361</v>
      </c>
      <c r="J1748" s="19">
        <f>SUM(Table1[[#This Row],[Estimate; Total: - Speak Spanish: - Speak English "very well"]:[Estimate; Total: - Speak Spanish: - Speak English "not well"]])</f>
        <v>2128</v>
      </c>
      <c r="K17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8.6957058703950204E-5</v>
      </c>
      <c r="L1748" s="24">
        <v>126</v>
      </c>
      <c r="M17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6.496820150726101E-5</v>
      </c>
    </row>
    <row r="1749" spans="1:13" ht="15.6" x14ac:dyDescent="0.3">
      <c r="A1749" s="22" t="s">
        <v>1754</v>
      </c>
      <c r="B1749" s="18">
        <v>6</v>
      </c>
      <c r="C1749" s="24">
        <v>6</v>
      </c>
      <c r="D17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3.4441877920012263E-8</v>
      </c>
      <c r="E1749" s="18">
        <v>0</v>
      </c>
      <c r="F17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3.5961040835816786E-6</v>
      </c>
      <c r="G1749" s="23">
        <v>0</v>
      </c>
      <c r="H1749" s="23">
        <v>0</v>
      </c>
      <c r="I1749" s="23">
        <v>0</v>
      </c>
      <c r="J1749" s="19">
        <f>SUM(Table1[[#This Row],[Estimate; Total: - Speak Spanish: - Speak English "very well"]:[Estimate; Total: - Speak Spanish: - Speak English "not well"]])</f>
        <v>0</v>
      </c>
      <c r="K17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3.5961040835816786E-6</v>
      </c>
      <c r="L1749" s="24">
        <v>0</v>
      </c>
      <c r="M17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3.5961040835816786E-6</v>
      </c>
    </row>
    <row r="1750" spans="1:13" ht="15.6" x14ac:dyDescent="0.3">
      <c r="A1750" s="22" t="s">
        <v>1755</v>
      </c>
      <c r="B1750" s="18">
        <v>4814</v>
      </c>
      <c r="C1750" s="24">
        <v>829</v>
      </c>
      <c r="D17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3.4467617689021648E-4</v>
      </c>
      <c r="E1750" s="18">
        <v>3979</v>
      </c>
      <c r="F17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3.9524291231689366E-4</v>
      </c>
      <c r="G1750" s="23">
        <v>2698</v>
      </c>
      <c r="H1750" s="23">
        <v>650</v>
      </c>
      <c r="I1750" s="23">
        <v>405</v>
      </c>
      <c r="J1750" s="19">
        <f>SUM(Table1[[#This Row],[Estimate; Total: - Speak Spanish: - Speak English "very well"]:[Estimate; Total: - Speak Spanish: - Speak English "not well"]])</f>
        <v>3753</v>
      </c>
      <c r="K17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4.213423077002932E-4</v>
      </c>
      <c r="L1750" s="24">
        <v>226</v>
      </c>
      <c r="M17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1.5868585823283445E-4</v>
      </c>
    </row>
    <row r="1751" spans="1:13" ht="15.6" x14ac:dyDescent="0.3">
      <c r="A1751" s="22" t="s">
        <v>1756</v>
      </c>
      <c r="B1751" s="18">
        <v>5175</v>
      </c>
      <c r="C1751" s="24">
        <v>712</v>
      </c>
      <c r="D17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2.4331364593048926E-4</v>
      </c>
      <c r="E1751" s="18">
        <v>4434</v>
      </c>
      <c r="F17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4.2781881774063118E-4</v>
      </c>
      <c r="G1751" s="23">
        <v>2612</v>
      </c>
      <c r="H1751" s="23">
        <v>1096</v>
      </c>
      <c r="I1751" s="23">
        <v>506</v>
      </c>
      <c r="J1751" s="19">
        <f>SUM(Table1[[#This Row],[Estimate; Total: - Speak Spanish: - Speak English "very well"]:[Estimate; Total: - Speak Spanish: - Speak English "not well"]])</f>
        <v>4214</v>
      </c>
      <c r="K17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4.6180929089027577E-4</v>
      </c>
      <c r="L1751" s="24">
        <v>220</v>
      </c>
      <c r="M17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1.1973941294654675E-4</v>
      </c>
    </row>
    <row r="1752" spans="1:13" ht="15.6" x14ac:dyDescent="0.3">
      <c r="A1752" s="22" t="s">
        <v>1757</v>
      </c>
      <c r="B1752" s="18">
        <v>3463</v>
      </c>
      <c r="C1752" s="24">
        <v>1075</v>
      </c>
      <c r="D17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5.1921501905165496E-4</v>
      </c>
      <c r="E1752" s="18">
        <v>2388</v>
      </c>
      <c r="F17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2.0013776763152451E-4</v>
      </c>
      <c r="G1752" s="23">
        <v>1494</v>
      </c>
      <c r="H1752" s="23">
        <v>483</v>
      </c>
      <c r="I1752" s="23">
        <v>303</v>
      </c>
      <c r="J1752" s="19">
        <f>SUM(Table1[[#This Row],[Estimate; Total: - Speak Spanish: - Speak English "very well"]:[Estimate; Total: - Speak Spanish: - Speak English "not well"]])</f>
        <v>2280</v>
      </c>
      <c r="K17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2.200593784177573E-4</v>
      </c>
      <c r="L1752" s="24">
        <v>108</v>
      </c>
      <c r="M17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1.9574291314450006E-5</v>
      </c>
    </row>
    <row r="1753" spans="1:13" ht="15.6" x14ac:dyDescent="0.3">
      <c r="A1753" s="22" t="s">
        <v>1758</v>
      </c>
      <c r="B1753" s="18">
        <v>2611</v>
      </c>
      <c r="C1753" s="24">
        <v>697</v>
      </c>
      <c r="D17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3.0898487304975423E-4</v>
      </c>
      <c r="E1753" s="18">
        <v>1909</v>
      </c>
      <c r="F17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1.5215861835967393E-4</v>
      </c>
      <c r="G1753" s="23">
        <v>1177</v>
      </c>
      <c r="H1753" s="23">
        <v>434</v>
      </c>
      <c r="I1753" s="23">
        <v>225</v>
      </c>
      <c r="J1753" s="19">
        <f>SUM(Table1[[#This Row],[Estimate; Total: - Speak Spanish: - Speak English "very well"]:[Estimate; Total: - Speak Spanish: - Speak English "not well"]])</f>
        <v>1836</v>
      </c>
      <c r="K17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1.7013923027291527E-4</v>
      </c>
      <c r="L1753" s="24">
        <v>73</v>
      </c>
      <c r="M17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1.0812229138597423E-5</v>
      </c>
    </row>
    <row r="1754" spans="1:13" ht="15.6" x14ac:dyDescent="0.3">
      <c r="A1754" s="22" t="s">
        <v>1759</v>
      </c>
      <c r="B1754" s="18">
        <v>2512</v>
      </c>
      <c r="C1754" s="24">
        <v>419</v>
      </c>
      <c r="D17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1.9060130484885535E-4</v>
      </c>
      <c r="E1754" s="18">
        <v>2093</v>
      </c>
      <c r="F17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2.2752501315455737E-4</v>
      </c>
      <c r="G1754" s="23">
        <v>1140</v>
      </c>
      <c r="H1754" s="23">
        <v>539</v>
      </c>
      <c r="I1754" s="23">
        <v>321</v>
      </c>
      <c r="J1754" s="19">
        <f>SUM(Table1[[#This Row],[Estimate; Total: - Speak Spanish: - Speak English "very well"]:[Estimate; Total: - Speak Spanish: - Speak English "not well"]])</f>
        <v>2000</v>
      </c>
      <c r="K17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2.4524114122897724E-4</v>
      </c>
      <c r="L1754" s="24">
        <v>93</v>
      </c>
      <c r="M17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6.6951367462893369E-5</v>
      </c>
    </row>
    <row r="1755" spans="1:13" ht="15.6" x14ac:dyDescent="0.3">
      <c r="A1755" s="22" t="s">
        <v>1760</v>
      </c>
      <c r="B1755" s="18">
        <v>3756</v>
      </c>
      <c r="C1755" s="24">
        <v>817</v>
      </c>
      <c r="D17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2.7448326350453379E-4</v>
      </c>
      <c r="E1755" s="18">
        <v>2939</v>
      </c>
      <c r="F17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1.8798471340465562E-4</v>
      </c>
      <c r="G1755" s="23">
        <v>1514</v>
      </c>
      <c r="H1755" s="23">
        <v>800</v>
      </c>
      <c r="I1755" s="23">
        <v>508</v>
      </c>
      <c r="J1755" s="19">
        <f>SUM(Table1[[#This Row],[Estimate; Total: - Speak Spanish: - Speak English "very well"]:[Estimate; Total: - Speak Spanish: - Speak English "not well"]])</f>
        <v>2822</v>
      </c>
      <c r="K17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2.1495597210464769E-4</v>
      </c>
      <c r="L1755" s="24">
        <v>117</v>
      </c>
      <c r="M17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5.6474647024333432E-5</v>
      </c>
    </row>
    <row r="1756" spans="1:13" ht="15.6" x14ac:dyDescent="0.3">
      <c r="A1756" s="22" t="s">
        <v>1761</v>
      </c>
      <c r="B1756" s="18">
        <v>4563</v>
      </c>
      <c r="C1756" s="24">
        <v>891</v>
      </c>
      <c r="D17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4.8776315980326274E-4</v>
      </c>
      <c r="E1756" s="18">
        <v>3672</v>
      </c>
      <c r="F17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4.5821021720754949E-4</v>
      </c>
      <c r="G1756" s="23">
        <v>1742</v>
      </c>
      <c r="H1756" s="23">
        <v>662</v>
      </c>
      <c r="I1756" s="23">
        <v>857</v>
      </c>
      <c r="J1756" s="19">
        <f>SUM(Table1[[#This Row],[Estimate; Total: - Speak Spanish: - Speak English "very well"]:[Estimate; Total: - Speak Spanish: - Speak English "not well"]])</f>
        <v>3261</v>
      </c>
      <c r="K17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4.5110310018900781E-4</v>
      </c>
      <c r="L1756" s="24">
        <v>411</v>
      </c>
      <c r="M17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5.226269839655348E-4</v>
      </c>
    </row>
    <row r="1757" spans="1:13" ht="15.6" x14ac:dyDescent="0.3">
      <c r="A1757" s="22" t="s">
        <v>1762</v>
      </c>
      <c r="B1757" s="18">
        <v>2866</v>
      </c>
      <c r="C1757" s="24">
        <v>675</v>
      </c>
      <c r="D17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3.375417973069014E-4</v>
      </c>
      <c r="E1757" s="18">
        <v>2127</v>
      </c>
      <c r="F17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2.2428057359489504E-4</v>
      </c>
      <c r="G1757" s="23">
        <v>1378</v>
      </c>
      <c r="H1757" s="23">
        <v>320</v>
      </c>
      <c r="I1757" s="23">
        <v>327</v>
      </c>
      <c r="J1757" s="19">
        <f>SUM(Table1[[#This Row],[Estimate; Total: - Speak Spanish: - Speak English "very well"]:[Estimate; Total: - Speak Spanish: - Speak English "not well"]])</f>
        <v>2025</v>
      </c>
      <c r="K17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2.411305013632635E-4</v>
      </c>
      <c r="L1757" s="24">
        <v>102</v>
      </c>
      <c r="M17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7.1557906427299056E-5</v>
      </c>
    </row>
    <row r="1758" spans="1:13" ht="15.6" x14ac:dyDescent="0.3">
      <c r="A1758" s="22" t="s">
        <v>1763</v>
      </c>
      <c r="B1758" s="18">
        <v>1666</v>
      </c>
      <c r="C1758" s="24">
        <v>341</v>
      </c>
      <c r="D17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5.9152625962562632E-5</v>
      </c>
      <c r="E1758" s="18">
        <v>1325</v>
      </c>
      <c r="F17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3.6693953035804865E-5</v>
      </c>
      <c r="G1758" s="23">
        <v>760</v>
      </c>
      <c r="H1758" s="23">
        <v>191</v>
      </c>
      <c r="I1758" s="23">
        <v>244</v>
      </c>
      <c r="J1758" s="19">
        <f>SUM(Table1[[#This Row],[Estimate; Total: - Speak Spanish: - Speak English "very well"]:[Estimate; Total: - Speak Spanish: - Speak English "not well"]])</f>
        <v>1195</v>
      </c>
      <c r="K17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3.6949942358814722E-5</v>
      </c>
      <c r="L1758" s="24">
        <v>130</v>
      </c>
      <c r="M17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3.4373742960490281E-5</v>
      </c>
    </row>
    <row r="1759" spans="1:13" ht="15.6" x14ac:dyDescent="0.3">
      <c r="A1759" s="22" t="s">
        <v>1764</v>
      </c>
      <c r="B1759" s="18">
        <v>2107</v>
      </c>
      <c r="C1759" s="24">
        <v>383</v>
      </c>
      <c r="D17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1.9167897646832872E-4</v>
      </c>
      <c r="E1759" s="18">
        <v>1724</v>
      </c>
      <c r="F17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1.9917785162103404E-4</v>
      </c>
      <c r="G1759" s="23">
        <v>1034</v>
      </c>
      <c r="H1759" s="23">
        <v>402</v>
      </c>
      <c r="I1759" s="23">
        <v>227</v>
      </c>
      <c r="J1759" s="19">
        <f>SUM(Table1[[#This Row],[Estimate; Total: - Speak Spanish: - Speak English "very well"]:[Estimate; Total: - Speak Spanish: - Speak English "not well"]])</f>
        <v>1663</v>
      </c>
      <c r="K17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2.1617494440391664E-4</v>
      </c>
      <c r="L1759" s="24">
        <v>61</v>
      </c>
      <c r="M17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4.512132511354541E-5</v>
      </c>
    </row>
    <row r="1760" spans="1:13" ht="15.6" x14ac:dyDescent="0.3">
      <c r="A1760" s="22" t="s">
        <v>1765</v>
      </c>
      <c r="B1760" s="18">
        <v>4572</v>
      </c>
      <c r="C1760" s="24">
        <v>844</v>
      </c>
      <c r="D17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4.8629466373169544E-4</v>
      </c>
      <c r="E1760" s="18">
        <v>3728</v>
      </c>
      <c r="F17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4.9295241815861912E-4</v>
      </c>
      <c r="G1760" s="23">
        <v>1893</v>
      </c>
      <c r="H1760" s="23">
        <v>706</v>
      </c>
      <c r="I1760" s="23">
        <v>671</v>
      </c>
      <c r="J1760" s="19">
        <f>SUM(Table1[[#This Row],[Estimate; Total: - Speak Spanish: - Speak English "very well"]:[Estimate; Total: - Speak Spanish: - Speak English "not well"]])</f>
        <v>3270</v>
      </c>
      <c r="K17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4.7946065914798285E-4</v>
      </c>
      <c r="L1760" s="24">
        <v>458</v>
      </c>
      <c r="M17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6.1523765576983734E-4</v>
      </c>
    </row>
    <row r="1761" spans="1:13" ht="15.6" x14ac:dyDescent="0.3">
      <c r="A1761" s="22" t="s">
        <v>1766</v>
      </c>
      <c r="B1761" s="18">
        <v>2211</v>
      </c>
      <c r="C1761" s="24">
        <v>447</v>
      </c>
      <c r="D17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1.6105136416003345E-4</v>
      </c>
      <c r="E1761" s="18">
        <v>1749</v>
      </c>
      <c r="F17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1.3329379979669408E-4</v>
      </c>
      <c r="G1761" s="23">
        <v>1162</v>
      </c>
      <c r="H1761" s="23">
        <v>252</v>
      </c>
      <c r="I1761" s="23">
        <v>236</v>
      </c>
      <c r="J1761" s="19">
        <f>SUM(Table1[[#This Row],[Estimate; Total: - Speak Spanish: - Speak English "very well"]:[Estimate; Total: - Speak Spanish: - Speak English "not well"]])</f>
        <v>1650</v>
      </c>
      <c r="K17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1.4481838424877419E-4</v>
      </c>
      <c r="L1761" s="24">
        <v>99</v>
      </c>
      <c r="M17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2.8838439529573637E-5</v>
      </c>
    </row>
    <row r="1762" spans="1:13" ht="15.6" x14ac:dyDescent="0.3">
      <c r="A1762" s="22" t="s">
        <v>1767</v>
      </c>
      <c r="B1762" s="18">
        <v>4762</v>
      </c>
      <c r="C1762" s="24">
        <v>1174</v>
      </c>
      <c r="D17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5.1515974764415867E-4</v>
      </c>
      <c r="E1762" s="18">
        <v>3584</v>
      </c>
      <c r="F17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3.0215382192624277E-4</v>
      </c>
      <c r="G1762" s="23">
        <v>2234</v>
      </c>
      <c r="H1762" s="23">
        <v>518</v>
      </c>
      <c r="I1762" s="23">
        <v>554</v>
      </c>
      <c r="J1762" s="19">
        <f>SUM(Table1[[#This Row],[Estimate; Total: - Speak Spanish: - Speak English "very well"]:[Estimate; Total: - Speak Spanish: - Speak English "not well"]])</f>
        <v>3306</v>
      </c>
      <c r="K17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3.1419282850630298E-4</v>
      </c>
      <c r="L1762" s="24">
        <v>278</v>
      </c>
      <c r="M17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1.9303589452440557E-4</v>
      </c>
    </row>
    <row r="1763" spans="1:13" ht="15.6" x14ac:dyDescent="0.3">
      <c r="A1763" s="22" t="s">
        <v>1768</v>
      </c>
      <c r="B1763" s="18">
        <v>4112</v>
      </c>
      <c r="C1763" s="24">
        <v>792</v>
      </c>
      <c r="D17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3.0995831041248558E-4</v>
      </c>
      <c r="E1763" s="18">
        <v>3320</v>
      </c>
      <c r="F17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2.9146044842939182E-4</v>
      </c>
      <c r="G1763" s="23">
        <v>1907</v>
      </c>
      <c r="H1763" s="23">
        <v>619</v>
      </c>
      <c r="I1763" s="23">
        <v>487</v>
      </c>
      <c r="J1763" s="19">
        <f>SUM(Table1[[#This Row],[Estimate; Total: - Speak Spanish: - Speak English "very well"]:[Estimate; Total: - Speak Spanish: - Speak English "not well"]])</f>
        <v>3013</v>
      </c>
      <c r="K17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2.9498881178924307E-4</v>
      </c>
      <c r="L1763" s="24">
        <v>307</v>
      </c>
      <c r="M17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2.5948042629158317E-4</v>
      </c>
    </row>
    <row r="1764" spans="1:13" ht="15.6" x14ac:dyDescent="0.3">
      <c r="A1764" s="22" t="s">
        <v>1769</v>
      </c>
      <c r="B1764" s="18">
        <v>3805</v>
      </c>
      <c r="C1764" s="24">
        <v>963</v>
      </c>
      <c r="D17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3.3380085132168945E-4</v>
      </c>
      <c r="E1764" s="18">
        <v>2835</v>
      </c>
      <c r="F17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1.445263784136476E-4</v>
      </c>
      <c r="G1764" s="23">
        <v>1630</v>
      </c>
      <c r="H1764" s="23">
        <v>499</v>
      </c>
      <c r="I1764" s="23">
        <v>569</v>
      </c>
      <c r="J1764" s="19">
        <f>SUM(Table1[[#This Row],[Estimate; Total: - Speak Spanish: - Speak English "very well"]:[Estimate; Total: - Speak Spanish: - Speak English "not well"]])</f>
        <v>2698</v>
      </c>
      <c r="K17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1.668235511717129E-4</v>
      </c>
      <c r="L1764" s="24">
        <v>137</v>
      </c>
      <c r="M17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5.756847568424086E-5</v>
      </c>
    </row>
    <row r="1765" spans="1:13" ht="15.6" x14ac:dyDescent="0.3">
      <c r="A1765" s="22" t="s">
        <v>1770</v>
      </c>
      <c r="B1765" s="18">
        <v>2716</v>
      </c>
      <c r="C1765" s="24">
        <v>682</v>
      </c>
      <c r="D17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2.0769412485986983E-4</v>
      </c>
      <c r="E1765" s="18">
        <v>2034</v>
      </c>
      <c r="F17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7.7291155440077235E-5</v>
      </c>
      <c r="G1765" s="23">
        <v>1351</v>
      </c>
      <c r="H1765" s="23">
        <v>200</v>
      </c>
      <c r="I1765" s="23">
        <v>320</v>
      </c>
      <c r="J1765" s="19">
        <f>SUM(Table1[[#This Row],[Estimate; Total: - Speak Spanish: - Speak English "very well"]:[Estimate; Total: - Speak Spanish: - Speak English "not well"]])</f>
        <v>1871</v>
      </c>
      <c r="K17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8.331787383388908E-5</v>
      </c>
      <c r="L1765" s="24">
        <v>163</v>
      </c>
      <c r="M17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2.2666796212923436E-5</v>
      </c>
    </row>
    <row r="1766" spans="1:13" ht="15.6" x14ac:dyDescent="0.3">
      <c r="A1766" s="22" t="s">
        <v>1771</v>
      </c>
      <c r="B1766" s="18">
        <v>2939</v>
      </c>
      <c r="C1766" s="24">
        <v>1009</v>
      </c>
      <c r="D17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2.0546137396813141E-4</v>
      </c>
      <c r="E1766" s="18">
        <v>1930</v>
      </c>
      <c r="F17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1.3723898809845915E-4</v>
      </c>
      <c r="G1766" s="23">
        <v>1219</v>
      </c>
      <c r="H1766" s="23">
        <v>395</v>
      </c>
      <c r="I1766" s="23">
        <v>205</v>
      </c>
      <c r="J1766" s="19">
        <f>SUM(Table1[[#This Row],[Estimate; Total: - Speak Spanish: - Speak English "very well"]:[Estimate; Total: - Speak Spanish: - Speak English "not well"]])</f>
        <v>1819</v>
      </c>
      <c r="K17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1.247921289896745E-4</v>
      </c>
      <c r="L1766" s="24">
        <v>111</v>
      </c>
      <c r="M17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2.5005356790463323E-4</v>
      </c>
    </row>
    <row r="1767" spans="1:13" ht="15.6" x14ac:dyDescent="0.3">
      <c r="A1767" s="22" t="s">
        <v>1772</v>
      </c>
      <c r="B1767" s="18">
        <v>4519</v>
      </c>
      <c r="C1767" s="24">
        <v>1181</v>
      </c>
      <c r="D17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4.2178684518774136E-4</v>
      </c>
      <c r="E1767" s="18">
        <v>3338</v>
      </c>
      <c r="F17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1.7040654323340217E-4</v>
      </c>
      <c r="G1767" s="23">
        <v>2099</v>
      </c>
      <c r="H1767" s="23">
        <v>644</v>
      </c>
      <c r="I1767" s="23">
        <v>380</v>
      </c>
      <c r="J1767" s="19">
        <f>SUM(Table1[[#This Row],[Estimate; Total: - Speak Spanish: - Speak English "very well"]:[Estimate; Total: - Speak Spanish: - Speak English "not well"]])</f>
        <v>3123</v>
      </c>
      <c r="K17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1.8838646300851371E-4</v>
      </c>
      <c r="L1767" s="24">
        <v>215</v>
      </c>
      <c r="M17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7.4419690665471802E-6</v>
      </c>
    </row>
    <row r="1768" spans="1:13" ht="15.6" x14ac:dyDescent="0.3">
      <c r="A1768" s="22" t="s">
        <v>1773</v>
      </c>
      <c r="B1768" s="18">
        <v>2262</v>
      </c>
      <c r="C1768" s="24">
        <v>663</v>
      </c>
      <c r="D17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2.414055616039508E-4</v>
      </c>
      <c r="E1768" s="18">
        <v>1599</v>
      </c>
      <c r="F17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6.2132038186710366E-5</v>
      </c>
      <c r="G1768" s="23">
        <v>1021</v>
      </c>
      <c r="H1768" s="23">
        <v>210</v>
      </c>
      <c r="I1768" s="23">
        <v>301</v>
      </c>
      <c r="J1768" s="19">
        <f>SUM(Table1[[#This Row],[Estimate; Total: - Speak Spanish: - Speak English "very well"]:[Estimate; Total: - Speak Spanish: - Speak English "not well"]])</f>
        <v>1532</v>
      </c>
      <c r="K17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7.6290722279822963E-5</v>
      </c>
      <c r="L1768" s="24">
        <v>67</v>
      </c>
      <c r="M17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6.6198007378401349E-5</v>
      </c>
    </row>
    <row r="1769" spans="1:13" ht="15.6" x14ac:dyDescent="0.3">
      <c r="A1769" s="22" t="s">
        <v>1774</v>
      </c>
      <c r="B1769" s="18">
        <v>2549</v>
      </c>
      <c r="C1769" s="24">
        <v>410</v>
      </c>
      <c r="D17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1.8515548590660282E-4</v>
      </c>
      <c r="E1769" s="18">
        <v>2131</v>
      </c>
      <c r="F17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2.3279847694598356E-4</v>
      </c>
      <c r="G1769" s="23">
        <v>1417</v>
      </c>
      <c r="H1769" s="23">
        <v>382</v>
      </c>
      <c r="I1769" s="23">
        <v>225</v>
      </c>
      <c r="J1769" s="19">
        <f>SUM(Table1[[#This Row],[Estimate; Total: - Speak Spanish: - Speak English "very well"]:[Estimate; Total: - Speak Spanish: - Speak English "not well"]])</f>
        <v>2024</v>
      </c>
      <c r="K17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2.4893921678127712E-4</v>
      </c>
      <c r="L1769" s="24">
        <v>107</v>
      </c>
      <c r="M17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8.6503675473194653E-5</v>
      </c>
    </row>
    <row r="1770" spans="1:13" ht="15.6" x14ac:dyDescent="0.3">
      <c r="A1770" s="22" t="s">
        <v>1775</v>
      </c>
      <c r="B1770" s="18">
        <v>3083</v>
      </c>
      <c r="C1770" s="24">
        <v>229</v>
      </c>
      <c r="D17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7.6918338954961942E-5</v>
      </c>
      <c r="E1770" s="18">
        <v>2854</v>
      </c>
      <c r="F17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3.3441738723300672E-4</v>
      </c>
      <c r="G1770" s="23">
        <v>1772</v>
      </c>
      <c r="H1770" s="23">
        <v>409</v>
      </c>
      <c r="I1770" s="23">
        <v>431</v>
      </c>
      <c r="J1770" s="19">
        <f>SUM(Table1[[#This Row],[Estimate; Total: - Speak Spanish: - Speak English "very well"]:[Estimate; Total: - Speak Spanish: - Speak English "not well"]])</f>
        <v>2612</v>
      </c>
      <c r="K17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3.4082639069961764E-4</v>
      </c>
      <c r="L1770" s="24">
        <v>242</v>
      </c>
      <c r="M17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2.7632811131666465E-4</v>
      </c>
    </row>
    <row r="1771" spans="1:13" ht="15.6" x14ac:dyDescent="0.3">
      <c r="A1771" s="22" t="s">
        <v>1776</v>
      </c>
      <c r="B1771" s="18">
        <v>1848</v>
      </c>
      <c r="C1771" s="24">
        <v>234</v>
      </c>
      <c r="D17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1.1230873067511514E-4</v>
      </c>
      <c r="E1771" s="18">
        <v>1614</v>
      </c>
      <c r="F17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1.9470087394922957E-4</v>
      </c>
      <c r="G1771" s="23">
        <v>752</v>
      </c>
      <c r="H1771" s="23">
        <v>398</v>
      </c>
      <c r="I1771" s="23">
        <v>271</v>
      </c>
      <c r="J1771" s="19">
        <f>SUM(Table1[[#This Row],[Estimate; Total: - Speak Spanish: - Speak English "very well"]:[Estimate; Total: - Speak Spanish: - Speak English "not well"]])</f>
        <v>1421</v>
      </c>
      <c r="K17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1.8967432816897122E-4</v>
      </c>
      <c r="L1771" s="24">
        <v>193</v>
      </c>
      <c r="M17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2.4025997003284533E-4</v>
      </c>
    </row>
    <row r="1772" spans="1:13" ht="15.6" x14ac:dyDescent="0.3">
      <c r="A1772" s="22" t="s">
        <v>1777</v>
      </c>
      <c r="B1772" s="18">
        <v>4890</v>
      </c>
      <c r="C1772" s="24">
        <v>443</v>
      </c>
      <c r="D17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2.3851588375669198E-4</v>
      </c>
      <c r="E1772" s="18">
        <v>4447</v>
      </c>
      <c r="F17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5.8759461255894594E-4</v>
      </c>
      <c r="G1772" s="23">
        <v>2304</v>
      </c>
      <c r="H1772" s="23">
        <v>682</v>
      </c>
      <c r="I1772" s="23">
        <v>869</v>
      </c>
      <c r="J1772" s="19">
        <f>SUM(Table1[[#This Row],[Estimate; Total: - Speak Spanish: - Speak English "very well"]:[Estimate; Total: - Speak Spanish: - Speak English "not well"]])</f>
        <v>3855</v>
      </c>
      <c r="K17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5.6446395918731862E-4</v>
      </c>
      <c r="L1772" s="24">
        <v>592</v>
      </c>
      <c r="M17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7.9724388374903294E-4</v>
      </c>
    </row>
    <row r="1773" spans="1:13" ht="15.6" x14ac:dyDescent="0.3">
      <c r="A1773" s="22" t="s">
        <v>1778</v>
      </c>
      <c r="B1773" s="18">
        <v>3494</v>
      </c>
      <c r="C1773" s="24">
        <v>274</v>
      </c>
      <c r="D17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1.1827498542315265E-4</v>
      </c>
      <c r="E1773" s="18">
        <v>3203</v>
      </c>
      <c r="F17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3.9697754065329624E-4</v>
      </c>
      <c r="G1773" s="23">
        <v>1966</v>
      </c>
      <c r="H1773" s="23">
        <v>567</v>
      </c>
      <c r="I1773" s="23">
        <v>424</v>
      </c>
      <c r="J1773" s="19">
        <f>SUM(Table1[[#This Row],[Estimate; Total: - Speak Spanish: - Speak English "very well"]:[Estimate; Total: - Speak Spanish: - Speak English "not well"]])</f>
        <v>2957</v>
      </c>
      <c r="K17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4.0811377852085644E-4</v>
      </c>
      <c r="L1773" s="24">
        <v>246</v>
      </c>
      <c r="M17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2.9604203679082163E-4</v>
      </c>
    </row>
    <row r="1774" spans="1:13" ht="15.6" x14ac:dyDescent="0.3">
      <c r="A1774" s="22" t="s">
        <v>1779</v>
      </c>
      <c r="B1774" s="18">
        <v>3390</v>
      </c>
      <c r="C1774" s="24">
        <v>353</v>
      </c>
      <c r="D17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1.3551028920581396E-4</v>
      </c>
      <c r="E1774" s="18">
        <v>3037</v>
      </c>
      <c r="F17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3.433739456960955E-4</v>
      </c>
      <c r="G1774" s="23">
        <v>1676</v>
      </c>
      <c r="H1774" s="23">
        <v>554</v>
      </c>
      <c r="I1774" s="23">
        <v>513</v>
      </c>
      <c r="J1774" s="19">
        <f>SUM(Table1[[#This Row],[Estimate; Total: - Speak Spanish: - Speak English "very well"]:[Estimate; Total: - Speak Spanish: - Speak English "not well"]])</f>
        <v>2743</v>
      </c>
      <c r="K17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3.4457238680240491E-4</v>
      </c>
      <c r="L1774" s="24">
        <v>294</v>
      </c>
      <c r="M17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3.3251163668712459E-4</v>
      </c>
    </row>
    <row r="1775" spans="1:13" ht="15.6" x14ac:dyDescent="0.3">
      <c r="A1775" s="22" t="s">
        <v>1780</v>
      </c>
      <c r="B1775" s="18">
        <v>3498</v>
      </c>
      <c r="C1775" s="24">
        <v>271</v>
      </c>
      <c r="D17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1.4676973257544737E-4</v>
      </c>
      <c r="E1775" s="18">
        <v>3227</v>
      </c>
      <c r="F17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4.3061816949671621E-4</v>
      </c>
      <c r="G1775" s="23">
        <v>1708</v>
      </c>
      <c r="H1775" s="23">
        <v>545</v>
      </c>
      <c r="I1775" s="23">
        <v>551</v>
      </c>
      <c r="J1775" s="19">
        <f>SUM(Table1[[#This Row],[Estimate; Total: - Speak Spanish: - Speak English "very well"]:[Estimate; Total: - Speak Spanish: - Speak English "not well"]])</f>
        <v>2804</v>
      </c>
      <c r="K17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4.1484856700799025E-4</v>
      </c>
      <c r="L1775" s="24">
        <v>423</v>
      </c>
      <c r="M17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5.7354909391124751E-4</v>
      </c>
    </row>
    <row r="1776" spans="1:13" ht="15.6" x14ac:dyDescent="0.3">
      <c r="A1776" s="22" t="s">
        <v>1781</v>
      </c>
      <c r="B1776" s="18">
        <v>4306</v>
      </c>
      <c r="C1776" s="24">
        <v>217</v>
      </c>
      <c r="D17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1.2411253744048112E-4</v>
      </c>
      <c r="E1776" s="18">
        <v>4089</v>
      </c>
      <c r="F17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5.6026025086288009E-4</v>
      </c>
      <c r="G1776" s="23">
        <v>2088</v>
      </c>
      <c r="H1776" s="23">
        <v>741</v>
      </c>
      <c r="I1776" s="23">
        <v>627</v>
      </c>
      <c r="J1776" s="19">
        <f>SUM(Table1[[#This Row],[Estimate; Total: - Speak Spanish: - Speak English "very well"]:[Estimate; Total: - Speak Spanish: - Speak English "not well"]])</f>
        <v>3456</v>
      </c>
      <c r="K17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5.2533067136401924E-4</v>
      </c>
      <c r="L1776" s="24">
        <v>633</v>
      </c>
      <c r="M17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8.7685143258431559E-4</v>
      </c>
    </row>
    <row r="1777" spans="1:13" ht="15.6" x14ac:dyDescent="0.3">
      <c r="A1777" s="22" t="s">
        <v>1782</v>
      </c>
      <c r="B1777" s="18">
        <v>3158</v>
      </c>
      <c r="C1777" s="24">
        <v>187</v>
      </c>
      <c r="D17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9.5428359959626324E-5</v>
      </c>
      <c r="E1777" s="18">
        <v>2971</v>
      </c>
      <c r="F17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3.9457794743125824E-4</v>
      </c>
      <c r="G1777" s="23">
        <v>1521</v>
      </c>
      <c r="H1777" s="23">
        <v>720</v>
      </c>
      <c r="I1777" s="23">
        <v>499</v>
      </c>
      <c r="J1777" s="19">
        <f>SUM(Table1[[#This Row],[Estimate; Total: - Speak Spanish: - Speak English "very well"]:[Estimate; Total: - Speak Spanish: - Speak English "not well"]])</f>
        <v>2740</v>
      </c>
      <c r="K17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4.0447330304705986E-4</v>
      </c>
      <c r="L1777" s="24">
        <v>231</v>
      </c>
      <c r="M17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3.0488942632946129E-4</v>
      </c>
    </row>
    <row r="1778" spans="1:13" ht="15.6" x14ac:dyDescent="0.3">
      <c r="A1778" s="22" t="s">
        <v>1783</v>
      </c>
      <c r="B1778" s="18">
        <v>3758</v>
      </c>
      <c r="C1778" s="24">
        <v>340</v>
      </c>
      <c r="D17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1.3380885614679557E-4</v>
      </c>
      <c r="E1778" s="18">
        <v>3418</v>
      </c>
      <c r="F17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4.0241210883085811E-4</v>
      </c>
      <c r="G1778" s="23">
        <v>1749</v>
      </c>
      <c r="H1778" s="23">
        <v>501</v>
      </c>
      <c r="I1778" s="23">
        <v>657</v>
      </c>
      <c r="J1778" s="19">
        <f>SUM(Table1[[#This Row],[Estimate; Total: - Speak Spanish: - Speak English "very well"]:[Estimate; Total: - Speak Spanish: - Speak English "not well"]])</f>
        <v>2907</v>
      </c>
      <c r="K17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3.7600731960068932E-4</v>
      </c>
      <c r="L1778" s="24">
        <v>511</v>
      </c>
      <c r="M17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6.4173716070436287E-4</v>
      </c>
    </row>
    <row r="1779" spans="1:13" ht="15.6" x14ac:dyDescent="0.3">
      <c r="A1779" s="22" t="s">
        <v>1784</v>
      </c>
      <c r="B1779" s="18">
        <v>5328</v>
      </c>
      <c r="C1779" s="24">
        <v>712</v>
      </c>
      <c r="D17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3.3039073766864564E-4</v>
      </c>
      <c r="E1779" s="18">
        <v>4616</v>
      </c>
      <c r="F17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5.401530255324604E-4</v>
      </c>
      <c r="G1779" s="23">
        <v>2901</v>
      </c>
      <c r="H1779" s="23">
        <v>668</v>
      </c>
      <c r="I1779" s="23">
        <v>615</v>
      </c>
      <c r="J1779" s="19">
        <f>SUM(Table1[[#This Row],[Estimate; Total: - Speak Spanish: - Speak English "very well"]:[Estimate; Total: - Speak Spanish: - Speak English "not well"]])</f>
        <v>4184</v>
      </c>
      <c r="K17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5.4426378818805737E-4</v>
      </c>
      <c r="L1779" s="24">
        <v>432</v>
      </c>
      <c r="M17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5.0289431169783674E-4</v>
      </c>
    </row>
    <row r="1780" spans="1:13" ht="15.6" x14ac:dyDescent="0.3">
      <c r="A1780" s="22" t="s">
        <v>1785</v>
      </c>
      <c r="B1780" s="18">
        <v>4015</v>
      </c>
      <c r="C1780" s="24">
        <v>559</v>
      </c>
      <c r="D17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2.3755495107295385E-4</v>
      </c>
      <c r="E1780" s="18">
        <v>3456</v>
      </c>
      <c r="F17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3.789167399536309E-4</v>
      </c>
      <c r="G1780" s="23">
        <v>2029</v>
      </c>
      <c r="H1780" s="23">
        <v>516</v>
      </c>
      <c r="I1780" s="23">
        <v>646</v>
      </c>
      <c r="J1780" s="19">
        <f>SUM(Table1[[#This Row],[Estimate; Total: - Speak Spanish: - Speak English "very well"]:[Estimate; Total: - Speak Spanish: - Speak English "not well"]])</f>
        <v>3191</v>
      </c>
      <c r="K17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3.9099904763425115E-4</v>
      </c>
      <c r="L1780" s="24">
        <v>265</v>
      </c>
      <c r="M17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2.6940634442612995E-4</v>
      </c>
    </row>
    <row r="1781" spans="1:13" ht="15.6" x14ac:dyDescent="0.3">
      <c r="A1781" s="22" t="s">
        <v>1786</v>
      </c>
      <c r="B1781" s="18">
        <v>2103</v>
      </c>
      <c r="C1781" s="24">
        <v>555</v>
      </c>
      <c r="D17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1.8067929669009683E-4</v>
      </c>
      <c r="E1781" s="18">
        <v>1548</v>
      </c>
      <c r="F17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5.9678057070341149E-5</v>
      </c>
      <c r="G1781" s="23">
        <v>1132</v>
      </c>
      <c r="H1781" s="23">
        <v>214</v>
      </c>
      <c r="I1781" s="23">
        <v>161</v>
      </c>
      <c r="J1781" s="19">
        <f>SUM(Table1[[#This Row],[Estimate; Total: - Speak Spanish: - Speak English "very well"]:[Estimate; Total: - Speak Spanish: - Speak English "not well"]])</f>
        <v>1507</v>
      </c>
      <c r="K17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7.7062122639353698E-5</v>
      </c>
      <c r="L1781" s="24">
        <v>41</v>
      </c>
      <c r="M17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9.7885874147212977E-5</v>
      </c>
    </row>
    <row r="1782" spans="1:13" ht="15.6" x14ac:dyDescent="0.3">
      <c r="A1782" s="22" t="s">
        <v>1787</v>
      </c>
      <c r="B1782" s="18">
        <v>3087</v>
      </c>
      <c r="C1782" s="24">
        <v>751</v>
      </c>
      <c r="D17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2.4533557017876023E-4</v>
      </c>
      <c r="E1782" s="18">
        <v>2336</v>
      </c>
      <c r="F17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1.1509148180724308E-4</v>
      </c>
      <c r="G1782" s="23">
        <v>1402</v>
      </c>
      <c r="H1782" s="23">
        <v>490</v>
      </c>
      <c r="I1782" s="23">
        <v>270</v>
      </c>
      <c r="J1782" s="19">
        <f>SUM(Table1[[#This Row],[Estimate; Total: - Speak Spanish: - Speak English "very well"]:[Estimate; Total: - Speak Spanish: - Speak English "not well"]])</f>
        <v>2162</v>
      </c>
      <c r="K17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1.2404720666714608E-4</v>
      </c>
      <c r="L1782" s="24">
        <v>174</v>
      </c>
      <c r="M17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3.3919490696923942E-5</v>
      </c>
    </row>
    <row r="1783" spans="1:13" ht="15.6" x14ac:dyDescent="0.3">
      <c r="A1783" s="22" t="s">
        <v>1788</v>
      </c>
      <c r="B1783" s="18">
        <v>2991</v>
      </c>
      <c r="C1783" s="24">
        <v>256</v>
      </c>
      <c r="D17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3.1865161783432307E-5</v>
      </c>
      <c r="E1783" s="18">
        <v>2735</v>
      </c>
      <c r="F17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2.5651248504577956E-4</v>
      </c>
      <c r="G1783" s="23">
        <v>1649</v>
      </c>
      <c r="H1783" s="23">
        <v>302</v>
      </c>
      <c r="I1783" s="23">
        <v>507</v>
      </c>
      <c r="J1783" s="19">
        <f>SUM(Table1[[#This Row],[Estimate; Total: - Speak Spanish: - Speak English "very well"]:[Estimate; Total: - Speak Spanish: - Speak English "not well"]])</f>
        <v>2458</v>
      </c>
      <c r="K17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2.5570643857407286E-4</v>
      </c>
      <c r="L1783" s="24">
        <v>277</v>
      </c>
      <c r="M17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2.6381824734413061E-4</v>
      </c>
    </row>
    <row r="1784" spans="1:13" ht="15.6" x14ac:dyDescent="0.3">
      <c r="A1784" s="22" t="s">
        <v>1789</v>
      </c>
      <c r="B1784" s="18">
        <v>821</v>
      </c>
      <c r="C1784" s="24">
        <v>243</v>
      </c>
      <c r="D17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7.7169946388374426E-5</v>
      </c>
      <c r="E1784" s="18">
        <v>578</v>
      </c>
      <c r="F17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1.0344994722406801E-5</v>
      </c>
      <c r="G1784" s="23">
        <v>383</v>
      </c>
      <c r="H1784" s="23">
        <v>112</v>
      </c>
      <c r="I1784" s="23">
        <v>83</v>
      </c>
      <c r="J1784" s="19">
        <f>SUM(Table1[[#This Row],[Estimate; Total: - Speak Spanish: - Speak English "very well"]:[Estimate; Total: - Speak Spanish: - Speak English "not well"]])</f>
        <v>578</v>
      </c>
      <c r="K17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1.9194821165444717E-5</v>
      </c>
      <c r="L1784" s="24">
        <v>0</v>
      </c>
      <c r="M17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6.9867165052444043E-5</v>
      </c>
    </row>
    <row r="1785" spans="1:13" ht="15.6" x14ac:dyDescent="0.3">
      <c r="A1785" s="22" t="s">
        <v>1790</v>
      </c>
      <c r="B1785" s="18">
        <v>1240</v>
      </c>
      <c r="C1785" s="24">
        <v>133</v>
      </c>
      <c r="D17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1.6004093219549285E-5</v>
      </c>
      <c r="E1785" s="18">
        <v>1107</v>
      </c>
      <c r="F17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8.9151317838949035E-5</v>
      </c>
      <c r="G1785" s="23">
        <v>645</v>
      </c>
      <c r="H1785" s="23">
        <v>255</v>
      </c>
      <c r="I1785" s="23">
        <v>86</v>
      </c>
      <c r="J1785" s="19">
        <f>SUM(Table1[[#This Row],[Estimate; Total: - Speak Spanish: - Speak English "very well"]:[Estimate; Total: - Speak Spanish: - Speak English "not well"]])</f>
        <v>986</v>
      </c>
      <c r="K17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8.7456261679915188E-5</v>
      </c>
      <c r="L1785" s="24">
        <v>121</v>
      </c>
      <c r="M17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1.0451479601910375E-4</v>
      </c>
    </row>
    <row r="1786" spans="1:13" ht="15.6" x14ac:dyDescent="0.3">
      <c r="A1786" s="22" t="s">
        <v>1791</v>
      </c>
      <c r="B1786" s="18">
        <v>1944</v>
      </c>
      <c r="C1786" s="24">
        <v>353</v>
      </c>
      <c r="D17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1.2369451864547415E-4</v>
      </c>
      <c r="E1786" s="18">
        <v>1583</v>
      </c>
      <c r="F17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1.2977879743223812E-4</v>
      </c>
      <c r="G1786" s="23">
        <v>984</v>
      </c>
      <c r="H1786" s="23">
        <v>302</v>
      </c>
      <c r="I1786" s="23">
        <v>244</v>
      </c>
      <c r="J1786" s="19">
        <f>SUM(Table1[[#This Row],[Estimate; Total: - Speak Spanish: - Speak English "very well"]:[Estimate; Total: - Speak Spanish: - Speak English "not well"]])</f>
        <v>1530</v>
      </c>
      <c r="K17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1.4584971436957535E-4</v>
      </c>
      <c r="L1786" s="24">
        <v>53</v>
      </c>
      <c r="M17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1.5883150336258576E-5</v>
      </c>
    </row>
    <row r="1787" spans="1:13" ht="15.6" x14ac:dyDescent="0.3">
      <c r="A1787" s="22" t="s">
        <v>1792</v>
      </c>
      <c r="B1787" s="18">
        <v>1997</v>
      </c>
      <c r="C1787" s="24">
        <v>469</v>
      </c>
      <c r="D17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1.1656883610416743E-4</v>
      </c>
      <c r="E1787" s="18">
        <v>1513</v>
      </c>
      <c r="F17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4.2748284229973302E-5</v>
      </c>
      <c r="G1787" s="23">
        <v>1043</v>
      </c>
      <c r="H1787" s="23">
        <v>177</v>
      </c>
      <c r="I1787" s="23">
        <v>185</v>
      </c>
      <c r="J1787" s="19">
        <f>SUM(Table1[[#This Row],[Estimate; Total: - Speak Spanish: - Speak English "very well"]:[Estimate; Total: - Speak Spanish: - Speak English "not well"]])</f>
        <v>1405</v>
      </c>
      <c r="K17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4.9272666404340726E-5</v>
      </c>
      <c r="L1787" s="24">
        <v>108</v>
      </c>
      <c r="M17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1.6386749521366781E-5</v>
      </c>
    </row>
    <row r="1788" spans="1:13" ht="15.6" x14ac:dyDescent="0.3">
      <c r="A1788" s="22" t="s">
        <v>1793</v>
      </c>
      <c r="B1788" s="18">
        <v>1633</v>
      </c>
      <c r="C1788" s="24">
        <v>456</v>
      </c>
      <c r="D17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5.6816008553044808E-5</v>
      </c>
      <c r="E1788" s="18">
        <v>1177</v>
      </c>
      <c r="F17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5.5766882349804367E-5</v>
      </c>
      <c r="G1788" s="23">
        <v>681</v>
      </c>
      <c r="H1788" s="23">
        <v>287</v>
      </c>
      <c r="I1788" s="23">
        <v>144</v>
      </c>
      <c r="J1788" s="19">
        <f>SUM(Table1[[#This Row],[Estimate; Total: - Speak Spanish: - Speak English "very well"]:[Estimate; Total: - Speak Spanish: - Speak English "not well"]])</f>
        <v>1112</v>
      </c>
      <c r="K17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4.7761317264522602E-5</v>
      </c>
      <c r="L1788" s="24">
        <v>65</v>
      </c>
      <c r="M17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1.2832691161611349E-4</v>
      </c>
    </row>
    <row r="1789" spans="1:13" ht="15.6" x14ac:dyDescent="0.3">
      <c r="A1789" s="22" t="s">
        <v>1794</v>
      </c>
      <c r="B1789" s="18">
        <v>2144</v>
      </c>
      <c r="C1789" s="24">
        <v>475</v>
      </c>
      <c r="D17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1.6309576649125058E-4</v>
      </c>
      <c r="E1789" s="18">
        <v>1669</v>
      </c>
      <c r="F17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1.0729362527298853E-4</v>
      </c>
      <c r="G1789" s="23">
        <v>1019</v>
      </c>
      <c r="H1789" s="23">
        <v>185</v>
      </c>
      <c r="I1789" s="23">
        <v>284</v>
      </c>
      <c r="J1789" s="19">
        <f>SUM(Table1[[#This Row],[Estimate; Total: - Speak Spanish: - Speak English "very well"]:[Estimate; Total: - Speak Spanish: - Speak English "not well"]])</f>
        <v>1488</v>
      </c>
      <c r="K17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1.0495822878162591E-4</v>
      </c>
      <c r="L1789" s="24">
        <v>181</v>
      </c>
      <c r="M17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1.2846095524364273E-4</v>
      </c>
    </row>
    <row r="1790" spans="1:13" ht="15.6" x14ac:dyDescent="0.3">
      <c r="A1790" s="22" t="s">
        <v>1795</v>
      </c>
      <c r="B1790" s="18">
        <v>2485</v>
      </c>
      <c r="C1790" s="24">
        <v>410</v>
      </c>
      <c r="D17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1.7179852788187084E-4</v>
      </c>
      <c r="E1790" s="18">
        <v>2075</v>
      </c>
      <c r="F17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2.1167009859704455E-4</v>
      </c>
      <c r="G1790" s="23">
        <v>1176</v>
      </c>
      <c r="H1790" s="23">
        <v>535</v>
      </c>
      <c r="I1790" s="23">
        <v>229</v>
      </c>
      <c r="J1790" s="19">
        <f>SUM(Table1[[#This Row],[Estimate; Total: - Speak Spanish: - Speak English "very well"]:[Estimate; Total: - Speak Spanish: - Speak English "not well"]])</f>
        <v>1940</v>
      </c>
      <c r="K17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2.226389943234956E-4</v>
      </c>
      <c r="L1790" s="24">
        <v>135</v>
      </c>
      <c r="M17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1.1225133346906523E-4</v>
      </c>
    </row>
    <row r="1791" spans="1:13" ht="15.6" x14ac:dyDescent="0.3">
      <c r="A1791" s="22" t="s">
        <v>1796</v>
      </c>
      <c r="B1791" s="18">
        <v>1343</v>
      </c>
      <c r="C1791" s="24">
        <v>114</v>
      </c>
      <c r="D17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2.788204088474151E-5</v>
      </c>
      <c r="E1791" s="18">
        <v>1229</v>
      </c>
      <c r="F17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1.2945658865996663E-4</v>
      </c>
      <c r="G1791" s="23">
        <v>763</v>
      </c>
      <c r="H1791" s="23">
        <v>186</v>
      </c>
      <c r="I1791" s="23">
        <v>215</v>
      </c>
      <c r="J1791" s="19">
        <f>SUM(Table1[[#This Row],[Estimate; Total: - Speak Spanish: - Speak English "very well"]:[Estimate; Total: - Speak Spanish: - Speak English "not well"]])</f>
        <v>1164</v>
      </c>
      <c r="K17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1.3825833190275353E-4</v>
      </c>
      <c r="L1791" s="24">
        <v>65</v>
      </c>
      <c r="M17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4.9680240521179584E-5</v>
      </c>
    </row>
    <row r="1792" spans="1:13" ht="15.6" x14ac:dyDescent="0.3">
      <c r="A1792" s="22" t="s">
        <v>1797</v>
      </c>
      <c r="B1792" s="18">
        <v>2643</v>
      </c>
      <c r="C1792" s="24">
        <v>722</v>
      </c>
      <c r="D17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2.6323524304585477E-4</v>
      </c>
      <c r="E1792" s="18">
        <v>1921</v>
      </c>
      <c r="F17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9.2947017871371337E-5</v>
      </c>
      <c r="G1792" s="23">
        <v>1089</v>
      </c>
      <c r="H1792" s="23">
        <v>404</v>
      </c>
      <c r="I1792" s="23">
        <v>305</v>
      </c>
      <c r="J1792" s="19">
        <f>SUM(Table1[[#This Row],[Estimate; Total: - Speak Spanish: - Speak English "very well"]:[Estimate; Total: - Speak Spanish: - Speak English "not well"]])</f>
        <v>1798</v>
      </c>
      <c r="K17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1.0340703913828394E-4</v>
      </c>
      <c r="L1792" s="24">
        <v>123</v>
      </c>
      <c r="M17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1.8594625167255724E-6</v>
      </c>
    </row>
    <row r="1793" spans="1:13" ht="15.6" x14ac:dyDescent="0.3">
      <c r="A1793" s="22" t="s">
        <v>1798</v>
      </c>
      <c r="B1793" s="18">
        <v>1679</v>
      </c>
      <c r="C1793" s="24">
        <v>393</v>
      </c>
      <c r="D17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1.2067051318455749E-4</v>
      </c>
      <c r="E1793" s="18">
        <v>1283</v>
      </c>
      <c r="F17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6.0918543348296493E-5</v>
      </c>
      <c r="G1793" s="23">
        <v>688</v>
      </c>
      <c r="H1793" s="23">
        <v>332</v>
      </c>
      <c r="I1793" s="23">
        <v>250</v>
      </c>
      <c r="J1793" s="19">
        <f>SUM(Table1[[#This Row],[Estimate; Total: - Speak Spanish: - Speak English "very well"]:[Estimate; Total: - Speak Spanish: - Speak English "not well"]])</f>
        <v>1270</v>
      </c>
      <c r="K17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7.8559584015398709E-5</v>
      </c>
      <c r="L1793" s="24">
        <v>13</v>
      </c>
      <c r="M17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9.8974532712809213E-5</v>
      </c>
    </row>
    <row r="1794" spans="1:13" ht="15.6" x14ac:dyDescent="0.3">
      <c r="A1794" s="22" t="s">
        <v>1799</v>
      </c>
      <c r="B1794" s="18">
        <v>1217</v>
      </c>
      <c r="C1794" s="24">
        <v>304</v>
      </c>
      <c r="D17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8.8137174679707114E-5</v>
      </c>
      <c r="E1794" s="18">
        <v>913</v>
      </c>
      <c r="F17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3.0891418987448739E-5</v>
      </c>
      <c r="G1794" s="23">
        <v>483</v>
      </c>
      <c r="H1794" s="23">
        <v>291</v>
      </c>
      <c r="I1794" s="23">
        <v>129</v>
      </c>
      <c r="J1794" s="19">
        <f>SUM(Table1[[#This Row],[Estimate; Total: - Speak Spanish: - Speak English "very well"]:[Estimate; Total: - Speak Spanish: - Speak English "not well"]])</f>
        <v>903</v>
      </c>
      <c r="K17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4.33296052855711E-5</v>
      </c>
      <c r="L1794" s="24">
        <v>10</v>
      </c>
      <c r="M17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8.1844553076639525E-5</v>
      </c>
    </row>
    <row r="1795" spans="1:13" ht="15.6" x14ac:dyDescent="0.3">
      <c r="A1795" s="22" t="s">
        <v>1800</v>
      </c>
      <c r="B1795" s="18">
        <v>1401</v>
      </c>
      <c r="C1795" s="24">
        <v>817</v>
      </c>
      <c r="D17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1.2652926692288756E-4</v>
      </c>
      <c r="E1795" s="18">
        <v>547</v>
      </c>
      <c r="F17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2.9191995131097544E-4</v>
      </c>
      <c r="G1795" s="23">
        <v>352</v>
      </c>
      <c r="H1795" s="23">
        <v>174</v>
      </c>
      <c r="I1795" s="23">
        <v>16</v>
      </c>
      <c r="J1795" s="19">
        <f>SUM(Table1[[#This Row],[Estimate; Total: - Speak Spanish: - Speak English "very well"]:[Estimate; Total: - Speak Spanish: - Speak English "not well"]])</f>
        <v>542</v>
      </c>
      <c r="K17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2.8431520194548707E-4</v>
      </c>
      <c r="L1795" s="24">
        <v>5</v>
      </c>
      <c r="M17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3.608471076883898E-4</v>
      </c>
    </row>
    <row r="1796" spans="1:13" ht="15.6" x14ac:dyDescent="0.3">
      <c r="A1796" s="22" t="s">
        <v>1801</v>
      </c>
      <c r="B1796" s="18">
        <v>258</v>
      </c>
      <c r="C1796" s="24">
        <v>85</v>
      </c>
      <c r="D17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6.7752429458385491E-5</v>
      </c>
      <c r="E1796" s="18">
        <v>173</v>
      </c>
      <c r="F17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9.5177026125710428E-5</v>
      </c>
      <c r="G1796" s="23">
        <v>71</v>
      </c>
      <c r="H1796" s="23">
        <v>64</v>
      </c>
      <c r="I1796" s="23">
        <v>0</v>
      </c>
      <c r="J1796" s="19">
        <f>SUM(Table1[[#This Row],[Estimate; Total: - Speak Spanish: - Speak English "very well"]:[Estimate; Total: - Speak Spanish: - Speak English "not well"]])</f>
        <v>135</v>
      </c>
      <c r="K17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9.8383488931305961E-5</v>
      </c>
      <c r="L1796" s="24">
        <v>38</v>
      </c>
      <c r="M17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6.6114613599317892E-5</v>
      </c>
    </row>
    <row r="1797" spans="1:13" ht="15.6" x14ac:dyDescent="0.3">
      <c r="A1797" s="22" t="s">
        <v>1802</v>
      </c>
      <c r="B1797" s="18">
        <v>361</v>
      </c>
      <c r="C1797" s="24">
        <v>175</v>
      </c>
      <c r="D17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7.6226061498539522E-5</v>
      </c>
      <c r="E1797" s="18">
        <v>176</v>
      </c>
      <c r="F17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1.5769252149959301E-4</v>
      </c>
      <c r="G1797" s="23">
        <v>94</v>
      </c>
      <c r="H1797" s="23">
        <v>40</v>
      </c>
      <c r="I1797" s="23">
        <v>42</v>
      </c>
      <c r="J1797" s="19">
        <f>SUM(Table1[[#This Row],[Estimate; Total: - Speak Spanish: - Speak English "very well"]:[Estimate; Total: - Speak Spanish: - Speak English "not well"]])</f>
        <v>176</v>
      </c>
      <c r="K17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1.5499776465880639E-4</v>
      </c>
      <c r="L1797" s="24">
        <v>0</v>
      </c>
      <c r="M17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1.8211698537567216E-4</v>
      </c>
    </row>
    <row r="1798" spans="1:13" ht="15.6" x14ac:dyDescent="0.3">
      <c r="A1798" s="22" t="s">
        <v>1803</v>
      </c>
      <c r="B1798" s="18">
        <v>171</v>
      </c>
      <c r="C1798" s="24">
        <v>48</v>
      </c>
      <c r="D17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9.7421834951888642E-6</v>
      </c>
      <c r="E1798" s="18">
        <v>123</v>
      </c>
      <c r="F17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2.1717181546533438E-5</v>
      </c>
      <c r="G1798" s="23">
        <v>75</v>
      </c>
      <c r="H1798" s="23">
        <v>42</v>
      </c>
      <c r="I1798" s="23">
        <v>0</v>
      </c>
      <c r="J1798" s="19">
        <f>SUM(Table1[[#This Row],[Estimate; Total: - Speak Spanish: - Speak English "very well"]:[Estimate; Total: - Speak Spanish: - Speak English "not well"]])</f>
        <v>117</v>
      </c>
      <c r="K17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2.0758432869740479E-5</v>
      </c>
      <c r="L1798" s="24">
        <v>6</v>
      </c>
      <c r="M17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3.0406990611358987E-5</v>
      </c>
    </row>
    <row r="1799" spans="1:13" ht="15.6" x14ac:dyDescent="0.3">
      <c r="A1799" s="22" t="s">
        <v>1804</v>
      </c>
      <c r="B1799" s="18">
        <v>888</v>
      </c>
      <c r="C1799" s="24">
        <v>296</v>
      </c>
      <c r="D17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3.1409802096502563E-5</v>
      </c>
      <c r="E1799" s="18">
        <v>575</v>
      </c>
      <c r="F17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6.7901298318193457E-5</v>
      </c>
      <c r="G1799" s="23">
        <v>377</v>
      </c>
      <c r="H1799" s="23">
        <v>94</v>
      </c>
      <c r="I1799" s="23">
        <v>104</v>
      </c>
      <c r="J1799" s="19">
        <f>SUM(Table1[[#This Row],[Estimate; Total: - Speak Spanish: - Speak English "very well"]:[Estimate; Total: - Speak Spanish: - Speak English "not well"]])</f>
        <v>575</v>
      </c>
      <c r="K17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5.9097405230396229E-5</v>
      </c>
      <c r="L1799" s="24">
        <v>0</v>
      </c>
      <c r="M17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1.476971320042475E-4</v>
      </c>
    </row>
    <row r="1800" spans="1:13" ht="15.6" x14ac:dyDescent="0.3">
      <c r="A1800" s="22" t="s">
        <v>1805</v>
      </c>
      <c r="B1800" s="18">
        <v>444</v>
      </c>
      <c r="C1800" s="24">
        <v>176</v>
      </c>
      <c r="D18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3.991679424653779E-5</v>
      </c>
      <c r="E1800" s="18">
        <v>268</v>
      </c>
      <c r="F18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1.0922101185140625E-4</v>
      </c>
      <c r="G1800" s="23">
        <v>177</v>
      </c>
      <c r="H1800" s="23">
        <v>74</v>
      </c>
      <c r="I1800" s="23">
        <v>17</v>
      </c>
      <c r="J1800" s="19">
        <f>SUM(Table1[[#This Row],[Estimate; Total: - Speak Spanish: - Speak English "very well"]:[Estimate; Total: - Speak Spanish: - Speak English "not well"]])</f>
        <v>268</v>
      </c>
      <c r="K18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1.0511763211657206E-4</v>
      </c>
      <c r="L1800" s="24">
        <v>0</v>
      </c>
      <c r="M18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1.4641280911725405E-4</v>
      </c>
    </row>
    <row r="1801" spans="1:13" ht="15.6" x14ac:dyDescent="0.3">
      <c r="A1801" s="22" t="s">
        <v>1806</v>
      </c>
      <c r="B1801" s="18">
        <v>542</v>
      </c>
      <c r="C1801" s="24">
        <v>236</v>
      </c>
      <c r="D18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3.6202674865276269E-5</v>
      </c>
      <c r="E1801" s="18">
        <v>294</v>
      </c>
      <c r="F18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6.5798842918370136E-5</v>
      </c>
      <c r="G1801" s="23">
        <v>219</v>
      </c>
      <c r="H1801" s="23">
        <v>46</v>
      </c>
      <c r="I1801" s="23">
        <v>4</v>
      </c>
      <c r="J1801" s="19">
        <f>SUM(Table1[[#This Row],[Estimate; Total: - Speak Spanish: - Speak English "very well"]:[Estimate; Total: - Speak Spanish: - Speak English "not well"]])</f>
        <v>269</v>
      </c>
      <c r="K18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6.5149536138429086E-5</v>
      </c>
      <c r="L1801" s="24">
        <v>25</v>
      </c>
      <c r="M18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7.1683963887776058E-5</v>
      </c>
    </row>
    <row r="1802" spans="1:13" ht="15.6" x14ac:dyDescent="0.3">
      <c r="A1802" s="22" t="s">
        <v>1807</v>
      </c>
      <c r="B1802" s="18">
        <v>346</v>
      </c>
      <c r="C1802" s="24">
        <v>190</v>
      </c>
      <c r="D18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1.8386207678978937E-5</v>
      </c>
      <c r="E1802" s="18">
        <v>156</v>
      </c>
      <c r="F18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7.4932124484474141E-5</v>
      </c>
      <c r="G1802" s="23">
        <v>111</v>
      </c>
      <c r="H1802" s="23">
        <v>28</v>
      </c>
      <c r="I1802" s="23">
        <v>12</v>
      </c>
      <c r="J1802" s="19">
        <f>SUM(Table1[[#This Row],[Estimate; Total: - Speak Spanish: - Speak English "very well"]:[Estimate; Total: - Speak Spanish: - Speak English "not well"]])</f>
        <v>151</v>
      </c>
      <c r="K18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7.3314022418687861E-5</v>
      </c>
      <c r="L1802" s="24">
        <v>5</v>
      </c>
      <c r="M18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8.9598113955371769E-5</v>
      </c>
    </row>
    <row r="1803" spans="1:13" ht="15.6" x14ac:dyDescent="0.3">
      <c r="A1803" s="22" t="s">
        <v>1808</v>
      </c>
      <c r="B1803" s="18">
        <v>664</v>
      </c>
      <c r="C1803" s="24">
        <v>176</v>
      </c>
      <c r="D18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7.5877835082354577E-5</v>
      </c>
      <c r="E1803" s="18">
        <v>488</v>
      </c>
      <c r="F18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1.1465147284212409E-4</v>
      </c>
      <c r="G1803" s="23">
        <v>364</v>
      </c>
      <c r="H1803" s="23">
        <v>102</v>
      </c>
      <c r="I1803" s="23">
        <v>22</v>
      </c>
      <c r="J1803" s="19">
        <f>SUM(Table1[[#This Row],[Estimate; Total: - Speak Spanish: - Speak English "very well"]:[Estimate; Total: - Speak Spanish: - Speak English "not well"]])</f>
        <v>488</v>
      </c>
      <c r="K18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1.0717964705630662E-4</v>
      </c>
      <c r="L1803" s="24">
        <v>0</v>
      </c>
      <c r="M18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1.8237384995307084E-4</v>
      </c>
    </row>
    <row r="1804" spans="1:13" ht="15.6" x14ac:dyDescent="0.3">
      <c r="A1804" s="22" t="s">
        <v>1809</v>
      </c>
      <c r="B1804" s="18">
        <v>314</v>
      </c>
      <c r="C1804" s="24">
        <v>142</v>
      </c>
      <c r="D18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3.8701681510912788E-7</v>
      </c>
      <c r="E1804" s="18">
        <v>172</v>
      </c>
      <c r="F18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6.1666541849414135E-5</v>
      </c>
      <c r="G1804" s="23">
        <v>127</v>
      </c>
      <c r="H1804" s="23">
        <v>37</v>
      </c>
      <c r="I1804" s="23">
        <v>8</v>
      </c>
      <c r="J1804" s="19">
        <f>SUM(Table1[[#This Row],[Estimate; Total: - Speak Spanish: - Speak English "very well"]:[Estimate; Total: - Speak Spanish: - Speak English "not well"]])</f>
        <v>172</v>
      </c>
      <c r="K18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5.9033029482281744E-5</v>
      </c>
      <c r="L1804" s="24">
        <v>0</v>
      </c>
      <c r="M18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8.5535904273764213E-5</v>
      </c>
    </row>
    <row r="1805" spans="1:13" ht="15.6" x14ac:dyDescent="0.3">
      <c r="A1805" s="22" t="s">
        <v>1810</v>
      </c>
      <c r="B1805" s="18">
        <v>982</v>
      </c>
      <c r="C1805" s="24">
        <v>375</v>
      </c>
      <c r="D18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1.1292271330461297E-4</v>
      </c>
      <c r="E1805" s="18">
        <v>607</v>
      </c>
      <c r="F18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2.5559519059858201E-4</v>
      </c>
      <c r="G1805" s="23">
        <v>421</v>
      </c>
      <c r="H1805" s="23">
        <v>104</v>
      </c>
      <c r="I1805" s="23">
        <v>49</v>
      </c>
      <c r="J1805" s="19">
        <f>SUM(Table1[[#This Row],[Estimate; Total: - Speak Spanish: - Speak English "very well"]:[Estimate; Total: - Speak Spanish: - Speak English "not well"]])</f>
        <v>574</v>
      </c>
      <c r="K18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2.5138619560596316E-4</v>
      </c>
      <c r="L1805" s="24">
        <v>33</v>
      </c>
      <c r="M18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2.9374425273132992E-4</v>
      </c>
    </row>
    <row r="1806" spans="1:13" ht="15.6" x14ac:dyDescent="0.3">
      <c r="A1806" s="22" t="s">
        <v>1811</v>
      </c>
      <c r="B1806" s="18">
        <v>980</v>
      </c>
      <c r="C1806" s="24">
        <v>416</v>
      </c>
      <c r="D18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4.7510514298824296E-5</v>
      </c>
      <c r="E1806" s="18">
        <v>564</v>
      </c>
      <c r="F18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1.2593803433816049E-4</v>
      </c>
      <c r="G1806" s="23">
        <v>345</v>
      </c>
      <c r="H1806" s="23">
        <v>145</v>
      </c>
      <c r="I1806" s="23">
        <v>60</v>
      </c>
      <c r="J1806" s="19">
        <f>SUM(Table1[[#This Row],[Estimate; Total: - Speak Spanish: - Speak English "very well"]:[Estimate; Total: - Speak Spanish: - Speak English "not well"]])</f>
        <v>550</v>
      </c>
      <c r="K18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1.1945977429175403E-4</v>
      </c>
      <c r="L1806" s="24">
        <v>14</v>
      </c>
      <c r="M18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1.8465503102165832E-4</v>
      </c>
    </row>
    <row r="1807" spans="1:13" ht="15.6" x14ac:dyDescent="0.3">
      <c r="A1807" s="22" t="s">
        <v>1812</v>
      </c>
      <c r="B1807" s="18">
        <v>2030</v>
      </c>
      <c r="C1807" s="24">
        <v>305</v>
      </c>
      <c r="D18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4.4047829205918468E-5</v>
      </c>
      <c r="E1807" s="18">
        <v>1725</v>
      </c>
      <c r="F18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9.8882577221077989E-5</v>
      </c>
      <c r="G1807" s="23">
        <v>845</v>
      </c>
      <c r="H1807" s="23">
        <v>264</v>
      </c>
      <c r="I1807" s="23">
        <v>403</v>
      </c>
      <c r="J1807" s="19">
        <f>SUM(Table1[[#This Row],[Estimate; Total: - Speak Spanish: - Speak English "very well"]:[Estimate; Total: - Speak Spanish: - Speak English "not well"]])</f>
        <v>1512</v>
      </c>
      <c r="K18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9.2473835957808246E-5</v>
      </c>
      <c r="L1807" s="24">
        <v>213</v>
      </c>
      <c r="M18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1.5696947660535666E-4</v>
      </c>
    </row>
    <row r="1808" spans="1:13" ht="15.6" x14ac:dyDescent="0.3">
      <c r="A1808" s="22" t="s">
        <v>1813</v>
      </c>
      <c r="B1808" s="18">
        <v>3682</v>
      </c>
      <c r="C1808" s="24">
        <v>307</v>
      </c>
      <c r="D18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1.2437230103188262E-4</v>
      </c>
      <c r="E1808" s="18">
        <v>3338</v>
      </c>
      <c r="F18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4.0184152746962305E-4</v>
      </c>
      <c r="G1808" s="23">
        <v>1925</v>
      </c>
      <c r="H1808" s="23">
        <v>513</v>
      </c>
      <c r="I1808" s="23">
        <v>514</v>
      </c>
      <c r="J1808" s="19">
        <f>SUM(Table1[[#This Row],[Estimate; Total: - Speak Spanish: - Speak English "very well"]:[Estimate; Total: - Speak Spanish: - Speak English "not well"]])</f>
        <v>2952</v>
      </c>
      <c r="K18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3.9347265893459793E-4</v>
      </c>
      <c r="L1808" s="24">
        <v>386</v>
      </c>
      <c r="M18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4.7769442971430507E-4</v>
      </c>
    </row>
    <row r="1809" spans="1:13" ht="15.6" x14ac:dyDescent="0.3">
      <c r="A1809" s="22" t="s">
        <v>1814</v>
      </c>
      <c r="B1809" s="18">
        <v>2490</v>
      </c>
      <c r="C1809" s="24">
        <v>337</v>
      </c>
      <c r="D18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1.7155072808544317E-4</v>
      </c>
      <c r="E1809" s="18">
        <v>2153</v>
      </c>
      <c r="F18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2.664184196409377E-4</v>
      </c>
      <c r="G1809" s="23">
        <v>827</v>
      </c>
      <c r="H1809" s="23">
        <v>469</v>
      </c>
      <c r="I1809" s="23">
        <v>323</v>
      </c>
      <c r="J1809" s="19">
        <f>SUM(Table1[[#This Row],[Estimate; Total: - Speak Spanish: - Speak English "very well"]:[Estimate; Total: - Speak Spanish: - Speak English "not well"]])</f>
        <v>1619</v>
      </c>
      <c r="K18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2.1710107654666094E-4</v>
      </c>
      <c r="L1809" s="24">
        <v>534</v>
      </c>
      <c r="M18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7.1341595449782769E-4</v>
      </c>
    </row>
    <row r="1810" spans="1:13" ht="15.6" x14ac:dyDescent="0.3">
      <c r="A1810" s="22" t="s">
        <v>1815</v>
      </c>
      <c r="B1810" s="18">
        <v>1630</v>
      </c>
      <c r="C1810" s="24">
        <v>598</v>
      </c>
      <c r="D18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1.5815080428583964E-4</v>
      </c>
      <c r="E1810" s="18">
        <v>1001</v>
      </c>
      <c r="F18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6.4779471581962036E-5</v>
      </c>
      <c r="G1810" s="23">
        <v>521</v>
      </c>
      <c r="H1810" s="23">
        <v>226</v>
      </c>
      <c r="I1810" s="23">
        <v>149</v>
      </c>
      <c r="J1810" s="19">
        <f>SUM(Table1[[#This Row],[Estimate; Total: - Speak Spanish: - Speak English "very well"]:[Estimate; Total: - Speak Spanish: - Speak English "not well"]])</f>
        <v>896</v>
      </c>
      <c r="K18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6.5632122591300051E-5</v>
      </c>
      <c r="L1810" s="24">
        <v>105</v>
      </c>
      <c r="M18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5.705129979990267E-5</v>
      </c>
    </row>
    <row r="1811" spans="1:13" ht="15.6" x14ac:dyDescent="0.3">
      <c r="A1811" s="22" t="s">
        <v>1816</v>
      </c>
      <c r="B1811" s="18">
        <v>1630</v>
      </c>
      <c r="C1811" s="24">
        <v>809</v>
      </c>
      <c r="D18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1.561083923456433E-4</v>
      </c>
      <c r="E1811" s="18">
        <v>804</v>
      </c>
      <c r="F18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2.2183482966595797E-4</v>
      </c>
      <c r="G1811" s="23">
        <v>439</v>
      </c>
      <c r="H1811" s="23">
        <v>188</v>
      </c>
      <c r="I1811" s="23">
        <v>27</v>
      </c>
      <c r="J1811" s="19">
        <f>SUM(Table1[[#This Row],[Estimate; Total: - Speak Spanish: - Speak English "very well"]:[Estimate; Total: - Speak Spanish: - Speak English "not well"]])</f>
        <v>654</v>
      </c>
      <c r="K18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2.3263766266332965E-4</v>
      </c>
      <c r="L1811" s="24">
        <v>150</v>
      </c>
      <c r="M18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1.2392120706741631E-4</v>
      </c>
    </row>
    <row r="1812" spans="1:13" ht="15.6" x14ac:dyDescent="0.3">
      <c r="A1812" s="22" t="s">
        <v>1817</v>
      </c>
      <c r="B1812" s="18">
        <v>2443</v>
      </c>
      <c r="C1812" s="24">
        <v>541</v>
      </c>
      <c r="D18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1.0516636807886778E-4</v>
      </c>
      <c r="E1812" s="18">
        <v>1902</v>
      </c>
      <c r="F18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4.1762880847305534E-5</v>
      </c>
      <c r="G1812" s="23">
        <v>856</v>
      </c>
      <c r="H1812" s="23">
        <v>397</v>
      </c>
      <c r="I1812" s="23">
        <v>327</v>
      </c>
      <c r="J1812" s="19">
        <f>SUM(Table1[[#This Row],[Estimate; Total: - Speak Spanish: - Speak English "very well"]:[Estimate; Total: - Speak Spanish: - Speak English "not well"]])</f>
        <v>1580</v>
      </c>
      <c r="K18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2.1268781076540726E-5</v>
      </c>
      <c r="L1812" s="24">
        <v>322</v>
      </c>
      <c r="M18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2.275152247870613E-4</v>
      </c>
    </row>
    <row r="1813" spans="1:13" ht="15.6" x14ac:dyDescent="0.3">
      <c r="A1813" s="22" t="s">
        <v>1818</v>
      </c>
      <c r="B1813" s="18">
        <v>1159</v>
      </c>
      <c r="C1813" s="24">
        <v>362</v>
      </c>
      <c r="D18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6.6159341685509355E-6</v>
      </c>
      <c r="E1813" s="18">
        <v>787</v>
      </c>
      <c r="F18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1.0321079488102288E-4</v>
      </c>
      <c r="G1813" s="23">
        <v>553</v>
      </c>
      <c r="H1813" s="23">
        <v>74</v>
      </c>
      <c r="I1813" s="23">
        <v>126</v>
      </c>
      <c r="J1813" s="19">
        <f>SUM(Table1[[#This Row],[Estimate; Total: - Speak Spanish: - Speak English "very well"]:[Estimate; Total: - Speak Spanish: - Speak English "not well"]])</f>
        <v>753</v>
      </c>
      <c r="K18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9.6399885055309013E-5</v>
      </c>
      <c r="L1813" s="24">
        <v>34</v>
      </c>
      <c r="M18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1.6494282891227178E-4</v>
      </c>
    </row>
    <row r="1814" spans="1:13" ht="15.6" x14ac:dyDescent="0.3">
      <c r="A1814" s="22" t="s">
        <v>1819</v>
      </c>
      <c r="B1814" s="18">
        <v>3072</v>
      </c>
      <c r="C1814" s="24">
        <v>389</v>
      </c>
      <c r="D18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7.2785119010654645E-5</v>
      </c>
      <c r="E1814" s="18">
        <v>2683</v>
      </c>
      <c r="F18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2.0973902125390317E-4</v>
      </c>
      <c r="G1814" s="23">
        <v>1406</v>
      </c>
      <c r="H1814" s="23">
        <v>302</v>
      </c>
      <c r="I1814" s="23">
        <v>530</v>
      </c>
      <c r="J1814" s="19">
        <f>SUM(Table1[[#This Row],[Estimate; Total: - Speak Spanish: - Speak English "very well"]:[Estimate; Total: - Speak Spanish: - Speak English "not well"]])</f>
        <v>2238</v>
      </c>
      <c r="K18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1.8225026775859211E-4</v>
      </c>
      <c r="L1814" s="24">
        <v>445</v>
      </c>
      <c r="M18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4.5888879854834747E-4</v>
      </c>
    </row>
    <row r="1815" spans="1:13" ht="15.6" x14ac:dyDescent="0.3">
      <c r="A1815" s="22" t="s">
        <v>1820</v>
      </c>
      <c r="B1815" s="18">
        <v>1426</v>
      </c>
      <c r="C1815" s="24">
        <v>672</v>
      </c>
      <c r="D18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1.9239609013768077E-4</v>
      </c>
      <c r="E1815" s="18">
        <v>754</v>
      </c>
      <c r="F18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1.0958843389957856E-4</v>
      </c>
      <c r="G1815" s="23">
        <v>410</v>
      </c>
      <c r="H1815" s="23">
        <v>200</v>
      </c>
      <c r="I1815" s="23">
        <v>98</v>
      </c>
      <c r="J1815" s="19">
        <f>SUM(Table1[[#This Row],[Estimate; Total: - Speak Spanish: - Speak English "very well"]:[Estimate; Total: - Speak Spanish: - Speak English "not well"]])</f>
        <v>708</v>
      </c>
      <c r="K18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1.0513182875766213E-4</v>
      </c>
      <c r="L1815" s="24">
        <v>46</v>
      </c>
      <c r="M18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1.4998175980237581E-4</v>
      </c>
    </row>
    <row r="1816" spans="1:13" ht="15.6" x14ac:dyDescent="0.3">
      <c r="A1816" s="22" t="s">
        <v>1821</v>
      </c>
      <c r="B1816" s="18">
        <v>1677</v>
      </c>
      <c r="C1816" s="24">
        <v>294</v>
      </c>
      <c r="D18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2.7117245180551024E-5</v>
      </c>
      <c r="E1816" s="18">
        <v>1320</v>
      </c>
      <c r="F18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3.2403972137561824E-5</v>
      </c>
      <c r="G1816" s="23">
        <v>685</v>
      </c>
      <c r="H1816" s="23">
        <v>259</v>
      </c>
      <c r="I1816" s="23">
        <v>280</v>
      </c>
      <c r="J1816" s="19">
        <f>SUM(Table1[[#This Row],[Estimate; Total: - Speak Spanish: - Speak English "very well"]:[Estimate; Total: - Speak Spanish: - Speak English "not well"]])</f>
        <v>1224</v>
      </c>
      <c r="K18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3.7822346234262037E-5</v>
      </c>
      <c r="L1816" s="24">
        <v>96</v>
      </c>
      <c r="M18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1.6706537719537366E-5</v>
      </c>
    </row>
    <row r="1817" spans="1:13" ht="15.6" x14ac:dyDescent="0.3">
      <c r="A1817" s="22" t="s">
        <v>1822</v>
      </c>
      <c r="B1817" s="18">
        <v>848</v>
      </c>
      <c r="C1817" s="24">
        <v>311</v>
      </c>
      <c r="D18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2.3127655588755863E-4</v>
      </c>
      <c r="E1817" s="18">
        <v>537</v>
      </c>
      <c r="F18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3.4493748499743503E-4</v>
      </c>
      <c r="G1817" s="23">
        <v>423</v>
      </c>
      <c r="H1817" s="23">
        <v>12</v>
      </c>
      <c r="I1817" s="23">
        <v>102</v>
      </c>
      <c r="J1817" s="19">
        <f>SUM(Table1[[#This Row],[Estimate; Total: - Speak Spanish: - Speak English "very well"]:[Estimate; Total: - Speak Spanish: - Speak English "not well"]])</f>
        <v>537</v>
      </c>
      <c r="K18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3.367154144093531E-4</v>
      </c>
      <c r="L1817" s="24">
        <v>0</v>
      </c>
      <c r="M18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4.1945985489206291E-4</v>
      </c>
    </row>
    <row r="1818" spans="1:13" ht="15.6" x14ac:dyDescent="0.3">
      <c r="A1818" s="22" t="s">
        <v>1823</v>
      </c>
      <c r="B1818" s="18">
        <v>4588</v>
      </c>
      <c r="C1818" s="24">
        <v>720</v>
      </c>
      <c r="D18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3.9610837046080444E-4</v>
      </c>
      <c r="E1818" s="18">
        <v>3868</v>
      </c>
      <c r="F18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4.9722595890261379E-4</v>
      </c>
      <c r="G1818" s="23">
        <v>1618</v>
      </c>
      <c r="H1818" s="23">
        <v>779</v>
      </c>
      <c r="I1818" s="23">
        <v>925</v>
      </c>
      <c r="J1818" s="19">
        <f>SUM(Table1[[#This Row],[Estimate; Total: - Speak Spanish: - Speak English "very well"]:[Estimate; Total: - Speak Spanish: - Speak English "not well"]])</f>
        <v>3322</v>
      </c>
      <c r="K18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4.7231814611144315E-4</v>
      </c>
      <c r="L1818" s="24">
        <v>546</v>
      </c>
      <c r="M18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7.2298286748235119E-4</v>
      </c>
    </row>
    <row r="1819" spans="1:13" ht="15.6" x14ac:dyDescent="0.3">
      <c r="A1819" s="22" t="s">
        <v>1824</v>
      </c>
      <c r="B1819" s="18">
        <v>3158</v>
      </c>
      <c r="C1819" s="24">
        <v>292</v>
      </c>
      <c r="D18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4.953860431406343E-5</v>
      </c>
      <c r="E1819" s="18">
        <v>2866</v>
      </c>
      <c r="F18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2.705822243515276E-4</v>
      </c>
      <c r="G1819" s="23">
        <v>1142</v>
      </c>
      <c r="H1819" s="23">
        <v>703</v>
      </c>
      <c r="I1819" s="23">
        <v>670</v>
      </c>
      <c r="J1819" s="19">
        <f>SUM(Table1[[#This Row],[Estimate; Total: - Speak Spanish: - Speak English "very well"]:[Estimate; Total: - Speak Spanish: - Speak English "not well"]])</f>
        <v>2515</v>
      </c>
      <c r="K18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2.6037953477240597E-4</v>
      </c>
      <c r="L1819" s="24">
        <v>351</v>
      </c>
      <c r="M18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3.6305632787448695E-4</v>
      </c>
    </row>
    <row r="1820" spans="1:13" ht="15.6" x14ac:dyDescent="0.3">
      <c r="A1820" s="22" t="s">
        <v>1825</v>
      </c>
      <c r="B1820" s="18">
        <v>1081</v>
      </c>
      <c r="C1820" s="24">
        <v>345</v>
      </c>
      <c r="D18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1.994014207001733E-4</v>
      </c>
      <c r="E1820" s="18">
        <v>736</v>
      </c>
      <c r="F18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3.0601914636837135E-4</v>
      </c>
      <c r="G1820" s="23">
        <v>589</v>
      </c>
      <c r="H1820" s="23">
        <v>51</v>
      </c>
      <c r="I1820" s="23">
        <v>96</v>
      </c>
      <c r="J1820" s="19">
        <f>SUM(Table1[[#This Row],[Estimate; Total: - Speak Spanish: - Speak English "very well"]:[Estimate; Total: - Speak Spanish: - Speak English "not well"]])</f>
        <v>736</v>
      </c>
      <c r="K18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2.9475016321599089E-4</v>
      </c>
      <c r="L1820" s="24">
        <v>0</v>
      </c>
      <c r="M18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4.0815781348652053E-4</v>
      </c>
    </row>
    <row r="1821" spans="1:13" ht="15.6" x14ac:dyDescent="0.3">
      <c r="A1821" s="22" t="s">
        <v>1826</v>
      </c>
      <c r="B1821" s="18">
        <v>1307</v>
      </c>
      <c r="C1821" s="24">
        <v>389</v>
      </c>
      <c r="D18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1.088075585757006E-5</v>
      </c>
      <c r="E1821" s="18">
        <v>913</v>
      </c>
      <c r="F18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9.7797734289295599E-5</v>
      </c>
      <c r="G1821" s="23">
        <v>793</v>
      </c>
      <c r="H1821" s="23">
        <v>59</v>
      </c>
      <c r="I1821" s="23">
        <v>10</v>
      </c>
      <c r="J1821" s="19">
        <f>SUM(Table1[[#This Row],[Estimate; Total: - Speak Spanish: - Speak English "very well"]:[Estimate; Total: - Speak Spanish: - Speak English "not well"]])</f>
        <v>862</v>
      </c>
      <c r="K18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9.1677093726352197E-5</v>
      </c>
      <c r="L1821" s="24">
        <v>51</v>
      </c>
      <c r="M18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1.5327337575178726E-4</v>
      </c>
    </row>
    <row r="1822" spans="1:13" ht="15.6" x14ac:dyDescent="0.3">
      <c r="A1822" s="22" t="s">
        <v>1827</v>
      </c>
      <c r="B1822" s="18">
        <v>1319</v>
      </c>
      <c r="C1822" s="24">
        <v>552</v>
      </c>
      <c r="D18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7.2092668409175448E-5</v>
      </c>
      <c r="E1822" s="18">
        <v>767</v>
      </c>
      <c r="F18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2.9966219349828149E-4</v>
      </c>
      <c r="G1822" s="23">
        <v>600</v>
      </c>
      <c r="H1822" s="23">
        <v>112</v>
      </c>
      <c r="I1822" s="23">
        <v>55</v>
      </c>
      <c r="J1822" s="19">
        <f>SUM(Table1[[#This Row],[Estimate; Total: - Speak Spanish: - Speak English "very well"]:[Estimate; Total: - Speak Spanish: - Speak English "not well"]])</f>
        <v>767</v>
      </c>
      <c r="K18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2.8791856567508069E-4</v>
      </c>
      <c r="L1822" s="24">
        <v>0</v>
      </c>
      <c r="M18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4.0610289686733098E-4</v>
      </c>
    </row>
    <row r="1823" spans="1:13" ht="15.6" x14ac:dyDescent="0.3">
      <c r="A1823" s="22" t="s">
        <v>1828</v>
      </c>
      <c r="B1823" s="18">
        <v>832</v>
      </c>
      <c r="C1823" s="24">
        <v>238</v>
      </c>
      <c r="D18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1.3736943347588933E-6</v>
      </c>
      <c r="E1823" s="18">
        <v>590</v>
      </c>
      <c r="F18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6.3507886677621219E-5</v>
      </c>
      <c r="G1823" s="23">
        <v>416</v>
      </c>
      <c r="H1823" s="23">
        <v>57</v>
      </c>
      <c r="I1823" s="23">
        <v>98</v>
      </c>
      <c r="J1823" s="19">
        <f>SUM(Table1[[#This Row],[Estimate; Total: - Speak Spanish: - Speak English "very well"]:[Estimate; Total: - Speak Spanish: - Speak English "not well"]])</f>
        <v>571</v>
      </c>
      <c r="K18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5.7401969959191309E-5</v>
      </c>
      <c r="L1823" s="24">
        <v>19</v>
      </c>
      <c r="M18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1.1885007565082183E-4</v>
      </c>
    </row>
    <row r="1824" spans="1:13" ht="15.6" x14ac:dyDescent="0.3">
      <c r="A1824" s="22" t="s">
        <v>1829</v>
      </c>
      <c r="B1824" s="18">
        <v>3708</v>
      </c>
      <c r="C1824" s="24">
        <v>560</v>
      </c>
      <c r="D18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2.1812460502943957E-4</v>
      </c>
      <c r="E1824" s="18">
        <v>3148</v>
      </c>
      <c r="F18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3.1613849113339447E-4</v>
      </c>
      <c r="G1824" s="23">
        <v>1842</v>
      </c>
      <c r="H1824" s="23">
        <v>483</v>
      </c>
      <c r="I1824" s="23">
        <v>497</v>
      </c>
      <c r="J1824" s="19">
        <f>SUM(Table1[[#This Row],[Estimate; Total: - Speak Spanish: - Speak English "very well"]:[Estimate; Total: - Speak Spanish: - Speak English "not well"]])</f>
        <v>2822</v>
      </c>
      <c r="K18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3.1410569898054257E-4</v>
      </c>
      <c r="L1824" s="24">
        <v>326</v>
      </c>
      <c r="M18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3.345631065767733E-4</v>
      </c>
    </row>
    <row r="1825" spans="1:13" ht="15.6" x14ac:dyDescent="0.3">
      <c r="A1825" s="22" t="s">
        <v>1830</v>
      </c>
      <c r="B1825" s="18">
        <v>2149</v>
      </c>
      <c r="C1825" s="24">
        <v>294</v>
      </c>
      <c r="D18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1.5323775268330847E-4</v>
      </c>
      <c r="E1825" s="18">
        <v>1855</v>
      </c>
      <c r="F18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2.3276929880908259E-4</v>
      </c>
      <c r="G1825" s="23">
        <v>960</v>
      </c>
      <c r="H1825" s="23">
        <v>357</v>
      </c>
      <c r="I1825" s="23">
        <v>335</v>
      </c>
      <c r="J1825" s="19">
        <f>SUM(Table1[[#This Row],[Estimate; Total: - Speak Spanish: - Speak English "very well"]:[Estimate; Total: - Speak Spanish: - Speak English "not well"]])</f>
        <v>1652</v>
      </c>
      <c r="K18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2.29891867753034E-4</v>
      </c>
      <c r="L1825" s="24">
        <v>203</v>
      </c>
      <c r="M18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2.5884946671909411E-4</v>
      </c>
    </row>
    <row r="1826" spans="1:13" ht="15.6" x14ac:dyDescent="0.3">
      <c r="A1826" s="22" t="s">
        <v>1831</v>
      </c>
      <c r="B1826" s="18">
        <v>1909</v>
      </c>
      <c r="C1826" s="24">
        <v>253</v>
      </c>
      <c r="D18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5.4708888232955861E-5</v>
      </c>
      <c r="E1826" s="18">
        <v>1656</v>
      </c>
      <c r="F18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1.3143286787213691E-4</v>
      </c>
      <c r="G1826" s="23">
        <v>875</v>
      </c>
      <c r="H1826" s="23">
        <v>366</v>
      </c>
      <c r="I1826" s="23">
        <v>323</v>
      </c>
      <c r="J1826" s="19">
        <f>SUM(Table1[[#This Row],[Estimate; Total: - Speak Spanish: - Speak English "very well"]:[Estimate; Total: - Speak Spanish: - Speak English "not well"]])</f>
        <v>1564</v>
      </c>
      <c r="K18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1.4261212368117671E-4</v>
      </c>
      <c r="L1826" s="24">
        <v>92</v>
      </c>
      <c r="M18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3.0107462352566729E-5</v>
      </c>
    </row>
    <row r="1827" spans="1:13" ht="15.6" x14ac:dyDescent="0.3">
      <c r="A1827" s="22" t="s">
        <v>1832</v>
      </c>
      <c r="B1827" s="18">
        <v>5036</v>
      </c>
      <c r="C1827" s="24">
        <v>358</v>
      </c>
      <c r="D18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8.0741214259026514E-5</v>
      </c>
      <c r="E1827" s="18">
        <v>4678</v>
      </c>
      <c r="F18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5.1330978635324162E-4</v>
      </c>
      <c r="G1827" s="23">
        <v>2454</v>
      </c>
      <c r="H1827" s="23">
        <v>810</v>
      </c>
      <c r="I1827" s="23">
        <v>955</v>
      </c>
      <c r="J1827" s="19">
        <f>SUM(Table1[[#This Row],[Estimate; Total: - Speak Spanish: - Speak English "very well"]:[Estimate; Total: - Speak Spanish: - Speak English "not well"]])</f>
        <v>4219</v>
      </c>
      <c r="K18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5.1420950335414196E-4</v>
      </c>
      <c r="L1827" s="24">
        <v>459</v>
      </c>
      <c r="M18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5.0515502260811262E-4</v>
      </c>
    </row>
    <row r="1828" spans="1:13" ht="15.6" x14ac:dyDescent="0.3">
      <c r="A1828" s="22" t="s">
        <v>1833</v>
      </c>
      <c r="B1828" s="18">
        <v>2066</v>
      </c>
      <c r="C1828" s="24">
        <v>223</v>
      </c>
      <c r="D18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9.2295771720963415E-5</v>
      </c>
      <c r="E1828" s="18">
        <v>1843</v>
      </c>
      <c r="F18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2.1312347403598702E-4</v>
      </c>
      <c r="G1828" s="23">
        <v>1110</v>
      </c>
      <c r="H1828" s="23">
        <v>266</v>
      </c>
      <c r="I1828" s="23">
        <v>271</v>
      </c>
      <c r="J1828" s="19">
        <f>SUM(Table1[[#This Row],[Estimate; Total: - Speak Spanish: - Speak English "very well"]:[Estimate; Total: - Speak Spanish: - Speak English "not well"]])</f>
        <v>1647</v>
      </c>
      <c r="K18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2.1114091492839646E-4</v>
      </c>
      <c r="L1828" s="24">
        <v>196</v>
      </c>
      <c r="M18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2.3109279229603506E-4</v>
      </c>
    </row>
    <row r="1829" spans="1:13" ht="15.6" x14ac:dyDescent="0.3">
      <c r="A1829" s="22" t="s">
        <v>1834</v>
      </c>
      <c r="B1829" s="18">
        <v>2800</v>
      </c>
      <c r="C1829" s="24">
        <v>357</v>
      </c>
      <c r="D18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1.5616803817545551E-4</v>
      </c>
      <c r="E1829" s="18">
        <v>2443</v>
      </c>
      <c r="F18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2.7917876510963541E-4</v>
      </c>
      <c r="G1829" s="23">
        <v>1279</v>
      </c>
      <c r="H1829" s="23">
        <v>416</v>
      </c>
      <c r="I1829" s="23">
        <v>545</v>
      </c>
      <c r="J1829" s="19">
        <f>SUM(Table1[[#This Row],[Estimate; Total: - Speak Spanish: - Speak English "very well"]:[Estimate; Total: - Speak Spanish: - Speak English "not well"]])</f>
        <v>2240</v>
      </c>
      <c r="K18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2.853042716807603E-4</v>
      </c>
      <c r="L1829" s="24">
        <v>203</v>
      </c>
      <c r="M18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2.2365901961547338E-4</v>
      </c>
    </row>
    <row r="1830" spans="1:13" ht="15.6" x14ac:dyDescent="0.3">
      <c r="A1830" s="22" t="s">
        <v>1835</v>
      </c>
      <c r="B1830" s="18">
        <v>1526</v>
      </c>
      <c r="C1830" s="24">
        <v>235</v>
      </c>
      <c r="D18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1.0906085300771838E-4</v>
      </c>
      <c r="E1830" s="18">
        <v>1291</v>
      </c>
      <c r="F18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1.460234630611267E-4</v>
      </c>
      <c r="G1830" s="23">
        <v>676</v>
      </c>
      <c r="H1830" s="23">
        <v>300</v>
      </c>
      <c r="I1830" s="23">
        <v>243</v>
      </c>
      <c r="J1830" s="19">
        <f>SUM(Table1[[#This Row],[Estimate; Total: - Speak Spanish: - Speak English "very well"]:[Estimate; Total: - Speak Spanish: - Speak English "not well"]])</f>
        <v>1219</v>
      </c>
      <c r="K18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1.5469589027613354E-4</v>
      </c>
      <c r="L1830" s="24">
        <v>72</v>
      </c>
      <c r="M18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6.7419196425689637E-5</v>
      </c>
    </row>
    <row r="1831" spans="1:13" ht="15.6" x14ac:dyDescent="0.3">
      <c r="A1831" s="22" t="s">
        <v>1836</v>
      </c>
      <c r="B1831" s="18">
        <v>3838</v>
      </c>
      <c r="C1831" s="24">
        <v>281</v>
      </c>
      <c r="D18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1.6412268391682595E-4</v>
      </c>
      <c r="E1831" s="18">
        <v>3557</v>
      </c>
      <c r="F18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4.8771608066990708E-4</v>
      </c>
      <c r="G1831" s="23">
        <v>1820</v>
      </c>
      <c r="H1831" s="23">
        <v>691</v>
      </c>
      <c r="I1831" s="23">
        <v>617</v>
      </c>
      <c r="J1831" s="19">
        <f>SUM(Table1[[#This Row],[Estimate; Total: - Speak Spanish: - Speak English "very well"]:[Estimate; Total: - Speak Spanish: - Speak English "not well"]])</f>
        <v>3128</v>
      </c>
      <c r="K18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4.7607462836958103E-4</v>
      </c>
      <c r="L1831" s="24">
        <v>429</v>
      </c>
      <c r="M18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5.9323069589263338E-4</v>
      </c>
    </row>
    <row r="1832" spans="1:13" ht="15.6" x14ac:dyDescent="0.3">
      <c r="A1832" s="22" t="s">
        <v>1837</v>
      </c>
      <c r="B1832" s="18">
        <v>1998</v>
      </c>
      <c r="C1832" s="24">
        <v>130</v>
      </c>
      <c r="D18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6.7616652337726247E-5</v>
      </c>
      <c r="E1832" s="18">
        <v>1842</v>
      </c>
      <c r="F18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2.4457904169309378E-4</v>
      </c>
      <c r="G1832" s="23">
        <v>911</v>
      </c>
      <c r="H1832" s="23">
        <v>398</v>
      </c>
      <c r="I1832" s="23">
        <v>402</v>
      </c>
      <c r="J1832" s="19">
        <f>SUM(Table1[[#This Row],[Estimate; Total: - Speak Spanish: - Speak English "very well"]:[Estimate; Total: - Speak Spanish: - Speak English "not well"]])</f>
        <v>1711</v>
      </c>
      <c r="K18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2.5259679275456854E-4</v>
      </c>
      <c r="L1832" s="24">
        <v>131</v>
      </c>
      <c r="M18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1.719085624111039E-4</v>
      </c>
    </row>
    <row r="1833" spans="1:13" ht="15.6" x14ac:dyDescent="0.3">
      <c r="A1833" s="22" t="s">
        <v>1838</v>
      </c>
      <c r="B1833" s="18">
        <v>3624</v>
      </c>
      <c r="C1833" s="24">
        <v>790</v>
      </c>
      <c r="D18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2.1576315140699209E-4</v>
      </c>
      <c r="E1833" s="18">
        <v>2834</v>
      </c>
      <c r="F18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1.3103064502598344E-4</v>
      </c>
      <c r="G1833" s="23">
        <v>1473</v>
      </c>
      <c r="H1833" s="23">
        <v>505</v>
      </c>
      <c r="I1833" s="23">
        <v>465</v>
      </c>
      <c r="J1833" s="19">
        <f>SUM(Table1[[#This Row],[Estimate; Total: - Speak Spanish: - Speak English "very well"]:[Estimate; Total: - Speak Spanish: - Speak English "not well"]])</f>
        <v>2443</v>
      </c>
      <c r="K18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1.1417454040379472E-4</v>
      </c>
      <c r="L1833" s="24">
        <v>391</v>
      </c>
      <c r="M18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2.838092973350646E-4</v>
      </c>
    </row>
    <row r="1834" spans="1:13" ht="15.6" x14ac:dyDescent="0.3">
      <c r="A1834" s="22" t="s">
        <v>1839</v>
      </c>
      <c r="B1834" s="18">
        <v>3657</v>
      </c>
      <c r="C1834" s="24">
        <v>733</v>
      </c>
      <c r="D18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1.8846517293988937E-4</v>
      </c>
      <c r="E1834" s="18">
        <v>2924</v>
      </c>
      <c r="F18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1.5071263585705088E-4</v>
      </c>
      <c r="G1834" s="23">
        <v>1549</v>
      </c>
      <c r="H1834" s="23">
        <v>763</v>
      </c>
      <c r="I1834" s="23">
        <v>363</v>
      </c>
      <c r="J1834" s="19">
        <f>SUM(Table1[[#This Row],[Estimate; Total: - Speak Spanish: - Speak English "very well"]:[Estimate; Total: - Speak Spanish: - Speak English "not well"]])</f>
        <v>2675</v>
      </c>
      <c r="K18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1.5711481224319027E-4</v>
      </c>
      <c r="L1834" s="24">
        <v>249</v>
      </c>
      <c r="M18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9.2685238540600749E-5</v>
      </c>
    </row>
    <row r="1835" spans="1:13" ht="15.6" x14ac:dyDescent="0.3">
      <c r="A1835" s="22" t="s">
        <v>1840</v>
      </c>
      <c r="B1835" s="18">
        <v>3074</v>
      </c>
      <c r="C1835" s="24">
        <v>356</v>
      </c>
      <c r="D18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1.049606254343297E-4</v>
      </c>
      <c r="E1835" s="18">
        <v>2705</v>
      </c>
      <c r="F18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2.6493558845034747E-4</v>
      </c>
      <c r="G1835" s="23">
        <v>1608</v>
      </c>
      <c r="H1835" s="23">
        <v>534</v>
      </c>
      <c r="I1835" s="23">
        <v>340</v>
      </c>
      <c r="J1835" s="19">
        <f>SUM(Table1[[#This Row],[Estimate; Total: - Speak Spanish: - Speak English "very well"]:[Estimate; Total: - Speak Spanish: - Speak English "not well"]])</f>
        <v>2482</v>
      </c>
      <c r="K18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2.7199087841890863E-4</v>
      </c>
      <c r="L1835" s="24">
        <v>223</v>
      </c>
      <c r="M18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2.0098856645407587E-4</v>
      </c>
    </row>
    <row r="1836" spans="1:13" ht="15.6" x14ac:dyDescent="0.3">
      <c r="A1836" s="22" t="s">
        <v>1841</v>
      </c>
      <c r="B1836" s="18">
        <v>3205</v>
      </c>
      <c r="C1836" s="24">
        <v>494</v>
      </c>
      <c r="D18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1.6996893297616282E-4</v>
      </c>
      <c r="E1836" s="18">
        <v>2711</v>
      </c>
      <c r="F18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2.4727399105523528E-4</v>
      </c>
      <c r="G1836" s="23">
        <v>1608</v>
      </c>
      <c r="H1836" s="23">
        <v>540</v>
      </c>
      <c r="I1836" s="23">
        <v>370</v>
      </c>
      <c r="J1836" s="19">
        <f>SUM(Table1[[#This Row],[Estimate; Total: - Speak Spanish: - Speak English "very well"]:[Estimate; Total: - Speak Spanish: - Speak English "not well"]])</f>
        <v>2518</v>
      </c>
      <c r="K18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2.5904374217465261E-4</v>
      </c>
      <c r="L1836" s="24">
        <v>193</v>
      </c>
      <c r="M18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1.4059651400215309E-4</v>
      </c>
    </row>
    <row r="1837" spans="1:13" ht="15.6" x14ac:dyDescent="0.3">
      <c r="A1837" s="22" t="s">
        <v>1842</v>
      </c>
      <c r="B1837" s="18">
        <v>1654</v>
      </c>
      <c r="C1837" s="24">
        <v>532</v>
      </c>
      <c r="D18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2.3020775445515044E-4</v>
      </c>
      <c r="E1837" s="18">
        <v>1110</v>
      </c>
      <c r="F18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6.2339998723484583E-5</v>
      </c>
      <c r="G1837" s="23">
        <v>646</v>
      </c>
      <c r="H1837" s="23">
        <v>289</v>
      </c>
      <c r="I1837" s="23">
        <v>115</v>
      </c>
      <c r="J1837" s="19">
        <f>SUM(Table1[[#This Row],[Estimate; Total: - Speak Spanish: - Speak English "very well"]:[Estimate; Total: - Speak Spanish: - Speak English "not well"]])</f>
        <v>1050</v>
      </c>
      <c r="K18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7.0090151281786917E-5</v>
      </c>
      <c r="L1837" s="24">
        <v>60</v>
      </c>
      <c r="M18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7.9050483728987717E-6</v>
      </c>
    </row>
    <row r="1838" spans="1:13" ht="15.6" x14ac:dyDescent="0.3">
      <c r="A1838" s="22" t="s">
        <v>1843</v>
      </c>
      <c r="B1838" s="18">
        <v>1617</v>
      </c>
      <c r="C1838" s="24">
        <v>725</v>
      </c>
      <c r="D18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1.170965194449594E-4</v>
      </c>
      <c r="E1838" s="18">
        <v>892</v>
      </c>
      <c r="F18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1.978068271675786E-4</v>
      </c>
      <c r="G1838" s="23">
        <v>649</v>
      </c>
      <c r="H1838" s="23">
        <v>174</v>
      </c>
      <c r="I1838" s="23">
        <v>69</v>
      </c>
      <c r="J1838" s="19">
        <f>SUM(Table1[[#This Row],[Estimate; Total: - Speak Spanish: - Speak English "very well"]:[Estimate; Total: - Speak Spanish: - Speak English "not well"]])</f>
        <v>892</v>
      </c>
      <c r="K18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1.8414930954268271E-4</v>
      </c>
      <c r="L1838" s="24">
        <v>0</v>
      </c>
      <c r="M18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3.2159445090316157E-4</v>
      </c>
    </row>
    <row r="1839" spans="1:13" ht="15.6" x14ac:dyDescent="0.3">
      <c r="A1839" s="22" t="s">
        <v>1844</v>
      </c>
      <c r="B1839" s="18">
        <v>813</v>
      </c>
      <c r="C1839" s="24">
        <v>372</v>
      </c>
      <c r="D18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2.6794395861315124E-5</v>
      </c>
      <c r="E1839" s="18">
        <v>435</v>
      </c>
      <c r="F18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1.3793217087625315E-4</v>
      </c>
      <c r="G1839" s="23">
        <v>359</v>
      </c>
      <c r="H1839" s="23">
        <v>49</v>
      </c>
      <c r="I1839" s="23">
        <v>27</v>
      </c>
      <c r="J1839" s="19">
        <f>SUM(Table1[[#This Row],[Estimate; Total: - Speak Spanish: - Speak English "very well"]:[Estimate; Total: - Speak Spanish: - Speak English "not well"]])</f>
        <v>435</v>
      </c>
      <c r="K18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1.3127183436635441E-4</v>
      </c>
      <c r="L1839" s="24">
        <v>0</v>
      </c>
      <c r="M18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1.982994537517897E-4</v>
      </c>
    </row>
    <row r="1840" spans="1:13" ht="15.6" x14ac:dyDescent="0.3">
      <c r="A1840" s="22" t="s">
        <v>1845</v>
      </c>
      <c r="B1840" s="18">
        <v>1920</v>
      </c>
      <c r="C1840" s="24">
        <v>1349</v>
      </c>
      <c r="D18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2.3934990950683608E-4</v>
      </c>
      <c r="E1840" s="18">
        <v>558</v>
      </c>
      <c r="F18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4.9948118832125515E-4</v>
      </c>
      <c r="G1840" s="23">
        <v>429</v>
      </c>
      <c r="H1840" s="23">
        <v>98</v>
      </c>
      <c r="I1840" s="23">
        <v>31</v>
      </c>
      <c r="J1840" s="19">
        <f>SUM(Table1[[#This Row],[Estimate; Total: - Speak Spanish: - Speak English "very well"]:[Estimate; Total: - Speak Spanish: - Speak English "not well"]])</f>
        <v>558</v>
      </c>
      <c r="K18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4.9093758424648853E-4</v>
      </c>
      <c r="L1840" s="24">
        <v>0</v>
      </c>
      <c r="M18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5.7691784083746067E-4</v>
      </c>
    </row>
    <row r="1841" spans="1:13" ht="15.6" x14ac:dyDescent="0.3">
      <c r="A1841" s="22" t="s">
        <v>1846</v>
      </c>
      <c r="B1841" s="18">
        <v>1427</v>
      </c>
      <c r="C1841" s="24">
        <v>816</v>
      </c>
      <c r="D18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2.5012556538238015E-4</v>
      </c>
      <c r="E1841" s="18">
        <v>611</v>
      </c>
      <c r="F18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6.5908806939499436E-4</v>
      </c>
      <c r="G1841" s="23">
        <v>494</v>
      </c>
      <c r="H1841" s="23">
        <v>35</v>
      </c>
      <c r="I1841" s="23">
        <v>56</v>
      </c>
      <c r="J1841" s="19">
        <f>SUM(Table1[[#This Row],[Estimate; Total: - Speak Spanish: - Speak English "very well"]:[Estimate; Total: - Speak Spanish: - Speak English "not well"]])</f>
        <v>585</v>
      </c>
      <c r="K18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6.5373922455930049E-4</v>
      </c>
      <c r="L1841" s="24">
        <v>26</v>
      </c>
      <c r="M18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7.0756838698462197E-4</v>
      </c>
    </row>
    <row r="1842" spans="1:13" ht="15.6" x14ac:dyDescent="0.3">
      <c r="A1842" s="22" t="s">
        <v>1847</v>
      </c>
      <c r="B1842" s="18">
        <v>1090</v>
      </c>
      <c r="C1842" s="24">
        <v>666</v>
      </c>
      <c r="D18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3.1122951406433092E-6</v>
      </c>
      <c r="E1842" s="18">
        <v>411</v>
      </c>
      <c r="F18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3.4906622270216886E-4</v>
      </c>
      <c r="G1842" s="23">
        <v>291</v>
      </c>
      <c r="H1842" s="23">
        <v>85</v>
      </c>
      <c r="I1842" s="23">
        <v>29</v>
      </c>
      <c r="J1842" s="19">
        <f>SUM(Table1[[#This Row],[Estimate; Total: - Speak Spanish: - Speak English "very well"]:[Estimate; Total: - Speak Spanish: - Speak English "not well"]])</f>
        <v>405</v>
      </c>
      <c r="K18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3.4369787192227051E-4</v>
      </c>
      <c r="L1842" s="24">
        <v>6</v>
      </c>
      <c r="M18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3.977233362914876E-4</v>
      </c>
    </row>
    <row r="1843" spans="1:13" ht="15.6" x14ac:dyDescent="0.3">
      <c r="A1843" s="22" t="s">
        <v>1848</v>
      </c>
      <c r="B1843" s="18">
        <v>1408</v>
      </c>
      <c r="C1843" s="24">
        <v>761</v>
      </c>
      <c r="D18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3.8152783859577908E-4</v>
      </c>
      <c r="E1843" s="18">
        <v>622</v>
      </c>
      <c r="F18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7.5568380896903959E-4</v>
      </c>
      <c r="G1843" s="23">
        <v>535</v>
      </c>
      <c r="H1843" s="23">
        <v>79</v>
      </c>
      <c r="I1843" s="23">
        <v>8</v>
      </c>
      <c r="J1843" s="19">
        <f>SUM(Table1[[#This Row],[Estimate; Total: - Speak Spanish: - Speak English "very well"]:[Estimate; Total: - Speak Spanish: - Speak English "not well"]])</f>
        <v>622</v>
      </c>
      <c r="K18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7.4616029331580497E-4</v>
      </c>
      <c r="L1843" s="24">
        <v>0</v>
      </c>
      <c r="M18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8.420020847129102E-4</v>
      </c>
    </row>
    <row r="1844" spans="1:13" ht="15.6" x14ac:dyDescent="0.3">
      <c r="A1844" s="22" t="s">
        <v>1849</v>
      </c>
      <c r="B1844" s="18">
        <v>1284</v>
      </c>
      <c r="C1844" s="24">
        <v>587</v>
      </c>
      <c r="D18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2.8029455125078026E-4</v>
      </c>
      <c r="E1844" s="18">
        <v>697</v>
      </c>
      <c r="F18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5.3875653652057161E-4</v>
      </c>
      <c r="G1844" s="23">
        <v>579</v>
      </c>
      <c r="H1844" s="23">
        <v>65</v>
      </c>
      <c r="I1844" s="23">
        <v>43</v>
      </c>
      <c r="J1844" s="19">
        <f>SUM(Table1[[#This Row],[Estimate; Total: - Speak Spanish: - Speak English "very well"]:[Estimate; Total: - Speak Spanish: - Speak English "not well"]])</f>
        <v>687</v>
      </c>
      <c r="K18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5.2962555179977833E-4</v>
      </c>
      <c r="L1844" s="24">
        <v>10</v>
      </c>
      <c r="M18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6.2151703019128993E-4</v>
      </c>
    </row>
    <row r="1845" spans="1:13" ht="15.6" x14ac:dyDescent="0.3">
      <c r="A1845" s="22" t="s">
        <v>1850</v>
      </c>
      <c r="B1845" s="18">
        <v>692</v>
      </c>
      <c r="C1845" s="24">
        <v>347</v>
      </c>
      <c r="D18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2.5855441440169854E-4</v>
      </c>
      <c r="E1845" s="18">
        <v>345</v>
      </c>
      <c r="F18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4.2064348896358057E-4</v>
      </c>
      <c r="G1845" s="23">
        <v>271</v>
      </c>
      <c r="H1845" s="23">
        <v>40</v>
      </c>
      <c r="I1845" s="23">
        <v>34</v>
      </c>
      <c r="J1845" s="19">
        <f>SUM(Table1[[#This Row],[Estimate; Total: - Speak Spanish: - Speak English "very well"]:[Estimate; Total: - Speak Spanish: - Speak English "not well"]])</f>
        <v>345</v>
      </c>
      <c r="K18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4.1536115311090221E-4</v>
      </c>
      <c r="L1845" s="24">
        <v>0</v>
      </c>
      <c r="M18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4.6852098917521298E-4</v>
      </c>
    </row>
    <row r="1846" spans="1:13" ht="15.6" x14ac:dyDescent="0.3">
      <c r="A1846" s="22" t="s">
        <v>1851</v>
      </c>
      <c r="B1846" s="18">
        <v>2203</v>
      </c>
      <c r="C1846" s="24">
        <v>917</v>
      </c>
      <c r="D18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2.9458271634129709E-4</v>
      </c>
      <c r="E1846" s="18">
        <v>1264</v>
      </c>
      <c r="F18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6.740390987110855E-4</v>
      </c>
      <c r="G1846" s="23">
        <v>1160</v>
      </c>
      <c r="H1846" s="23">
        <v>62</v>
      </c>
      <c r="I1846" s="23">
        <v>42</v>
      </c>
      <c r="J1846" s="19">
        <f>SUM(Table1[[#This Row],[Estimate; Total: - Speak Spanish: - Speak English "very well"]:[Estimate; Total: - Speak Spanish: - Speak English "not well"]])</f>
        <v>1264</v>
      </c>
      <c r="K18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6.5468584503634516E-4</v>
      </c>
      <c r="L1846" s="24">
        <v>0</v>
      </c>
      <c r="M18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8.4945115745747217E-4</v>
      </c>
    </row>
    <row r="1847" spans="1:13" ht="15.6" x14ac:dyDescent="0.3">
      <c r="A1847" s="22" t="s">
        <v>1852</v>
      </c>
      <c r="B1847" s="18">
        <v>1054</v>
      </c>
      <c r="C1847" s="24">
        <v>484</v>
      </c>
      <c r="D18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1.6820787553618123E-4</v>
      </c>
      <c r="E1847" s="18">
        <v>570</v>
      </c>
      <c r="F18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3.8196995955925824E-4</v>
      </c>
      <c r="G1847" s="23">
        <v>264</v>
      </c>
      <c r="H1847" s="23">
        <v>258</v>
      </c>
      <c r="I1847" s="23">
        <v>48</v>
      </c>
      <c r="J1847" s="19">
        <f>SUM(Table1[[#This Row],[Estimate; Total: - Speak Spanish: - Speak English "very well"]:[Estimate; Total: - Speak Spanish: - Speak English "not well"]])</f>
        <v>570</v>
      </c>
      <c r="K18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3.7324262206352881E-4</v>
      </c>
      <c r="L1847" s="24">
        <v>0</v>
      </c>
      <c r="M18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4.6107191643065095E-4</v>
      </c>
    </row>
    <row r="1848" spans="1:13" ht="15.6" x14ac:dyDescent="0.3">
      <c r="A1848" s="22" t="s">
        <v>1853</v>
      </c>
      <c r="B1848" s="18">
        <v>1640</v>
      </c>
      <c r="C1848" s="24">
        <v>881</v>
      </c>
      <c r="D18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1.2056065404486658E-4</v>
      </c>
      <c r="E1848" s="18">
        <v>759</v>
      </c>
      <c r="F18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3.0719401083670697E-4</v>
      </c>
      <c r="G1848" s="23">
        <v>628</v>
      </c>
      <c r="H1848" s="23">
        <v>83</v>
      </c>
      <c r="I1848" s="23">
        <v>48</v>
      </c>
      <c r="J1848" s="19">
        <f>SUM(Table1[[#This Row],[Estimate; Total: - Speak Spanish: - Speak English "very well"]:[Estimate; Total: - Speak Spanish: - Speak English "not well"]])</f>
        <v>759</v>
      </c>
      <c r="K18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2.9557287196081461E-4</v>
      </c>
      <c r="L1848" s="24">
        <v>0</v>
      </c>
      <c r="M18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4.1252451130229829E-4</v>
      </c>
    </row>
    <row r="1849" spans="1:13" ht="15.6" x14ac:dyDescent="0.3">
      <c r="A1849" s="22" t="s">
        <v>1854</v>
      </c>
      <c r="B1849" s="18">
        <v>1214</v>
      </c>
      <c r="C1849" s="24">
        <v>258</v>
      </c>
      <c r="D18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3.2938852620864118E-5</v>
      </c>
      <c r="E1849" s="18">
        <v>956</v>
      </c>
      <c r="F18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5.6383082002188696E-5</v>
      </c>
      <c r="G1849" s="23">
        <v>533</v>
      </c>
      <c r="H1849" s="23">
        <v>172</v>
      </c>
      <c r="I1849" s="23">
        <v>171</v>
      </c>
      <c r="J1849" s="19">
        <f>SUM(Table1[[#This Row],[Estimate; Total: - Speak Spanish: - Speak English "very well"]:[Estimate; Total: - Speak Spanish: - Speak English "not well"]])</f>
        <v>876</v>
      </c>
      <c r="K18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5.4072571306491217E-5</v>
      </c>
      <c r="L1849" s="24">
        <v>80</v>
      </c>
      <c r="M18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7.7324854620858098E-5</v>
      </c>
    </row>
    <row r="1850" spans="1:13" ht="15.6" x14ac:dyDescent="0.3">
      <c r="A1850" s="22" t="s">
        <v>1855</v>
      </c>
      <c r="B1850" s="18">
        <v>1250</v>
      </c>
      <c r="C1850" s="24">
        <v>660</v>
      </c>
      <c r="D18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2.2238036193748763E-4</v>
      </c>
      <c r="E1850" s="18">
        <v>590</v>
      </c>
      <c r="F18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9.5102229697660264E-5</v>
      </c>
      <c r="G1850" s="23">
        <v>412</v>
      </c>
      <c r="H1850" s="23">
        <v>142</v>
      </c>
      <c r="I1850" s="23">
        <v>36</v>
      </c>
      <c r="J1850" s="19">
        <f>SUM(Table1[[#This Row],[Estimate; Total: - Speak Spanish: - Speak English "very well"]:[Estimate; Total: - Speak Spanish: - Speak English "not well"]])</f>
        <v>590</v>
      </c>
      <c r="K18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8.6068669833659625E-5</v>
      </c>
      <c r="L1850" s="24">
        <v>0</v>
      </c>
      <c r="M18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1.7697969382769833E-4</v>
      </c>
    </row>
    <row r="1851" spans="1:13" ht="15.6" x14ac:dyDescent="0.3">
      <c r="A1851" s="22" t="s">
        <v>1856</v>
      </c>
      <c r="B1851" s="18">
        <v>1510</v>
      </c>
      <c r="C1851" s="24">
        <v>737</v>
      </c>
      <c r="D18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2.2068182789247205E-4</v>
      </c>
      <c r="E1851" s="18">
        <v>763</v>
      </c>
      <c r="F18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1.1938463246133189E-4</v>
      </c>
      <c r="G1851" s="23">
        <v>497</v>
      </c>
      <c r="H1851" s="23">
        <v>149</v>
      </c>
      <c r="I1851" s="23">
        <v>108</v>
      </c>
      <c r="J1851" s="19">
        <f>SUM(Table1[[#This Row],[Estimate; Total: - Speak Spanish: - Speak English "very well"]:[Estimate; Total: - Speak Spanish: - Speak English "not well"]])</f>
        <v>754</v>
      </c>
      <c r="K18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1.0908902744389775E-4</v>
      </c>
      <c r="L1851" s="24">
        <v>9</v>
      </c>
      <c r="M18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2.1270089351488721E-4</v>
      </c>
    </row>
    <row r="1852" spans="1:13" ht="15.6" x14ac:dyDescent="0.3">
      <c r="A1852" s="22" t="s">
        <v>1857</v>
      </c>
      <c r="B1852" s="18">
        <v>583</v>
      </c>
      <c r="C1852" s="24">
        <v>132</v>
      </c>
      <c r="D18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5.7011063764553662E-5</v>
      </c>
      <c r="E1852" s="18">
        <v>451</v>
      </c>
      <c r="F18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3.9726741293969295E-5</v>
      </c>
      <c r="G1852" s="23">
        <v>232</v>
      </c>
      <c r="H1852" s="23">
        <v>82</v>
      </c>
      <c r="I1852" s="23">
        <v>65</v>
      </c>
      <c r="J1852" s="19">
        <f>SUM(Table1[[#This Row],[Estimate; Total: - Speak Spanish: - Speak English "very well"]:[Estimate; Total: - Speak Spanish: - Speak English "not well"]])</f>
        <v>379</v>
      </c>
      <c r="K18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3.5537829041585397E-5</v>
      </c>
      <c r="L1852" s="24">
        <v>72</v>
      </c>
      <c r="M18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7.7693779521637306E-5</v>
      </c>
    </row>
    <row r="1853" spans="1:13" ht="15.6" x14ac:dyDescent="0.3">
      <c r="A1853" s="22" t="s">
        <v>1858</v>
      </c>
      <c r="B1853" s="18">
        <v>3449</v>
      </c>
      <c r="C1853" s="24">
        <v>463</v>
      </c>
      <c r="D18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1.7484265329575037E-4</v>
      </c>
      <c r="E1853" s="18">
        <v>2943</v>
      </c>
      <c r="F18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3.03101416376201E-4</v>
      </c>
      <c r="G1853" s="23">
        <v>1548</v>
      </c>
      <c r="H1853" s="23">
        <v>748</v>
      </c>
      <c r="I1853" s="23">
        <v>511</v>
      </c>
      <c r="J1853" s="19">
        <f>SUM(Table1[[#This Row],[Estimate; Total: - Speak Spanish: - Speak English "very well"]:[Estimate; Total: - Speak Spanish: - Speak English "not well"]])</f>
        <v>2807</v>
      </c>
      <c r="K18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3.2720627640427661E-4</v>
      </c>
      <c r="L1853" s="24">
        <v>136</v>
      </c>
      <c r="M18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8.4622229652320358E-5</v>
      </c>
    </row>
    <row r="1854" spans="1:13" ht="15.6" x14ac:dyDescent="0.3">
      <c r="A1854" s="22" t="s">
        <v>1859</v>
      </c>
      <c r="B1854" s="18">
        <v>1916</v>
      </c>
      <c r="C1854" s="24">
        <v>282</v>
      </c>
      <c r="D18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1.3621580681915483E-4</v>
      </c>
      <c r="E1854" s="18">
        <v>1634</v>
      </c>
      <c r="F18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1.9233908965990114E-4</v>
      </c>
      <c r="G1854" s="23">
        <v>1144</v>
      </c>
      <c r="H1854" s="23">
        <v>154</v>
      </c>
      <c r="I1854" s="23">
        <v>291</v>
      </c>
      <c r="J1854" s="19">
        <f>SUM(Table1[[#This Row],[Estimate; Total: - Speak Spanish: - Speak English "very well"]:[Estimate; Total: - Speak Spanish: - Speak English "not well"]])</f>
        <v>1589</v>
      </c>
      <c r="K18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2.1042356548709655E-4</v>
      </c>
      <c r="L1854" s="24">
        <v>45</v>
      </c>
      <c r="M18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2.842685094740089E-5</v>
      </c>
    </row>
    <row r="1855" spans="1:13" ht="15.6" x14ac:dyDescent="0.3">
      <c r="A1855" s="22" t="s">
        <v>1860</v>
      </c>
      <c r="B1855" s="18">
        <v>1603</v>
      </c>
      <c r="C1855" s="24">
        <v>104</v>
      </c>
      <c r="D18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8.9926183389375997E-6</v>
      </c>
      <c r="E1855" s="18">
        <v>1499</v>
      </c>
      <c r="F18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1.3610218736383601E-4</v>
      </c>
      <c r="G1855" s="23">
        <v>901</v>
      </c>
      <c r="H1855" s="23">
        <v>225</v>
      </c>
      <c r="I1855" s="23">
        <v>271</v>
      </c>
      <c r="J1855" s="19">
        <f>SUM(Table1[[#This Row],[Estimate; Total: - Speak Spanish: - Speak English "very well"]:[Estimate; Total: - Speak Spanish: - Speak English "not well"]])</f>
        <v>1397</v>
      </c>
      <c r="K18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1.4333673276848859E-4</v>
      </c>
      <c r="L1855" s="24">
        <v>102</v>
      </c>
      <c r="M18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7.0530448117704284E-5</v>
      </c>
    </row>
    <row r="1856" spans="1:13" ht="15.6" x14ac:dyDescent="0.3">
      <c r="A1856" s="22" t="s">
        <v>1861</v>
      </c>
      <c r="B1856" s="18">
        <v>448</v>
      </c>
      <c r="C1856" s="24">
        <v>231</v>
      </c>
      <c r="D18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2.4141101334184285E-4</v>
      </c>
      <c r="E1856" s="18">
        <v>217</v>
      </c>
      <c r="F18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3.5107277910335579E-4</v>
      </c>
      <c r="G1856" s="23">
        <v>181</v>
      </c>
      <c r="H1856" s="23">
        <v>28</v>
      </c>
      <c r="I1856" s="23">
        <v>8</v>
      </c>
      <c r="J1856" s="19">
        <f>SUM(Table1[[#This Row],[Estimate; Total: - Speak Spanish: - Speak English "very well"]:[Estimate; Total: - Speak Spanish: - Speak English "not well"]])</f>
        <v>217</v>
      </c>
      <c r="K18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3.4775026640761317E-4</v>
      </c>
      <c r="L1856" s="24">
        <v>0</v>
      </c>
      <c r="M18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3.8118703285965793E-4</v>
      </c>
    </row>
    <row r="1857" spans="1:13" ht="15.6" x14ac:dyDescent="0.3">
      <c r="A1857" s="22" t="s">
        <v>1862</v>
      </c>
      <c r="B1857" s="18">
        <v>1700</v>
      </c>
      <c r="C1857" s="24">
        <v>804</v>
      </c>
      <c r="D18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2.063267371084376E-6</v>
      </c>
      <c r="E1857" s="18">
        <v>881</v>
      </c>
      <c r="F18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3.6629533146898289E-4</v>
      </c>
      <c r="G1857" s="23">
        <v>490</v>
      </c>
      <c r="H1857" s="23">
        <v>218</v>
      </c>
      <c r="I1857" s="23">
        <v>173</v>
      </c>
      <c r="J1857" s="19">
        <f>SUM(Table1[[#This Row],[Estimate; Total: - Speak Spanish: - Speak English "very well"]:[Estimate; Total: - Speak Spanish: - Speak English "not well"]])</f>
        <v>881</v>
      </c>
      <c r="K18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3.5280623614663615E-4</v>
      </c>
      <c r="L1857" s="24">
        <v>0</v>
      </c>
      <c r="M18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4.885564262123109E-4</v>
      </c>
    </row>
    <row r="1858" spans="1:13" ht="15.6" x14ac:dyDescent="0.3">
      <c r="A1858" s="22" t="s">
        <v>1863</v>
      </c>
      <c r="B1858" s="18">
        <v>1505</v>
      </c>
      <c r="C1858" s="24">
        <v>788</v>
      </c>
      <c r="D18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1.432593868965522E-4</v>
      </c>
      <c r="E1858" s="18">
        <v>717</v>
      </c>
      <c r="F18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5.2056915461800484E-4</v>
      </c>
      <c r="G1858" s="23">
        <v>526</v>
      </c>
      <c r="H1858" s="23">
        <v>108</v>
      </c>
      <c r="I1858" s="23">
        <v>51</v>
      </c>
      <c r="J1858" s="19">
        <f>SUM(Table1[[#This Row],[Estimate; Total: - Speak Spanish: - Speak English "very well"]:[Estimate; Total: - Speak Spanish: - Speak English "not well"]])</f>
        <v>685</v>
      </c>
      <c r="K18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5.1452185011854846E-4</v>
      </c>
      <c r="L1858" s="24">
        <v>32</v>
      </c>
      <c r="M18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5.7538010010260937E-4</v>
      </c>
    </row>
    <row r="1859" spans="1:13" ht="15.6" x14ac:dyDescent="0.3">
      <c r="A1859" s="22" t="s">
        <v>1864</v>
      </c>
      <c r="B1859" s="18">
        <v>838</v>
      </c>
      <c r="C1859" s="24">
        <v>275</v>
      </c>
      <c r="D18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2.0913598892139255E-4</v>
      </c>
      <c r="E1859" s="18">
        <v>533</v>
      </c>
      <c r="F18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3.0156874371398791E-4</v>
      </c>
      <c r="G1859" s="23">
        <v>451</v>
      </c>
      <c r="H1859" s="23">
        <v>51</v>
      </c>
      <c r="I1859" s="23">
        <v>18</v>
      </c>
      <c r="J1859" s="19">
        <f>SUM(Table1[[#This Row],[Estimate; Total: - Speak Spanish: - Speak English "very well"]:[Estimate; Total: - Speak Spanish: - Speak English "not well"]])</f>
        <v>520</v>
      </c>
      <c r="K18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2.95411041857056E-4</v>
      </c>
      <c r="L1859" s="24">
        <v>13</v>
      </c>
      <c r="M18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3.5738029757589266E-4</v>
      </c>
    </row>
    <row r="1860" spans="1:13" ht="15.6" x14ac:dyDescent="0.3">
      <c r="A1860" s="22" t="s">
        <v>1865</v>
      </c>
      <c r="B1860" s="18">
        <v>355</v>
      </c>
      <c r="C1860" s="24">
        <v>74</v>
      </c>
      <c r="D18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1.4588904065769191E-6</v>
      </c>
      <c r="E1860" s="18">
        <v>281</v>
      </c>
      <c r="F18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7.2397469477971559E-6</v>
      </c>
      <c r="G1860" s="23">
        <v>173</v>
      </c>
      <c r="H1860" s="23">
        <v>73</v>
      </c>
      <c r="I1860" s="23">
        <v>23</v>
      </c>
      <c r="J1860" s="19">
        <f>SUM(Table1[[#This Row],[Estimate; Total: - Speak Spanish: - Speak English "very well"]:[Estimate; Total: - Speak Spanish: - Speak English "not well"]])</f>
        <v>269</v>
      </c>
      <c r="K18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4.7863604497366184E-6</v>
      </c>
      <c r="L1860" s="24">
        <v>12</v>
      </c>
      <c r="M18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2.9476502780077629E-5</v>
      </c>
    </row>
    <row r="1861" spans="1:13" ht="15.6" x14ac:dyDescent="0.3">
      <c r="A1861" s="22" t="s">
        <v>1866</v>
      </c>
      <c r="B1861" s="18">
        <v>2264</v>
      </c>
      <c r="C1861" s="24">
        <v>446</v>
      </c>
      <c r="D18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5.2820015236398161E-5</v>
      </c>
      <c r="E1861" s="18">
        <v>1722</v>
      </c>
      <c r="F18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2.1920607067471169E-5</v>
      </c>
      <c r="G1861" s="23">
        <v>1206</v>
      </c>
      <c r="H1861" s="23">
        <v>279</v>
      </c>
      <c r="I1861" s="23">
        <v>216</v>
      </c>
      <c r="J1861" s="19">
        <f>SUM(Table1[[#This Row],[Estimate; Total: - Speak Spanish: - Speak English "very well"]:[Estimate; Total: - Speak Spanish: - Speak English "not well"]])</f>
        <v>1701</v>
      </c>
      <c r="K18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4.5050536867359797E-5</v>
      </c>
      <c r="L1861" s="24">
        <v>21</v>
      </c>
      <c r="M18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1.8772210588644228E-4</v>
      </c>
    </row>
    <row r="1862" spans="1:13" ht="15.6" x14ac:dyDescent="0.3">
      <c r="A1862" s="22" t="s">
        <v>1867</v>
      </c>
      <c r="B1862" s="18">
        <v>1139</v>
      </c>
      <c r="C1862" s="24">
        <v>488</v>
      </c>
      <c r="D18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1.5041278321594224E-4</v>
      </c>
      <c r="E1862" s="18">
        <v>643</v>
      </c>
      <c r="F18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5.5639063287413654E-5</v>
      </c>
      <c r="G1862" s="23">
        <v>456</v>
      </c>
      <c r="H1862" s="23">
        <v>134</v>
      </c>
      <c r="I1862" s="23">
        <v>20</v>
      </c>
      <c r="J1862" s="19">
        <f>SUM(Table1[[#This Row],[Estimate; Total: - Speak Spanish: - Speak English "very well"]:[Estimate; Total: - Speak Spanish: - Speak English "not well"]])</f>
        <v>610</v>
      </c>
      <c r="K18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5.0878868031906658E-5</v>
      </c>
      <c r="L1862" s="24">
        <v>33</v>
      </c>
      <c r="M18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9.8784038485723216E-5</v>
      </c>
    </row>
    <row r="1863" spans="1:13" ht="15.6" x14ac:dyDescent="0.3">
      <c r="A1863" s="22" t="s">
        <v>1868</v>
      </c>
      <c r="B1863" s="18">
        <v>2149</v>
      </c>
      <c r="C1863" s="24">
        <v>218</v>
      </c>
      <c r="D18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8.4389889782470192E-5</v>
      </c>
      <c r="E1863" s="18">
        <v>1838</v>
      </c>
      <c r="F18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2.0754917025075052E-4</v>
      </c>
      <c r="G1863" s="23">
        <v>953</v>
      </c>
      <c r="H1863" s="23">
        <v>299</v>
      </c>
      <c r="I1863" s="23">
        <v>339</v>
      </c>
      <c r="J1863" s="19">
        <f>SUM(Table1[[#This Row],[Estimate; Total: - Speak Spanish: - Speak English "very well"]:[Estimate; Total: - Speak Spanish: - Speak English "not well"]])</f>
        <v>1591</v>
      </c>
      <c r="K18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1.9763164500245496E-4</v>
      </c>
      <c r="L1863" s="24">
        <v>247</v>
      </c>
      <c r="M18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2.9743863022012887E-4</v>
      </c>
    </row>
    <row r="1864" spans="1:13" ht="15.6" x14ac:dyDescent="0.3">
      <c r="A1864" s="22" t="s">
        <v>1869</v>
      </c>
      <c r="B1864" s="18">
        <v>1409</v>
      </c>
      <c r="C1864" s="24">
        <v>198</v>
      </c>
      <c r="D18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8.7699944554719367E-5</v>
      </c>
      <c r="E1864" s="18">
        <v>1179</v>
      </c>
      <c r="F18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1.3150808072230743E-4</v>
      </c>
      <c r="G1864" s="23">
        <v>644</v>
      </c>
      <c r="H1864" s="23">
        <v>256</v>
      </c>
      <c r="I1864" s="23">
        <v>166</v>
      </c>
      <c r="J1864" s="19">
        <f>SUM(Table1[[#This Row],[Estimate; Total: - Speak Spanish: - Speak English "very well"]:[Estimate; Total: - Speak Spanish: - Speak English "not well"]])</f>
        <v>1066</v>
      </c>
      <c r="K18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1.3214811693981656E-4</v>
      </c>
      <c r="L1864" s="24">
        <v>113</v>
      </c>
      <c r="M18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1.25706985336881E-4</v>
      </c>
    </row>
    <row r="1865" spans="1:13" ht="15.6" x14ac:dyDescent="0.3">
      <c r="A1865" s="22" t="s">
        <v>1870</v>
      </c>
      <c r="B1865" s="18">
        <v>243</v>
      </c>
      <c r="C1865" s="24">
        <v>115</v>
      </c>
      <c r="D18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5.1861808421606035E-5</v>
      </c>
      <c r="E1865" s="18">
        <v>128</v>
      </c>
      <c r="F18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3.9590614820590752E-8</v>
      </c>
      <c r="G1865" s="23">
        <v>93</v>
      </c>
      <c r="H1865" s="23">
        <v>18</v>
      </c>
      <c r="I1865" s="23">
        <v>11</v>
      </c>
      <c r="J1865" s="19">
        <f>SUM(Table1[[#This Row],[Estimate; Total: - Speak Spanish: - Speak English "very well"]:[Estimate; Total: - Speak Spanish: - Speak English "not well"]])</f>
        <v>122</v>
      </c>
      <c r="K18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1.0748948836813548E-6</v>
      </c>
      <c r="L1865" s="24">
        <v>6</v>
      </c>
      <c r="M18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9.3440952646662971E-6</v>
      </c>
    </row>
    <row r="1866" spans="1:13" ht="15.6" x14ac:dyDescent="0.3">
      <c r="A1866" s="22" t="s">
        <v>1871</v>
      </c>
      <c r="B1866" s="18">
        <v>446</v>
      </c>
      <c r="C1866" s="24">
        <v>126</v>
      </c>
      <c r="D18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1.4080237461052192E-5</v>
      </c>
      <c r="E1866" s="18">
        <v>320</v>
      </c>
      <c r="F18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1.7753111592157577E-5</v>
      </c>
      <c r="G1866" s="23">
        <v>209</v>
      </c>
      <c r="H1866" s="23">
        <v>67</v>
      </c>
      <c r="I1866" s="23">
        <v>33</v>
      </c>
      <c r="J1866" s="19">
        <f>SUM(Table1[[#This Row],[Estimate; Total: - Speak Spanish: - Speak English "very well"]:[Estimate; Total: - Speak Spanish: - Speak English "not well"]])</f>
        <v>309</v>
      </c>
      <c r="K18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1.4548504994622356E-5</v>
      </c>
      <c r="L1866" s="24">
        <v>11</v>
      </c>
      <c r="M18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4.6798700008103737E-5</v>
      </c>
    </row>
    <row r="1867" spans="1:13" ht="15.6" x14ac:dyDescent="0.3">
      <c r="A1867" s="22" t="s">
        <v>1872</v>
      </c>
      <c r="B1867" s="18">
        <v>2153</v>
      </c>
      <c r="C1867" s="24">
        <v>574</v>
      </c>
      <c r="D18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3.1238864779077304E-4</v>
      </c>
      <c r="E1867" s="18">
        <v>1555</v>
      </c>
      <c r="F18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1.8086210683345458E-4</v>
      </c>
      <c r="G1867" s="23">
        <v>700</v>
      </c>
      <c r="H1867" s="23">
        <v>351</v>
      </c>
      <c r="I1867" s="23">
        <v>264</v>
      </c>
      <c r="J1867" s="19">
        <f>SUM(Table1[[#This Row],[Estimate; Total: - Speak Spanish: - Speak English "very well"]:[Estimate; Total: - Speak Spanish: - Speak English "not well"]])</f>
        <v>1315</v>
      </c>
      <c r="K18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1.676901404435422E-4</v>
      </c>
      <c r="L1867" s="24">
        <v>240</v>
      </c>
      <c r="M18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3.002488405075141E-4</v>
      </c>
    </row>
    <row r="1868" spans="1:13" ht="15.6" x14ac:dyDescent="0.3">
      <c r="A1868" s="22" t="s">
        <v>1873</v>
      </c>
      <c r="B1868" s="18">
        <v>1759</v>
      </c>
      <c r="C1868" s="24">
        <v>117</v>
      </c>
      <c r="D18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2.8926720133296284E-5</v>
      </c>
      <c r="E1868" s="18">
        <v>1642</v>
      </c>
      <c r="F18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1.8600021981879722E-4</v>
      </c>
      <c r="G1868" s="23">
        <v>931</v>
      </c>
      <c r="H1868" s="23">
        <v>255</v>
      </c>
      <c r="I1868" s="23">
        <v>211</v>
      </c>
      <c r="J1868" s="19">
        <f>SUM(Table1[[#This Row],[Estimate; Total: - Speak Spanish: - Speak English "very well"]:[Estimate; Total: - Speak Spanish: - Speak English "not well"]])</f>
        <v>1397</v>
      </c>
      <c r="K18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1.7338988832413547E-4</v>
      </c>
      <c r="L1868" s="24">
        <v>245</v>
      </c>
      <c r="M18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3.0029646406428561E-4</v>
      </c>
    </row>
    <row r="1869" spans="1:13" ht="15.6" x14ac:dyDescent="0.3">
      <c r="A1869" s="22" t="s">
        <v>1874</v>
      </c>
      <c r="B1869" s="18">
        <v>147</v>
      </c>
      <c r="C1869" s="24">
        <v>76</v>
      </c>
      <c r="D18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1.0193021516057696E-6</v>
      </c>
      <c r="E1869" s="18">
        <v>71</v>
      </c>
      <c r="F18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3.7153166895769491E-5</v>
      </c>
      <c r="G1869" s="23">
        <v>68</v>
      </c>
      <c r="H1869" s="23">
        <v>0</v>
      </c>
      <c r="I1869" s="23">
        <v>0</v>
      </c>
      <c r="J1869" s="19">
        <f>SUM(Table1[[#This Row],[Estimate; Total: - Speak Spanish: - Speak English "very well"]:[Estimate; Total: - Speak Spanish: - Speak English "not well"]])</f>
        <v>68</v>
      </c>
      <c r="K18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3.6528336932444191E-5</v>
      </c>
      <c r="L1869" s="24">
        <v>3</v>
      </c>
      <c r="M18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4.2816437376038813E-5</v>
      </c>
    </row>
    <row r="1870" spans="1:13" ht="15.6" x14ac:dyDescent="0.3">
      <c r="A1870" s="22" t="s">
        <v>1875</v>
      </c>
      <c r="B1870" s="18">
        <v>3224</v>
      </c>
      <c r="C1870" s="24">
        <v>117</v>
      </c>
      <c r="D18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2.8926720133296284E-5</v>
      </c>
      <c r="E1870" s="18">
        <v>3107</v>
      </c>
      <c r="F18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3.8930612651456972E-4</v>
      </c>
      <c r="G1870" s="23">
        <v>1779</v>
      </c>
      <c r="H1870" s="23">
        <v>457</v>
      </c>
      <c r="I1870" s="23">
        <v>441</v>
      </c>
      <c r="J1870" s="19">
        <f>SUM(Table1[[#This Row],[Estimate; Total: - Speak Spanish: - Speak English "very well"]:[Estimate; Total: - Speak Spanish: - Speak English "not well"]])</f>
        <v>2677</v>
      </c>
      <c r="K18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3.7062058444679565E-4</v>
      </c>
      <c r="L1870" s="24">
        <v>430</v>
      </c>
      <c r="M18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5.5866624848612391E-4</v>
      </c>
    </row>
    <row r="1871" spans="1:13" ht="15.6" x14ac:dyDescent="0.3">
      <c r="A1871" s="22" t="s">
        <v>1876</v>
      </c>
      <c r="B1871" s="18">
        <v>2542</v>
      </c>
      <c r="C1871" s="24">
        <v>163</v>
      </c>
      <c r="D18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7.0374728440273217E-5</v>
      </c>
      <c r="E1871" s="18">
        <v>2379</v>
      </c>
      <c r="F18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3.0189148490200932E-4</v>
      </c>
      <c r="G1871" s="23">
        <v>1116</v>
      </c>
      <c r="H1871" s="23">
        <v>431</v>
      </c>
      <c r="I1871" s="23">
        <v>539</v>
      </c>
      <c r="J1871" s="19">
        <f>SUM(Table1[[#This Row],[Estimate; Total: - Speak Spanish: - Speak English "very well"]:[Estimate; Total: - Speak Spanish: - Speak English "not well"]])</f>
        <v>2086</v>
      </c>
      <c r="K18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2.9316929657354179E-4</v>
      </c>
      <c r="L1871" s="24">
        <v>293</v>
      </c>
      <c r="M18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3.8094677127316345E-4</v>
      </c>
    </row>
    <row r="1872" spans="1:13" ht="15.6" x14ac:dyDescent="0.3">
      <c r="A1872" s="22" t="s">
        <v>1877</v>
      </c>
      <c r="B1872" s="18">
        <v>775</v>
      </c>
      <c r="C1872" s="24">
        <v>141</v>
      </c>
      <c r="D18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3.557313684657466E-6</v>
      </c>
      <c r="E1872" s="18">
        <v>630</v>
      </c>
      <c r="F18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1.4466651326184156E-6</v>
      </c>
      <c r="G1872" s="23">
        <v>364</v>
      </c>
      <c r="H1872" s="23">
        <v>133</v>
      </c>
      <c r="I1872" s="23">
        <v>111</v>
      </c>
      <c r="J1872" s="19">
        <f>SUM(Table1[[#This Row],[Estimate; Total: - Speak Spanish: - Speak English "very well"]:[Estimate; Total: - Speak Spanish: - Speak English "not well"]])</f>
        <v>608</v>
      </c>
      <c r="K18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4.8094368783164153E-6</v>
      </c>
      <c r="L1872" s="24">
        <v>22</v>
      </c>
      <c r="M18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5.8150088335188052E-5</v>
      </c>
    </row>
    <row r="1873" spans="1:13" ht="15.6" x14ac:dyDescent="0.3">
      <c r="A1873" s="22" t="s">
        <v>1878</v>
      </c>
      <c r="B1873" s="18">
        <v>2234</v>
      </c>
      <c r="C1873" s="24">
        <v>348</v>
      </c>
      <c r="D18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1.229808448741443E-4</v>
      </c>
      <c r="E1873" s="18">
        <v>1886</v>
      </c>
      <c r="F18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1.7413951359730354E-4</v>
      </c>
      <c r="G1873" s="23">
        <v>1132</v>
      </c>
      <c r="H1873" s="23">
        <v>234</v>
      </c>
      <c r="I1873" s="23">
        <v>344</v>
      </c>
      <c r="J1873" s="19">
        <f>SUM(Table1[[#This Row],[Estimate; Total: - Speak Spanish: - Speak English "very well"]:[Estimate; Total: - Speak Spanish: - Speak English "not well"]])</f>
        <v>1710</v>
      </c>
      <c r="K18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1.7589706220841268E-4</v>
      </c>
      <c r="L1873" s="24">
        <v>176</v>
      </c>
      <c r="M18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1.5820962266511942E-4</v>
      </c>
    </row>
    <row r="1874" spans="1:13" ht="15.6" x14ac:dyDescent="0.3">
      <c r="A1874" s="22" t="s">
        <v>1879</v>
      </c>
      <c r="B1874" s="18">
        <v>3668</v>
      </c>
      <c r="C1874" s="24">
        <v>536</v>
      </c>
      <c r="D18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1.9820826505806025E-4</v>
      </c>
      <c r="E1874" s="18">
        <v>3132</v>
      </c>
      <c r="F18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3.0852392920110565E-4</v>
      </c>
      <c r="G1874" s="23">
        <v>1545</v>
      </c>
      <c r="H1874" s="23">
        <v>533</v>
      </c>
      <c r="I1874" s="23">
        <v>525</v>
      </c>
      <c r="J1874" s="19">
        <f>SUM(Table1[[#This Row],[Estimate; Total: - Speak Spanish: - Speak English "very well"]:[Estimate; Total: - Speak Spanish: - Speak English "not well"]])</f>
        <v>2603</v>
      </c>
      <c r="K18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2.7496660344043366E-4</v>
      </c>
      <c r="L1874" s="24">
        <v>529</v>
      </c>
      <c r="M18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6.1267741660076924E-4</v>
      </c>
    </row>
    <row r="1875" spans="1:13" ht="15.6" x14ac:dyDescent="0.3">
      <c r="A1875" s="22" t="s">
        <v>1880</v>
      </c>
      <c r="B1875" s="18">
        <v>2589</v>
      </c>
      <c r="C1875" s="24">
        <v>249</v>
      </c>
      <c r="D18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1.2318314762066018E-4</v>
      </c>
      <c r="E1875" s="18">
        <v>2340</v>
      </c>
      <c r="F18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2.9724983947984694E-4</v>
      </c>
      <c r="G1875" s="23">
        <v>1173</v>
      </c>
      <c r="H1875" s="23">
        <v>537</v>
      </c>
      <c r="I1875" s="23">
        <v>479</v>
      </c>
      <c r="J1875" s="19">
        <f>SUM(Table1[[#This Row],[Estimate; Total: - Speak Spanish: - Speak English "very well"]:[Estimate; Total: - Speak Spanish: - Speak English "not well"]])</f>
        <v>2189</v>
      </c>
      <c r="K18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3.0981079788435824E-4</v>
      </c>
      <c r="L1875" s="24">
        <v>151</v>
      </c>
      <c r="M18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1.8340109804373231E-4</v>
      </c>
    </row>
    <row r="1876" spans="1:13" ht="15.6" x14ac:dyDescent="0.3">
      <c r="A1876" s="22" t="s">
        <v>1881</v>
      </c>
      <c r="B1876" s="18">
        <v>3628</v>
      </c>
      <c r="C1876" s="24">
        <v>460</v>
      </c>
      <c r="D18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1.8818239038152228E-4</v>
      </c>
      <c r="E1876" s="18">
        <v>3159</v>
      </c>
      <c r="F18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3.482319048360937E-4</v>
      </c>
      <c r="G1876" s="23">
        <v>1695</v>
      </c>
      <c r="H1876" s="23">
        <v>535</v>
      </c>
      <c r="I1876" s="23">
        <v>568</v>
      </c>
      <c r="J1876" s="19">
        <f>SUM(Table1[[#This Row],[Estimate; Total: - Speak Spanish: - Speak English "very well"]:[Estimate; Total: - Speak Spanish: - Speak English "not well"]])</f>
        <v>2798</v>
      </c>
      <c r="K18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3.4097450813868691E-4</v>
      </c>
      <c r="L1876" s="24">
        <v>361</v>
      </c>
      <c r="M18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4.140107613129707E-4</v>
      </c>
    </row>
    <row r="1877" spans="1:13" ht="15.6" x14ac:dyDescent="0.3">
      <c r="A1877" s="22" t="s">
        <v>1882</v>
      </c>
      <c r="B1877" s="18">
        <v>1695</v>
      </c>
      <c r="C1877" s="24">
        <v>162</v>
      </c>
      <c r="D18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6.0522512660336709E-5</v>
      </c>
      <c r="E1877" s="18">
        <v>1533</v>
      </c>
      <c r="F18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1.7524040307495775E-4</v>
      </c>
      <c r="G1877" s="23">
        <v>836</v>
      </c>
      <c r="H1877" s="23">
        <v>311</v>
      </c>
      <c r="I1877" s="23">
        <v>239</v>
      </c>
      <c r="J1877" s="19">
        <f>SUM(Table1[[#This Row],[Estimate; Total: - Speak Spanish: - Speak English "very well"]:[Estimate; Total: - Speak Spanish: - Speak English "not well"]])</f>
        <v>1386</v>
      </c>
      <c r="K18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1.7606163484510908E-4</v>
      </c>
      <c r="L1877" s="24">
        <v>147</v>
      </c>
      <c r="M18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1.6779700580795445E-4</v>
      </c>
    </row>
    <row r="1878" spans="1:13" ht="15.6" x14ac:dyDescent="0.3">
      <c r="A1878" s="22" t="s">
        <v>1883</v>
      </c>
      <c r="B1878" s="18">
        <v>421</v>
      </c>
      <c r="C1878" s="24">
        <v>103</v>
      </c>
      <c r="D18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1.7303646654481962E-5</v>
      </c>
      <c r="E1878" s="18">
        <v>318</v>
      </c>
      <c r="F18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3.5497453581133118E-5</v>
      </c>
      <c r="G1878" s="23">
        <v>198</v>
      </c>
      <c r="H1878" s="23">
        <v>87</v>
      </c>
      <c r="I1878" s="23">
        <v>33</v>
      </c>
      <c r="J1878" s="19">
        <f>SUM(Table1[[#This Row],[Estimate; Total: - Speak Spanish: - Speak English "very well"]:[Estimate; Total: - Speak Spanish: - Speak English "not well"]])</f>
        <v>318</v>
      </c>
      <c r="K18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3.0628517925620908E-5</v>
      </c>
      <c r="L1878" s="24">
        <v>0</v>
      </c>
      <c r="M18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7.9628018993594313E-5</v>
      </c>
    </row>
    <row r="1879" spans="1:13" ht="15.6" x14ac:dyDescent="0.3">
      <c r="A1879" s="22" t="s">
        <v>1884</v>
      </c>
      <c r="B1879" s="18">
        <v>2213</v>
      </c>
      <c r="C1879" s="24">
        <v>438</v>
      </c>
      <c r="D18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4.9115522968976087E-5</v>
      </c>
      <c r="E1879" s="18">
        <v>1762</v>
      </c>
      <c r="F18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6.9623188671943405E-5</v>
      </c>
      <c r="G1879" s="23">
        <v>1287</v>
      </c>
      <c r="H1879" s="23">
        <v>295</v>
      </c>
      <c r="I1879" s="23">
        <v>163</v>
      </c>
      <c r="J1879" s="19">
        <f>SUM(Table1[[#This Row],[Estimate; Total: - Speak Spanish: - Speak English "very well"]:[Estimate; Total: - Speak Spanish: - Speak English "not well"]])</f>
        <v>1745</v>
      </c>
      <c r="K18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4.526446821012908E-5</v>
      </c>
      <c r="L1879" s="24">
        <v>17</v>
      </c>
      <c r="M18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2.9040328986037648E-4</v>
      </c>
    </row>
    <row r="1880" spans="1:13" ht="15.6" x14ac:dyDescent="0.3">
      <c r="A1880" s="22" t="s">
        <v>1885</v>
      </c>
      <c r="B1880" s="18">
        <v>712</v>
      </c>
      <c r="C1880" s="24">
        <v>160</v>
      </c>
      <c r="D18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1.9061690313575721E-4</v>
      </c>
      <c r="E1880" s="18">
        <v>543</v>
      </c>
      <c r="F18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2.1207644003691414E-4</v>
      </c>
      <c r="G1880" s="23">
        <v>384</v>
      </c>
      <c r="H1880" s="23">
        <v>151</v>
      </c>
      <c r="I1880" s="23">
        <v>8</v>
      </c>
      <c r="J1880" s="19">
        <f>SUM(Table1[[#This Row],[Estimate; Total: - Speak Spanish: - Speak English "very well"]:[Estimate; Total: - Speak Spanish: - Speak English "not well"]])</f>
        <v>543</v>
      </c>
      <c r="K18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2.0376250273835086E-4</v>
      </c>
      <c r="L1880" s="24">
        <v>0</v>
      </c>
      <c r="M18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2.8743146210913562E-4</v>
      </c>
    </row>
    <row r="1881" spans="1:13" ht="15.6" x14ac:dyDescent="0.3">
      <c r="A1881" s="22" t="s">
        <v>1886</v>
      </c>
      <c r="B1881" s="18">
        <v>1248</v>
      </c>
      <c r="C1881" s="24">
        <v>581</v>
      </c>
      <c r="D18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4.4754783301524832E-4</v>
      </c>
      <c r="E1881" s="18">
        <v>667</v>
      </c>
      <c r="F18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7.0654253321150598E-4</v>
      </c>
      <c r="G1881" s="23">
        <v>597</v>
      </c>
      <c r="H1881" s="23">
        <v>49</v>
      </c>
      <c r="I1881" s="23">
        <v>21</v>
      </c>
      <c r="J1881" s="19">
        <f>SUM(Table1[[#This Row],[Estimate; Total: - Speak Spanish: - Speak English "very well"]:[Estimate; Total: - Speak Spanish: - Speak English "not well"]])</f>
        <v>667</v>
      </c>
      <c r="K18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6.9633001722966127E-4</v>
      </c>
      <c r="L1881" s="24">
        <v>0</v>
      </c>
      <c r="M18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7.9910570028732871E-4</v>
      </c>
    </row>
    <row r="1882" spans="1:13" ht="15.6" x14ac:dyDescent="0.3">
      <c r="A1882" s="22" t="s">
        <v>1887</v>
      </c>
      <c r="B1882" s="18">
        <v>1076</v>
      </c>
      <c r="C1882" s="24">
        <v>428</v>
      </c>
      <c r="D18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3.6366079036064051E-4</v>
      </c>
      <c r="E1882" s="18">
        <v>648</v>
      </c>
      <c r="F18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5.3271330043431825E-4</v>
      </c>
      <c r="G1882" s="23">
        <v>387</v>
      </c>
      <c r="H1882" s="23">
        <v>220</v>
      </c>
      <c r="I1882" s="23">
        <v>11</v>
      </c>
      <c r="J1882" s="19">
        <f>SUM(Table1[[#This Row],[Estimate; Total: - Speak Spanish: - Speak English "very well"]:[Estimate; Total: - Speak Spanish: - Speak English "not well"]])</f>
        <v>618</v>
      </c>
      <c r="K18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5.274142901427059E-4</v>
      </c>
      <c r="L1882" s="24">
        <v>30</v>
      </c>
      <c r="M18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5.8074193273521075E-4</v>
      </c>
    </row>
    <row r="1883" spans="1:13" ht="15.6" x14ac:dyDescent="0.3">
      <c r="A1883" s="22" t="s">
        <v>1888</v>
      </c>
      <c r="B1883" s="18">
        <v>833</v>
      </c>
      <c r="C1883" s="24">
        <v>651</v>
      </c>
      <c r="D18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2.5775119603754651E-4</v>
      </c>
      <c r="E1883" s="18">
        <v>182</v>
      </c>
      <c r="F18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6.264083168068072E-4</v>
      </c>
      <c r="G1883" s="23">
        <v>151</v>
      </c>
      <c r="H1883" s="23">
        <v>17</v>
      </c>
      <c r="I1883" s="23">
        <v>14</v>
      </c>
      <c r="J1883" s="19">
        <f>SUM(Table1[[#This Row],[Estimate; Total: - Speak Spanish: - Speak English "very well"]:[Estimate; Total: - Speak Spanish: - Speak English "not well"]])</f>
        <v>182</v>
      </c>
      <c r="K18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6.2362169325553922E-4</v>
      </c>
      <c r="L1883" s="24">
        <v>0</v>
      </c>
      <c r="M18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6.5166543286047994E-4</v>
      </c>
    </row>
    <row r="1884" spans="1:13" ht="15.6" x14ac:dyDescent="0.3">
      <c r="A1884" s="22" t="s">
        <v>1889</v>
      </c>
      <c r="B1884" s="18">
        <v>247</v>
      </c>
      <c r="C1884" s="24">
        <v>114</v>
      </c>
      <c r="D18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1.9430581856512647E-4</v>
      </c>
      <c r="E1884" s="18">
        <v>133</v>
      </c>
      <c r="F18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2.4482906856366696E-4</v>
      </c>
      <c r="G1884" s="23">
        <v>133</v>
      </c>
      <c r="H1884" s="23">
        <v>0</v>
      </c>
      <c r="I1884" s="23">
        <v>0</v>
      </c>
      <c r="J1884" s="19">
        <f>SUM(Table1[[#This Row],[Estimate; Total: - Speak Spanish: - Speak English "very well"]:[Estimate; Total: - Speak Spanish: - Speak English "not well"]])</f>
        <v>133</v>
      </c>
      <c r="K18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2.4279268981466343E-4</v>
      </c>
      <c r="L1884" s="24">
        <v>0</v>
      </c>
      <c r="M18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2.632861918336586E-4</v>
      </c>
    </row>
    <row r="1885" spans="1:13" ht="15.6" x14ac:dyDescent="0.3">
      <c r="A1885" s="22" t="s">
        <v>1890</v>
      </c>
      <c r="B1885" s="18">
        <v>1204</v>
      </c>
      <c r="C1885" s="24">
        <v>724</v>
      </c>
      <c r="D18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4.1650256965090876E-4</v>
      </c>
      <c r="E1885" s="18">
        <v>472</v>
      </c>
      <c r="F18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7.8908647770141568E-4</v>
      </c>
      <c r="G1885" s="23">
        <v>252</v>
      </c>
      <c r="H1885" s="23">
        <v>214</v>
      </c>
      <c r="I1885" s="23">
        <v>0</v>
      </c>
      <c r="J1885" s="19">
        <f>SUM(Table1[[#This Row],[Estimate; Total: - Speak Spanish: - Speak English "very well"]:[Estimate; Total: - Speak Spanish: - Speak English "not well"]])</f>
        <v>466</v>
      </c>
      <c r="K18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7.8278414869829014E-4</v>
      </c>
      <c r="L1885" s="24">
        <v>6</v>
      </c>
      <c r="M18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8.4620888842960266E-4</v>
      </c>
    </row>
    <row r="1886" spans="1:13" ht="15.6" x14ac:dyDescent="0.3">
      <c r="A1886" s="22" t="s">
        <v>1891</v>
      </c>
      <c r="B1886" s="18">
        <v>915</v>
      </c>
      <c r="C1886" s="24">
        <v>682</v>
      </c>
      <c r="D18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3.8951601759208747E-4</v>
      </c>
      <c r="E1886" s="18">
        <v>233</v>
      </c>
      <c r="F18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7.6985341565289451E-4</v>
      </c>
      <c r="G1886" s="23">
        <v>224</v>
      </c>
      <c r="H1886" s="23">
        <v>8</v>
      </c>
      <c r="I1886" s="23">
        <v>1</v>
      </c>
      <c r="J1886" s="19">
        <f>SUM(Table1[[#This Row],[Estimate; Total: - Speak Spanish: - Speak English "very well"]:[Estimate; Total: - Speak Spanish: - Speak English "not well"]])</f>
        <v>233</v>
      </c>
      <c r="K18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7.6628592506253494E-4</v>
      </c>
      <c r="L1886" s="24">
        <v>0</v>
      </c>
      <c r="M18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8.0218807521611297E-4</v>
      </c>
    </row>
    <row r="1887" spans="1:13" ht="15.6" x14ac:dyDescent="0.3">
      <c r="A1887" s="22" t="s">
        <v>1892</v>
      </c>
      <c r="B1887" s="18">
        <v>684</v>
      </c>
      <c r="C1887" s="24">
        <v>375</v>
      </c>
      <c r="D18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1.5145239991441669E-4</v>
      </c>
      <c r="E1887" s="18">
        <v>309</v>
      </c>
      <c r="F18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3.3547993536220156E-4</v>
      </c>
      <c r="G1887" s="23">
        <v>235</v>
      </c>
      <c r="H1887" s="23">
        <v>56</v>
      </c>
      <c r="I1887" s="23">
        <v>10</v>
      </c>
      <c r="J1887" s="19">
        <f>SUM(Table1[[#This Row],[Estimate; Total: - Speak Spanish: - Speak English "very well"]:[Estimate; Total: - Speak Spanish: - Speak English "not well"]])</f>
        <v>301</v>
      </c>
      <c r="K18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3.31981491623178E-4</v>
      </c>
      <c r="L1887" s="24">
        <v>8</v>
      </c>
      <c r="M18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3.6718877507381449E-4</v>
      </c>
    </row>
    <row r="1888" spans="1:13" ht="15.6" x14ac:dyDescent="0.3">
      <c r="A1888" s="22" t="s">
        <v>1893</v>
      </c>
      <c r="B1888" s="18">
        <v>579</v>
      </c>
      <c r="C1888" s="24">
        <v>216</v>
      </c>
      <c r="D18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1.600710470012577E-4</v>
      </c>
      <c r="E1888" s="18">
        <v>363</v>
      </c>
      <c r="F18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2.4039524487090531E-4</v>
      </c>
      <c r="G1888" s="23">
        <v>247</v>
      </c>
      <c r="H1888" s="23">
        <v>61</v>
      </c>
      <c r="I1888" s="23">
        <v>17</v>
      </c>
      <c r="J1888" s="19">
        <f>SUM(Table1[[#This Row],[Estimate; Total: - Speak Spanish: - Speak English "very well"]:[Estimate; Total: - Speak Spanish: - Speak English "not well"]])</f>
        <v>325</v>
      </c>
      <c r="K18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2.4069259517792437E-4</v>
      </c>
      <c r="L1888" s="24">
        <v>38</v>
      </c>
      <c r="M18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2.3770015130164366E-4</v>
      </c>
    </row>
    <row r="1889" spans="1:13" ht="15.6" x14ac:dyDescent="0.3">
      <c r="A1889" s="22" t="s">
        <v>1894</v>
      </c>
      <c r="B1889" s="18">
        <v>833</v>
      </c>
      <c r="C1889" s="24">
        <v>397</v>
      </c>
      <c r="D18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5.850847627293E-4</v>
      </c>
      <c r="E1889" s="18">
        <v>436</v>
      </c>
      <c r="F18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7.6479982894352638E-4</v>
      </c>
      <c r="G1889" s="23">
        <v>355</v>
      </c>
      <c r="H1889" s="23">
        <v>10</v>
      </c>
      <c r="I1889" s="23">
        <v>71</v>
      </c>
      <c r="J1889" s="19">
        <f>SUM(Table1[[#This Row],[Estimate; Total: - Speak Spanish: - Speak English "very well"]:[Estimate; Total: - Speak Spanish: - Speak English "not well"]])</f>
        <v>436</v>
      </c>
      <c r="K18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7.5812418131521403E-4</v>
      </c>
      <c r="L1889" s="24">
        <v>0</v>
      </c>
      <c r="M18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8.2530588718199521E-4</v>
      </c>
    </row>
    <row r="1890" spans="1:13" ht="15.6" x14ac:dyDescent="0.3">
      <c r="A1890" s="22" t="s">
        <v>1895</v>
      </c>
      <c r="B1890" s="18">
        <v>958</v>
      </c>
      <c r="C1890" s="24">
        <v>638</v>
      </c>
      <c r="D18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3.5063955407310026E-4</v>
      </c>
      <c r="E1890" s="18">
        <v>320</v>
      </c>
      <c r="F18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6.9227949184112096E-4</v>
      </c>
      <c r="G1890" s="23">
        <v>302</v>
      </c>
      <c r="H1890" s="23">
        <v>10</v>
      </c>
      <c r="I1890" s="23">
        <v>8</v>
      </c>
      <c r="J1890" s="19">
        <f>SUM(Table1[[#This Row],[Estimate; Total: - Speak Spanish: - Speak English "very well"]:[Estimate; Total: - Speak Spanish: - Speak English "not well"]])</f>
        <v>320</v>
      </c>
      <c r="K18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6.8737993394878171E-4</v>
      </c>
      <c r="L1890" s="24">
        <v>0</v>
      </c>
      <c r="M18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7.3668760797944671E-4</v>
      </c>
    </row>
    <row r="1891" spans="1:13" ht="15.6" x14ac:dyDescent="0.3">
      <c r="A1891" s="22" t="s">
        <v>1896</v>
      </c>
      <c r="B1891" s="18">
        <v>741</v>
      </c>
      <c r="C1891" s="24">
        <v>375</v>
      </c>
      <c r="D18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7.4917627152117148E-4</v>
      </c>
      <c r="E1891" s="18">
        <v>351</v>
      </c>
      <c r="F18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9.2737524172580108E-4</v>
      </c>
      <c r="G1891" s="23">
        <v>314</v>
      </c>
      <c r="H1891" s="23">
        <v>37</v>
      </c>
      <c r="I1891" s="23">
        <v>0</v>
      </c>
      <c r="J1891" s="19">
        <f>SUM(Table1[[#This Row],[Estimate; Total: - Speak Spanish: - Speak English "very well"]:[Estimate; Total: - Speak Spanish: - Speak English "not well"]])</f>
        <v>351</v>
      </c>
      <c r="K18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9.2200103916264132E-4</v>
      </c>
      <c r="L1891" s="24">
        <v>0</v>
      </c>
      <c r="M18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9.7608539411502709E-4</v>
      </c>
    </row>
    <row r="1892" spans="1:13" ht="15.6" x14ac:dyDescent="0.3">
      <c r="A1892" s="22" t="s">
        <v>1897</v>
      </c>
      <c r="B1892" s="18">
        <v>517</v>
      </c>
      <c r="C1892" s="24">
        <v>184</v>
      </c>
      <c r="D18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8.773330466460059E-5</v>
      </c>
      <c r="E1892" s="18">
        <v>329</v>
      </c>
      <c r="F18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1.5341295307926963E-4</v>
      </c>
      <c r="G1892" s="23">
        <v>302</v>
      </c>
      <c r="H1892" s="23">
        <v>17</v>
      </c>
      <c r="I1892" s="23">
        <v>10</v>
      </c>
      <c r="J1892" s="19">
        <f>SUM(Table1[[#This Row],[Estimate; Total: - Speak Spanish: - Speak English "very well"]:[Estimate; Total: - Speak Spanish: - Speak English "not well"]])</f>
        <v>329</v>
      </c>
      <c r="K18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1.4837559512120824E-4</v>
      </c>
      <c r="L1892" s="24">
        <v>0</v>
      </c>
      <c r="M18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1.9907004748398577E-4</v>
      </c>
    </row>
    <row r="1893" spans="1:13" ht="15.6" x14ac:dyDescent="0.3">
      <c r="A1893" s="22" t="s">
        <v>1898</v>
      </c>
      <c r="B1893" s="18">
        <v>273</v>
      </c>
      <c r="C1893" s="24">
        <v>205</v>
      </c>
      <c r="D18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1.4149488955854839E-5</v>
      </c>
      <c r="E1893" s="18">
        <v>68</v>
      </c>
      <c r="F18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1.2875641796110171E-4</v>
      </c>
      <c r="G1893" s="23">
        <v>44</v>
      </c>
      <c r="H1893" s="23">
        <v>0</v>
      </c>
      <c r="I1893" s="23">
        <v>24</v>
      </c>
      <c r="J1893" s="19">
        <f>SUM(Table1[[#This Row],[Estimate; Total: - Speak Spanish: - Speak English "very well"]:[Estimate; Total: - Speak Spanish: - Speak English "not well"]])</f>
        <v>68</v>
      </c>
      <c r="K18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1.2771526190897959E-4</v>
      </c>
      <c r="L1893" s="24">
        <v>0</v>
      </c>
      <c r="M18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1.3819314264049593E-4</v>
      </c>
    </row>
    <row r="1894" spans="1:13" ht="15.6" x14ac:dyDescent="0.3">
      <c r="A1894" s="22" t="s">
        <v>1899</v>
      </c>
      <c r="B1894" s="18">
        <v>21</v>
      </c>
      <c r="C1894" s="24">
        <v>4</v>
      </c>
      <c r="D18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1.2477781514789636E-5</v>
      </c>
      <c r="E1894" s="18">
        <v>15</v>
      </c>
      <c r="F18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1.2816515045140079E-5</v>
      </c>
      <c r="G1894" s="23">
        <v>3</v>
      </c>
      <c r="H1894" s="23">
        <v>0</v>
      </c>
      <c r="I1894" s="23">
        <v>4</v>
      </c>
      <c r="J1894" s="19">
        <f>SUM(Table1[[#This Row],[Estimate; Total: - Speak Spanish: - Speak English "very well"]:[Estimate; Total: - Speak Spanish: - Speak English "not well"]])</f>
        <v>7</v>
      </c>
      <c r="K18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1.3819540119703299E-5</v>
      </c>
      <c r="L1894" s="24">
        <v>8</v>
      </c>
      <c r="M18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3.7253980546662269E-6</v>
      </c>
    </row>
    <row r="1895" spans="1:13" ht="15.6" x14ac:dyDescent="0.3">
      <c r="A1895" s="22" t="s">
        <v>1900</v>
      </c>
      <c r="B1895" s="18">
        <v>284</v>
      </c>
      <c r="C1895" s="24">
        <v>248</v>
      </c>
      <c r="D18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2.9816612115197982E-4</v>
      </c>
      <c r="E1895" s="18">
        <v>36</v>
      </c>
      <c r="F18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4.4323277449515475E-4</v>
      </c>
      <c r="G1895" s="23">
        <v>36</v>
      </c>
      <c r="H1895" s="23">
        <v>0</v>
      </c>
      <c r="I1895" s="23">
        <v>0</v>
      </c>
      <c r="J1895" s="19">
        <f>SUM(Table1[[#This Row],[Estimate; Total: - Speak Spanish: - Speak English "very well"]:[Estimate; Total: - Speak Spanish: - Speak English "not well"]])</f>
        <v>36</v>
      </c>
      <c r="K18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4.4268157423226655E-4</v>
      </c>
      <c r="L1895" s="24">
        <v>0</v>
      </c>
      <c r="M18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4.4822868756071637E-4</v>
      </c>
    </row>
    <row r="1896" spans="1:13" ht="15.6" x14ac:dyDescent="0.3">
      <c r="A1896" s="22" t="s">
        <v>1901</v>
      </c>
      <c r="B1896" s="18">
        <v>626</v>
      </c>
      <c r="C1896" s="24">
        <v>478</v>
      </c>
      <c r="D18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3.1645317857314619E-4</v>
      </c>
      <c r="E1896" s="18">
        <v>148</v>
      </c>
      <c r="F18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5.8514791979213856E-4</v>
      </c>
      <c r="G1896" s="23">
        <v>139</v>
      </c>
      <c r="H1896" s="23">
        <v>0</v>
      </c>
      <c r="I1896" s="23">
        <v>9</v>
      </c>
      <c r="J1896" s="19">
        <f>SUM(Table1[[#This Row],[Estimate; Total: - Speak Spanish: - Speak English "very well"]:[Estimate; Total: - Speak Spanish: - Speak English "not well"]])</f>
        <v>148</v>
      </c>
      <c r="K18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5.8288187426693157E-4</v>
      </c>
      <c r="L1896" s="24">
        <v>0</v>
      </c>
      <c r="M18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6.0568667350611419E-4</v>
      </c>
    </row>
    <row r="1897" spans="1:13" ht="15.6" x14ac:dyDescent="0.3">
      <c r="A1897" s="22" t="s">
        <v>1902</v>
      </c>
      <c r="B1897" s="18">
        <v>963</v>
      </c>
      <c r="C1897" s="24">
        <v>441</v>
      </c>
      <c r="D18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2.2761918332210655E-4</v>
      </c>
      <c r="E1897" s="18">
        <v>522</v>
      </c>
      <c r="F18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4.2202357204183696E-4</v>
      </c>
      <c r="G1897" s="23">
        <v>453</v>
      </c>
      <c r="H1897" s="23">
        <v>31</v>
      </c>
      <c r="I1897" s="23">
        <v>38</v>
      </c>
      <c r="J1897" s="19">
        <f>SUM(Table1[[#This Row],[Estimate; Total: - Speak Spanish: - Speak English "very well"]:[Estimate; Total: - Speak Spanish: - Speak English "not well"]])</f>
        <v>522</v>
      </c>
      <c r="K18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4.1403116822995843E-4</v>
      </c>
      <c r="L1897" s="24">
        <v>0</v>
      </c>
      <c r="M18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4.944643114924808E-4</v>
      </c>
    </row>
    <row r="1898" spans="1:13" ht="15.6" x14ac:dyDescent="0.3">
      <c r="A1898" s="22" t="s">
        <v>1903</v>
      </c>
      <c r="B1898" s="18">
        <v>776</v>
      </c>
      <c r="C1898" s="24">
        <v>312</v>
      </c>
      <c r="D18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1.983065281417399E-4</v>
      </c>
      <c r="E1898" s="18">
        <v>464</v>
      </c>
      <c r="F18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3.2270314973925553E-4</v>
      </c>
      <c r="G1898" s="23">
        <v>420</v>
      </c>
      <c r="H1898" s="23">
        <v>17</v>
      </c>
      <c r="I1898" s="23">
        <v>27</v>
      </c>
      <c r="J1898" s="19">
        <f>SUM(Table1[[#This Row],[Estimate; Total: - Speak Spanish: - Speak English "very well"]:[Estimate; Total: - Speak Spanish: - Speak English "not well"]])</f>
        <v>464</v>
      </c>
      <c r="K18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3.1559879079536349E-4</v>
      </c>
      <c r="L1898" s="24">
        <v>0</v>
      </c>
      <c r="M18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3.8709491813982783E-4</v>
      </c>
    </row>
    <row r="1899" spans="1:13" ht="15.6" x14ac:dyDescent="0.3">
      <c r="A1899" s="22" t="s">
        <v>1904</v>
      </c>
      <c r="B1899" s="18">
        <v>1290</v>
      </c>
      <c r="C1899" s="24">
        <v>387</v>
      </c>
      <c r="D18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2.0969177522807956E-4</v>
      </c>
      <c r="E1899" s="18">
        <v>863</v>
      </c>
      <c r="F18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3.2409885153439138E-4</v>
      </c>
      <c r="G1899" s="23">
        <v>707</v>
      </c>
      <c r="H1899" s="23">
        <v>109</v>
      </c>
      <c r="I1899" s="23">
        <v>7</v>
      </c>
      <c r="J1899" s="19">
        <f>SUM(Table1[[#This Row],[Estimate; Total: - Speak Spanish: - Speak English "very well"]:[Estimate; Total: - Speak Spanish: - Speak English "not well"]])</f>
        <v>823</v>
      </c>
      <c r="K18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3.1704881559732189E-4</v>
      </c>
      <c r="L1899" s="24">
        <v>40</v>
      </c>
      <c r="M18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3.8799825257264923E-4</v>
      </c>
    </row>
    <row r="1900" spans="1:13" ht="15.6" x14ac:dyDescent="0.3">
      <c r="A1900" s="22" t="s">
        <v>1905</v>
      </c>
      <c r="B1900" s="18">
        <v>2166</v>
      </c>
      <c r="C1900" s="24">
        <v>314</v>
      </c>
      <c r="D19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7.3382053846249287E-5</v>
      </c>
      <c r="E1900" s="18">
        <v>1840</v>
      </c>
      <c r="F19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1.387301496563671E-4</v>
      </c>
      <c r="G1900" s="23">
        <v>1027</v>
      </c>
      <c r="H1900" s="23">
        <v>297</v>
      </c>
      <c r="I1900" s="23">
        <v>396</v>
      </c>
      <c r="J1900" s="19">
        <f>SUM(Table1[[#This Row],[Estimate; Total: - Speak Spanish: - Speak English "very well"]:[Estimate; Total: - Speak Spanish: - Speak English "not well"]])</f>
        <v>1720</v>
      </c>
      <c r="K19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1.4841222977581882E-4</v>
      </c>
      <c r="L1900" s="24">
        <v>120</v>
      </c>
      <c r="M19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5.097469337786221E-5</v>
      </c>
    </row>
    <row r="1901" spans="1:13" ht="15.6" x14ac:dyDescent="0.3">
      <c r="A1901" s="22" t="s">
        <v>1906</v>
      </c>
      <c r="B1901" s="18">
        <v>2056</v>
      </c>
      <c r="C1901" s="24">
        <v>274</v>
      </c>
      <c r="D19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7.7433517616760735E-5</v>
      </c>
      <c r="E1901" s="18">
        <v>1782</v>
      </c>
      <c r="F19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1.5893628212015161E-4</v>
      </c>
      <c r="G1901" s="23">
        <v>1056</v>
      </c>
      <c r="H1901" s="23">
        <v>417</v>
      </c>
      <c r="I1901" s="23">
        <v>191</v>
      </c>
      <c r="J1901" s="19">
        <f>SUM(Table1[[#This Row],[Estimate; Total: - Speak Spanish: - Speak English "very well"]:[Estimate; Total: - Speak Spanish: - Speak English "not well"]])</f>
        <v>1664</v>
      </c>
      <c r="K19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1.6803849033430849E-4</v>
      </c>
      <c r="L1901" s="24">
        <v>118</v>
      </c>
      <c r="M19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7.6436610033103782E-5</v>
      </c>
    </row>
    <row r="1902" spans="1:13" ht="15.6" x14ac:dyDescent="0.3">
      <c r="A1902" s="22" t="s">
        <v>1907</v>
      </c>
      <c r="B1902" s="18">
        <v>1911</v>
      </c>
      <c r="C1902" s="24">
        <v>316</v>
      </c>
      <c r="D19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1.0444237461347137E-4</v>
      </c>
      <c r="E1902" s="18">
        <v>1579</v>
      </c>
      <c r="F19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7.6524830515842718E-5</v>
      </c>
      <c r="G1902" s="23">
        <v>1155</v>
      </c>
      <c r="H1902" s="23">
        <v>215</v>
      </c>
      <c r="I1902" s="23">
        <v>209</v>
      </c>
      <c r="J1902" s="19">
        <f>SUM(Table1[[#This Row],[Estimate; Total: - Speak Spanish: - Speak English "very well"]:[Estimate; Total: - Speak Spanish: - Speak English "not well"]])</f>
        <v>1579</v>
      </c>
      <c r="K19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5.2348574540830839E-5</v>
      </c>
      <c r="L1902" s="24">
        <v>0</v>
      </c>
      <c r="M19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2.9565112858589374E-4</v>
      </c>
    </row>
    <row r="1903" spans="1:13" ht="15.6" x14ac:dyDescent="0.3">
      <c r="A1903" s="22" t="s">
        <v>1908</v>
      </c>
      <c r="B1903" s="18">
        <v>1998</v>
      </c>
      <c r="C1903" s="24">
        <v>238</v>
      </c>
      <c r="D19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1.2551740690019462E-4</v>
      </c>
      <c r="E1903" s="18">
        <v>1760</v>
      </c>
      <c r="F19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2.2575038918808574E-4</v>
      </c>
      <c r="G1903" s="23">
        <v>1045</v>
      </c>
      <c r="H1903" s="23">
        <v>257</v>
      </c>
      <c r="I1903" s="23">
        <v>285</v>
      </c>
      <c r="J1903" s="19">
        <f>SUM(Table1[[#This Row],[Estimate; Total: - Speak Spanish: - Speak English "very well"]:[Estimate; Total: - Speak Spanish: - Speak English "not well"]])</f>
        <v>1587</v>
      </c>
      <c r="K19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2.2604099632312375E-4</v>
      </c>
      <c r="L1903" s="24">
        <v>173</v>
      </c>
      <c r="M19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2.2311641369744567E-4</v>
      </c>
    </row>
    <row r="1904" spans="1:13" ht="15.6" x14ac:dyDescent="0.3">
      <c r="A1904" s="22" t="s">
        <v>1909</v>
      </c>
      <c r="B1904" s="18">
        <v>2692</v>
      </c>
      <c r="C1904" s="24">
        <v>88</v>
      </c>
      <c r="D19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3.2441976666064134E-5</v>
      </c>
      <c r="E1904" s="18">
        <v>2604</v>
      </c>
      <c r="F19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3.4056501430633159E-4</v>
      </c>
      <c r="G1904" s="23">
        <v>1355</v>
      </c>
      <c r="H1904" s="23">
        <v>357</v>
      </c>
      <c r="I1904" s="23">
        <v>520</v>
      </c>
      <c r="J1904" s="19">
        <f>SUM(Table1[[#This Row],[Estimate; Total: - Speak Spanish: - Speak English "very well"]:[Estimate; Total: - Speak Spanish: - Speak English "not well"]])</f>
        <v>2232</v>
      </c>
      <c r="K19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3.2311499559459477E-4</v>
      </c>
      <c r="L1904" s="24">
        <v>372</v>
      </c>
      <c r="M19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4.98726724932997E-4</v>
      </c>
    </row>
    <row r="1905" spans="1:13" ht="15.6" x14ac:dyDescent="0.3">
      <c r="A1905" s="22" t="s">
        <v>1910</v>
      </c>
      <c r="B1905" s="18">
        <v>2723</v>
      </c>
      <c r="C1905" s="24">
        <v>324</v>
      </c>
      <c r="D19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1.7216107622301298E-4</v>
      </c>
      <c r="E1905" s="18">
        <v>2374</v>
      </c>
      <c r="F19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3.0556430590312572E-4</v>
      </c>
      <c r="G1905" s="23">
        <v>1197</v>
      </c>
      <c r="H1905" s="23">
        <v>332</v>
      </c>
      <c r="I1905" s="23">
        <v>381</v>
      </c>
      <c r="J1905" s="19">
        <f>SUM(Table1[[#This Row],[Estimate; Total: - Speak Spanish: - Speak English "very well"]:[Estimate; Total: - Speak Spanish: - Speak English "not well"]])</f>
        <v>1910</v>
      </c>
      <c r="K19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2.7041677367245379E-4</v>
      </c>
      <c r="L1905" s="24">
        <v>464</v>
      </c>
      <c r="M19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6.2413094550047813E-4</v>
      </c>
    </row>
    <row r="1906" spans="1:13" ht="15.6" x14ac:dyDescent="0.3">
      <c r="A1906" s="22" t="s">
        <v>1911</v>
      </c>
      <c r="B1906" s="18">
        <v>3779</v>
      </c>
      <c r="C1906" s="24">
        <v>309</v>
      </c>
      <c r="D19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1.0811569175593883E-4</v>
      </c>
      <c r="E1906" s="18">
        <v>3470</v>
      </c>
      <c r="F19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4.0269308411357139E-4</v>
      </c>
      <c r="G1906" s="23">
        <v>1611</v>
      </c>
      <c r="H1906" s="23">
        <v>519</v>
      </c>
      <c r="I1906" s="23">
        <v>721</v>
      </c>
      <c r="J1906" s="19">
        <f>SUM(Table1[[#This Row],[Estimate; Total: - Speak Spanish: - Speak English "very well"]:[Estimate; Total: - Speak Spanish: - Speak English "not well"]])</f>
        <v>2851</v>
      </c>
      <c r="K19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3.6044313305555828E-4</v>
      </c>
      <c r="L1906" s="24">
        <v>619</v>
      </c>
      <c r="M19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7.8563390747977946E-4</v>
      </c>
    </row>
    <row r="1907" spans="1:13" ht="15.6" x14ac:dyDescent="0.3">
      <c r="A1907" s="22" t="s">
        <v>1912</v>
      </c>
      <c r="B1907" s="18">
        <v>3052</v>
      </c>
      <c r="C1907" s="24">
        <v>152</v>
      </c>
      <c r="D19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3.9059728080579076E-5</v>
      </c>
      <c r="E1907" s="18">
        <v>2900</v>
      </c>
      <c r="F19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3.495344495594465E-4</v>
      </c>
      <c r="G1907" s="23">
        <v>1404</v>
      </c>
      <c r="H1907" s="23">
        <v>485</v>
      </c>
      <c r="I1907" s="23">
        <v>605</v>
      </c>
      <c r="J1907" s="19">
        <f>SUM(Table1[[#This Row],[Estimate; Total: - Speak Spanish: - Speak English "very well"]:[Estimate; Total: - Speak Spanish: - Speak English "not well"]])</f>
        <v>2494</v>
      </c>
      <c r="K19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3.3137758153236539E-4</v>
      </c>
      <c r="L1907" s="24">
        <v>406</v>
      </c>
      <c r="M19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5.1410282935460659E-4</v>
      </c>
    </row>
    <row r="1908" spans="1:13" ht="15.6" x14ac:dyDescent="0.3">
      <c r="A1908" s="22" t="s">
        <v>1913</v>
      </c>
      <c r="B1908" s="18">
        <v>33</v>
      </c>
      <c r="C1908" s="24">
        <v>5</v>
      </c>
      <c r="D19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1.9979966583233105E-6</v>
      </c>
      <c r="E1908" s="18">
        <v>28</v>
      </c>
      <c r="F19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2.8582518525087361E-6</v>
      </c>
      <c r="G1908" s="23">
        <v>11</v>
      </c>
      <c r="H1908" s="23">
        <v>9</v>
      </c>
      <c r="I1908" s="23">
        <v>8</v>
      </c>
      <c r="J1908" s="19">
        <f>SUM(Table1[[#This Row],[Estimate; Total: - Speak Spanish: - Speak English "very well"]:[Estimate; Total: - Speak Spanish: - Speak English "not well"]])</f>
        <v>28</v>
      </c>
      <c r="K19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3.2869631680884271E-6</v>
      </c>
      <c r="L1908" s="24">
        <v>0</v>
      </c>
      <c r="M19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1.0274583095947653E-6</v>
      </c>
    </row>
    <row r="1909" spans="1:13" ht="15.6" x14ac:dyDescent="0.3">
      <c r="A1909" s="22" t="s">
        <v>1914</v>
      </c>
      <c r="B1909" s="18">
        <v>1628</v>
      </c>
      <c r="C1909" s="24">
        <v>141</v>
      </c>
      <c r="D19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3.3944914615551466E-5</v>
      </c>
      <c r="E1909" s="18">
        <v>1487</v>
      </c>
      <c r="F19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1.5498604920054411E-4</v>
      </c>
      <c r="G1909" s="23">
        <v>804</v>
      </c>
      <c r="H1909" s="23">
        <v>198</v>
      </c>
      <c r="I1909" s="23">
        <v>270</v>
      </c>
      <c r="J1909" s="19">
        <f>SUM(Table1[[#This Row],[Estimate; Total: - Speak Spanish: - Speak English "very well"]:[Estimate; Total: - Speak Spanish: - Speak English "not well"]])</f>
        <v>1272</v>
      </c>
      <c r="K19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1.4462508879215536E-4</v>
      </c>
      <c r="L1909" s="24">
        <v>215</v>
      </c>
      <c r="M19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2.4889467182131705E-4</v>
      </c>
    </row>
    <row r="1910" spans="1:13" ht="15.6" x14ac:dyDescent="0.3">
      <c r="A1910" s="22" t="s">
        <v>1915</v>
      </c>
      <c r="B1910" s="18">
        <v>3363</v>
      </c>
      <c r="C1910" s="24">
        <v>444</v>
      </c>
      <c r="D19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1.9185789250891641E-4</v>
      </c>
      <c r="E1910" s="18">
        <v>2919</v>
      </c>
      <c r="F19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3.2828277575708135E-4</v>
      </c>
      <c r="G1910" s="23">
        <v>1639</v>
      </c>
      <c r="H1910" s="23">
        <v>339</v>
      </c>
      <c r="I1910" s="23">
        <v>661</v>
      </c>
      <c r="J1910" s="19">
        <f>SUM(Table1[[#This Row],[Estimate; Total: - Speak Spanish: - Speak English "very well"]:[Estimate; Total: - Speak Spanish: - Speak English "not well"]])</f>
        <v>2639</v>
      </c>
      <c r="K19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3.2983171562943223E-4</v>
      </c>
      <c r="L1910" s="24">
        <v>280</v>
      </c>
      <c r="M19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3.1424365156381676E-4</v>
      </c>
    </row>
    <row r="1911" spans="1:13" ht="15.6" x14ac:dyDescent="0.3">
      <c r="A1911" s="22" t="s">
        <v>1916</v>
      </c>
      <c r="B1911" s="18">
        <v>1607</v>
      </c>
      <c r="C1911" s="24">
        <v>56</v>
      </c>
      <c r="D19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4.8568433704297465E-5</v>
      </c>
      <c r="E1911" s="18">
        <v>1551</v>
      </c>
      <c r="F19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1.3278705856296761E-4</v>
      </c>
      <c r="G1911" s="23">
        <v>727</v>
      </c>
      <c r="H1911" s="23">
        <v>335</v>
      </c>
      <c r="I1911" s="23">
        <v>334</v>
      </c>
      <c r="J1911" s="19">
        <f>SUM(Table1[[#This Row],[Estimate; Total: - Speak Spanish: - Speak English "very well"]:[Estimate; Total: - Speak Spanish: - Speak English "not well"]])</f>
        <v>1396</v>
      </c>
      <c r="K19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1.3265119861379643E-4</v>
      </c>
      <c r="L1911" s="24">
        <v>155</v>
      </c>
      <c r="M19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1.3401845219764133E-4</v>
      </c>
    </row>
    <row r="1912" spans="1:13" ht="15.6" x14ac:dyDescent="0.3">
      <c r="A1912" s="22" t="s">
        <v>1917</v>
      </c>
      <c r="B1912" s="18">
        <v>1639</v>
      </c>
      <c r="C1912" s="24">
        <v>275</v>
      </c>
      <c r="D19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4.9526640519089604E-5</v>
      </c>
      <c r="E1912" s="18">
        <v>1364</v>
      </c>
      <c r="F19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7.241621232320888E-5</v>
      </c>
      <c r="G1912" s="23">
        <v>644</v>
      </c>
      <c r="H1912" s="23">
        <v>239</v>
      </c>
      <c r="I1912" s="23">
        <v>243</v>
      </c>
      <c r="J1912" s="19">
        <f>SUM(Table1[[#This Row],[Estimate; Total: - Speak Spanish: - Speak English "very well"]:[Estimate; Total: - Speak Spanish: - Speak English "not well"]])</f>
        <v>1126</v>
      </c>
      <c r="K19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5.6627995278998118E-5</v>
      </c>
      <c r="L1912" s="24">
        <v>238</v>
      </c>
      <c r="M19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2.1551585345871711E-4</v>
      </c>
    </row>
    <row r="1913" spans="1:13" ht="15.6" x14ac:dyDescent="0.3">
      <c r="A1913" s="22" t="s">
        <v>1918</v>
      </c>
      <c r="B1913" s="18">
        <v>1479</v>
      </c>
      <c r="C1913" s="24">
        <v>254</v>
      </c>
      <c r="D19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1.2372063122034838E-4</v>
      </c>
      <c r="E1913" s="18">
        <v>1170</v>
      </c>
      <c r="F19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1.1504656895983318E-4</v>
      </c>
      <c r="G1913" s="23">
        <v>758</v>
      </c>
      <c r="H1913" s="23">
        <v>234</v>
      </c>
      <c r="I1913" s="23">
        <v>139</v>
      </c>
      <c r="J1913" s="19">
        <f>SUM(Table1[[#This Row],[Estimate; Total: - Speak Spanish: - Speak English "very well"]:[Estimate; Total: - Speak Spanish: - Speak English "not well"]])</f>
        <v>1131</v>
      </c>
      <c r="K19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1.0314193318845482E-4</v>
      </c>
      <c r="L1913" s="24">
        <v>39</v>
      </c>
      <c r="M19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2.2294659984760452E-4</v>
      </c>
    </row>
    <row r="1914" spans="1:13" ht="15.6" x14ac:dyDescent="0.3">
      <c r="A1914" s="22" t="s">
        <v>1919</v>
      </c>
      <c r="B1914" s="18">
        <v>937</v>
      </c>
      <c r="C1914" s="24">
        <v>479</v>
      </c>
      <c r="D19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1.6763722642051764E-4</v>
      </c>
      <c r="E1914" s="18">
        <v>458</v>
      </c>
      <c r="F19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3.9391669612409057E-4</v>
      </c>
      <c r="G1914" s="23">
        <v>232</v>
      </c>
      <c r="H1914" s="23">
        <v>173</v>
      </c>
      <c r="I1914" s="23">
        <v>53</v>
      </c>
      <c r="J1914" s="19">
        <f>SUM(Table1[[#This Row],[Estimate; Total: - Speak Spanish: - Speak English "very well"]:[Estimate; Total: - Speak Spanish: - Speak English "not well"]])</f>
        <v>458</v>
      </c>
      <c r="K19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3.8690420389067993E-4</v>
      </c>
      <c r="L1914" s="24">
        <v>0</v>
      </c>
      <c r="M19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4.5747581234706927E-4</v>
      </c>
    </row>
    <row r="1915" spans="1:13" ht="15.6" x14ac:dyDescent="0.3">
      <c r="A1915" s="22" t="s">
        <v>1920</v>
      </c>
      <c r="B1915" s="18">
        <v>2658</v>
      </c>
      <c r="C1915" s="24">
        <v>551</v>
      </c>
      <c r="D19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6.0871820844560448E-5</v>
      </c>
      <c r="E1915" s="18">
        <v>2107</v>
      </c>
      <c r="F19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1.9866373078276987E-5</v>
      </c>
      <c r="G1915" s="23">
        <v>1071</v>
      </c>
      <c r="H1915" s="23">
        <v>472</v>
      </c>
      <c r="I1915" s="23">
        <v>465</v>
      </c>
      <c r="J1915" s="19">
        <f>SUM(Table1[[#This Row],[Estimate; Total: - Speak Spanish: - Speak English "very well"]:[Estimate; Total: - Speak Spanish: - Speak English "not well"]])</f>
        <v>2008</v>
      </c>
      <c r="K19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3.6872337922411755E-5</v>
      </c>
      <c r="L1915" s="24">
        <v>99</v>
      </c>
      <c r="M19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1.3427056711859536E-4</v>
      </c>
    </row>
    <row r="1916" spans="1:13" ht="15.6" x14ac:dyDescent="0.3">
      <c r="A1916" s="22" t="s">
        <v>1921</v>
      </c>
      <c r="B1916" s="18">
        <v>2141</v>
      </c>
      <c r="C1916" s="24">
        <v>366</v>
      </c>
      <c r="D19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1.1537823318594361E-4</v>
      </c>
      <c r="E1916" s="18">
        <v>1775</v>
      </c>
      <c r="F19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1.4024119873911603E-4</v>
      </c>
      <c r="G1916" s="23">
        <v>1070</v>
      </c>
      <c r="H1916" s="23">
        <v>281</v>
      </c>
      <c r="I1916" s="23">
        <v>261</v>
      </c>
      <c r="J1916" s="19">
        <f>SUM(Table1[[#This Row],[Estimate; Total: - Speak Spanish: - Speak English "very well"]:[Estimate; Total: - Speak Spanish: - Speak English "not well"]])</f>
        <v>1612</v>
      </c>
      <c r="K19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1.423023374638157E-4</v>
      </c>
      <c r="L1916" s="24">
        <v>163</v>
      </c>
      <c r="M19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1.2155965851141958E-4</v>
      </c>
    </row>
    <row r="1917" spans="1:13" ht="15.6" x14ac:dyDescent="0.3">
      <c r="A1917" s="22" t="s">
        <v>1922</v>
      </c>
      <c r="B1917" s="18">
        <v>2476</v>
      </c>
      <c r="C1917" s="24">
        <v>303</v>
      </c>
      <c r="D19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1.4763839479741726E-4</v>
      </c>
      <c r="E1917" s="18">
        <v>2009</v>
      </c>
      <c r="F19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2.4309552787250816E-4</v>
      </c>
      <c r="G1917" s="23">
        <v>1045</v>
      </c>
      <c r="H1917" s="23">
        <v>296</v>
      </c>
      <c r="I1917" s="23">
        <v>458</v>
      </c>
      <c r="J1917" s="19">
        <f>SUM(Table1[[#This Row],[Estimate; Total: - Speak Spanish: - Speak English "very well"]:[Estimate; Total: - Speak Spanish: - Speak English "not well"]])</f>
        <v>1799</v>
      </c>
      <c r="K19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2.4149740368272703E-4</v>
      </c>
      <c r="L1917" s="24">
        <v>210</v>
      </c>
      <c r="M19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2.5758044389610101E-4</v>
      </c>
    </row>
    <row r="1918" spans="1:13" ht="15.6" x14ac:dyDescent="0.3">
      <c r="A1918" s="22" t="s">
        <v>1923</v>
      </c>
      <c r="B1918" s="18">
        <v>2833</v>
      </c>
      <c r="C1918" s="24">
        <v>154</v>
      </c>
      <c r="D19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3.4618889364975104E-5</v>
      </c>
      <c r="E1918" s="18">
        <v>2679</v>
      </c>
      <c r="F19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3.1321407364864407E-4</v>
      </c>
      <c r="G1918" s="23">
        <v>1302</v>
      </c>
      <c r="H1918" s="23">
        <v>536</v>
      </c>
      <c r="I1918" s="23">
        <v>576</v>
      </c>
      <c r="J1918" s="19">
        <f>SUM(Table1[[#This Row],[Estimate; Total: - Speak Spanish: - Speak English "very well"]:[Estimate; Total: - Speak Spanish: - Speak English "not well"]])</f>
        <v>2414</v>
      </c>
      <c r="K19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3.1339964232192792E-4</v>
      </c>
      <c r="L1918" s="24">
        <v>265</v>
      </c>
      <c r="M19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3.1153213511951529E-4</v>
      </c>
    </row>
    <row r="1919" spans="1:13" ht="15.6" x14ac:dyDescent="0.3">
      <c r="A1919" s="22" t="s">
        <v>1924</v>
      </c>
      <c r="B1919" s="18">
        <v>2714</v>
      </c>
      <c r="C1919" s="24">
        <v>343</v>
      </c>
      <c r="D19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1.6156745144481422E-4</v>
      </c>
      <c r="E1919" s="18">
        <v>2371</v>
      </c>
      <c r="F19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2.8305762615804146E-4</v>
      </c>
      <c r="G1919" s="23">
        <v>1079</v>
      </c>
      <c r="H1919" s="23">
        <v>377</v>
      </c>
      <c r="I1919" s="23">
        <v>628</v>
      </c>
      <c r="J1919" s="19">
        <f>SUM(Table1[[#This Row],[Estimate; Total: - Speak Spanish: - Speak English "very well"]:[Estimate; Total: - Speak Spanish: - Speak English "not well"]])</f>
        <v>2084</v>
      </c>
      <c r="K19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2.7513746777034043E-4</v>
      </c>
      <c r="L1919" s="24">
        <v>287</v>
      </c>
      <c r="M19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3.5484355485681038E-4</v>
      </c>
    </row>
    <row r="1920" spans="1:13" ht="15.6" x14ac:dyDescent="0.3">
      <c r="A1920" s="22" t="s">
        <v>1925</v>
      </c>
      <c r="B1920" s="18">
        <v>2828</v>
      </c>
      <c r="C1920" s="24">
        <v>359</v>
      </c>
      <c r="D19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1.4530558502488425E-4</v>
      </c>
      <c r="E1920" s="18">
        <v>2414</v>
      </c>
      <c r="F19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2.6308164444686113E-4</v>
      </c>
      <c r="G1920" s="23">
        <v>1381</v>
      </c>
      <c r="H1920" s="23">
        <v>344</v>
      </c>
      <c r="I1920" s="23">
        <v>502</v>
      </c>
      <c r="J1920" s="19">
        <f>SUM(Table1[[#This Row],[Estimate; Total: - Speak Spanish: - Speak English "very well"]:[Estimate; Total: - Speak Spanish: - Speak English "not well"]])</f>
        <v>2227</v>
      </c>
      <c r="K19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2.7122851228552605E-4</v>
      </c>
      <c r="L1920" s="24">
        <v>187</v>
      </c>
      <c r="M19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1.8924088960881914E-4</v>
      </c>
    </row>
    <row r="1921" spans="1:13" ht="15.6" x14ac:dyDescent="0.3">
      <c r="A1921" s="22" t="s">
        <v>1926</v>
      </c>
      <c r="B1921" s="18">
        <v>1483</v>
      </c>
      <c r="C1921" s="24">
        <v>221</v>
      </c>
      <c r="D19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5.3015438186869635E-5</v>
      </c>
      <c r="E1921" s="18">
        <v>1262</v>
      </c>
      <c r="F19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1.160603974832648E-5</v>
      </c>
      <c r="G1921" s="23">
        <v>680</v>
      </c>
      <c r="H1921" s="23">
        <v>277</v>
      </c>
      <c r="I1921" s="23">
        <v>222</v>
      </c>
      <c r="J1921" s="19">
        <f>SUM(Table1[[#This Row],[Estimate; Total: - Speak Spanish: - Speak English "very well"]:[Estimate; Total: - Speak Spanish: - Speak English "not well"]])</f>
        <v>1179</v>
      </c>
      <c r="K19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5.0725862621170132E-6</v>
      </c>
      <c r="L1921" s="24">
        <v>83</v>
      </c>
      <c r="M19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7.0823293136348172E-5</v>
      </c>
    </row>
    <row r="1922" spans="1:13" ht="15.6" x14ac:dyDescent="0.3">
      <c r="A1922" s="22" t="s">
        <v>1927</v>
      </c>
      <c r="B1922" s="18">
        <v>1787</v>
      </c>
      <c r="C1922" s="24">
        <v>388</v>
      </c>
      <c r="D19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2.8767750900614628E-5</v>
      </c>
      <c r="E1922" s="18">
        <v>1392</v>
      </c>
      <c r="F19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7.0367751209340364E-5</v>
      </c>
      <c r="G1922" s="23">
        <v>946</v>
      </c>
      <c r="H1922" s="23">
        <v>257</v>
      </c>
      <c r="I1922" s="23">
        <v>157</v>
      </c>
      <c r="J1922" s="19">
        <f>SUM(Table1[[#This Row],[Estimate; Total: - Speak Spanish: - Speak English "very well"]:[Estimate; Total: - Speak Spanish: - Speak English "not well"]])</f>
        <v>1360</v>
      </c>
      <c r="K19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5.3985441780730778E-5</v>
      </c>
      <c r="L1922" s="24">
        <v>32</v>
      </c>
      <c r="M19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2.1885206667322582E-4</v>
      </c>
    </row>
    <row r="1923" spans="1:13" ht="15.6" x14ac:dyDescent="0.3">
      <c r="A1923" s="22" t="s">
        <v>1928</v>
      </c>
      <c r="B1923" s="18">
        <v>1602</v>
      </c>
      <c r="C1923" s="24">
        <v>353</v>
      </c>
      <c r="D19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6.0734247926786175E-5</v>
      </c>
      <c r="E1923" s="18">
        <v>1237</v>
      </c>
      <c r="F19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1.026662447145869E-4</v>
      </c>
      <c r="G1923" s="23">
        <v>877</v>
      </c>
      <c r="H1923" s="23">
        <v>78</v>
      </c>
      <c r="I1923" s="23">
        <v>237</v>
      </c>
      <c r="J1923" s="19">
        <f>SUM(Table1[[#This Row],[Estimate; Total: - Speak Spanish: - Speak English "very well"]:[Estimate; Total: - Speak Spanish: - Speak English "not well"]])</f>
        <v>1192</v>
      </c>
      <c r="K19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9.066028289757497E-5</v>
      </c>
      <c r="L1923" s="24">
        <v>45</v>
      </c>
      <c r="M19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2.114846643429768E-4</v>
      </c>
    </row>
    <row r="1924" spans="1:13" ht="15.6" x14ac:dyDescent="0.3">
      <c r="A1924" s="22" t="s">
        <v>1929</v>
      </c>
      <c r="B1924" s="18">
        <v>1038</v>
      </c>
      <c r="C1924" s="24">
        <v>546</v>
      </c>
      <c r="D19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1.2555494238602322E-4</v>
      </c>
      <c r="E1924" s="18">
        <v>492</v>
      </c>
      <c r="F19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3.8765714632000127E-4</v>
      </c>
      <c r="G1924" s="23">
        <v>432</v>
      </c>
      <c r="H1924" s="23">
        <v>12</v>
      </c>
      <c r="I1924" s="23">
        <v>48</v>
      </c>
      <c r="J1924" s="19">
        <f>SUM(Table1[[#This Row],[Estimate; Total: - Speak Spanish: - Speak English "very well"]:[Estimate; Total: - Speak Spanish: - Speak English "not well"]])</f>
        <v>492</v>
      </c>
      <c r="K19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3.8012407606052953E-4</v>
      </c>
      <c r="L1924" s="24">
        <v>0</v>
      </c>
      <c r="M19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4.5593462488267709E-4</v>
      </c>
    </row>
    <row r="1925" spans="1:13" ht="15.6" x14ac:dyDescent="0.3">
      <c r="A1925" s="22" t="s">
        <v>1930</v>
      </c>
      <c r="B1925" s="18">
        <v>969</v>
      </c>
      <c r="C1925" s="24">
        <v>350</v>
      </c>
      <c r="D19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2.8088441169642469E-4</v>
      </c>
      <c r="E1925" s="18">
        <v>619</v>
      </c>
      <c r="F19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4.0676430979561613E-4</v>
      </c>
      <c r="G1925" s="23">
        <v>537</v>
      </c>
      <c r="H1925" s="23">
        <v>58</v>
      </c>
      <c r="I1925" s="23">
        <v>0</v>
      </c>
      <c r="J1925" s="19">
        <f>SUM(Table1[[#This Row],[Estimate; Total: - Speak Spanish: - Speak English "very well"]:[Estimate; Total: - Speak Spanish: - Speak English "not well"]])</f>
        <v>595</v>
      </c>
      <c r="K19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4.0098480304992214E-4</v>
      </c>
      <c r="L1925" s="24">
        <v>24</v>
      </c>
      <c r="M19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4.5914801714731638E-4</v>
      </c>
    </row>
    <row r="1926" spans="1:13" ht="15.6" x14ac:dyDescent="0.3">
      <c r="A1926" s="22" t="s">
        <v>1931</v>
      </c>
      <c r="B1926" s="18">
        <v>820</v>
      </c>
      <c r="C1926" s="24">
        <v>478</v>
      </c>
      <c r="D19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2.5763119034884582E-4</v>
      </c>
      <c r="E1926" s="18">
        <v>342</v>
      </c>
      <c r="F19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4.9940351115897814E-4</v>
      </c>
      <c r="G1926" s="23">
        <v>317</v>
      </c>
      <c r="H1926" s="23">
        <v>23</v>
      </c>
      <c r="I1926" s="23">
        <v>0</v>
      </c>
      <c r="J1926" s="19">
        <f>SUM(Table1[[#This Row],[Estimate; Total: - Speak Spanish: - Speak English "very well"]:[Estimate; Total: - Speak Spanish: - Speak English "not well"]])</f>
        <v>340</v>
      </c>
      <c r="K19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4.9447528162423215E-4</v>
      </c>
      <c r="L1926" s="24">
        <v>2</v>
      </c>
      <c r="M19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5.4407149842319934E-4</v>
      </c>
    </row>
    <row r="1927" spans="1:13" ht="15.6" x14ac:dyDescent="0.3">
      <c r="A1927" s="22" t="s">
        <v>1932</v>
      </c>
      <c r="B1927" s="18">
        <v>1715</v>
      </c>
      <c r="C1927" s="24">
        <v>571</v>
      </c>
      <c r="D19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8.1450171770389526E-5</v>
      </c>
      <c r="E1927" s="18">
        <v>1144</v>
      </c>
      <c r="F19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1.052977703713402E-4</v>
      </c>
      <c r="G1927" s="23">
        <v>752</v>
      </c>
      <c r="H1927" s="23">
        <v>282</v>
      </c>
      <c r="I1927" s="23">
        <v>110</v>
      </c>
      <c r="J1927" s="19">
        <f>SUM(Table1[[#This Row],[Estimate; Total: - Speak Spanish: - Speak English "very well"]:[Estimate; Total: - Speak Spanish: - Speak English "not well"]])</f>
        <v>1144</v>
      </c>
      <c r="K19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8.7781850906227117E-5</v>
      </c>
      <c r="L1927" s="24">
        <v>0</v>
      </c>
      <c r="M19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2.640567855658547E-4</v>
      </c>
    </row>
    <row r="1928" spans="1:13" ht="15.6" x14ac:dyDescent="0.3">
      <c r="A1928" s="22" t="s">
        <v>1933</v>
      </c>
      <c r="B1928" s="18">
        <v>1018</v>
      </c>
      <c r="C1928" s="24">
        <v>276</v>
      </c>
      <c r="D19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2.1572310609497229E-4</v>
      </c>
      <c r="E1928" s="18">
        <v>742</v>
      </c>
      <c r="F19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2.7975690102830729E-4</v>
      </c>
      <c r="G1928" s="23">
        <v>524</v>
      </c>
      <c r="H1928" s="23">
        <v>110</v>
      </c>
      <c r="I1928" s="23">
        <v>104</v>
      </c>
      <c r="J1928" s="19">
        <f>SUM(Table1[[#This Row],[Estimate; Total: - Speak Spanish: - Speak English "very well"]:[Estimate; Total: - Speak Spanish: - Speak English "not well"]])</f>
        <v>738</v>
      </c>
      <c r="K19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2.6901239709082876E-4</v>
      </c>
      <c r="L1928" s="24">
        <v>4</v>
      </c>
      <c r="M19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3.7714184660682111E-4</v>
      </c>
    </row>
    <row r="1929" spans="1:13" ht="15.6" x14ac:dyDescent="0.3">
      <c r="A1929" s="22" t="s">
        <v>1934</v>
      </c>
      <c r="B1929" s="18">
        <v>4218</v>
      </c>
      <c r="C1929" s="24">
        <v>499</v>
      </c>
      <c r="D19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2.1845941814364927E-4</v>
      </c>
      <c r="E1929" s="18">
        <v>3654</v>
      </c>
      <c r="F19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4.2360418849993219E-4</v>
      </c>
      <c r="G1929" s="23">
        <v>2066</v>
      </c>
      <c r="H1929" s="23">
        <v>704</v>
      </c>
      <c r="I1929" s="23">
        <v>596</v>
      </c>
      <c r="J1929" s="19">
        <f>SUM(Table1[[#This Row],[Estimate; Total: - Speak Spanish: - Speak English "very well"]:[Estimate; Total: - Speak Spanish: - Speak English "not well"]])</f>
        <v>3366</v>
      </c>
      <c r="K19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4.3517410855548337E-4</v>
      </c>
      <c r="L1929" s="24">
        <v>288</v>
      </c>
      <c r="M19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3.1873791998590862E-4</v>
      </c>
    </row>
    <row r="1930" spans="1:13" ht="15.6" x14ac:dyDescent="0.3">
      <c r="A1930" s="22" t="s">
        <v>1935</v>
      </c>
      <c r="B1930" s="18">
        <v>2191</v>
      </c>
      <c r="C1930" s="24">
        <v>512</v>
      </c>
      <c r="D19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1.3462494692890344E-4</v>
      </c>
      <c r="E1930" s="18">
        <v>1663</v>
      </c>
      <c r="F19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5.5601786770454056E-5</v>
      </c>
      <c r="G1930" s="23">
        <v>1021</v>
      </c>
      <c r="H1930" s="23">
        <v>307</v>
      </c>
      <c r="I1930" s="23">
        <v>243</v>
      </c>
      <c r="J1930" s="19">
        <f>SUM(Table1[[#This Row],[Estimate; Total: - Speak Spanish: - Speak English "very well"]:[Estimate; Total: - Speak Spanish: - Speak English "not well"]])</f>
        <v>1571</v>
      </c>
      <c r="K19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6.6888220408388779E-5</v>
      </c>
      <c r="L1930" s="24">
        <v>92</v>
      </c>
      <c r="M19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4.6695046289641986E-5</v>
      </c>
    </row>
    <row r="1931" spans="1:13" ht="15.6" x14ac:dyDescent="0.3">
      <c r="A1931" s="22" t="s">
        <v>1936</v>
      </c>
      <c r="B1931" s="18">
        <v>1224</v>
      </c>
      <c r="C1931" s="24">
        <v>223</v>
      </c>
      <c r="D19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9.0591807386904811E-5</v>
      </c>
      <c r="E1931" s="18">
        <v>994</v>
      </c>
      <c r="F19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8.7584388201376677E-5</v>
      </c>
      <c r="G1931" s="23">
        <v>653</v>
      </c>
      <c r="H1931" s="23">
        <v>220</v>
      </c>
      <c r="I1931" s="23">
        <v>76</v>
      </c>
      <c r="J1931" s="19">
        <f>SUM(Table1[[#This Row],[Estimate; Total: - Speak Spanish: - Speak English "very well"]:[Estimate; Total: - Speak Spanish: - Speak English "not well"]])</f>
        <v>949</v>
      </c>
      <c r="K19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7.9299028158859915E-5</v>
      </c>
      <c r="L1931" s="24">
        <v>45</v>
      </c>
      <c r="M19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1.6268039463722547E-4</v>
      </c>
    </row>
    <row r="1932" spans="1:13" ht="15.6" x14ac:dyDescent="0.3">
      <c r="A1932" s="22" t="s">
        <v>1937</v>
      </c>
      <c r="B1932" s="18">
        <v>2378</v>
      </c>
      <c r="C1932" s="24">
        <v>901</v>
      </c>
      <c r="D19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1.3524728031029615E-4</v>
      </c>
      <c r="E1932" s="18">
        <v>1477</v>
      </c>
      <c r="F19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4.7546305447817368E-4</v>
      </c>
      <c r="G1932" s="23">
        <v>1168</v>
      </c>
      <c r="H1932" s="23">
        <v>105</v>
      </c>
      <c r="I1932" s="23">
        <v>150</v>
      </c>
      <c r="J1932" s="19">
        <f>SUM(Table1[[#This Row],[Estimate; Total: - Speak Spanish: - Speak English "very well"]:[Estimate; Total: - Speak Spanish: - Speak English "not well"]])</f>
        <v>1423</v>
      </c>
      <c r="K19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4.6116920257401967E-4</v>
      </c>
      <c r="L1932" s="24">
        <v>54</v>
      </c>
      <c r="M19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6.0501822034654269E-4</v>
      </c>
    </row>
    <row r="1933" spans="1:13" ht="15.6" x14ac:dyDescent="0.3">
      <c r="A1933" s="22" t="s">
        <v>1938</v>
      </c>
      <c r="B1933" s="18">
        <v>1722</v>
      </c>
      <c r="C1933" s="24">
        <v>1010</v>
      </c>
      <c r="D19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3.2692753314056942E-4</v>
      </c>
      <c r="E1933" s="18">
        <v>712</v>
      </c>
      <c r="F19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8.3926137825224593E-4</v>
      </c>
      <c r="G1933" s="23">
        <v>588</v>
      </c>
      <c r="H1933" s="23">
        <v>124</v>
      </c>
      <c r="I1933" s="23">
        <v>0</v>
      </c>
      <c r="J1933" s="19">
        <f>SUM(Table1[[#This Row],[Estimate; Total: - Speak Spanish: - Speak English "very well"]:[Estimate; Total: - Speak Spanish: - Speak English "not well"]])</f>
        <v>712</v>
      </c>
      <c r="K19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8.2835986194179092E-4</v>
      </c>
      <c r="L1933" s="24">
        <v>0</v>
      </c>
      <c r="M19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9.3806943666002068E-4</v>
      </c>
    </row>
    <row r="1934" spans="1:13" ht="15.6" x14ac:dyDescent="0.3">
      <c r="A1934" s="22" t="s">
        <v>1939</v>
      </c>
      <c r="B1934" s="18">
        <v>1113</v>
      </c>
      <c r="C1934" s="24">
        <v>671</v>
      </c>
      <c r="D19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3.4171672811298466E-4</v>
      </c>
      <c r="E1934" s="18">
        <v>442</v>
      </c>
      <c r="F19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6.8639407439152799E-4</v>
      </c>
      <c r="G1934" s="23">
        <v>418</v>
      </c>
      <c r="H1934" s="23">
        <v>24</v>
      </c>
      <c r="I1934" s="23">
        <v>0</v>
      </c>
      <c r="J1934" s="19">
        <f>SUM(Table1[[#This Row],[Estimate; Total: - Speak Spanish: - Speak English "very well"]:[Estimate; Total: - Speak Spanish: - Speak English "not well"]])</f>
        <v>442</v>
      </c>
      <c r="K19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6.7962656005273435E-4</v>
      </c>
      <c r="L1934" s="24">
        <v>0</v>
      </c>
      <c r="M19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7.4773278480759042E-4</v>
      </c>
    </row>
    <row r="1935" spans="1:13" ht="15.6" x14ac:dyDescent="0.3">
      <c r="A1935" s="22" t="s">
        <v>1940</v>
      </c>
      <c r="B1935" s="18">
        <v>852</v>
      </c>
      <c r="C1935" s="24">
        <v>481</v>
      </c>
      <c r="D19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6.5986389761623645E-4</v>
      </c>
      <c r="E1935" s="18">
        <v>371</v>
      </c>
      <c r="F19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8.9942700588208394E-4</v>
      </c>
      <c r="G1935" s="23">
        <v>344</v>
      </c>
      <c r="H1935" s="23">
        <v>14</v>
      </c>
      <c r="I1935" s="23">
        <v>0</v>
      </c>
      <c r="J1935" s="19">
        <f>SUM(Table1[[#This Row],[Estimate; Total: - Speak Spanish: - Speak English "very well"]:[Estimate; Total: - Speak Spanish: - Speak English "not well"]])</f>
        <v>358</v>
      </c>
      <c r="K19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8.9574970520814876E-4</v>
      </c>
      <c r="L1935" s="24">
        <v>13</v>
      </c>
      <c r="M19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9.3275695094896126E-4</v>
      </c>
    </row>
    <row r="1936" spans="1:13" ht="15.6" x14ac:dyDescent="0.3">
      <c r="A1936" s="22" t="s">
        <v>1941</v>
      </c>
      <c r="B1936" s="18">
        <v>461</v>
      </c>
      <c r="C1936" s="24">
        <v>287</v>
      </c>
      <c r="D19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3.0282267591607486E-4</v>
      </c>
      <c r="E1936" s="18">
        <v>159</v>
      </c>
      <c r="F19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4.5441850836834183E-4</v>
      </c>
      <c r="G1936" s="23">
        <v>132</v>
      </c>
      <c r="H1936" s="23">
        <v>27</v>
      </c>
      <c r="I1936" s="23">
        <v>0</v>
      </c>
      <c r="J1936" s="19">
        <f>SUM(Table1[[#This Row],[Estimate; Total: - Speak Spanish: - Speak English "very well"]:[Estimate; Total: - Speak Spanish: - Speak English "not well"]])</f>
        <v>159</v>
      </c>
      <c r="K19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4.519840405405857E-4</v>
      </c>
      <c r="L1936" s="24">
        <v>0</v>
      </c>
      <c r="M19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4.7648379107457242E-4</v>
      </c>
    </row>
    <row r="1937" spans="1:13" ht="15.6" x14ac:dyDescent="0.3">
      <c r="A1937" s="22" t="s">
        <v>1942</v>
      </c>
      <c r="B1937" s="18">
        <v>273</v>
      </c>
      <c r="C1937" s="24">
        <v>150</v>
      </c>
      <c r="D19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5.1697794108776138E-4</v>
      </c>
      <c r="E1937" s="18">
        <v>123</v>
      </c>
      <c r="F19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5.9067222048463466E-4</v>
      </c>
      <c r="G1937" s="23">
        <v>123</v>
      </c>
      <c r="H1937" s="23">
        <v>0</v>
      </c>
      <c r="I1937" s="23">
        <v>0</v>
      </c>
      <c r="J1937" s="19">
        <f>SUM(Table1[[#This Row],[Estimate; Total: - Speak Spanish: - Speak English "very well"]:[Estimate; Total: - Speak Spanish: - Speak English "not well"]])</f>
        <v>123</v>
      </c>
      <c r="K19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5.8878895291976678E-4</v>
      </c>
      <c r="L1937" s="24">
        <v>0</v>
      </c>
      <c r="M19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6.0774159012530363E-4</v>
      </c>
    </row>
    <row r="1938" spans="1:13" ht="15.6" x14ac:dyDescent="0.3">
      <c r="A1938" s="22" t="s">
        <v>1943</v>
      </c>
      <c r="B1938" s="18">
        <v>172</v>
      </c>
      <c r="C1938" s="24">
        <v>121</v>
      </c>
      <c r="D19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1.7208966119213278E-4</v>
      </c>
      <c r="E1938" s="18">
        <v>51</v>
      </c>
      <c r="F19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2.3822812790620456E-4</v>
      </c>
      <c r="G1938" s="23">
        <v>43</v>
      </c>
      <c r="H1938" s="23">
        <v>8</v>
      </c>
      <c r="I1938" s="23">
        <v>0</v>
      </c>
      <c r="J1938" s="19">
        <f>SUM(Table1[[#This Row],[Estimate; Total: - Speak Spanish: - Speak English "very well"]:[Estimate; Total: - Speak Spanish: - Speak English "not well"]])</f>
        <v>51</v>
      </c>
      <c r="K19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2.3744726086711299E-4</v>
      </c>
      <c r="L1938" s="24">
        <v>0</v>
      </c>
      <c r="M19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2.4530567141575022E-4</v>
      </c>
    </row>
    <row r="1939" spans="1:13" ht="15.6" x14ac:dyDescent="0.3">
      <c r="A1939" s="22" t="s">
        <v>1944</v>
      </c>
      <c r="B1939" s="18">
        <v>316</v>
      </c>
      <c r="C1939" s="24">
        <v>182</v>
      </c>
      <c r="D19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4.4290287430716449E-4</v>
      </c>
      <c r="E1939" s="18">
        <v>134</v>
      </c>
      <c r="F19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5.3443353650645857E-4</v>
      </c>
      <c r="G1939" s="23">
        <v>134</v>
      </c>
      <c r="H1939" s="23">
        <v>0</v>
      </c>
      <c r="I1939" s="23">
        <v>0</v>
      </c>
      <c r="J1939" s="19">
        <f>SUM(Table1[[#This Row],[Estimate; Total: - Speak Spanish: - Speak English "very well"]:[Estimate; Total: - Speak Spanish: - Speak English "not well"]])</f>
        <v>134</v>
      </c>
      <c r="K19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5.3238184663904149E-4</v>
      </c>
      <c r="L1939" s="24">
        <v>0</v>
      </c>
      <c r="M19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5.5302943513938245E-4</v>
      </c>
    </row>
    <row r="1940" spans="1:13" ht="15.6" x14ac:dyDescent="0.3">
      <c r="A1940" s="22" t="s">
        <v>1945</v>
      </c>
      <c r="B1940" s="18">
        <v>922</v>
      </c>
      <c r="C1940" s="24">
        <v>670</v>
      </c>
      <c r="D19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8.5810589052314054E-4</v>
      </c>
      <c r="E1940" s="18">
        <v>235</v>
      </c>
      <c r="F19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1.2309046459350796E-3</v>
      </c>
      <c r="G1940" s="23">
        <v>210</v>
      </c>
      <c r="H1940" s="23">
        <v>25</v>
      </c>
      <c r="I1940" s="23">
        <v>0</v>
      </c>
      <c r="J1940" s="19">
        <f>SUM(Table1[[#This Row],[Estimate; Total: - Speak Spanish: - Speak English "very well"]:[Estimate; Total: - Speak Spanish: - Speak English "not well"]])</f>
        <v>235</v>
      </c>
      <c r="K19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1.227306533107893E-3</v>
      </c>
      <c r="L1940" s="24">
        <v>0</v>
      </c>
      <c r="M19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1.2635168562241627E-3</v>
      </c>
    </row>
    <row r="1941" spans="1:13" ht="15.6" x14ac:dyDescent="0.3">
      <c r="A1941" s="22" t="s">
        <v>1946</v>
      </c>
      <c r="B1941" s="18">
        <v>235</v>
      </c>
      <c r="C1941" s="24">
        <v>139</v>
      </c>
      <c r="D19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1.2883308655539262E-4</v>
      </c>
      <c r="E1941" s="18">
        <v>91</v>
      </c>
      <c r="F19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2.0031217663667874E-4</v>
      </c>
      <c r="G1941" s="23">
        <v>75</v>
      </c>
      <c r="H1941" s="23">
        <v>11</v>
      </c>
      <c r="I1941" s="23">
        <v>0</v>
      </c>
      <c r="J1941" s="19">
        <f>SUM(Table1[[#This Row],[Estimate; Total: - Speak Spanish: - Speak English "very well"]:[Estimate; Total: - Speak Spanish: - Speak English "not well"]])</f>
        <v>86</v>
      </c>
      <c r="K19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1.9968929726777389E-4</v>
      </c>
      <c r="L1941" s="24">
        <v>5</v>
      </c>
      <c r="M19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2.0595776751697895E-4</v>
      </c>
    </row>
    <row r="1942" spans="1:13" ht="15.6" x14ac:dyDescent="0.3">
      <c r="A1942" s="22" t="s">
        <v>1947</v>
      </c>
      <c r="B1942" s="18">
        <v>2217</v>
      </c>
      <c r="C1942" s="24">
        <v>329</v>
      </c>
      <c r="D19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3.8011068049982735E-5</v>
      </c>
      <c r="E1942" s="18">
        <v>1888</v>
      </c>
      <c r="F19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2.4921880277129686E-5</v>
      </c>
      <c r="G1942" s="23">
        <v>1149</v>
      </c>
      <c r="H1942" s="23">
        <v>384</v>
      </c>
      <c r="I1942" s="23">
        <v>261</v>
      </c>
      <c r="J1942" s="19">
        <f>SUM(Table1[[#This Row],[Estimate; Total: - Speak Spanish: - Speak English "very well"]:[Estimate; Total: - Speak Spanish: - Speak English "not well"]])</f>
        <v>1794</v>
      </c>
      <c r="K19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3.9345142595423896E-5</v>
      </c>
      <c r="L1942" s="24">
        <v>94</v>
      </c>
      <c r="M19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1.0580622258411212E-4</v>
      </c>
    </row>
    <row r="1943" spans="1:13" ht="15.6" x14ac:dyDescent="0.3">
      <c r="A1943" s="22" t="s">
        <v>1948</v>
      </c>
      <c r="B1943" s="18">
        <v>111</v>
      </c>
      <c r="C1943" s="24">
        <v>72</v>
      </c>
      <c r="D19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3.5034009145979252E-5</v>
      </c>
      <c r="E1943" s="18">
        <v>39</v>
      </c>
      <c r="F19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7.3188321529641092E-5</v>
      </c>
      <c r="G1943" s="23">
        <v>30</v>
      </c>
      <c r="H1943" s="23">
        <v>9</v>
      </c>
      <c r="I1943" s="23">
        <v>0</v>
      </c>
      <c r="J1943" s="19">
        <f>SUM(Table1[[#This Row],[Estimate; Total: - Speak Spanish: - Speak English "very well"]:[Estimate; Total: - Speak Spanish: - Speak English "not well"]])</f>
        <v>39</v>
      </c>
      <c r="K19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7.2591187911512234E-5</v>
      </c>
      <c r="L1943" s="24">
        <v>0</v>
      </c>
      <c r="M19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7.860056068399954E-5</v>
      </c>
    </row>
    <row r="1944" spans="1:13" ht="15.6" x14ac:dyDescent="0.3">
      <c r="A1944" s="22" t="s">
        <v>1949</v>
      </c>
      <c r="B1944" s="18">
        <v>3134</v>
      </c>
      <c r="C1944" s="24">
        <v>145</v>
      </c>
      <c r="D19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6.6161569568134117E-5</v>
      </c>
      <c r="E1944" s="18">
        <v>2989</v>
      </c>
      <c r="F19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3.9322293530305873E-4</v>
      </c>
      <c r="G1944" s="23">
        <v>1783</v>
      </c>
      <c r="H1944" s="23">
        <v>470</v>
      </c>
      <c r="I1944" s="23">
        <v>485</v>
      </c>
      <c r="J1944" s="19">
        <f>SUM(Table1[[#This Row],[Estimate; Total: - Speak Spanish: - Speak English "very well"]:[Estimate; Total: - Speak Spanish: - Speak English "not well"]])</f>
        <v>2738</v>
      </c>
      <c r="K19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4.0031216142338784E-4</v>
      </c>
      <c r="L1944" s="24">
        <v>251</v>
      </c>
      <c r="M19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3.2896832625462565E-4</v>
      </c>
    </row>
    <row r="1945" spans="1:13" ht="15.6" x14ac:dyDescent="0.3">
      <c r="A1945" s="22" t="s">
        <v>1950</v>
      </c>
      <c r="B1945" s="18">
        <v>2561</v>
      </c>
      <c r="C1945" s="24">
        <v>167</v>
      </c>
      <c r="D19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9.0261883677718682E-5</v>
      </c>
      <c r="E1945" s="18">
        <v>2394</v>
      </c>
      <c r="F19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3.2143990660910433E-4</v>
      </c>
      <c r="G1945" s="23">
        <v>1297</v>
      </c>
      <c r="H1945" s="23">
        <v>297</v>
      </c>
      <c r="I1945" s="23">
        <v>432</v>
      </c>
      <c r="J1945" s="19">
        <f>SUM(Table1[[#This Row],[Estimate; Total: - Speak Spanish: - Speak English "very well"]:[Estimate; Total: - Speak Spanish: - Speak English "not well"]])</f>
        <v>2026</v>
      </c>
      <c r="K19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3.0139089895590311E-4</v>
      </c>
      <c r="L1945" s="24">
        <v>368</v>
      </c>
      <c r="M19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5.0315806973431692E-4</v>
      </c>
    </row>
    <row r="1946" spans="1:13" ht="15.6" x14ac:dyDescent="0.3">
      <c r="A1946" s="22" t="s">
        <v>1951</v>
      </c>
      <c r="B1946" s="18">
        <v>2634</v>
      </c>
      <c r="C1946" s="24">
        <v>98</v>
      </c>
      <c r="D19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4.1575261530684581E-5</v>
      </c>
      <c r="E1946" s="18">
        <v>2536</v>
      </c>
      <c r="F19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3.3421066455572169E-4</v>
      </c>
      <c r="G1946" s="23">
        <v>1301</v>
      </c>
      <c r="H1946" s="23">
        <v>454</v>
      </c>
      <c r="I1946" s="23">
        <v>572</v>
      </c>
      <c r="J1946" s="19">
        <f>SUM(Table1[[#This Row],[Estimate; Total: - Speak Spanish: - Speak English "very well"]:[Estimate; Total: - Speak Spanish: - Speak English "not well"]])</f>
        <v>2327</v>
      </c>
      <c r="K19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3.4083558625123278E-4</v>
      </c>
      <c r="L1946" s="24">
        <v>209</v>
      </c>
      <c r="M19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2.7416437088470215E-4</v>
      </c>
    </row>
    <row r="1947" spans="1:13" ht="15.6" x14ac:dyDescent="0.3">
      <c r="A1947" s="22" t="s">
        <v>1952</v>
      </c>
      <c r="B1947" s="18">
        <v>735</v>
      </c>
      <c r="C1947" s="24">
        <v>66</v>
      </c>
      <c r="D19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2.914769332577356E-5</v>
      </c>
      <c r="E1947" s="18">
        <v>669</v>
      </c>
      <c r="F19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8.2052405550942187E-5</v>
      </c>
      <c r="G1947" s="23">
        <v>378</v>
      </c>
      <c r="H1947" s="23">
        <v>149</v>
      </c>
      <c r="I1947" s="23">
        <v>51</v>
      </c>
      <c r="J1947" s="19">
        <f>SUM(Table1[[#This Row],[Estimate; Total: - Speak Spanish: - Speak English "very well"]:[Estimate; Total: - Speak Spanish: - Speak English "not well"]])</f>
        <v>578</v>
      </c>
      <c r="K19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7.8273673967143719E-5</v>
      </c>
      <c r="L1947" s="24">
        <v>91</v>
      </c>
      <c r="M19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1.1630168981621322E-4</v>
      </c>
    </row>
    <row r="1948" spans="1:13" ht="15.6" x14ac:dyDescent="0.3">
      <c r="A1948" s="22" t="s">
        <v>1953</v>
      </c>
      <c r="B1948" s="18">
        <v>2009</v>
      </c>
      <c r="C1948" s="24">
        <v>117</v>
      </c>
      <c r="D19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6.2062250617727461E-5</v>
      </c>
      <c r="E1948" s="18">
        <v>1892</v>
      </c>
      <c r="F19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2.5382959103629538E-4</v>
      </c>
      <c r="G1948" s="23">
        <v>1013</v>
      </c>
      <c r="H1948" s="23">
        <v>298</v>
      </c>
      <c r="I1948" s="23">
        <v>320</v>
      </c>
      <c r="J1948" s="19">
        <f>SUM(Table1[[#This Row],[Estimate; Total: - Speak Spanish: - Speak English "very well"]:[Estimate; Total: - Speak Spanish: - Speak English "not well"]])</f>
        <v>1631</v>
      </c>
      <c r="K19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2.4258165544349049E-4</v>
      </c>
      <c r="L1948" s="24">
        <v>261</v>
      </c>
      <c r="M19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3.5577748941763255E-4</v>
      </c>
    </row>
    <row r="1949" spans="1:13" ht="15.6" x14ac:dyDescent="0.3">
      <c r="A1949" s="22" t="s">
        <v>1954</v>
      </c>
      <c r="B1949" s="18">
        <v>1513</v>
      </c>
      <c r="C1949" s="24">
        <v>151</v>
      </c>
      <c r="D19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7.3388219613217486E-5</v>
      </c>
      <c r="E1949" s="18">
        <v>1362</v>
      </c>
      <c r="F19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1.7103152389584048E-4</v>
      </c>
      <c r="G1949" s="23">
        <v>770</v>
      </c>
      <c r="H1949" s="23">
        <v>228</v>
      </c>
      <c r="I1949" s="23">
        <v>213</v>
      </c>
      <c r="J1949" s="19">
        <f>SUM(Table1[[#This Row],[Estimate; Total: - Speak Spanish: - Speak English "very well"]:[Estimate; Total: - Speak Spanish: - Speak English "not well"]])</f>
        <v>1211</v>
      </c>
      <c r="K19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1.686182084918897E-4</v>
      </c>
      <c r="L1949" s="24">
        <v>151</v>
      </c>
      <c r="M19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1.9290508740748392E-4</v>
      </c>
    </row>
    <row r="1950" spans="1:13" ht="15.6" x14ac:dyDescent="0.3">
      <c r="A1950" s="22" t="s">
        <v>1955</v>
      </c>
      <c r="B1950" s="18">
        <v>549</v>
      </c>
      <c r="C1950" s="24">
        <v>20</v>
      </c>
      <c r="D19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7.4198880106282395E-6</v>
      </c>
      <c r="E1950" s="18">
        <v>529</v>
      </c>
      <c r="F19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5.3890459108869182E-5</v>
      </c>
      <c r="G1950" s="23">
        <v>368</v>
      </c>
      <c r="H1950" s="23">
        <v>75</v>
      </c>
      <c r="I1950" s="23">
        <v>69</v>
      </c>
      <c r="J1950" s="19">
        <f>SUM(Table1[[#This Row],[Estimate; Total: - Speak Spanish: - Speak English "very well"]:[Estimate; Total: - Speak Spanish: - Speak English "not well"]])</f>
        <v>512</v>
      </c>
      <c r="K19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5.937057056676355E-5</v>
      </c>
      <c r="L1950" s="24">
        <v>17</v>
      </c>
      <c r="M19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4.2203804159224334E-6</v>
      </c>
    </row>
    <row r="1951" spans="1:13" ht="15.6" x14ac:dyDescent="0.3">
      <c r="A1951" s="22" t="s">
        <v>1956</v>
      </c>
      <c r="B1951" s="18">
        <v>458</v>
      </c>
      <c r="C1951" s="24">
        <v>85</v>
      </c>
      <c r="D19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5.1432734454607285E-5</v>
      </c>
      <c r="E1951" s="18">
        <v>373</v>
      </c>
      <c r="F19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5.1763210373735927E-5</v>
      </c>
      <c r="G1951" s="23">
        <v>238</v>
      </c>
      <c r="H1951" s="23">
        <v>8</v>
      </c>
      <c r="I1951" s="23">
        <v>106</v>
      </c>
      <c r="J1951" s="19">
        <f>SUM(Table1[[#This Row],[Estimate; Total: - Speak Spanish: - Speak English "very well"]:[Estimate; Total: - Speak Spanish: - Speak English "not well"]])</f>
        <v>352</v>
      </c>
      <c r="K19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5.4238441433731567E-5</v>
      </c>
      <c r="L1951" s="24">
        <v>21</v>
      </c>
      <c r="M19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2.9328462015451909E-5</v>
      </c>
    </row>
    <row r="1952" spans="1:13" ht="15.6" x14ac:dyDescent="0.3">
      <c r="A1952" s="22" t="s">
        <v>1957</v>
      </c>
      <c r="B1952" s="18">
        <v>950</v>
      </c>
      <c r="C1952" s="24">
        <v>134</v>
      </c>
      <c r="D19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6.4129131031890804E-5</v>
      </c>
      <c r="E1952" s="18">
        <v>816</v>
      </c>
      <c r="F19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9.628763404441698E-5</v>
      </c>
      <c r="G1952" s="23">
        <v>445</v>
      </c>
      <c r="H1952" s="23">
        <v>146</v>
      </c>
      <c r="I1952" s="23">
        <v>147</v>
      </c>
      <c r="J1952" s="19">
        <f>SUM(Table1[[#This Row],[Estimate; Total: - Speak Spanish: - Speak English "very well"]:[Estimate; Total: - Speak Spanish: - Speak English "not well"]])</f>
        <v>738</v>
      </c>
      <c r="K19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9.6762761124907667E-5</v>
      </c>
      <c r="L1952" s="24">
        <v>78</v>
      </c>
      <c r="M19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9.198122537765061E-5</v>
      </c>
    </row>
    <row r="1953" spans="1:13" ht="15.6" x14ac:dyDescent="0.3">
      <c r="A1953" s="22" t="s">
        <v>1958</v>
      </c>
      <c r="B1953" s="18">
        <v>132</v>
      </c>
      <c r="C1953" s="24">
        <v>11</v>
      </c>
      <c r="D19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1.0040196601495169E-5</v>
      </c>
      <c r="E1953" s="18">
        <v>121</v>
      </c>
      <c r="F19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9.5621383889480884E-8</v>
      </c>
      <c r="G1953" s="23">
        <v>57</v>
      </c>
      <c r="H1953" s="23">
        <v>47</v>
      </c>
      <c r="I1953" s="23">
        <v>17</v>
      </c>
      <c r="J1953" s="19">
        <f>SUM(Table1[[#This Row],[Estimate; Total: - Speak Spanish: - Speak English "very well"]:[Estimate; Total: - Speak Spanish: - Speak English "not well"]])</f>
        <v>121</v>
      </c>
      <c r="K19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1.9482667119302909E-6</v>
      </c>
      <c r="L1953" s="24">
        <v>0</v>
      </c>
      <c r="M19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1.6696197530914935E-5</v>
      </c>
    </row>
    <row r="1954" spans="1:13" ht="15.6" x14ac:dyDescent="0.3">
      <c r="A1954" s="22" t="s">
        <v>1959</v>
      </c>
      <c r="B1954" s="18">
        <v>1395</v>
      </c>
      <c r="C1954" s="24">
        <v>70</v>
      </c>
      <c r="D19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4.2356369550853059E-5</v>
      </c>
      <c r="E1954" s="18">
        <v>1325</v>
      </c>
      <c r="F19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1.8387735588525498E-4</v>
      </c>
      <c r="G1954" s="23">
        <v>641</v>
      </c>
      <c r="H1954" s="23">
        <v>217</v>
      </c>
      <c r="I1954" s="23">
        <v>366</v>
      </c>
      <c r="J1954" s="19">
        <f>SUM(Table1[[#This Row],[Estimate; Total: - Speak Spanish: - Speak English "very well"]:[Estimate; Total: - Speak Spanish: - Speak English "not well"]])</f>
        <v>1224</v>
      </c>
      <c r="K19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1.8860185316729386E-4</v>
      </c>
      <c r="L1954" s="24">
        <v>101</v>
      </c>
      <c r="M19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1.4105593636003062E-4</v>
      </c>
    </row>
    <row r="1955" spans="1:13" ht="15.6" x14ac:dyDescent="0.3">
      <c r="A1955" s="22" t="s">
        <v>1960</v>
      </c>
      <c r="B1955" s="18">
        <v>677</v>
      </c>
      <c r="C1955" s="24">
        <v>0</v>
      </c>
      <c r="D19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2.4915864007673059E-5</v>
      </c>
      <c r="E1955" s="18">
        <v>671</v>
      </c>
      <c r="F19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6.8202404519878703E-5</v>
      </c>
      <c r="G1955" s="23">
        <v>214</v>
      </c>
      <c r="H1955" s="23">
        <v>98</v>
      </c>
      <c r="I1955" s="23">
        <v>154</v>
      </c>
      <c r="J1955" s="19">
        <f>SUM(Table1[[#This Row],[Estimate; Total: - Speak Spanish: - Speak English "very well"]:[Estimate; Total: - Speak Spanish: - Speak English "not well"]])</f>
        <v>466</v>
      </c>
      <c r="K19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4.6888436299482934E-5</v>
      </c>
      <c r="L1955" s="24">
        <v>205</v>
      </c>
      <c r="M19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2.613857890003099E-4</v>
      </c>
    </row>
    <row r="1956" spans="1:13" ht="15.6" x14ac:dyDescent="0.3">
      <c r="A1956" s="22" t="s">
        <v>1961</v>
      </c>
      <c r="B1956" s="18">
        <v>23</v>
      </c>
      <c r="C1956" s="24">
        <v>0</v>
      </c>
      <c r="D19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1.4384416334326714E-5</v>
      </c>
      <c r="E1956" s="18">
        <v>23</v>
      </c>
      <c r="F19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1.1192582986884552E-5</v>
      </c>
      <c r="G1956" s="23">
        <v>14</v>
      </c>
      <c r="H1956" s="23">
        <v>9</v>
      </c>
      <c r="I1956" s="23">
        <v>0</v>
      </c>
      <c r="J1956" s="19">
        <f>SUM(Table1[[#This Row],[Estimate; Total: - Speak Spanish: - Speak English "very well"]:[Estimate; Total: - Speak Spanish: - Speak English "not well"]])</f>
        <v>23</v>
      </c>
      <c r="K19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1.0840427263372663E-5</v>
      </c>
      <c r="L1956" s="24">
        <v>0</v>
      </c>
      <c r="M19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1.4384416334326714E-5</v>
      </c>
    </row>
    <row r="1957" spans="1:13" ht="15.6" x14ac:dyDescent="0.3">
      <c r="A1957" s="22" t="s">
        <v>1962</v>
      </c>
      <c r="B1957" s="18">
        <v>305</v>
      </c>
      <c r="C1957" s="24">
        <v>79</v>
      </c>
      <c r="D19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4.4462948986922602E-5</v>
      </c>
      <c r="E1957" s="18">
        <v>226</v>
      </c>
      <c r="F19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2.8023992516509561E-5</v>
      </c>
      <c r="G1957" s="23">
        <v>167</v>
      </c>
      <c r="H1957" s="23">
        <v>16</v>
      </c>
      <c r="I1957" s="23">
        <v>22</v>
      </c>
      <c r="J1957" s="19">
        <f>SUM(Table1[[#This Row],[Estimate; Total: - Speak Spanish: - Speak English "very well"]:[Estimate; Total: - Speak Spanish: - Speak English "not well"]])</f>
        <v>205</v>
      </c>
      <c r="K19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2.8248489169711818E-5</v>
      </c>
      <c r="L1957" s="24">
        <v>21</v>
      </c>
      <c r="M19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2.5989222509268922E-5</v>
      </c>
    </row>
    <row r="1958" spans="1:13" ht="15.6" x14ac:dyDescent="0.3">
      <c r="A1958" s="22" t="s">
        <v>1963</v>
      </c>
      <c r="B1958" s="18">
        <v>644</v>
      </c>
      <c r="C1958" s="24">
        <v>84</v>
      </c>
      <c r="D19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3.5158904239703498E-5</v>
      </c>
      <c r="E1958" s="18">
        <v>560</v>
      </c>
      <c r="F19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6.2045464020749863E-5</v>
      </c>
      <c r="G1958" s="23">
        <v>235</v>
      </c>
      <c r="H1958" s="23">
        <v>116</v>
      </c>
      <c r="I1958" s="23">
        <v>54</v>
      </c>
      <c r="J1958" s="19">
        <f>SUM(Table1[[#This Row],[Estimate; Total: - Speak Spanish: - Speak English "very well"]:[Estimate; Total: - Speak Spanish: - Speak English "not well"]])</f>
        <v>405</v>
      </c>
      <c r="K19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4.6736285723740289E-5</v>
      </c>
      <c r="L1958" s="24">
        <v>155</v>
      </c>
      <c r="M19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2.0080324232130109E-4</v>
      </c>
    </row>
    <row r="1959" spans="1:13" ht="15.6" x14ac:dyDescent="0.3">
      <c r="A1959" s="22" t="s">
        <v>1964</v>
      </c>
      <c r="B1959" s="18">
        <v>297</v>
      </c>
      <c r="C1959" s="24">
        <v>91</v>
      </c>
      <c r="D19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4.8641665981141691E-5</v>
      </c>
      <c r="E1959" s="18">
        <v>206</v>
      </c>
      <c r="F19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2.2166110329079905E-5</v>
      </c>
      <c r="G1959" s="23">
        <v>78</v>
      </c>
      <c r="H1959" s="23">
        <v>32</v>
      </c>
      <c r="I1959" s="23">
        <v>64</v>
      </c>
      <c r="J1959" s="19">
        <f>SUM(Table1[[#This Row],[Estimate; Total: - Speak Spanish: - Speak English "very well"]:[Estimate; Total: - Speak Spanish: - Speak English "not well"]])</f>
        <v>174</v>
      </c>
      <c r="K19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2.0389433319206841E-5</v>
      </c>
      <c r="L1959" s="24">
        <v>32</v>
      </c>
      <c r="M19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3.8269375302864194E-5</v>
      </c>
    </row>
    <row r="1960" spans="1:13" ht="15.6" x14ac:dyDescent="0.3">
      <c r="A1960" s="22" t="s">
        <v>1965</v>
      </c>
      <c r="B1960" s="18">
        <v>2552</v>
      </c>
      <c r="C1960" s="24">
        <v>345</v>
      </c>
      <c r="D19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1.4274219639488355E-4</v>
      </c>
      <c r="E1960" s="18">
        <v>2168</v>
      </c>
      <c r="F19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2.3485079044569316E-4</v>
      </c>
      <c r="G1960" s="23">
        <v>1111</v>
      </c>
      <c r="H1960" s="23">
        <v>543</v>
      </c>
      <c r="I1960" s="23">
        <v>225</v>
      </c>
      <c r="J1960" s="19">
        <f>SUM(Table1[[#This Row],[Estimate; Total: - Speak Spanish: - Speak English "very well"]:[Estimate; Total: - Speak Spanish: - Speak English "not well"]])</f>
        <v>1879</v>
      </c>
      <c r="K19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2.2351430205734774E-4</v>
      </c>
      <c r="L1960" s="24">
        <v>289</v>
      </c>
      <c r="M19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3.3760130467832687E-4</v>
      </c>
    </row>
    <row r="1961" spans="1:13" ht="15.6" x14ac:dyDescent="0.3">
      <c r="A1961" s="22" t="s">
        <v>1966</v>
      </c>
      <c r="B1961" s="18">
        <v>2144</v>
      </c>
      <c r="C1961" s="24">
        <v>285</v>
      </c>
      <c r="D19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1.3340751740672922E-4</v>
      </c>
      <c r="E1961" s="18">
        <v>1859</v>
      </c>
      <c r="F19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2.1893998392648496E-4</v>
      </c>
      <c r="G1961" s="23">
        <v>1292</v>
      </c>
      <c r="H1961" s="23">
        <v>301</v>
      </c>
      <c r="I1961" s="23">
        <v>205</v>
      </c>
      <c r="J1961" s="19">
        <f>SUM(Table1[[#This Row],[Estimate; Total: - Speak Spanish: - Speak English "very well"]:[Estimate; Total: - Speak Spanish: - Speak English "not well"]])</f>
        <v>1798</v>
      </c>
      <c r="K19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2.380040776951982E-4</v>
      </c>
      <c r="L1961" s="24">
        <v>61</v>
      </c>
      <c r="M19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4.6148783423140175E-5</v>
      </c>
    </row>
    <row r="1962" spans="1:13" ht="15.6" x14ac:dyDescent="0.3">
      <c r="A1962" s="22" t="s">
        <v>1967</v>
      </c>
      <c r="B1962" s="18">
        <v>3913</v>
      </c>
      <c r="C1962" s="24">
        <v>250</v>
      </c>
      <c r="D19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1.1351365551829615E-4</v>
      </c>
      <c r="E1962" s="18">
        <v>3663</v>
      </c>
      <c r="F19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4.7057506154328971E-4</v>
      </c>
      <c r="G1962" s="23">
        <v>1677</v>
      </c>
      <c r="H1962" s="23">
        <v>761</v>
      </c>
      <c r="I1962" s="23">
        <v>931</v>
      </c>
      <c r="J1962" s="19">
        <f>SUM(Table1[[#This Row],[Estimate; Total: - Speak Spanish: - Speak English "very well"]:[Estimate; Total: - Speak Spanish: - Speak English "not well"]])</f>
        <v>3369</v>
      </c>
      <c r="K19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4.81358262776488E-4</v>
      </c>
      <c r="L1962" s="24">
        <v>294</v>
      </c>
      <c r="M19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3.7283937533871912E-4</v>
      </c>
    </row>
    <row r="1963" spans="1:13" ht="15.6" x14ac:dyDescent="0.3">
      <c r="A1963" s="22" t="s">
        <v>1968</v>
      </c>
      <c r="B1963" s="18">
        <v>481</v>
      </c>
      <c r="C1963" s="24">
        <v>27</v>
      </c>
      <c r="D19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1.7054938235072262E-5</v>
      </c>
      <c r="E1963" s="18">
        <v>454</v>
      </c>
      <c r="F19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2.9611619709419765E-5</v>
      </c>
      <c r="G1963" s="23">
        <v>237</v>
      </c>
      <c r="H1963" s="23">
        <v>54</v>
      </c>
      <c r="I1963" s="23">
        <v>112</v>
      </c>
      <c r="J1963" s="19">
        <f>SUM(Table1[[#This Row],[Estimate; Total: - Speak Spanish: - Speak English "very well"]:[Estimate; Total: - Speak Spanish: - Speak English "not well"]])</f>
        <v>403</v>
      </c>
      <c r="K19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2.8704456920538936E-5</v>
      </c>
      <c r="L1963" s="24">
        <v>51</v>
      </c>
      <c r="M19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3.7833869832839059E-5</v>
      </c>
    </row>
    <row r="1964" spans="1:13" ht="15.6" x14ac:dyDescent="0.3">
      <c r="A1964" s="22" t="s">
        <v>1969</v>
      </c>
      <c r="B1964" s="18">
        <v>2192</v>
      </c>
      <c r="C1964" s="24">
        <v>116</v>
      </c>
      <c r="D19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6.4025805398130754E-5</v>
      </c>
      <c r="E1964" s="18">
        <v>2076</v>
      </c>
      <c r="F19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2.819329035898196E-4</v>
      </c>
      <c r="G1964" s="23">
        <v>987</v>
      </c>
      <c r="H1964" s="23">
        <v>397</v>
      </c>
      <c r="I1964" s="23">
        <v>476</v>
      </c>
      <c r="J1964" s="19">
        <f>SUM(Table1[[#This Row],[Estimate; Total: - Speak Spanish: - Speak English "very well"]:[Estimate; Total: - Speak Spanish: - Speak English "not well"]])</f>
        <v>1860</v>
      </c>
      <c r="K19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2.8043610544567206E-4</v>
      </c>
      <c r="L1964" s="24">
        <v>216</v>
      </c>
      <c r="M19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2.9549943087279394E-4</v>
      </c>
    </row>
    <row r="1965" spans="1:13" ht="15.6" x14ac:dyDescent="0.3">
      <c r="A1965" s="22" t="s">
        <v>1970</v>
      </c>
      <c r="B1965" s="18">
        <v>3326</v>
      </c>
      <c r="C1965" s="24">
        <v>340</v>
      </c>
      <c r="D19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1.7002676156001106E-4</v>
      </c>
      <c r="E1965" s="18">
        <v>2986</v>
      </c>
      <c r="F19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3.7867905745733391E-4</v>
      </c>
      <c r="G1965" s="23">
        <v>1485</v>
      </c>
      <c r="H1965" s="23">
        <v>443</v>
      </c>
      <c r="I1965" s="23">
        <v>692</v>
      </c>
      <c r="J1965" s="19">
        <f>SUM(Table1[[#This Row],[Estimate; Total: - Speak Spanish: - Speak English "very well"]:[Estimate; Total: - Speak Spanish: - Speak English "not well"]])</f>
        <v>2620</v>
      </c>
      <c r="K19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3.6800240486765208E-4</v>
      </c>
      <c r="L1965" s="24">
        <v>366</v>
      </c>
      <c r="M19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4.7544901886802945E-4</v>
      </c>
    </row>
    <row r="1966" spans="1:13" ht="15.6" x14ac:dyDescent="0.3">
      <c r="A1966" s="22" t="s">
        <v>1971</v>
      </c>
      <c r="B1966" s="18">
        <v>3182</v>
      </c>
      <c r="C1966" s="24">
        <v>248</v>
      </c>
      <c r="D19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1.2797221275244911E-4</v>
      </c>
      <c r="E1966" s="18">
        <v>2934</v>
      </c>
      <c r="F19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3.8507656118698657E-4</v>
      </c>
      <c r="G1966" s="23">
        <v>1480</v>
      </c>
      <c r="H1966" s="23">
        <v>780</v>
      </c>
      <c r="I1966" s="23">
        <v>456</v>
      </c>
      <c r="J1966" s="19">
        <f>SUM(Table1[[#This Row],[Estimate; Total: - Speak Spanish: - Speak English "very well"]:[Estimate; Total: - Speak Spanish: - Speak English "not well"]])</f>
        <v>2716</v>
      </c>
      <c r="K19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3.9640852967898221E-4</v>
      </c>
      <c r="L1966" s="24">
        <v>218</v>
      </c>
      <c r="M19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2.8236701393268948E-4</v>
      </c>
    </row>
    <row r="1967" spans="1:13" ht="15.6" x14ac:dyDescent="0.3">
      <c r="A1967" s="22" t="s">
        <v>1972</v>
      </c>
      <c r="B1967" s="18">
        <v>1347</v>
      </c>
      <c r="C1967" s="24">
        <v>108</v>
      </c>
      <c r="D19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5.0965410972703715E-5</v>
      </c>
      <c r="E1967" s="18">
        <v>1239</v>
      </c>
      <c r="F19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1.5755825833875325E-4</v>
      </c>
      <c r="G1967" s="23">
        <v>707</v>
      </c>
      <c r="H1967" s="23">
        <v>195</v>
      </c>
      <c r="I1967" s="23">
        <v>248</v>
      </c>
      <c r="J1967" s="19">
        <f>SUM(Table1[[#This Row],[Estimate; Total: - Speak Spanish: - Speak English "very well"]:[Estimate; Total: - Speak Spanish: - Speak English "not well"]])</f>
        <v>1150</v>
      </c>
      <c r="K19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1.6281503721337585E-4</v>
      </c>
      <c r="L1967" s="24">
        <v>89</v>
      </c>
      <c r="M19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1.099123988740171E-4</v>
      </c>
    </row>
    <row r="1968" spans="1:13" ht="15.6" x14ac:dyDescent="0.3">
      <c r="A1968" s="22" t="s">
        <v>1973</v>
      </c>
      <c r="B1968" s="18">
        <v>4061</v>
      </c>
      <c r="C1968" s="24">
        <v>341</v>
      </c>
      <c r="D19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1.9400652909687556E-4</v>
      </c>
      <c r="E1968" s="18">
        <v>3720</v>
      </c>
      <c r="F19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5.0391485039289949E-4</v>
      </c>
      <c r="G1968" s="23">
        <v>1775</v>
      </c>
      <c r="H1968" s="23">
        <v>812</v>
      </c>
      <c r="I1968" s="23">
        <v>678</v>
      </c>
      <c r="J1968" s="19">
        <f>SUM(Table1[[#This Row],[Estimate; Total: - Speak Spanish: - Speak English "very well"]:[Estimate; Total: - Speak Spanish: - Speak English "not well"]])</f>
        <v>3265</v>
      </c>
      <c r="K19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4.9076286187899228E-4</v>
      </c>
      <c r="L1968" s="24">
        <v>455</v>
      </c>
      <c r="M19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6.2312051061965421E-4</v>
      </c>
    </row>
    <row r="1969" spans="1:13" ht="15.6" x14ac:dyDescent="0.3">
      <c r="A1969" s="22" t="s">
        <v>1974</v>
      </c>
      <c r="B1969" s="18">
        <v>325</v>
      </c>
      <c r="C1969" s="24">
        <v>93</v>
      </c>
      <c r="D19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1.4918265442086905E-5</v>
      </c>
      <c r="E1969" s="18">
        <v>229</v>
      </c>
      <c r="F19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9.57563884969995E-6</v>
      </c>
      <c r="G1969" s="23">
        <v>139</v>
      </c>
      <c r="H1969" s="23">
        <v>68</v>
      </c>
      <c r="I1969" s="23">
        <v>10</v>
      </c>
      <c r="J1969" s="19">
        <f>SUM(Table1[[#This Row],[Estimate; Total: - Speak Spanish: - Speak English "very well"]:[Estimate; Total: - Speak Spanish: - Speak English "not well"]])</f>
        <v>217</v>
      </c>
      <c r="K19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7.9184305091445562E-6</v>
      </c>
      <c r="L1969" s="24">
        <v>12</v>
      </c>
      <c r="M19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2.4596075809502494E-5</v>
      </c>
    </row>
    <row r="1970" spans="1:13" ht="15.6" x14ac:dyDescent="0.3">
      <c r="A1970" s="22" t="s">
        <v>1975</v>
      </c>
      <c r="B1970" s="18">
        <v>1542</v>
      </c>
      <c r="C1970" s="24">
        <v>102</v>
      </c>
      <c r="D19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4.513638285232685E-5</v>
      </c>
      <c r="E1970" s="18">
        <v>1440</v>
      </c>
      <c r="F19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9.2980858424610198E-5</v>
      </c>
      <c r="G1970" s="23">
        <v>709</v>
      </c>
      <c r="H1970" s="23">
        <v>307</v>
      </c>
      <c r="I1970" s="23">
        <v>390</v>
      </c>
      <c r="J1970" s="19">
        <f>SUM(Table1[[#This Row],[Estimate; Total: - Speak Spanish: - Speak English "very well"]:[Estimate; Total: - Speak Spanish: - Speak English "not well"]])</f>
        <v>1406</v>
      </c>
      <c r="K19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1.0978992857437901E-4</v>
      </c>
      <c r="L1970" s="24">
        <v>34</v>
      </c>
      <c r="M19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5.9371487601409639E-5</v>
      </c>
    </row>
    <row r="1971" spans="1:13" ht="15.6" x14ac:dyDescent="0.3">
      <c r="A1971" s="22" t="s">
        <v>1976</v>
      </c>
      <c r="B1971" s="18">
        <v>1477</v>
      </c>
      <c r="C1971" s="24">
        <v>151</v>
      </c>
      <c r="D19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4.9756678492537886E-5</v>
      </c>
      <c r="E1971" s="18">
        <v>1326</v>
      </c>
      <c r="F19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1.4240406970959926E-4</v>
      </c>
      <c r="G1971" s="23">
        <v>800</v>
      </c>
      <c r="H1971" s="23">
        <v>264</v>
      </c>
      <c r="I1971" s="23">
        <v>189</v>
      </c>
      <c r="J1971" s="19">
        <f>SUM(Table1[[#This Row],[Estimate; Total: - Speak Spanish: - Speak English "very well"]:[Estimate; Total: - Speak Spanish: - Speak English "not well"]])</f>
        <v>1253</v>
      </c>
      <c r="K19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1.5145829958773487E-4</v>
      </c>
      <c r="L1971" s="24">
        <v>73</v>
      </c>
      <c r="M19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6.0339258800840072E-5</v>
      </c>
    </row>
    <row r="1972" spans="1:13" ht="15.6" x14ac:dyDescent="0.3">
      <c r="A1972" s="22" t="s">
        <v>1977</v>
      </c>
      <c r="B1972" s="18">
        <v>2798</v>
      </c>
      <c r="C1972" s="24">
        <v>476</v>
      </c>
      <c r="D19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2.1789928331595804E-4</v>
      </c>
      <c r="E1972" s="18">
        <v>2322</v>
      </c>
      <c r="F19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2.521123630988834E-4</v>
      </c>
      <c r="G1972" s="23">
        <v>1548</v>
      </c>
      <c r="H1972" s="23">
        <v>321</v>
      </c>
      <c r="I1972" s="23">
        <v>315</v>
      </c>
      <c r="J1972" s="19">
        <f>SUM(Table1[[#This Row],[Estimate; Total: - Speak Spanish: - Speak English "very well"]:[Estimate; Total: - Speak Spanish: - Speak English "not well"]])</f>
        <v>2184</v>
      </c>
      <c r="K19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2.6640084562944632E-4</v>
      </c>
      <c r="L1972" s="24">
        <v>138</v>
      </c>
      <c r="M19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1.2260586361455552E-4</v>
      </c>
    </row>
    <row r="1973" spans="1:13" ht="15.6" x14ac:dyDescent="0.3">
      <c r="A1973" s="22" t="s">
        <v>1978</v>
      </c>
      <c r="B1973" s="18">
        <v>4198</v>
      </c>
      <c r="C1973" s="24">
        <v>143</v>
      </c>
      <c r="D19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5.8016043991202223E-5</v>
      </c>
      <c r="E1973" s="18">
        <v>4055</v>
      </c>
      <c r="F19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5.3422212859909155E-4</v>
      </c>
      <c r="G1973" s="23">
        <v>2191</v>
      </c>
      <c r="H1973" s="23">
        <v>783</v>
      </c>
      <c r="I1973" s="23">
        <v>902</v>
      </c>
      <c r="J1973" s="19">
        <f>SUM(Table1[[#This Row],[Estimate; Total: - Speak Spanish: - Speak English "very well"]:[Estimate; Total: - Speak Spanish: - Speak English "not well"]])</f>
        <v>3876</v>
      </c>
      <c r="K19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5.6872723360517578E-4</v>
      </c>
      <c r="L1973" s="24">
        <v>179</v>
      </c>
      <c r="M19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2.2147825575474014E-4</v>
      </c>
    </row>
    <row r="1974" spans="1:13" ht="15.6" x14ac:dyDescent="0.3">
      <c r="A1974" s="22" t="s">
        <v>1979</v>
      </c>
      <c r="B1974" s="18">
        <v>2931</v>
      </c>
      <c r="C1974" s="24">
        <v>342</v>
      </c>
      <c r="D19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1.7483304763075996E-4</v>
      </c>
      <c r="E1974" s="18">
        <v>2541</v>
      </c>
      <c r="F19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3.2052012503605635E-4</v>
      </c>
      <c r="G1974" s="23">
        <v>1234</v>
      </c>
      <c r="H1974" s="23">
        <v>489</v>
      </c>
      <c r="I1974" s="23">
        <v>600</v>
      </c>
      <c r="J1974" s="19">
        <f>SUM(Table1[[#This Row],[Estimate; Total: - Speak Spanish: - Speak English "very well"]:[Estimate; Total: - Speak Spanish: - Speak English "not well"]])</f>
        <v>2323</v>
      </c>
      <c r="K19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3.2583482399152274E-4</v>
      </c>
      <c r="L1974" s="24">
        <v>218</v>
      </c>
      <c r="M19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2.7234929541414054E-4</v>
      </c>
    </row>
    <row r="1975" spans="1:13" ht="15.6" x14ac:dyDescent="0.3">
      <c r="A1975" s="22" t="s">
        <v>1980</v>
      </c>
      <c r="B1975" s="18">
        <v>3457</v>
      </c>
      <c r="C1975" s="24">
        <v>134</v>
      </c>
      <c r="D19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5.6936922864727439E-5</v>
      </c>
      <c r="E1975" s="18">
        <v>3323</v>
      </c>
      <c r="F19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4.3700526074844928E-4</v>
      </c>
      <c r="G1975" s="23">
        <v>2033</v>
      </c>
      <c r="H1975" s="23">
        <v>392</v>
      </c>
      <c r="I1975" s="23">
        <v>541</v>
      </c>
      <c r="J1975" s="19">
        <f>SUM(Table1[[#This Row],[Estimate; Total: - Speak Spanish: - Speak English "very well"]:[Estimate; Total: - Speak Spanish: - Speak English "not well"]])</f>
        <v>2966</v>
      </c>
      <c r="K19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4.328752333962498E-4</v>
      </c>
      <c r="L1975" s="24">
        <v>357</v>
      </c>
      <c r="M19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4.7443858398720548E-4</v>
      </c>
    </row>
    <row r="1976" spans="1:13" ht="15.6" x14ac:dyDescent="0.3">
      <c r="A1976" s="22" t="s">
        <v>1981</v>
      </c>
      <c r="B1976" s="18">
        <v>3590</v>
      </c>
      <c r="C1976" s="24">
        <v>157</v>
      </c>
      <c r="D19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7.9587411348706097E-5</v>
      </c>
      <c r="E1976" s="18">
        <v>3433</v>
      </c>
      <c r="F19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4.6100394630255425E-4</v>
      </c>
      <c r="G1976" s="23">
        <v>1655</v>
      </c>
      <c r="H1976" s="23">
        <v>525</v>
      </c>
      <c r="I1976" s="23">
        <v>764</v>
      </c>
      <c r="J1976" s="19">
        <f>SUM(Table1[[#This Row],[Estimate; Total: - Speak Spanish: - Speak English "very well"]:[Estimate; Total: - Speak Spanish: - Speak English "not well"]])</f>
        <v>2944</v>
      </c>
      <c r="K19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4.3821872643819707E-4</v>
      </c>
      <c r="L1976" s="24">
        <v>489</v>
      </c>
      <c r="M19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6.6752231228731584E-4</v>
      </c>
    </row>
    <row r="1977" spans="1:13" ht="15.6" x14ac:dyDescent="0.3">
      <c r="A1977" s="22" t="s">
        <v>1982</v>
      </c>
      <c r="B1977" s="18">
        <v>4618</v>
      </c>
      <c r="C1977" s="24">
        <v>108</v>
      </c>
      <c r="D19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4.7626171466520732E-5</v>
      </c>
      <c r="E1977" s="18">
        <v>4510</v>
      </c>
      <c r="F19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6.0815323098401854E-4</v>
      </c>
      <c r="G1977" s="23">
        <v>2468</v>
      </c>
      <c r="H1977" s="23">
        <v>628</v>
      </c>
      <c r="I1977" s="23">
        <v>1036</v>
      </c>
      <c r="J1977" s="19">
        <f>SUM(Table1[[#This Row],[Estimate; Total: - Speak Spanish: - Speak English "very well"]:[Estimate; Total: - Speak Spanish: - Speak English "not well"]])</f>
        <v>4132</v>
      </c>
      <c r="K19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6.1896168508045288E-4</v>
      </c>
      <c r="L1977" s="24">
        <v>378</v>
      </c>
      <c r="M19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5.1018866043762469E-4</v>
      </c>
    </row>
    <row r="1978" spans="1:13" ht="15.6" x14ac:dyDescent="0.3">
      <c r="A1978" s="22" t="s">
        <v>1983</v>
      </c>
      <c r="B1978" s="18">
        <v>3171</v>
      </c>
      <c r="C1978" s="24">
        <v>112</v>
      </c>
      <c r="D19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6.4174087197783214E-5</v>
      </c>
      <c r="E1978" s="18">
        <v>3059</v>
      </c>
      <c r="F19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4.2091773112622584E-4</v>
      </c>
      <c r="G1978" s="23">
        <v>1751</v>
      </c>
      <c r="H1978" s="23">
        <v>428</v>
      </c>
      <c r="I1978" s="23">
        <v>553</v>
      </c>
      <c r="J1978" s="19">
        <f>SUM(Table1[[#This Row],[Estimate; Total: - Speak Spanish: - Speak English "very well"]:[Estimate; Total: - Speak Spanish: - Speak English "not well"]])</f>
        <v>2732</v>
      </c>
      <c r="K19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4.1736816295322128E-4</v>
      </c>
      <c r="L1978" s="24">
        <v>327</v>
      </c>
      <c r="M19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4.5308994729988377E-4</v>
      </c>
    </row>
    <row r="1979" spans="1:13" ht="15.6" x14ac:dyDescent="0.3">
      <c r="A1979" s="22" t="s">
        <v>1984</v>
      </c>
      <c r="B1979" s="18">
        <v>3740</v>
      </c>
      <c r="C1979" s="24">
        <v>249</v>
      </c>
      <c r="D19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1.4553036585434633E-4</v>
      </c>
      <c r="E1979" s="18">
        <v>3491</v>
      </c>
      <c r="F19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4.7932750044857346E-4</v>
      </c>
      <c r="G1979" s="23">
        <v>1645</v>
      </c>
      <c r="H1979" s="23">
        <v>854</v>
      </c>
      <c r="I1979" s="23">
        <v>688</v>
      </c>
      <c r="J1979" s="19">
        <f>SUM(Table1[[#This Row],[Estimate; Total: - Speak Spanish: - Speak English "very well"]:[Estimate; Total: - Speak Spanish: - Speak English "not well"]])</f>
        <v>3187</v>
      </c>
      <c r="K19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4.8593632450118099E-4</v>
      </c>
      <c r="L1979" s="24">
        <v>304</v>
      </c>
      <c r="M19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4.1942711096142526E-4</v>
      </c>
    </row>
    <row r="1980" spans="1:13" ht="15.6" x14ac:dyDescent="0.3">
      <c r="A1980" s="22" t="s">
        <v>1985</v>
      </c>
      <c r="B1980" s="18">
        <v>3844</v>
      </c>
      <c r="C1980" s="24">
        <v>216</v>
      </c>
      <c r="D19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1.2864473799487135E-4</v>
      </c>
      <c r="E1980" s="18">
        <v>3628</v>
      </c>
      <c r="F19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5.014221000990784E-4</v>
      </c>
      <c r="G1980" s="23">
        <v>2127</v>
      </c>
      <c r="H1980" s="23">
        <v>404</v>
      </c>
      <c r="I1980" s="23">
        <v>779</v>
      </c>
      <c r="J1980" s="19">
        <f>SUM(Table1[[#This Row],[Estimate; Total: - Speak Spanish: - Speak English "very well"]:[Estimate; Total: - Speak Spanish: - Speak English "not well"]])</f>
        <v>3310</v>
      </c>
      <c r="K19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5.0797133663550221E-4</v>
      </c>
      <c r="L1980" s="24">
        <v>318</v>
      </c>
      <c r="M19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4.4206179390051081E-4</v>
      </c>
    </row>
    <row r="1981" spans="1:13" ht="15.6" x14ac:dyDescent="0.3">
      <c r="A1981" s="22" t="s">
        <v>1986</v>
      </c>
      <c r="B1981" s="18">
        <v>2207</v>
      </c>
      <c r="C1981" s="24">
        <v>187</v>
      </c>
      <c r="D19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8.6951828905469506E-5</v>
      </c>
      <c r="E1981" s="18">
        <v>2020</v>
      </c>
      <c r="F19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2.5412604622851469E-4</v>
      </c>
      <c r="G1981" s="23">
        <v>1051</v>
      </c>
      <c r="H1981" s="23">
        <v>446</v>
      </c>
      <c r="I1981" s="23">
        <v>334</v>
      </c>
      <c r="J1981" s="19">
        <f>SUM(Table1[[#This Row],[Estimate; Total: - Speak Spanish: - Speak English "very well"]:[Estimate; Total: - Speak Spanish: - Speak English "not well"]])</f>
        <v>1831</v>
      </c>
      <c r="K19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2.5593216044954515E-4</v>
      </c>
      <c r="L1981" s="24">
        <v>189</v>
      </c>
      <c r="M19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2.3775597124440069E-4</v>
      </c>
    </row>
    <row r="1982" spans="1:13" ht="15.6" x14ac:dyDescent="0.3">
      <c r="A1982" s="22" t="s">
        <v>1987</v>
      </c>
      <c r="B1982" s="18">
        <v>3886</v>
      </c>
      <c r="C1982" s="24">
        <v>141</v>
      </c>
      <c r="D19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8.3262913476100199E-5</v>
      </c>
      <c r="E1982" s="18">
        <v>3745</v>
      </c>
      <c r="F19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5.1765881756215377E-4</v>
      </c>
      <c r="G1982" s="23">
        <v>1906</v>
      </c>
      <c r="H1982" s="23">
        <v>645</v>
      </c>
      <c r="I1982" s="23">
        <v>809</v>
      </c>
      <c r="J1982" s="19">
        <f>SUM(Table1[[#This Row],[Estimate; Total: - Speak Spanish: - Speak English "very well"]:[Estimate; Total: - Speak Spanish: - Speak English "not well"]])</f>
        <v>3360</v>
      </c>
      <c r="K19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5.1567566070279353E-4</v>
      </c>
      <c r="L1982" s="24">
        <v>385</v>
      </c>
      <c r="M19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5.3563355366409546E-4</v>
      </c>
    </row>
    <row r="1983" spans="1:13" ht="15.6" x14ac:dyDescent="0.3">
      <c r="A1983" s="22" t="s">
        <v>1988</v>
      </c>
      <c r="B1983" s="18">
        <v>3030</v>
      </c>
      <c r="C1983" s="24">
        <v>164</v>
      </c>
      <c r="D19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5.5824809367334045E-5</v>
      </c>
      <c r="E1983" s="18">
        <v>2866</v>
      </c>
      <c r="F19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3.5432007658350097E-4</v>
      </c>
      <c r="G1983" s="23">
        <v>1545</v>
      </c>
      <c r="H1983" s="23">
        <v>441</v>
      </c>
      <c r="I1983" s="23">
        <v>575</v>
      </c>
      <c r="J1983" s="19">
        <f>SUM(Table1[[#This Row],[Estimate; Total: - Speak Spanish: - Speak English "very well"]:[Estimate; Total: - Speak Spanish: - Speak English "not well"]])</f>
        <v>2561</v>
      </c>
      <c r="K19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3.5120536514628744E-4</v>
      </c>
      <c r="L1983" s="24">
        <v>305</v>
      </c>
      <c r="M19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3.8255088235832746E-4</v>
      </c>
    </row>
    <row r="1984" spans="1:13" ht="15.6" x14ac:dyDescent="0.3">
      <c r="A1984" s="22" t="s">
        <v>1989</v>
      </c>
      <c r="B1984" s="18">
        <v>4375</v>
      </c>
      <c r="C1984" s="24">
        <v>760</v>
      </c>
      <c r="D19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3.6380180317643689E-4</v>
      </c>
      <c r="E1984" s="18">
        <v>3423</v>
      </c>
      <c r="F19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3.7896071537004252E-4</v>
      </c>
      <c r="G1984" s="23">
        <v>1745</v>
      </c>
      <c r="H1984" s="23">
        <v>760</v>
      </c>
      <c r="I1984" s="23">
        <v>594</v>
      </c>
      <c r="J1984" s="19">
        <f>SUM(Table1[[#This Row],[Estimate; Total: - Speak Spanish: - Speak English "very well"]:[Estimate; Total: - Speak Spanish: - Speak English "not well"]])</f>
        <v>3099</v>
      </c>
      <c r="K19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3.8144665374361135E-4</v>
      </c>
      <c r="L1984" s="24">
        <v>324</v>
      </c>
      <c r="M19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3.5642891914843314E-4</v>
      </c>
    </row>
    <row r="1985" spans="1:13" ht="15.6" x14ac:dyDescent="0.3">
      <c r="A1985" s="22" t="s">
        <v>1990</v>
      </c>
      <c r="B1985" s="18">
        <v>3307</v>
      </c>
      <c r="C1985" s="24">
        <v>547</v>
      </c>
      <c r="D19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2.9194135772563637E-4</v>
      </c>
      <c r="E1985" s="18">
        <v>2760</v>
      </c>
      <c r="F19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3.4397658592845833E-4</v>
      </c>
      <c r="G1985" s="23">
        <v>1624</v>
      </c>
      <c r="H1985" s="23">
        <v>440</v>
      </c>
      <c r="I1985" s="23">
        <v>429</v>
      </c>
      <c r="J1985" s="19">
        <f>SUM(Table1[[#This Row],[Estimate; Total: - Speak Spanish: - Speak English "very well"]:[Estimate; Total: - Speak Spanish: - Speak English "not well"]])</f>
        <v>2493</v>
      </c>
      <c r="K19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3.450941822305489E-4</v>
      </c>
      <c r="L1985" s="24">
        <v>267</v>
      </c>
      <c r="M19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3.3384702986043034E-4</v>
      </c>
    </row>
    <row r="1986" spans="1:13" ht="15.6" x14ac:dyDescent="0.3">
      <c r="A1986" s="22" t="s">
        <v>1991</v>
      </c>
      <c r="B1986" s="18">
        <v>2870</v>
      </c>
      <c r="C1986" s="24">
        <v>202</v>
      </c>
      <c r="D19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7.7790808813916665E-5</v>
      </c>
      <c r="E1986" s="18">
        <v>2668</v>
      </c>
      <c r="F19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3.2581509641331719E-4</v>
      </c>
      <c r="G1986" s="23">
        <v>1524</v>
      </c>
      <c r="H1986" s="23">
        <v>362</v>
      </c>
      <c r="I1986" s="23">
        <v>494</v>
      </c>
      <c r="J1986" s="19">
        <f>SUM(Table1[[#This Row],[Estimate; Total: - Speak Spanish: - Speak English "very well"]:[Estimate; Total: - Speak Spanish: - Speak English "not well"]])</f>
        <v>2380</v>
      </c>
      <c r="K19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3.2228825371309773E-4</v>
      </c>
      <c r="L1986" s="24">
        <v>288</v>
      </c>
      <c r="M19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3.5778133575050969E-4</v>
      </c>
    </row>
    <row r="1987" spans="1:13" ht="15.6" x14ac:dyDescent="0.3">
      <c r="A1987" s="22" t="s">
        <v>1992</v>
      </c>
      <c r="B1987" s="18">
        <v>3334</v>
      </c>
      <c r="C1987" s="24">
        <v>489</v>
      </c>
      <c r="D19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2.1960071637497645E-4</v>
      </c>
      <c r="E1987" s="18">
        <v>2811</v>
      </c>
      <c r="F19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3.1380876571519373E-4</v>
      </c>
      <c r="G1987" s="23">
        <v>1483</v>
      </c>
      <c r="H1987" s="23">
        <v>359</v>
      </c>
      <c r="I1987" s="23">
        <v>827</v>
      </c>
      <c r="J1987" s="19">
        <f>SUM(Table1[[#This Row],[Estimate; Total: - Speak Spanish: - Speak English "very well"]:[Estimate; Total: - Speak Spanish: - Speak English "not well"]])</f>
        <v>2669</v>
      </c>
      <c r="K19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3.3496803922460441E-4</v>
      </c>
      <c r="L1987" s="24">
        <v>142</v>
      </c>
      <c r="M19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1.2202748747421588E-4</v>
      </c>
    </row>
    <row r="1988" spans="1:13" ht="15.6" x14ac:dyDescent="0.3">
      <c r="A1988" s="22" t="s">
        <v>1993</v>
      </c>
      <c r="B1988" s="18">
        <v>4155</v>
      </c>
      <c r="C1988" s="24">
        <v>536</v>
      </c>
      <c r="D19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6.5077926775598349E-5</v>
      </c>
      <c r="E1988" s="18">
        <v>3619</v>
      </c>
      <c r="F19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1.1282133911546155E-4</v>
      </c>
      <c r="G1988" s="23">
        <v>2289</v>
      </c>
      <c r="H1988" s="23">
        <v>441</v>
      </c>
      <c r="I1988" s="23">
        <v>550</v>
      </c>
      <c r="J1988" s="19">
        <f>SUM(Table1[[#This Row],[Estimate; Total: - Speak Spanish: - Speak English "very well"]:[Estimate; Total: - Speak Spanish: - Speak English "not well"]])</f>
        <v>3280</v>
      </c>
      <c r="K19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1.1599695947790082E-4</v>
      </c>
      <c r="L1988" s="24">
        <v>339</v>
      </c>
      <c r="M19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8.4038473198736201E-5</v>
      </c>
    </row>
    <row r="1989" spans="1:13" ht="15.6" x14ac:dyDescent="0.3">
      <c r="A1989" s="22" t="s">
        <v>1994</v>
      </c>
      <c r="B1989" s="18">
        <v>3124</v>
      </c>
      <c r="C1989" s="24">
        <v>713</v>
      </c>
      <c r="D19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4.4848689440087108E-5</v>
      </c>
      <c r="E1989" s="18">
        <v>2401</v>
      </c>
      <c r="F19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5.3381542584655234E-5</v>
      </c>
      <c r="G1989" s="23">
        <v>1605</v>
      </c>
      <c r="H1989" s="23">
        <v>454</v>
      </c>
      <c r="I1989" s="23">
        <v>217</v>
      </c>
      <c r="J1989" s="19">
        <f>SUM(Table1[[#This Row],[Estimate; Total: - Speak Spanish: - Speak English "very well"]:[Estimate; Total: - Speak Spanish: - Speak English "not well"]])</f>
        <v>2276</v>
      </c>
      <c r="K19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3.5880357441925249E-5</v>
      </c>
      <c r="L1989" s="24">
        <v>125</v>
      </c>
      <c r="M19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2.1200701032162624E-4</v>
      </c>
    </row>
    <row r="1990" spans="1:13" ht="15.6" x14ac:dyDescent="0.3">
      <c r="A1990" s="22" t="s">
        <v>1995</v>
      </c>
      <c r="B1990" s="18">
        <v>624</v>
      </c>
      <c r="C1990" s="24">
        <v>115</v>
      </c>
      <c r="D19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4.4594174257705778E-4</v>
      </c>
      <c r="E1990" s="18">
        <v>509</v>
      </c>
      <c r="F19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4.4489054710664913E-4</v>
      </c>
      <c r="G1990" s="23">
        <v>392</v>
      </c>
      <c r="H1990" s="23">
        <v>60</v>
      </c>
      <c r="I1990" s="23">
        <v>39</v>
      </c>
      <c r="J1990" s="19">
        <f>SUM(Table1[[#This Row],[Estimate; Total: - Speak Spanish: - Speak English "very well"]:[Estimate; Total: - Speak Spanish: - Speak English "not well"]])</f>
        <v>491</v>
      </c>
      <c r="K19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4.3987074449837178E-4</v>
      </c>
      <c r="L1990" s="24">
        <v>18</v>
      </c>
      <c r="M19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4.9038852511164332E-4</v>
      </c>
    </row>
    <row r="1991" spans="1:13" ht="15.6" x14ac:dyDescent="0.3">
      <c r="A1991" s="22" t="s">
        <v>1996</v>
      </c>
      <c r="B1991" s="18">
        <v>3623</v>
      </c>
      <c r="C1991" s="24">
        <v>374</v>
      </c>
      <c r="D19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4.3730367278027452E-6</v>
      </c>
      <c r="E1991" s="18">
        <v>3249</v>
      </c>
      <c r="F19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2.2895015929446912E-4</v>
      </c>
      <c r="G1991" s="23">
        <v>1907</v>
      </c>
      <c r="H1991" s="23">
        <v>569</v>
      </c>
      <c r="I1991" s="23">
        <v>494</v>
      </c>
      <c r="J1991" s="19">
        <f>SUM(Table1[[#This Row],[Estimate; Total: - Speak Spanish: - Speak English "very well"]:[Estimate; Total: - Speak Spanish: - Speak English "not well"]])</f>
        <v>2970</v>
      </c>
      <c r="K19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2.3570585472464079E-4</v>
      </c>
      <c r="L1991" s="24">
        <v>279</v>
      </c>
      <c r="M19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1.6771857190424892E-4</v>
      </c>
    </row>
    <row r="1992" spans="1:13" ht="15.6" x14ac:dyDescent="0.3">
      <c r="A1992" s="22" t="s">
        <v>1997</v>
      </c>
      <c r="B1992" s="18">
        <v>3082</v>
      </c>
      <c r="C1992" s="24">
        <v>248</v>
      </c>
      <c r="D19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9.3809223958423159E-5</v>
      </c>
      <c r="E1992" s="18">
        <v>2834</v>
      </c>
      <c r="F19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3.3703603609973386E-4</v>
      </c>
      <c r="G1992" s="23">
        <v>1544</v>
      </c>
      <c r="H1992" s="23">
        <v>536</v>
      </c>
      <c r="I1992" s="23">
        <v>521</v>
      </c>
      <c r="J1992" s="19">
        <f>SUM(Table1[[#This Row],[Estimate; Total: - Speak Spanish: - Speak English "very well"]:[Estimate; Total: - Speak Spanish: - Speak English "not well"]])</f>
        <v>2601</v>
      </c>
      <c r="K19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3.4452559553018602E-4</v>
      </c>
      <c r="L1992" s="24">
        <v>233</v>
      </c>
      <c r="M19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2.6915292657827205E-4</v>
      </c>
    </row>
    <row r="1993" spans="1:13" ht="15.6" x14ac:dyDescent="0.3">
      <c r="A1993" s="22" t="s">
        <v>1998</v>
      </c>
      <c r="B1993" s="18">
        <v>3398</v>
      </c>
      <c r="C1993" s="24">
        <v>373</v>
      </c>
      <c r="D19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1.5377685893505486E-4</v>
      </c>
      <c r="E1993" s="18">
        <v>3025</v>
      </c>
      <c r="F19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3.4787339119847683E-4</v>
      </c>
      <c r="G1993" s="23">
        <v>2100</v>
      </c>
      <c r="H1993" s="23">
        <v>347</v>
      </c>
      <c r="I1993" s="23">
        <v>459</v>
      </c>
      <c r="J1993" s="19">
        <f>SUM(Table1[[#This Row],[Estimate; Total: - Speak Spanish: - Speak English "very well"]:[Estimate; Total: - Speak Spanish: - Speak English "not well"]])</f>
        <v>2906</v>
      </c>
      <c r="K19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3.7585323311934348E-4</v>
      </c>
      <c r="L1993" s="24">
        <v>119</v>
      </c>
      <c r="M19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9.4272536415927256E-5</v>
      </c>
    </row>
    <row r="1994" spans="1:13" ht="15.6" x14ac:dyDescent="0.3">
      <c r="A1994" s="22" t="s">
        <v>1999</v>
      </c>
      <c r="B1994" s="18">
        <v>1733</v>
      </c>
      <c r="C1994" s="24">
        <v>166</v>
      </c>
      <c r="D19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7.9895938742984802E-5</v>
      </c>
      <c r="E1994" s="18">
        <v>1549</v>
      </c>
      <c r="F19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1.9441387099018769E-4</v>
      </c>
      <c r="G1994" s="23">
        <v>916</v>
      </c>
      <c r="H1994" s="23">
        <v>222</v>
      </c>
      <c r="I1994" s="23">
        <v>300</v>
      </c>
      <c r="J1994" s="19">
        <f>SUM(Table1[[#This Row],[Estimate; Total: - Speak Spanish: - Speak English "very well"]:[Estimate; Total: - Speak Spanish: - Speak English "not well"]])</f>
        <v>1438</v>
      </c>
      <c r="K19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2.0102719398340581E-4</v>
      </c>
      <c r="L1994" s="24">
        <v>111</v>
      </c>
      <c r="M19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1.3447270446120764E-4</v>
      </c>
    </row>
    <row r="1995" spans="1:13" ht="15.6" x14ac:dyDescent="0.3">
      <c r="A1995" s="22" t="s">
        <v>2000</v>
      </c>
      <c r="B1995" s="18">
        <v>1958</v>
      </c>
      <c r="C1995" s="24">
        <v>188</v>
      </c>
      <c r="D19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7.6511743070909396E-5</v>
      </c>
      <c r="E1995" s="18">
        <v>1770</v>
      </c>
      <c r="F19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2.0838702866730395E-4</v>
      </c>
      <c r="G1995" s="23">
        <v>947</v>
      </c>
      <c r="H1995" s="23">
        <v>374</v>
      </c>
      <c r="I1995" s="23">
        <v>266</v>
      </c>
      <c r="J1995" s="19">
        <f>SUM(Table1[[#This Row],[Estimate; Total: - Speak Spanish: - Speak English "very well"]:[Estimate; Total: - Speak Spanish: - Speak English "not well"]])</f>
        <v>1587</v>
      </c>
      <c r="K19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2.0728988217301927E-4</v>
      </c>
      <c r="L1995" s="24">
        <v>183</v>
      </c>
      <c r="M19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2.1833123384041353E-4</v>
      </c>
    </row>
    <row r="1996" spans="1:13" ht="15.6" x14ac:dyDescent="0.3">
      <c r="A1996" s="22" t="s">
        <v>2001</v>
      </c>
      <c r="B1996" s="18">
        <v>1794</v>
      </c>
      <c r="C1996" s="24">
        <v>430</v>
      </c>
      <c r="D19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2.3938309647166052E-4</v>
      </c>
      <c r="E1996" s="18">
        <v>1364</v>
      </c>
      <c r="F19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1.6848356427031944E-4</v>
      </c>
      <c r="G1996" s="23">
        <v>731</v>
      </c>
      <c r="H1996" s="23">
        <v>148</v>
      </c>
      <c r="I1996" s="23">
        <v>371</v>
      </c>
      <c r="J1996" s="19">
        <f>SUM(Table1[[#This Row],[Estimate; Total: - Speak Spanish: - Speak English "very well"]:[Estimate; Total: - Speak Spanish: - Speak English "not well"]])</f>
        <v>1250</v>
      </c>
      <c r="K19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1.7180207091299139E-4</v>
      </c>
      <c r="L1996" s="24">
        <v>114</v>
      </c>
      <c r="M19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1.3840562017173067E-4</v>
      </c>
    </row>
    <row r="1997" spans="1:13" ht="15.6" x14ac:dyDescent="0.3">
      <c r="A1997" s="22" t="s">
        <v>2002</v>
      </c>
      <c r="B1997" s="18">
        <v>1260</v>
      </c>
      <c r="C1997" s="24">
        <v>121</v>
      </c>
      <c r="D19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4.0851073471382325E-5</v>
      </c>
      <c r="E1997" s="18">
        <v>1139</v>
      </c>
      <c r="F19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1.2570020162761805E-4</v>
      </c>
      <c r="G1997" s="23">
        <v>577</v>
      </c>
      <c r="H1997" s="23">
        <v>237</v>
      </c>
      <c r="I1997" s="23">
        <v>202</v>
      </c>
      <c r="J1997" s="19">
        <f>SUM(Table1[[#This Row],[Estimate; Total: - Speak Spanish: - Speak English "very well"]:[Estimate; Total: - Speak Spanish: - Speak English "not well"]])</f>
        <v>1016</v>
      </c>
      <c r="K19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1.2418692829512646E-4</v>
      </c>
      <c r="L1997" s="24">
        <v>123</v>
      </c>
      <c r="M19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1.3941605505255465E-4</v>
      </c>
    </row>
    <row r="1998" spans="1:13" ht="15.6" x14ac:dyDescent="0.3">
      <c r="A1998" s="22" t="s">
        <v>2003</v>
      </c>
      <c r="B1998" s="18">
        <v>2986</v>
      </c>
      <c r="C1998" s="24">
        <v>206</v>
      </c>
      <c r="D19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2.2930372028342932E-5</v>
      </c>
      <c r="E1998" s="18">
        <v>2780</v>
      </c>
      <c r="F19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2.8407713630182306E-4</v>
      </c>
      <c r="G1998" s="23">
        <v>1330</v>
      </c>
      <c r="H1998" s="23">
        <v>452</v>
      </c>
      <c r="I1998" s="23">
        <v>693</v>
      </c>
      <c r="J1998" s="19">
        <f>SUM(Table1[[#This Row],[Estimate; Total: - Speak Spanish: - Speak English "very well"]:[Estimate; Total: - Speak Spanish: - Speak English "not well"]])</f>
        <v>2475</v>
      </c>
      <c r="K19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2.7964566868104329E-4</v>
      </c>
      <c r="L1998" s="24">
        <v>305</v>
      </c>
      <c r="M19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3.2424262328882455E-4</v>
      </c>
    </row>
    <row r="1999" spans="1:13" ht="15.6" x14ac:dyDescent="0.3">
      <c r="A1999" s="22" t="s">
        <v>2004</v>
      </c>
      <c r="B1999" s="18">
        <v>2422</v>
      </c>
      <c r="C1999" s="24">
        <v>353</v>
      </c>
      <c r="D19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1.8303023602457186E-4</v>
      </c>
      <c r="E1999" s="18">
        <v>2052</v>
      </c>
      <c r="F19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2.5420016002656947E-4</v>
      </c>
      <c r="G1999" s="23">
        <v>1261</v>
      </c>
      <c r="H1999" s="23">
        <v>301</v>
      </c>
      <c r="I1999" s="23">
        <v>358</v>
      </c>
      <c r="J1999" s="19">
        <f>SUM(Table1[[#This Row],[Estimate; Total: - Speak Spanish: - Speak English "very well"]:[Estimate; Total: - Speak Spanish: - Speak English "not well"]])</f>
        <v>1920</v>
      </c>
      <c r="K19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2.6527915947354607E-4</v>
      </c>
      <c r="L1999" s="24">
        <v>132</v>
      </c>
      <c r="M19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1.5378344795811058E-4</v>
      </c>
    </row>
    <row r="2000" spans="1:13" ht="15.6" x14ac:dyDescent="0.3">
      <c r="A2000" s="22" t="s">
        <v>2005</v>
      </c>
      <c r="B2000" s="18">
        <v>1611</v>
      </c>
      <c r="C2000" s="24">
        <v>168</v>
      </c>
      <c r="D20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3.7439142572374498E-5</v>
      </c>
      <c r="E2000" s="18">
        <v>1443</v>
      </c>
      <c r="F20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1.3603670436158975E-4</v>
      </c>
      <c r="G2000" s="23">
        <v>729</v>
      </c>
      <c r="H2000" s="23">
        <v>261</v>
      </c>
      <c r="I2000" s="23">
        <v>260</v>
      </c>
      <c r="J2000" s="19">
        <f>SUM(Table1[[#This Row],[Estimate; Total: - Speak Spanish: - Speak English "very well"]:[Estimate; Total: - Speak Spanish: - Speak English "not well"]])</f>
        <v>1250</v>
      </c>
      <c r="K20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1.2839195733261254E-4</v>
      </c>
      <c r="L2000" s="24">
        <v>193</v>
      </c>
      <c r="M20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2.0532638750662331E-4</v>
      </c>
    </row>
    <row r="2001" spans="1:13" ht="15.6" x14ac:dyDescent="0.3">
      <c r="A2001" s="22" t="s">
        <v>2006</v>
      </c>
      <c r="B2001" s="18">
        <v>812</v>
      </c>
      <c r="C2001" s="24">
        <v>432</v>
      </c>
      <c r="D20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2.3956582014923297E-4</v>
      </c>
      <c r="E2001" s="18">
        <v>380</v>
      </c>
      <c r="F20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3.0901148835373043E-5</v>
      </c>
      <c r="G2001" s="23">
        <v>270</v>
      </c>
      <c r="H2001" s="23">
        <v>81</v>
      </c>
      <c r="I2001" s="23">
        <v>29</v>
      </c>
      <c r="J2001" s="19">
        <f>SUM(Table1[[#This Row],[Estimate; Total: - Speak Spanish: - Speak English "very well"]:[Estimate; Total: - Speak Spanish: - Speak English "not well"]])</f>
        <v>380</v>
      </c>
      <c r="K20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3.6719373832525996E-5</v>
      </c>
      <c r="L2001" s="24">
        <v>0</v>
      </c>
      <c r="M20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2.1833489078888763E-5</v>
      </c>
    </row>
    <row r="2002" spans="1:13" ht="15.6" x14ac:dyDescent="0.3">
      <c r="A2002" s="22" t="s">
        <v>2007</v>
      </c>
      <c r="B2002" s="18">
        <v>2136</v>
      </c>
      <c r="C2002" s="24">
        <v>68</v>
      </c>
      <c r="D20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9.0381153888494057E-6</v>
      </c>
      <c r="E2002" s="18">
        <v>2068</v>
      </c>
      <c r="F20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2.5487937836909361E-4</v>
      </c>
      <c r="G2002" s="23">
        <v>815</v>
      </c>
      <c r="H2002" s="23">
        <v>493</v>
      </c>
      <c r="I2002" s="23">
        <v>423</v>
      </c>
      <c r="J2002" s="19">
        <f>SUM(Table1[[#This Row],[Estimate; Total: - Speak Spanish: - Speak English "very well"]:[Estimate; Total: - Speak Spanish: - Speak English "not well"]])</f>
        <v>1731</v>
      </c>
      <c r="K20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2.3461562703479239E-4</v>
      </c>
      <c r="L2002" s="24">
        <v>337</v>
      </c>
      <c r="M20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4.3854391350170137E-4</v>
      </c>
    </row>
    <row r="2003" spans="1:13" ht="15.6" x14ac:dyDescent="0.3">
      <c r="A2003" s="22" t="s">
        <v>2008</v>
      </c>
      <c r="B2003" s="18">
        <v>1400</v>
      </c>
      <c r="C2003" s="24">
        <v>100</v>
      </c>
      <c r="D20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5.5371807810387683E-5</v>
      </c>
      <c r="E2003" s="18">
        <v>1300</v>
      </c>
      <c r="F20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1.7527068026397446E-4</v>
      </c>
      <c r="G2003" s="23">
        <v>804</v>
      </c>
      <c r="H2003" s="23">
        <v>196</v>
      </c>
      <c r="I2003" s="23">
        <v>259</v>
      </c>
      <c r="J2003" s="19">
        <f>SUM(Table1[[#This Row],[Estimate; Total: - Speak Spanish: - Speak English "very well"]:[Estimate; Total: - Speak Spanish: - Speak English "not well"]])</f>
        <v>1259</v>
      </c>
      <c r="K20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1.8885758846642401E-4</v>
      </c>
      <c r="L2003" s="24">
        <v>41</v>
      </c>
      <c r="M20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5.2123039053622758E-5</v>
      </c>
    </row>
    <row r="2004" spans="1:13" ht="15.6" x14ac:dyDescent="0.3">
      <c r="A2004" s="22" t="s">
        <v>2009</v>
      </c>
      <c r="B2004" s="18">
        <v>2842</v>
      </c>
      <c r="C2004" s="24">
        <v>187</v>
      </c>
      <c r="D20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4.4569173634685446E-5</v>
      </c>
      <c r="E2004" s="18">
        <v>2655</v>
      </c>
      <c r="F20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2.998657464197207E-4</v>
      </c>
      <c r="G2004" s="23">
        <v>1451</v>
      </c>
      <c r="H2004" s="23">
        <v>517</v>
      </c>
      <c r="I2004" s="23">
        <v>539</v>
      </c>
      <c r="J2004" s="19">
        <f>SUM(Table1[[#This Row],[Estimate; Total: - Speak Spanish: - Speak English "very well"]:[Estimate; Total: - Speak Spanish: - Speak English "not well"]])</f>
        <v>2507</v>
      </c>
      <c r="K20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3.1771196656854101E-4</v>
      </c>
      <c r="L2004" s="24">
        <v>148</v>
      </c>
      <c r="M20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1.3811298537202003E-4</v>
      </c>
    </row>
    <row r="2005" spans="1:13" ht="15.6" x14ac:dyDescent="0.3">
      <c r="A2005" s="22" t="s">
        <v>2010</v>
      </c>
      <c r="B2005" s="18">
        <v>2685</v>
      </c>
      <c r="C2005" s="24">
        <v>412</v>
      </c>
      <c r="D20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1.9407160521573075E-4</v>
      </c>
      <c r="E2005" s="18">
        <v>2273</v>
      </c>
      <c r="F20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2.6021051580432631E-4</v>
      </c>
      <c r="G2005" s="23">
        <v>1173</v>
      </c>
      <c r="H2005" s="23">
        <v>465</v>
      </c>
      <c r="I2005" s="23">
        <v>351</v>
      </c>
      <c r="J2005" s="19">
        <f>SUM(Table1[[#This Row],[Estimate; Total: - Speak Spanish: - Speak English "very well"]:[Estimate; Total: - Speak Spanish: - Speak English "not well"]])</f>
        <v>1989</v>
      </c>
      <c r="K20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2.5125212725613384E-4</v>
      </c>
      <c r="L2005" s="24">
        <v>284</v>
      </c>
      <c r="M20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3.4140664978253576E-4</v>
      </c>
    </row>
    <row r="2006" spans="1:13" ht="15.6" x14ac:dyDescent="0.3">
      <c r="A2006" s="22" t="s">
        <v>2011</v>
      </c>
      <c r="B2006" s="18">
        <v>360</v>
      </c>
      <c r="C2006" s="24">
        <v>56</v>
      </c>
      <c r="D20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1.8986950151558348E-5</v>
      </c>
      <c r="E2006" s="18">
        <v>304</v>
      </c>
      <c r="F20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2.7289564842285346E-5</v>
      </c>
      <c r="G2006" s="23">
        <v>190</v>
      </c>
      <c r="H2006" s="23">
        <v>42</v>
      </c>
      <c r="I2006" s="23">
        <v>41</v>
      </c>
      <c r="J2006" s="19">
        <f>SUM(Table1[[#This Row],[Estimate; Total: - Speak Spanish: - Speak English "very well"]:[Estimate; Total: - Speak Spanish: - Speak English "not well"]])</f>
        <v>273</v>
      </c>
      <c r="K20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2.7167463918287032E-5</v>
      </c>
      <c r="L2006" s="24">
        <v>31</v>
      </c>
      <c r="M20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2.8396250819400152E-5</v>
      </c>
    </row>
    <row r="2007" spans="1:13" ht="15.6" x14ac:dyDescent="0.3">
      <c r="A2007" s="22" t="s">
        <v>2012</v>
      </c>
      <c r="B2007" s="18">
        <v>2287</v>
      </c>
      <c r="C2007" s="24">
        <v>311</v>
      </c>
      <c r="D20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1.2139850888084455E-4</v>
      </c>
      <c r="E2007" s="18">
        <v>1976</v>
      </c>
      <c r="F20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2.0743532703050167E-4</v>
      </c>
      <c r="G2007" s="23">
        <v>994</v>
      </c>
      <c r="H2007" s="23">
        <v>320</v>
      </c>
      <c r="I2007" s="23">
        <v>323</v>
      </c>
      <c r="J2007" s="19">
        <f>SUM(Table1[[#This Row],[Estimate; Total: - Speak Spanish: - Speak English "very well"]:[Estimate; Total: - Speak Spanish: - Speak English "not well"]])</f>
        <v>1637</v>
      </c>
      <c r="K20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1.854547798394612E-4</v>
      </c>
      <c r="L2007" s="24">
        <v>339</v>
      </c>
      <c r="M20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4.0666038241149254E-4</v>
      </c>
    </row>
    <row r="2008" spans="1:13" ht="15.6" x14ac:dyDescent="0.3">
      <c r="A2008" s="22" t="s">
        <v>2013</v>
      </c>
      <c r="B2008" s="18">
        <v>474</v>
      </c>
      <c r="C2008" s="24">
        <v>97</v>
      </c>
      <c r="D20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1.4256254487637066E-5</v>
      </c>
      <c r="E2008" s="18">
        <v>372</v>
      </c>
      <c r="F20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7.1868631208300658E-6</v>
      </c>
      <c r="G2008" s="23">
        <v>240</v>
      </c>
      <c r="H2008" s="23">
        <v>96</v>
      </c>
      <c r="I2008" s="23">
        <v>29</v>
      </c>
      <c r="J2008" s="19">
        <f>SUM(Table1[[#This Row],[Estimate; Total: - Speak Spanish: - Speak English "very well"]:[Estimate; Total: - Speak Spanish: - Speak English "not well"]])</f>
        <v>365</v>
      </c>
      <c r="K20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1.1803993801253735E-5</v>
      </c>
      <c r="L2008" s="24">
        <v>7</v>
      </c>
      <c r="M20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3.4661417884822963E-5</v>
      </c>
    </row>
    <row r="2009" spans="1:13" ht="15.6" x14ac:dyDescent="0.3">
      <c r="A2009" s="22" t="s">
        <v>2014</v>
      </c>
      <c r="B2009" s="18">
        <v>1143</v>
      </c>
      <c r="C2009" s="24">
        <v>325</v>
      </c>
      <c r="D20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6.2314398935159348E-5</v>
      </c>
      <c r="E2009" s="18">
        <v>818</v>
      </c>
      <c r="F20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2.0821927100920417E-5</v>
      </c>
      <c r="G2009" s="23">
        <v>425</v>
      </c>
      <c r="H2009" s="23">
        <v>224</v>
      </c>
      <c r="I2009" s="23">
        <v>75</v>
      </c>
      <c r="J2009" s="19">
        <f>SUM(Table1[[#This Row],[Estimate; Total: - Speak Spanish: - Speak English "very well"]:[Estimate; Total: - Speak Spanish: - Speak English "not well"]])</f>
        <v>724</v>
      </c>
      <c r="K20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2.2781561485135876E-5</v>
      </c>
      <c r="L2009" s="24">
        <v>94</v>
      </c>
      <c r="M20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3.0603916246355945E-6</v>
      </c>
    </row>
    <row r="2010" spans="1:13" ht="15.6" x14ac:dyDescent="0.3">
      <c r="A2010" s="22" t="s">
        <v>2015</v>
      </c>
      <c r="B2010" s="18">
        <v>1365</v>
      </c>
      <c r="C2010" s="24">
        <v>149</v>
      </c>
      <c r="D20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5.2399465166351019E-5</v>
      </c>
      <c r="E2010" s="18">
        <v>1216</v>
      </c>
      <c r="F20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1.3099174844803015E-4</v>
      </c>
      <c r="G2010" s="23">
        <v>795</v>
      </c>
      <c r="H2010" s="23">
        <v>208</v>
      </c>
      <c r="I2010" s="23">
        <v>190</v>
      </c>
      <c r="J2010" s="19">
        <f>SUM(Table1[[#This Row],[Estimate; Total: - Speak Spanish: - Speak English "very well"]:[Estimate; Total: - Speak Spanish: - Speak English "not well"]])</f>
        <v>1193</v>
      </c>
      <c r="K20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1.4606607936796555E-4</v>
      </c>
      <c r="L2010" s="24">
        <v>23</v>
      </c>
      <c r="M20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5.6374440035412499E-6</v>
      </c>
    </row>
    <row r="2011" spans="1:13" ht="15.6" x14ac:dyDescent="0.3">
      <c r="A2011" s="22" t="s">
        <v>2016</v>
      </c>
      <c r="B2011" s="18">
        <v>917</v>
      </c>
      <c r="C2011" s="24">
        <v>125</v>
      </c>
      <c r="D20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2.5804646182605768E-5</v>
      </c>
      <c r="E2011" s="18">
        <v>792</v>
      </c>
      <c r="F20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6.0078359427010063E-5</v>
      </c>
      <c r="G2011" s="23">
        <v>380</v>
      </c>
      <c r="H2011" s="23">
        <v>216</v>
      </c>
      <c r="I2011" s="23">
        <v>118</v>
      </c>
      <c r="J2011" s="19">
        <f>SUM(Table1[[#This Row],[Estimate; Total: - Speak Spanish: - Speak English "very well"]:[Estimate; Total: - Speak Spanish: - Speak English "not well"]])</f>
        <v>714</v>
      </c>
      <c r="K20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6.0186019665575289E-5</v>
      </c>
      <c r="L2011" s="24">
        <v>78</v>
      </c>
      <c r="M20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5.9102559470618112E-5</v>
      </c>
    </row>
    <row r="2012" spans="1:13" ht="15.6" x14ac:dyDescent="0.3">
      <c r="A2012" s="22" t="s">
        <v>2017</v>
      </c>
      <c r="B2012" s="18">
        <v>687</v>
      </c>
      <c r="C2012" s="24">
        <v>186</v>
      </c>
      <c r="D20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3.7799332783533242E-5</v>
      </c>
      <c r="E2012" s="18">
        <v>482</v>
      </c>
      <c r="F20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7.8578670896660348E-6</v>
      </c>
      <c r="G2012" s="23">
        <v>245</v>
      </c>
      <c r="H2012" s="23">
        <v>137</v>
      </c>
      <c r="I2012" s="23">
        <v>82</v>
      </c>
      <c r="J2012" s="19">
        <f>SUM(Table1[[#This Row],[Estimate; Total: - Speak Spanish: - Speak English "very well"]:[Estimate; Total: - Speak Spanish: - Speak English "not well"]])</f>
        <v>464</v>
      </c>
      <c r="K20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3.2514646785548304E-6</v>
      </c>
      <c r="L2012" s="24">
        <v>18</v>
      </c>
      <c r="M20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4.9608910295488961E-5</v>
      </c>
    </row>
    <row r="2013" spans="1:13" ht="15.6" x14ac:dyDescent="0.3">
      <c r="A2013" s="22" t="s">
        <v>2018</v>
      </c>
      <c r="B2013" s="18">
        <v>1854</v>
      </c>
      <c r="C2013" s="24">
        <v>486</v>
      </c>
      <c r="D20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2.0314416248250021E-4</v>
      </c>
      <c r="E2013" s="18">
        <v>1358</v>
      </c>
      <c r="F20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9.7526882462883082E-5</v>
      </c>
      <c r="G2013" s="23">
        <v>803</v>
      </c>
      <c r="H2013" s="23">
        <v>233</v>
      </c>
      <c r="I2013" s="23">
        <v>216</v>
      </c>
      <c r="J2013" s="19">
        <f>SUM(Table1[[#This Row],[Estimate; Total: - Speak Spanish: - Speak English "very well"]:[Estimate; Total: - Speak Spanish: - Speak English "not well"]])</f>
        <v>1252</v>
      </c>
      <c r="K20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1.0198621424584032E-4</v>
      </c>
      <c r="L2013" s="24">
        <v>106</v>
      </c>
      <c r="M20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5.7108843107430058E-5</v>
      </c>
    </row>
    <row r="2014" spans="1:13" ht="15.6" x14ac:dyDescent="0.3">
      <c r="A2014" s="22" t="s">
        <v>2019</v>
      </c>
      <c r="B2014" s="18">
        <v>1649</v>
      </c>
      <c r="C2014" s="24">
        <v>191</v>
      </c>
      <c r="D20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4.5224845677110302E-5</v>
      </c>
      <c r="E2014" s="18">
        <v>1458</v>
      </c>
      <c r="F20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4.1537253703665815E-5</v>
      </c>
      <c r="G2014" s="23">
        <v>971</v>
      </c>
      <c r="H2014" s="23">
        <v>225</v>
      </c>
      <c r="I2014" s="23">
        <v>169</v>
      </c>
      <c r="J2014" s="19">
        <f>SUM(Table1[[#This Row],[Estimate; Total: - Speak Spanish: - Speak English "very well"]:[Estimate; Total: - Speak Spanish: - Speak English "not well"]])</f>
        <v>1365</v>
      </c>
      <c r="K20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4.9530821585474859E-5</v>
      </c>
      <c r="L2014" s="24">
        <v>93</v>
      </c>
      <c r="M20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3.0914036526008044E-5</v>
      </c>
    </row>
    <row r="2015" spans="1:13" ht="15.6" x14ac:dyDescent="0.3">
      <c r="A2015" s="22" t="s">
        <v>2020</v>
      </c>
      <c r="B2015" s="18">
        <v>1310</v>
      </c>
      <c r="C2015" s="24">
        <v>261</v>
      </c>
      <c r="D20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6.3402584842605145E-5</v>
      </c>
      <c r="E2015" s="18">
        <v>1049</v>
      </c>
      <c r="F20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5.1049191233230645E-5</v>
      </c>
      <c r="G2015" s="23">
        <v>625</v>
      </c>
      <c r="H2015" s="23">
        <v>314</v>
      </c>
      <c r="I2015" s="23">
        <v>88</v>
      </c>
      <c r="J2015" s="19">
        <f>SUM(Table1[[#This Row],[Estimate; Total: - Speak Spanish: - Speak English "very well"]:[Estimate; Total: - Speak Spanish: - Speak English "not well"]])</f>
        <v>1027</v>
      </c>
      <c r="K20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6.3720651859447273E-5</v>
      </c>
      <c r="L2015" s="24">
        <v>22</v>
      </c>
      <c r="M20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6.3801109037959266E-5</v>
      </c>
    </row>
    <row r="2016" spans="1:13" ht="15.6" x14ac:dyDescent="0.3">
      <c r="A2016" s="22" t="s">
        <v>2021</v>
      </c>
      <c r="B2016" s="18">
        <v>1381</v>
      </c>
      <c r="C2016" s="24">
        <v>380</v>
      </c>
      <c r="D20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3.0782968497897959E-5</v>
      </c>
      <c r="E2016" s="18">
        <v>1001</v>
      </c>
      <c r="F20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1.2180340776447152E-4</v>
      </c>
      <c r="G2016" s="23">
        <v>713</v>
      </c>
      <c r="H2016" s="23">
        <v>112</v>
      </c>
      <c r="I2016" s="23">
        <v>92</v>
      </c>
      <c r="J2016" s="19">
        <f>SUM(Table1[[#This Row],[Estimate; Total: - Speak Spanish: - Speak English "very well"]:[Estimate; Total: - Speak Spanish: - Speak English "not well"]])</f>
        <v>917</v>
      </c>
      <c r="K20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1.1942024266554715E-4</v>
      </c>
      <c r="L2016" s="24">
        <v>84</v>
      </c>
      <c r="M20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1.4340369799786405E-4</v>
      </c>
    </row>
    <row r="2017" spans="1:13" ht="15.6" x14ac:dyDescent="0.3">
      <c r="A2017" s="22" t="s">
        <v>2022</v>
      </c>
      <c r="B2017" s="18">
        <v>1682</v>
      </c>
      <c r="C2017" s="24">
        <v>540</v>
      </c>
      <c r="D20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8.4591369701400316E-6</v>
      </c>
      <c r="E2017" s="18">
        <v>1128</v>
      </c>
      <c r="F20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1.7866966411769398E-4</v>
      </c>
      <c r="G2017" s="23">
        <v>700</v>
      </c>
      <c r="H2017" s="23">
        <v>133</v>
      </c>
      <c r="I2017" s="23">
        <v>267</v>
      </c>
      <c r="J2017" s="19">
        <f>SUM(Table1[[#This Row],[Estimate; Total: - Speak Spanish: - Speak English "very well"]:[Estimate; Total: - Speak Spanish: - Speak English "not well"]])</f>
        <v>1100</v>
      </c>
      <c r="K20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1.6571314402488103E-4</v>
      </c>
      <c r="L2017" s="24">
        <v>28</v>
      </c>
      <c r="M20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2.9610365748468961E-4</v>
      </c>
    </row>
    <row r="2018" spans="1:13" ht="15.6" x14ac:dyDescent="0.3">
      <c r="A2018" s="22" t="s">
        <v>2023</v>
      </c>
      <c r="B2018" s="18">
        <v>1280</v>
      </c>
      <c r="C2018" s="24">
        <v>319</v>
      </c>
      <c r="D20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3.0428749459801606E-5</v>
      </c>
      <c r="E2018" s="18">
        <v>928</v>
      </c>
      <c r="F20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3.3811740692227E-5</v>
      </c>
      <c r="G2018" s="23">
        <v>537</v>
      </c>
      <c r="H2018" s="23">
        <v>261</v>
      </c>
      <c r="I2018" s="23">
        <v>121</v>
      </c>
      <c r="J2018" s="19">
        <f>SUM(Table1[[#This Row],[Estimate; Total: - Speak Spanish: - Speak English "very well"]:[Estimate; Total: - Speak Spanish: - Speak English "not well"]])</f>
        <v>919</v>
      </c>
      <c r="K20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2.0989801136555409E-5</v>
      </c>
      <c r="L2018" s="24">
        <v>9</v>
      </c>
      <c r="M20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1.5002593662960653E-4</v>
      </c>
    </row>
    <row r="2019" spans="1:13" ht="15.6" x14ac:dyDescent="0.3">
      <c r="A2019" s="22" t="s">
        <v>2024</v>
      </c>
      <c r="B2019" s="18">
        <v>3127</v>
      </c>
      <c r="C2019" s="24">
        <v>212</v>
      </c>
      <c r="D20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1.015653745902625E-4</v>
      </c>
      <c r="E2019" s="18">
        <v>2915</v>
      </c>
      <c r="F20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3.7781626689809705E-4</v>
      </c>
      <c r="G2019" s="23">
        <v>1428</v>
      </c>
      <c r="H2019" s="23">
        <v>564</v>
      </c>
      <c r="I2019" s="23">
        <v>601</v>
      </c>
      <c r="J2019" s="19">
        <f>SUM(Table1[[#This Row],[Estimate; Total: - Speak Spanish: - Speak English "very well"]:[Estimate; Total: - Speak Spanish: - Speak English "not well"]])</f>
        <v>2593</v>
      </c>
      <c r="K20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3.7283233008026886E-4</v>
      </c>
      <c r="L2019" s="24">
        <v>322</v>
      </c>
      <c r="M20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4.2298916818746539E-4</v>
      </c>
    </row>
    <row r="2020" spans="1:13" ht="15.6" x14ac:dyDescent="0.3">
      <c r="A2020" s="22" t="s">
        <v>2025</v>
      </c>
      <c r="B2020" s="18">
        <v>2518</v>
      </c>
      <c r="C2020" s="24">
        <v>645</v>
      </c>
      <c r="D20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3.3300289010152362E-4</v>
      </c>
      <c r="E2020" s="18">
        <v>1873</v>
      </c>
      <c r="F20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2.0264545401222964E-4</v>
      </c>
      <c r="G2020" s="23">
        <v>848</v>
      </c>
      <c r="H2020" s="23">
        <v>414</v>
      </c>
      <c r="I2020" s="23">
        <v>425</v>
      </c>
      <c r="J2020" s="19">
        <f>SUM(Table1[[#This Row],[Estimate; Total: - Speak Spanish: - Speak English "very well"]:[Estimate; Total: - Speak Spanish: - Speak English "not well"]])</f>
        <v>1687</v>
      </c>
      <c r="K20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2.026630932705042E-4</v>
      </c>
      <c r="L2020" s="24">
        <v>186</v>
      </c>
      <c r="M20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2.0248557709123732E-4</v>
      </c>
    </row>
    <row r="2021" spans="1:13" ht="15.6" x14ac:dyDescent="0.3">
      <c r="A2021" s="22" t="s">
        <v>2026</v>
      </c>
      <c r="B2021" s="18">
        <v>2645</v>
      </c>
      <c r="C2021" s="24">
        <v>483</v>
      </c>
      <c r="D20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2.1853881618746167E-4</v>
      </c>
      <c r="E2021" s="18">
        <v>2107</v>
      </c>
      <c r="F20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2.1867955598486408E-4</v>
      </c>
      <c r="G2021" s="23">
        <v>1005</v>
      </c>
      <c r="H2021" s="23">
        <v>431</v>
      </c>
      <c r="I2021" s="23">
        <v>588</v>
      </c>
      <c r="J2021" s="19">
        <f>SUM(Table1[[#This Row],[Estimate; Total: - Speak Spanish: - Speak English "very well"]:[Estimate; Total: - Speak Spanish: - Speak English "not well"]])</f>
        <v>2024</v>
      </c>
      <c r="K20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2.3815090453053206E-4</v>
      </c>
      <c r="L2021" s="24">
        <v>83</v>
      </c>
      <c r="M20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4.2197120919075997E-5</v>
      </c>
    </row>
    <row r="2022" spans="1:13" ht="15.6" x14ac:dyDescent="0.3">
      <c r="A2022" s="22" t="s">
        <v>2027</v>
      </c>
      <c r="B2022" s="18">
        <v>4524</v>
      </c>
      <c r="C2022" s="24">
        <v>842</v>
      </c>
      <c r="D20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2.9217918411811111E-4</v>
      </c>
      <c r="E2022" s="18">
        <v>3674</v>
      </c>
      <c r="F20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2.925532509338595E-4</v>
      </c>
      <c r="G2022" s="23">
        <v>1784</v>
      </c>
      <c r="H2022" s="23">
        <v>645</v>
      </c>
      <c r="I2022" s="23">
        <v>821</v>
      </c>
      <c r="J2022" s="19">
        <f>SUM(Table1[[#This Row],[Estimate; Total: - Speak Spanish: - Speak English "very well"]:[Estimate; Total: - Speak Spanish: - Speak English "not well"]])</f>
        <v>3250</v>
      </c>
      <c r="K20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2.8347363189464914E-4</v>
      </c>
      <c r="L2022" s="24">
        <v>424</v>
      </c>
      <c r="M20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3.7484818154697429E-4</v>
      </c>
    </row>
    <row r="2023" spans="1:13" ht="15.6" x14ac:dyDescent="0.3">
      <c r="A2023" s="22" t="s">
        <v>2028</v>
      </c>
      <c r="B2023" s="18">
        <v>3070</v>
      </c>
      <c r="C2023" s="24">
        <v>313</v>
      </c>
      <c r="D20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3.1421765891476362E-5</v>
      </c>
      <c r="E2023" s="18">
        <v>2706</v>
      </c>
      <c r="F20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2.1755441699452177E-4</v>
      </c>
      <c r="G2023" s="23">
        <v>1497</v>
      </c>
      <c r="H2023" s="23">
        <v>499</v>
      </c>
      <c r="I2023" s="23">
        <v>523</v>
      </c>
      <c r="J2023" s="19">
        <f>SUM(Table1[[#This Row],[Estimate; Total: - Speak Spanish: - Speak English "very well"]:[Estimate; Total: - Speak Spanish: - Speak English "not well"]])</f>
        <v>2519</v>
      </c>
      <c r="K20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2.3017213140994635E-4</v>
      </c>
      <c r="L2023" s="24">
        <v>187</v>
      </c>
      <c r="M20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1.0319125618025754E-4</v>
      </c>
    </row>
    <row r="2024" spans="1:13" ht="15.6" x14ac:dyDescent="0.3">
      <c r="A2024" s="22" t="s">
        <v>2029</v>
      </c>
      <c r="B2024" s="18">
        <v>2551</v>
      </c>
      <c r="C2024" s="24">
        <v>700</v>
      </c>
      <c r="D20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2.9436081307698879E-4</v>
      </c>
      <c r="E2024" s="18">
        <v>1841</v>
      </c>
      <c r="F20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1.2628256072676346E-4</v>
      </c>
      <c r="G2024" s="23">
        <v>942</v>
      </c>
      <c r="H2024" s="23">
        <v>461</v>
      </c>
      <c r="I2024" s="23">
        <v>291</v>
      </c>
      <c r="J2024" s="19">
        <f>SUM(Table1[[#This Row],[Estimate; Total: - Speak Spanish: - Speak English "very well"]:[Estimate; Total: - Speak Spanish: - Speak English "not well"]])</f>
        <v>1694</v>
      </c>
      <c r="K20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1.318196169682914E-4</v>
      </c>
      <c r="L2024" s="24">
        <v>147</v>
      </c>
      <c r="M20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7.6096351676621632E-5</v>
      </c>
    </row>
    <row r="2025" spans="1:13" ht="15.6" x14ac:dyDescent="0.3">
      <c r="A2025" s="22" t="s">
        <v>2030</v>
      </c>
      <c r="B2025" s="18">
        <v>4541</v>
      </c>
      <c r="C2025" s="24">
        <v>682</v>
      </c>
      <c r="D20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1.3525831403343887E-4</v>
      </c>
      <c r="E2025" s="18">
        <v>3859</v>
      </c>
      <c r="F20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2.5812038196503521E-4</v>
      </c>
      <c r="G2025" s="23">
        <v>1984</v>
      </c>
      <c r="H2025" s="23">
        <v>833</v>
      </c>
      <c r="I2025" s="23">
        <v>728</v>
      </c>
      <c r="J2025" s="19">
        <f>SUM(Table1[[#This Row],[Estimate; Total: - Speak Spanish: - Speak English "very well"]:[Estimate; Total: - Speak Spanish: - Speak English "not well"]])</f>
        <v>3545</v>
      </c>
      <c r="K20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2.6882283278037471E-4</v>
      </c>
      <c r="L2025" s="24">
        <v>314</v>
      </c>
      <c r="M20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1.6111659321188477E-4</v>
      </c>
    </row>
    <row r="2026" spans="1:13" ht="15.6" x14ac:dyDescent="0.3">
      <c r="A2026" s="22" t="s">
        <v>2031</v>
      </c>
      <c r="B2026" s="18">
        <v>1308</v>
      </c>
      <c r="C2026" s="24">
        <v>385</v>
      </c>
      <c r="D20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1.1094935826531344E-4</v>
      </c>
      <c r="E2026" s="18">
        <v>917</v>
      </c>
      <c r="F20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5.2463335445112756E-6</v>
      </c>
      <c r="G2026" s="23">
        <v>586</v>
      </c>
      <c r="H2026" s="23">
        <v>131</v>
      </c>
      <c r="I2026" s="23">
        <v>172</v>
      </c>
      <c r="J2026" s="19">
        <f>SUM(Table1[[#This Row],[Estimate; Total: - Speak Spanish: - Speak English "very well"]:[Estimate; Total: - Speak Spanish: - Speak English "not well"]])</f>
        <v>889</v>
      </c>
      <c r="K20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1.4972207652062976E-5</v>
      </c>
      <c r="L2026" s="24">
        <v>28</v>
      </c>
      <c r="M20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8.2906058243775846E-5</v>
      </c>
    </row>
    <row r="2027" spans="1:13" ht="15.6" x14ac:dyDescent="0.3">
      <c r="A2027" s="22" t="s">
        <v>2032</v>
      </c>
      <c r="B2027" s="18">
        <v>721</v>
      </c>
      <c r="C2027" s="24">
        <v>395</v>
      </c>
      <c r="D20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3.5717174167683463E-4</v>
      </c>
      <c r="E2027" s="18">
        <v>319</v>
      </c>
      <c r="F20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5.5191334336696909E-4</v>
      </c>
      <c r="G2027" s="23">
        <v>147</v>
      </c>
      <c r="H2027" s="23">
        <v>128</v>
      </c>
      <c r="I2027" s="23">
        <v>44</v>
      </c>
      <c r="J2027" s="19">
        <f>SUM(Table1[[#This Row],[Estimate; Total: - Speak Spanish: - Speak English "very well"]:[Estimate; Total: - Speak Spanish: - Speak English "not well"]])</f>
        <v>319</v>
      </c>
      <c r="K20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5.4702909659304333E-4</v>
      </c>
      <c r="L2027" s="24">
        <v>0</v>
      </c>
      <c r="M20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5.9618268414236256E-4</v>
      </c>
    </row>
    <row r="2028" spans="1:13" ht="15.6" x14ac:dyDescent="0.3">
      <c r="A2028" s="22" t="s">
        <v>2033</v>
      </c>
      <c r="B2028" s="18">
        <v>586</v>
      </c>
      <c r="C2028" s="24">
        <v>232</v>
      </c>
      <c r="D20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3.2788301408641558E-4</v>
      </c>
      <c r="E2028" s="18">
        <v>354</v>
      </c>
      <c r="F20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4.1913764611979144E-4</v>
      </c>
      <c r="G2028" s="23">
        <v>267</v>
      </c>
      <c r="H2028" s="23">
        <v>58</v>
      </c>
      <c r="I2028" s="23">
        <v>29</v>
      </c>
      <c r="J2028" s="19">
        <f>SUM(Table1[[#This Row],[Estimate; Total: - Speak Spanish: - Speak English "very well"]:[Estimate; Total: - Speak Spanish: - Speak English "not well"]])</f>
        <v>354</v>
      </c>
      <c r="K20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4.1371751020139109E-4</v>
      </c>
      <c r="L2028" s="24">
        <v>0</v>
      </c>
      <c r="M20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4.682641245978143E-4</v>
      </c>
    </row>
    <row r="2029" spans="1:13" ht="15.6" x14ac:dyDescent="0.3">
      <c r="A2029" s="22" t="s">
        <v>2034</v>
      </c>
      <c r="B2029" s="18">
        <v>1054</v>
      </c>
      <c r="C2029" s="24">
        <v>645</v>
      </c>
      <c r="D20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3.3279009451588434E-4</v>
      </c>
      <c r="E2029" s="18">
        <v>409</v>
      </c>
      <c r="F20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6.6631466193801849E-4</v>
      </c>
      <c r="G2029" s="23">
        <v>396</v>
      </c>
      <c r="H2029" s="23">
        <v>0</v>
      </c>
      <c r="I2029" s="23">
        <v>13</v>
      </c>
      <c r="J2029" s="19">
        <f>SUM(Table1[[#This Row],[Estimate; Total: - Speak Spanish: - Speak English "very well"]:[Estimate; Total: - Speak Spanish: - Speak English "not well"]])</f>
        <v>409</v>
      </c>
      <c r="K20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6.6005241450687235E-4</v>
      </c>
      <c r="L2029" s="24">
        <v>0</v>
      </c>
      <c r="M20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7.230737853773161E-4</v>
      </c>
    </row>
    <row r="2030" spans="1:13" ht="15.6" x14ac:dyDescent="0.3">
      <c r="A2030" s="22" t="s">
        <v>2035</v>
      </c>
      <c r="B2030" s="18">
        <v>555</v>
      </c>
      <c r="C2030" s="24">
        <v>324</v>
      </c>
      <c r="D20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3.2692679766264433E-4</v>
      </c>
      <c r="E2030" s="18">
        <v>231</v>
      </c>
      <c r="F20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4.9091917074638169E-4</v>
      </c>
      <c r="G2030" s="23">
        <v>205</v>
      </c>
      <c r="H2030" s="23">
        <v>18</v>
      </c>
      <c r="I2030" s="23">
        <v>8</v>
      </c>
      <c r="J2030" s="19">
        <f>SUM(Table1[[#This Row],[Estimate; Total: - Speak Spanish: - Speak English "very well"]:[Estimate; Total: - Speak Spanish: - Speak English "not well"]])</f>
        <v>231</v>
      </c>
      <c r="K20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4.8738230239284922E-4</v>
      </c>
      <c r="L2030" s="24">
        <v>0</v>
      </c>
      <c r="M20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5.2297627958373559E-4</v>
      </c>
    </row>
    <row r="2031" spans="1:13" ht="15.6" x14ac:dyDescent="0.3">
      <c r="A2031" s="22" t="s">
        <v>2036</v>
      </c>
      <c r="B2031" s="18">
        <v>160</v>
      </c>
      <c r="C2031" s="24">
        <v>104</v>
      </c>
      <c r="D20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1.8854095794062283E-4</v>
      </c>
      <c r="E2031" s="18">
        <v>56</v>
      </c>
      <c r="F20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2.436990009491118E-4</v>
      </c>
      <c r="G2031" s="23">
        <v>39</v>
      </c>
      <c r="H2031" s="23">
        <v>0</v>
      </c>
      <c r="I2031" s="23">
        <v>17</v>
      </c>
      <c r="J2031" s="19">
        <f>SUM(Table1[[#This Row],[Estimate; Total: - Speak Spanish: - Speak English "very well"]:[Estimate; Total: - Speak Spanish: - Speak English "not well"]])</f>
        <v>56</v>
      </c>
      <c r="K20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2.4284157831795241E-4</v>
      </c>
      <c r="L2031" s="24">
        <v>0</v>
      </c>
      <c r="M20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2.514704212733188E-4</v>
      </c>
    </row>
    <row r="2032" spans="1:13" ht="15.6" x14ac:dyDescent="0.3">
      <c r="A2032" s="22" t="s">
        <v>2037</v>
      </c>
      <c r="B2032" s="18">
        <v>692</v>
      </c>
      <c r="C2032" s="24">
        <v>366</v>
      </c>
      <c r="D20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6.1617208324552929E-4</v>
      </c>
      <c r="E2032" s="18">
        <v>326</v>
      </c>
      <c r="F20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7.9239461858121303E-4</v>
      </c>
      <c r="G2032" s="23">
        <v>296</v>
      </c>
      <c r="H2032" s="23">
        <v>8</v>
      </c>
      <c r="I2032" s="23">
        <v>22</v>
      </c>
      <c r="J2032" s="19">
        <f>SUM(Table1[[#This Row],[Estimate; Total: - Speak Spanish: - Speak English "very well"]:[Estimate; Total: - Speak Spanish: - Speak English "not well"]])</f>
        <v>326</v>
      </c>
      <c r="K20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7.8740319397839237E-4</v>
      </c>
      <c r="L2032" s="24">
        <v>0</v>
      </c>
      <c r="M20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8.3763538689713237E-4</v>
      </c>
    </row>
    <row r="2033" spans="1:13" ht="15.6" x14ac:dyDescent="0.3">
      <c r="A2033" s="22" t="s">
        <v>2038</v>
      </c>
      <c r="B2033" s="18">
        <v>199</v>
      </c>
      <c r="C2033" s="24">
        <v>114</v>
      </c>
      <c r="D20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7.0726437963031306E-4</v>
      </c>
      <c r="E2033" s="18">
        <v>85</v>
      </c>
      <c r="F20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7.6444884704960248E-4</v>
      </c>
      <c r="G2033" s="23">
        <v>32</v>
      </c>
      <c r="H2033" s="23">
        <v>21</v>
      </c>
      <c r="I2033" s="23">
        <v>32</v>
      </c>
      <c r="J2033" s="19">
        <f>SUM(Table1[[#This Row],[Estimate; Total: - Speak Spanish: - Speak English "very well"]:[Estimate; Total: - Speak Spanish: - Speak English "not well"]])</f>
        <v>85</v>
      </c>
      <c r="K20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7.6314740198444979E-4</v>
      </c>
      <c r="L2033" s="24">
        <v>0</v>
      </c>
      <c r="M20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7.762447528988452E-4</v>
      </c>
    </row>
    <row r="2034" spans="1:13" ht="15.6" x14ac:dyDescent="0.3">
      <c r="A2034" s="22" t="s">
        <v>2039</v>
      </c>
      <c r="B2034" s="18">
        <v>482</v>
      </c>
      <c r="C2034" s="24">
        <v>327</v>
      </c>
      <c r="D20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8.8995673038161566E-4</v>
      </c>
      <c r="E2034" s="18">
        <v>155</v>
      </c>
      <c r="F20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1.0663113040289562E-3</v>
      </c>
      <c r="G2034" s="23">
        <v>139</v>
      </c>
      <c r="H2034" s="23">
        <v>16</v>
      </c>
      <c r="I2034" s="23">
        <v>0</v>
      </c>
      <c r="J2034" s="19">
        <f>SUM(Table1[[#This Row],[Estimate; Total: - Speak Spanish: - Speak English "very well"]:[Estimate; Total: - Speak Spanish: - Speak English "not well"]])</f>
        <v>155</v>
      </c>
      <c r="K20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1.0639380806748546E-3</v>
      </c>
      <c r="L2034" s="24">
        <v>0</v>
      </c>
      <c r="M20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1.0878214852834578E-3</v>
      </c>
    </row>
    <row r="2035" spans="1:13" ht="15.6" x14ac:dyDescent="0.3">
      <c r="A2035" s="22" t="s">
        <v>2040</v>
      </c>
      <c r="B2035" s="18">
        <v>456</v>
      </c>
      <c r="C2035" s="24">
        <v>267</v>
      </c>
      <c r="D20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6.4782098809645114E-4</v>
      </c>
      <c r="E2035" s="18">
        <v>189</v>
      </c>
      <c r="F20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7.831517397890777E-4</v>
      </c>
      <c r="G2035" s="23">
        <v>189</v>
      </c>
      <c r="H2035" s="23">
        <v>0</v>
      </c>
      <c r="I2035" s="23">
        <v>0</v>
      </c>
      <c r="J2035" s="19">
        <f>SUM(Table1[[#This Row],[Estimate; Total: - Speak Spanish: - Speak English "very well"]:[Estimate; Total: - Speak Spanish: - Speak English "not well"]])</f>
        <v>189</v>
      </c>
      <c r="K20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7.8025793840891472E-4</v>
      </c>
      <c r="L2035" s="24">
        <v>0</v>
      </c>
      <c r="M20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8.0938028338327632E-4</v>
      </c>
    </row>
    <row r="2036" spans="1:13" ht="15.6" x14ac:dyDescent="0.3">
      <c r="A2036" s="22" t="s">
        <v>2041</v>
      </c>
      <c r="B2036" s="18">
        <v>982</v>
      </c>
      <c r="C2036" s="24">
        <v>127</v>
      </c>
      <c r="D20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6.5085079158537344E-4</v>
      </c>
      <c r="E2036" s="18">
        <v>855</v>
      </c>
      <c r="F20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6.0904441246340348E-4</v>
      </c>
      <c r="G2036" s="23">
        <v>582</v>
      </c>
      <c r="H2036" s="23">
        <v>172</v>
      </c>
      <c r="I2036" s="23">
        <v>48</v>
      </c>
      <c r="J2036" s="19">
        <f>SUM(Table1[[#This Row],[Estimate; Total: - Speak Spanish: - Speak English "very well"]:[Estimate; Total: - Speak Spanish: - Speak English "not well"]])</f>
        <v>802</v>
      </c>
      <c r="K20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6.0411998973113827E-4</v>
      </c>
      <c r="L2036" s="24">
        <v>53</v>
      </c>
      <c r="M20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6.5367789601720918E-4</v>
      </c>
    </row>
    <row r="2037" spans="1:13" ht="15.6" x14ac:dyDescent="0.3">
      <c r="A2037" s="22" t="s">
        <v>2042</v>
      </c>
      <c r="B2037" s="18">
        <v>794</v>
      </c>
      <c r="C2037" s="24">
        <v>237</v>
      </c>
      <c r="D20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2.3932165484473328E-4</v>
      </c>
      <c r="E2037" s="18">
        <v>557</v>
      </c>
      <c r="F20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3.0543034317077682E-4</v>
      </c>
      <c r="G2037" s="23">
        <v>392</v>
      </c>
      <c r="H2037" s="23">
        <v>113</v>
      </c>
      <c r="I2037" s="23">
        <v>13</v>
      </c>
      <c r="J2037" s="19">
        <f>SUM(Table1[[#This Row],[Estimate; Total: - Speak Spanish: - Speak English "very well"]:[Estimate; Total: - Speak Spanish: - Speak English "not well"]])</f>
        <v>518</v>
      </c>
      <c r="K20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3.0291142298691101E-4</v>
      </c>
      <c r="L2037" s="24">
        <v>39</v>
      </c>
      <c r="M20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3.2826107658106792E-4</v>
      </c>
    </row>
    <row r="2038" spans="1:13" ht="15.6" x14ac:dyDescent="0.3">
      <c r="A2038" s="22" t="s">
        <v>2043</v>
      </c>
      <c r="B2038" s="18">
        <v>683</v>
      </c>
      <c r="C2038" s="24">
        <v>248</v>
      </c>
      <c r="D20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3.9423347309909036E-4</v>
      </c>
      <c r="E2038" s="18">
        <v>435</v>
      </c>
      <c r="F20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4.8392875663229036E-4</v>
      </c>
      <c r="G2038" s="23">
        <v>257</v>
      </c>
      <c r="H2038" s="23">
        <v>81</v>
      </c>
      <c r="I2038" s="23">
        <v>97</v>
      </c>
      <c r="J2038" s="19">
        <f>SUM(Table1[[#This Row],[Estimate; Total: - Speak Spanish: - Speak English "very well"]:[Estimate; Total: - Speak Spanish: - Speak English "not well"]])</f>
        <v>435</v>
      </c>
      <c r="K20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4.7726842012239161E-4</v>
      </c>
      <c r="L2038" s="24">
        <v>0</v>
      </c>
      <c r="M20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5.4429603950782691E-4</v>
      </c>
    </row>
    <row r="2039" spans="1:13" ht="15.6" x14ac:dyDescent="0.3">
      <c r="A2039" s="22" t="s">
        <v>2044</v>
      </c>
      <c r="B2039" s="18">
        <v>1170</v>
      </c>
      <c r="C2039" s="24">
        <v>543</v>
      </c>
      <c r="D20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2.519495354051394E-4</v>
      </c>
      <c r="E2039" s="18">
        <v>627</v>
      </c>
      <c r="F20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4.9350179236251038E-4</v>
      </c>
      <c r="G2039" s="23">
        <v>481</v>
      </c>
      <c r="H2039" s="23">
        <v>144</v>
      </c>
      <c r="I2039" s="23">
        <v>1</v>
      </c>
      <c r="J2039" s="19">
        <f>SUM(Table1[[#This Row],[Estimate; Total: - Speak Spanish: - Speak English "very well"]:[Estimate; Total: - Speak Spanish: - Speak English "not well"]])</f>
        <v>626</v>
      </c>
      <c r="K20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4.8405580759855389E-4</v>
      </c>
      <c r="L2039" s="24">
        <v>1</v>
      </c>
      <c r="M20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5.7911735149173522E-4</v>
      </c>
    </row>
    <row r="2040" spans="1:13" ht="15.6" x14ac:dyDescent="0.3">
      <c r="A2040" s="22" t="s">
        <v>2045</v>
      </c>
      <c r="B2040" s="18">
        <v>1208</v>
      </c>
      <c r="C2040" s="24">
        <v>486</v>
      </c>
      <c r="D20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3.0930066942788897E-4</v>
      </c>
      <c r="E2040" s="18">
        <v>722</v>
      </c>
      <c r="F20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5.0317908027242844E-4</v>
      </c>
      <c r="G2040" s="23">
        <v>509</v>
      </c>
      <c r="H2040" s="23">
        <v>121</v>
      </c>
      <c r="I2040" s="23">
        <v>92</v>
      </c>
      <c r="J2040" s="19">
        <f>SUM(Table1[[#This Row],[Estimate; Total: - Speak Spanish: - Speak English "very well"]:[Estimate; Total: - Speak Spanish: - Speak English "not well"]])</f>
        <v>722</v>
      </c>
      <c r="K20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4.9212445277783783E-4</v>
      </c>
      <c r="L2040" s="24">
        <v>0</v>
      </c>
      <c r="M20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6.0337489230952591E-4</v>
      </c>
    </row>
    <row r="2041" spans="1:13" ht="15.6" x14ac:dyDescent="0.3">
      <c r="A2041" s="22" t="s">
        <v>2046</v>
      </c>
      <c r="B2041" s="18">
        <v>1122</v>
      </c>
      <c r="C2041" s="24">
        <v>303</v>
      </c>
      <c r="D20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7.3571888687668213E-4</v>
      </c>
      <c r="E2041" s="18">
        <v>819</v>
      </c>
      <c r="F20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8.0540443569099014E-4</v>
      </c>
      <c r="G2041" s="23">
        <v>618</v>
      </c>
      <c r="H2041" s="23">
        <v>152</v>
      </c>
      <c r="I2041" s="23">
        <v>29</v>
      </c>
      <c r="J2041" s="19">
        <f>SUM(Table1[[#This Row],[Estimate; Total: - Speak Spanish: - Speak English "very well"]:[Estimate; Total: - Speak Spanish: - Speak English "not well"]])</f>
        <v>799</v>
      </c>
      <c r="K20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7.9594635933720069E-4</v>
      </c>
      <c r="L2041" s="24">
        <v>20</v>
      </c>
      <c r="M20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8.9112958934637286E-4</v>
      </c>
    </row>
    <row r="2042" spans="1:13" ht="15.6" x14ac:dyDescent="0.3">
      <c r="A2042" s="22" t="s">
        <v>2047</v>
      </c>
      <c r="B2042" s="18">
        <v>853</v>
      </c>
      <c r="C2042" s="24">
        <v>527</v>
      </c>
      <c r="D20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5.2645837060052796E-4</v>
      </c>
      <c r="E2042" s="18">
        <v>326</v>
      </c>
      <c r="F20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8.0010055590317385E-4</v>
      </c>
      <c r="G2042" s="23">
        <v>170</v>
      </c>
      <c r="H2042" s="23">
        <v>76</v>
      </c>
      <c r="I2042" s="23">
        <v>17</v>
      </c>
      <c r="J2042" s="19">
        <f>SUM(Table1[[#This Row],[Estimate; Total: - Speak Spanish: - Speak English "very well"]:[Estimate; Total: - Speak Spanish: - Speak English "not well"]])</f>
        <v>263</v>
      </c>
      <c r="K20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8.0481657962514039E-4</v>
      </c>
      <c r="L2042" s="24">
        <v>63</v>
      </c>
      <c r="M20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7.5735593817273744E-4</v>
      </c>
    </row>
    <row r="2043" spans="1:13" ht="15.6" x14ac:dyDescent="0.3">
      <c r="A2043" s="22" t="s">
        <v>2048</v>
      </c>
      <c r="B2043" s="18">
        <v>828</v>
      </c>
      <c r="C2043" s="24">
        <v>453</v>
      </c>
      <c r="D20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7.7672676604466861E-4</v>
      </c>
      <c r="E2043" s="18">
        <v>373</v>
      </c>
      <c r="F20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9.9906977576431043E-4</v>
      </c>
      <c r="G2043" s="23">
        <v>307</v>
      </c>
      <c r="H2043" s="23">
        <v>37</v>
      </c>
      <c r="I2043" s="23">
        <v>29</v>
      </c>
      <c r="J2043" s="19">
        <f>SUM(Table1[[#This Row],[Estimate; Total: - Speak Spanish: - Speak English "very well"]:[Estimate; Total: - Speak Spanish: - Speak English "not well"]])</f>
        <v>373</v>
      </c>
      <c r="K20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9.9335872859605237E-4</v>
      </c>
      <c r="L2043" s="24">
        <v>0</v>
      </c>
      <c r="M20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1.0508329861380462E-3</v>
      </c>
    </row>
    <row r="2044" spans="1:13" ht="15.6" x14ac:dyDescent="0.3">
      <c r="A2044" s="22" t="s">
        <v>2049</v>
      </c>
      <c r="B2044" s="18">
        <v>242</v>
      </c>
      <c r="C2044" s="24">
        <v>156</v>
      </c>
      <c r="D20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3.4587169066231297E-4</v>
      </c>
      <c r="E2044" s="18">
        <v>80</v>
      </c>
      <c r="F20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4.2916385662677552E-4</v>
      </c>
      <c r="G2044" s="23">
        <v>71</v>
      </c>
      <c r="H2044" s="23">
        <v>0</v>
      </c>
      <c r="I2044" s="23">
        <v>9</v>
      </c>
      <c r="J2044" s="19">
        <f>SUM(Table1[[#This Row],[Estimate; Total: - Speak Spanish: - Speak English "very well"]:[Estimate; Total: - Speak Spanish: - Speak English "not well"]])</f>
        <v>80</v>
      </c>
      <c r="K20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4.2793896715369068E-4</v>
      </c>
      <c r="L2044" s="24">
        <v>0</v>
      </c>
      <c r="M20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4.4026588566135693E-4</v>
      </c>
    </row>
    <row r="2045" spans="1:13" ht="15.6" x14ac:dyDescent="0.3">
      <c r="A2045" s="22" t="s">
        <v>2050</v>
      </c>
      <c r="B2045" s="18">
        <v>49</v>
      </c>
      <c r="C2045" s="24">
        <v>18</v>
      </c>
      <c r="D20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5.4367898471926947E-4</v>
      </c>
      <c r="E2045" s="18">
        <v>31</v>
      </c>
      <c r="F20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5.5026858635287427E-4</v>
      </c>
      <c r="G2045" s="23">
        <v>11</v>
      </c>
      <c r="H2045" s="23">
        <v>20</v>
      </c>
      <c r="I2045" s="23">
        <v>0</v>
      </c>
      <c r="J2045" s="19">
        <f>SUM(Table1[[#This Row],[Estimate; Total: - Speak Spanish: - Speak English "very well"]:[Estimate; Total: - Speak Spanish: - Speak English "not well"]])</f>
        <v>31</v>
      </c>
      <c r="K20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5.4979394168205387E-4</v>
      </c>
      <c r="L2045" s="24">
        <v>0</v>
      </c>
      <c r="M20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5.5457062260377452E-4</v>
      </c>
    </row>
    <row r="2046" spans="1:13" ht="15.6" x14ac:dyDescent="0.3">
      <c r="A2046" s="22" t="s">
        <v>2051</v>
      </c>
      <c r="B2046" s="18">
        <v>410</v>
      </c>
      <c r="C2046" s="24">
        <v>276</v>
      </c>
      <c r="D20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5.73021733256552E-4</v>
      </c>
      <c r="E2046" s="18">
        <v>134</v>
      </c>
      <c r="F20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7.2143094885270583E-4</v>
      </c>
      <c r="G2046" s="23">
        <v>125</v>
      </c>
      <c r="H2046" s="23">
        <v>9</v>
      </c>
      <c r="I2046" s="23">
        <v>0</v>
      </c>
      <c r="J2046" s="19">
        <f>SUM(Table1[[#This Row],[Estimate; Total: - Speak Spanish: - Speak English "very well"]:[Estimate; Total: - Speak Spanish: - Speak English "not well"]])</f>
        <v>134</v>
      </c>
      <c r="K20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7.1937925898528875E-4</v>
      </c>
      <c r="L2046" s="24">
        <v>0</v>
      </c>
      <c r="M20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7.4002684748562971E-4</v>
      </c>
    </row>
    <row r="2047" spans="1:13" ht="15.6" x14ac:dyDescent="0.3">
      <c r="A2047" s="22" t="s">
        <v>2052</v>
      </c>
      <c r="B2047" s="18">
        <v>28</v>
      </c>
      <c r="C2047" s="24">
        <v>17</v>
      </c>
      <c r="D20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1.7850891749711666E-4</v>
      </c>
      <c r="E2047" s="18">
        <v>11</v>
      </c>
      <c r="F20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1.8726893539578317E-4</v>
      </c>
      <c r="G2047" s="23">
        <v>0</v>
      </c>
      <c r="H2047" s="23">
        <v>11</v>
      </c>
      <c r="I2047" s="23">
        <v>0</v>
      </c>
      <c r="J2047" s="19">
        <f>SUM(Table1[[#This Row],[Estimate; Total: - Speak Spanish: - Speak English "very well"]:[Estimate; Total: - Speak Spanish: - Speak English "not well"]])</f>
        <v>11</v>
      </c>
      <c r="K20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1.8710051309323402E-4</v>
      </c>
      <c r="L2047" s="24">
        <v>0</v>
      </c>
      <c r="M20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1.8879546438803813E-4</v>
      </c>
    </row>
    <row r="2048" spans="1:13" ht="15.6" x14ac:dyDescent="0.3">
      <c r="A2048" s="22" t="s">
        <v>2053</v>
      </c>
      <c r="B2048" s="18">
        <v>246</v>
      </c>
      <c r="C2048" s="24">
        <v>195</v>
      </c>
      <c r="D20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7.8976667277817021E-4</v>
      </c>
      <c r="E2048" s="18">
        <v>51</v>
      </c>
      <c r="F20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9.0068187301742958E-4</v>
      </c>
      <c r="G2048" s="23">
        <v>42</v>
      </c>
      <c r="H2048" s="23">
        <v>0</v>
      </c>
      <c r="I2048" s="23">
        <v>9</v>
      </c>
      <c r="J2048" s="19">
        <f>SUM(Table1[[#This Row],[Estimate; Total: - Speak Spanish: - Speak English "very well"]:[Estimate; Total: - Speak Spanish: - Speak English "not well"]])</f>
        <v>51</v>
      </c>
      <c r="K20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8.9990100597833798E-4</v>
      </c>
      <c r="L2048" s="24">
        <v>0</v>
      </c>
      <c r="M20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9.0775941652697519E-4</v>
      </c>
    </row>
    <row r="2049" spans="1:13" ht="15.6" x14ac:dyDescent="0.3">
      <c r="A2049" s="22" t="s">
        <v>2054</v>
      </c>
      <c r="B2049" s="18">
        <v>293</v>
      </c>
      <c r="C2049" s="24">
        <v>160</v>
      </c>
      <c r="D20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4.6109530313657911E-4</v>
      </c>
      <c r="E2049" s="18">
        <v>133</v>
      </c>
      <c r="F20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5.3945273883996593E-4</v>
      </c>
      <c r="G2049" s="23">
        <v>89</v>
      </c>
      <c r="H2049" s="23">
        <v>44</v>
      </c>
      <c r="I2049" s="23">
        <v>0</v>
      </c>
      <c r="J2049" s="19">
        <f>SUM(Table1[[#This Row],[Estimate; Total: - Speak Spanish: - Speak English "very well"]:[Estimate; Total: - Speak Spanish: - Speak English "not well"]])</f>
        <v>133</v>
      </c>
      <c r="K20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5.3741636009096234E-4</v>
      </c>
      <c r="L2049" s="24">
        <v>0</v>
      </c>
      <c r="M20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5.5790986210995752E-4</v>
      </c>
    </row>
    <row r="2050" spans="1:13" ht="15.6" x14ac:dyDescent="0.3">
      <c r="A2050" s="22" t="s">
        <v>2055</v>
      </c>
      <c r="B2050" s="18">
        <v>544</v>
      </c>
      <c r="C2050" s="24">
        <v>287</v>
      </c>
      <c r="D20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9.7606473327804496E-4</v>
      </c>
      <c r="E2050" s="18">
        <v>243</v>
      </c>
      <c r="F20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1.1160034352440014E-3</v>
      </c>
      <c r="G2050" s="23">
        <v>217</v>
      </c>
      <c r="H2050" s="23">
        <v>26</v>
      </c>
      <c r="I2050" s="23">
        <v>0</v>
      </c>
      <c r="J2050" s="19">
        <f>SUM(Table1[[#This Row],[Estimate; Total: - Speak Spanish: - Speak English "very well"]:[Estimate; Total: - Speak Spanish: - Speak English "not well"]])</f>
        <v>243</v>
      </c>
      <c r="K20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1.1122828334695061E-3</v>
      </c>
      <c r="L2050" s="24">
        <v>0</v>
      </c>
      <c r="M20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1.1497258484365425E-3</v>
      </c>
    </row>
    <row r="2051" spans="1:13" ht="15.6" x14ac:dyDescent="0.3">
      <c r="A2051" s="22" t="s">
        <v>2056</v>
      </c>
      <c r="B2051" s="18">
        <v>1152</v>
      </c>
      <c r="C2051" s="24">
        <v>700</v>
      </c>
      <c r="D20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4.2896983687772599E-4</v>
      </c>
      <c r="E2051" s="18">
        <v>452</v>
      </c>
      <c r="F20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7.8980706834087149E-4</v>
      </c>
      <c r="G2051" s="23">
        <v>401</v>
      </c>
      <c r="H2051" s="23">
        <v>33</v>
      </c>
      <c r="I2051" s="23">
        <v>18</v>
      </c>
      <c r="J2051" s="19">
        <f>SUM(Table1[[#This Row],[Estimate; Total: - Speak Spanish: - Speak English "very well"]:[Estimate; Total: - Speak Spanish: - Speak English "not well"]])</f>
        <v>452</v>
      </c>
      <c r="K20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7.8288644281794214E-4</v>
      </c>
      <c r="L2051" s="24">
        <v>0</v>
      </c>
      <c r="M20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8.5253353238625654E-4</v>
      </c>
    </row>
    <row r="2052" spans="1:13" ht="15.6" x14ac:dyDescent="0.3">
      <c r="A2052" s="22" t="s">
        <v>2057</v>
      </c>
      <c r="B2052" s="18">
        <v>653</v>
      </c>
      <c r="C2052" s="24">
        <v>368</v>
      </c>
      <c r="D20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1.9216280686011616E-4</v>
      </c>
      <c r="E2052" s="18">
        <v>285</v>
      </c>
      <c r="F20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3.7528531406319016E-4</v>
      </c>
      <c r="G2052" s="23">
        <v>153</v>
      </c>
      <c r="H2052" s="23">
        <v>92</v>
      </c>
      <c r="I2052" s="23">
        <v>31</v>
      </c>
      <c r="J2052" s="19">
        <f>SUM(Table1[[#This Row],[Estimate; Total: - Speak Spanish: - Speak English "very well"]:[Estimate; Total: - Speak Spanish: - Speak English "not well"]])</f>
        <v>276</v>
      </c>
      <c r="K20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3.7230842364743789E-4</v>
      </c>
      <c r="L2052" s="24">
        <v>9</v>
      </c>
      <c r="M20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4.0226695163512143E-4</v>
      </c>
    </row>
    <row r="2053" spans="1:13" ht="15.6" x14ac:dyDescent="0.3">
      <c r="A2053" s="22" t="s">
        <v>2058</v>
      </c>
      <c r="B2053" s="18">
        <v>912</v>
      </c>
      <c r="C2053" s="24">
        <v>510</v>
      </c>
      <c r="D20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6.4719668577288667E-4</v>
      </c>
      <c r="E2053" s="18">
        <v>402</v>
      </c>
      <c r="F20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9.0000539660175865E-4</v>
      </c>
      <c r="G2053" s="23">
        <v>343</v>
      </c>
      <c r="H2053" s="23">
        <v>59</v>
      </c>
      <c r="I2053" s="23">
        <v>0</v>
      </c>
      <c r="J2053" s="19">
        <f>SUM(Table1[[#This Row],[Estimate; Total: - Speak Spanish: - Speak English "very well"]:[Estimate; Total: - Speak Spanish: - Speak English "not well"]])</f>
        <v>402</v>
      </c>
      <c r="K20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8.938503269995074E-4</v>
      </c>
      <c r="L2053" s="24">
        <v>0</v>
      </c>
      <c r="M20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9.5579309250053038E-4</v>
      </c>
    </row>
    <row r="2054" spans="1:13" ht="15.6" x14ac:dyDescent="0.3">
      <c r="A2054" s="22" t="s">
        <v>2059</v>
      </c>
      <c r="B2054" s="18">
        <v>421</v>
      </c>
      <c r="C2054" s="24">
        <v>166</v>
      </c>
      <c r="D20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4.7595900674778319E-4</v>
      </c>
      <c r="E2054" s="18">
        <v>220</v>
      </c>
      <c r="F20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5.4587353183756433E-4</v>
      </c>
      <c r="G2054" s="23">
        <v>141</v>
      </c>
      <c r="H2054" s="23">
        <v>62</v>
      </c>
      <c r="I2054" s="23">
        <v>17</v>
      </c>
      <c r="J2054" s="19">
        <f>SUM(Table1[[#This Row],[Estimate; Total: - Speak Spanish: - Speak English "very well"]:[Estimate; Total: - Speak Spanish: - Speak English "not well"]])</f>
        <v>220</v>
      </c>
      <c r="K20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5.4250508578658106E-4</v>
      </c>
      <c r="L2054" s="24">
        <v>0</v>
      </c>
      <c r="M20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5.7640411168266331E-4</v>
      </c>
    </row>
    <row r="2055" spans="1:13" ht="15.6" x14ac:dyDescent="0.3">
      <c r="A2055" s="22" t="s">
        <v>2060</v>
      </c>
      <c r="B2055" s="18">
        <v>341</v>
      </c>
      <c r="C2055" s="24">
        <v>135</v>
      </c>
      <c r="D20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4.4000467256295408E-4</v>
      </c>
      <c r="E2055" s="18">
        <v>206</v>
      </c>
      <c r="F20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4.9310423193269491E-4</v>
      </c>
      <c r="G2055" s="23">
        <v>134</v>
      </c>
      <c r="H2055" s="23">
        <v>53</v>
      </c>
      <c r="I2055" s="23">
        <v>19</v>
      </c>
      <c r="J2055" s="19">
        <f>SUM(Table1[[#This Row],[Estimate; Total: - Speak Spanish: - Speak English "very well"]:[Estimate; Total: - Speak Spanish: - Speak English "not well"]])</f>
        <v>206</v>
      </c>
      <c r="K20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4.8995014153950154E-4</v>
      </c>
      <c r="L2055" s="24">
        <v>0</v>
      </c>
      <c r="M20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5.2169195669674213E-4</v>
      </c>
    </row>
    <row r="2056" spans="1:13" ht="15.6" x14ac:dyDescent="0.3">
      <c r="A2056" s="22" t="s">
        <v>2061</v>
      </c>
      <c r="B2056" s="18">
        <v>442</v>
      </c>
      <c r="C2056" s="24">
        <v>288</v>
      </c>
      <c r="D20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5.3442316289090824E-4</v>
      </c>
      <c r="E2056" s="18">
        <v>141</v>
      </c>
      <c r="F20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6.8912204286953964E-4</v>
      </c>
      <c r="G2056" s="23">
        <v>100</v>
      </c>
      <c r="H2056" s="23">
        <v>41</v>
      </c>
      <c r="I2056" s="23">
        <v>0</v>
      </c>
      <c r="J2056" s="19">
        <f>SUM(Table1[[#This Row],[Estimate; Total: - Speak Spanish: - Speak English "very well"]:[Estimate; Total: - Speak Spanish: - Speak English "not well"]])</f>
        <v>141</v>
      </c>
      <c r="K20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6.8696317517322756E-4</v>
      </c>
      <c r="L2056" s="24">
        <v>0</v>
      </c>
      <c r="M20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7.086893690429894E-4</v>
      </c>
    </row>
    <row r="2057" spans="1:13" ht="15.6" x14ac:dyDescent="0.3">
      <c r="A2057" s="22" t="s">
        <v>2062</v>
      </c>
      <c r="B2057" s="18">
        <v>1082</v>
      </c>
      <c r="C2057" s="24">
        <v>444</v>
      </c>
      <c r="D20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6.2951768270585388E-5</v>
      </c>
      <c r="E2057" s="18">
        <v>601</v>
      </c>
      <c r="F20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2.4820817629941748E-4</v>
      </c>
      <c r="G2057" s="23">
        <v>371</v>
      </c>
      <c r="H2057" s="23">
        <v>77</v>
      </c>
      <c r="I2057" s="23">
        <v>153</v>
      </c>
      <c r="J2057" s="19">
        <f>SUM(Table1[[#This Row],[Estimate; Total: - Speak Spanish: - Speak English "very well"]:[Estimate; Total: - Speak Spanish: - Speak English "not well"]])</f>
        <v>601</v>
      </c>
      <c r="K20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2.3900619413286771E-4</v>
      </c>
      <c r="L2057" s="24">
        <v>0</v>
      </c>
      <c r="M20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3.316121694217105E-4</v>
      </c>
    </row>
    <row r="2058" spans="1:13" ht="15.6" x14ac:dyDescent="0.3">
      <c r="A2058" s="22" t="s">
        <v>2063</v>
      </c>
      <c r="B2058" s="18">
        <v>881</v>
      </c>
      <c r="C2058" s="24">
        <v>395</v>
      </c>
      <c r="D20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9.0286352151685683E-5</v>
      </c>
      <c r="E2058" s="18">
        <v>486</v>
      </c>
      <c r="F20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8.1279763928760073E-5</v>
      </c>
      <c r="G2058" s="23">
        <v>348</v>
      </c>
      <c r="H2058" s="23">
        <v>92</v>
      </c>
      <c r="I2058" s="23">
        <v>31</v>
      </c>
      <c r="J2058" s="19">
        <f>SUM(Table1[[#This Row],[Estimate; Total: - Speak Spanish: - Speak English "very well"]:[Estimate; Total: - Speak Spanish: - Speak English "not well"]])</f>
        <v>471</v>
      </c>
      <c r="K20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7.6149857599957146E-5</v>
      </c>
      <c r="L2058" s="24">
        <v>15</v>
      </c>
      <c r="M20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1.2777568887423375E-4</v>
      </c>
    </row>
    <row r="2059" spans="1:13" ht="15.6" x14ac:dyDescent="0.3">
      <c r="A2059" s="22" t="s">
        <v>2064</v>
      </c>
      <c r="B2059" s="18">
        <v>456</v>
      </c>
      <c r="C2059" s="24">
        <v>340</v>
      </c>
      <c r="D20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2.1594213179412677E-5</v>
      </c>
      <c r="E2059" s="18">
        <v>90</v>
      </c>
      <c r="F20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2.148353683339377E-4</v>
      </c>
      <c r="G2059" s="23">
        <v>53</v>
      </c>
      <c r="H2059" s="23">
        <v>37</v>
      </c>
      <c r="I2059" s="23">
        <v>0</v>
      </c>
      <c r="J2059" s="19">
        <f>SUM(Table1[[#This Row],[Estimate; Total: - Speak Spanish: - Speak English "very well"]:[Estimate; Total: - Speak Spanish: - Speak English "not well"]])</f>
        <v>90</v>
      </c>
      <c r="K20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2.1345736767671726E-4</v>
      </c>
      <c r="L2059" s="24">
        <v>0</v>
      </c>
      <c r="M20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2.2732515099784182E-4</v>
      </c>
    </row>
    <row r="2060" spans="1:13" ht="15.6" x14ac:dyDescent="0.3">
      <c r="A2060" s="22" t="s">
        <v>2065</v>
      </c>
      <c r="B2060" s="18">
        <v>701</v>
      </c>
      <c r="C2060" s="24">
        <v>381</v>
      </c>
      <c r="D20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7.5899772281281418E-5</v>
      </c>
      <c r="E2060" s="18">
        <v>306</v>
      </c>
      <c r="F20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2.6397417977936478E-4</v>
      </c>
      <c r="G2060" s="23">
        <v>166</v>
      </c>
      <c r="H2060" s="23">
        <v>56</v>
      </c>
      <c r="I2060" s="23">
        <v>24</v>
      </c>
      <c r="J2060" s="19">
        <f>SUM(Table1[[#This Row],[Estimate; Total: - Speak Spanish: - Speak English "very well"]:[Estimate; Total: - Speak Spanish: - Speak English "not well"]])</f>
        <v>246</v>
      </c>
      <c r="K20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2.6853416642556502E-4</v>
      </c>
      <c r="L2060" s="24">
        <v>60</v>
      </c>
      <c r="M20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2.2264383507820474E-4</v>
      </c>
    </row>
    <row r="2061" spans="1:13" ht="15.6" x14ac:dyDescent="0.3">
      <c r="A2061" s="22" t="s">
        <v>2066</v>
      </c>
      <c r="B2061" s="18">
        <v>447</v>
      </c>
      <c r="C2061" s="24">
        <v>193</v>
      </c>
      <c r="D20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8.2544350299746758E-5</v>
      </c>
      <c r="E2061" s="18">
        <v>247</v>
      </c>
      <c r="F20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1.6504939741711431E-4</v>
      </c>
      <c r="G2061" s="23">
        <v>227</v>
      </c>
      <c r="H2061" s="23">
        <v>15</v>
      </c>
      <c r="I2061" s="23">
        <v>5</v>
      </c>
      <c r="J2061" s="19">
        <f>SUM(Table1[[#This Row],[Estimate; Total: - Speak Spanish: - Speak English "very well"]:[Estimate; Total: - Speak Spanish: - Speak English "not well"]])</f>
        <v>247</v>
      </c>
      <c r="K20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1.6126755116896489E-4</v>
      </c>
      <c r="L2061" s="24">
        <v>0</v>
      </c>
      <c r="M20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1.9932691206138447E-4</v>
      </c>
    </row>
    <row r="2062" spans="1:13" ht="15.6" x14ac:dyDescent="0.3">
      <c r="A2062" s="22" t="s">
        <v>2067</v>
      </c>
      <c r="B2062" s="18">
        <v>1631</v>
      </c>
      <c r="C2062" s="24">
        <v>933</v>
      </c>
      <c r="D20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1.023613898713696E-5</v>
      </c>
      <c r="E2062" s="18">
        <v>665</v>
      </c>
      <c r="F20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4.6202814167641774E-4</v>
      </c>
      <c r="G2062" s="23">
        <v>309</v>
      </c>
      <c r="H2062" s="23">
        <v>246</v>
      </c>
      <c r="I2062" s="23">
        <v>93</v>
      </c>
      <c r="J2062" s="19">
        <f>SUM(Table1[[#This Row],[Estimate; Total: - Speak Spanish: - Speak English "very well"]:[Estimate; Total: - Speak Spanish: - Speak English "not well"]])</f>
        <v>648</v>
      </c>
      <c r="K20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4.5446571811427912E-4</v>
      </c>
      <c r="L2062" s="24">
        <v>17</v>
      </c>
      <c r="M20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5.305716697281529E-4</v>
      </c>
    </row>
    <row r="2063" spans="1:13" ht="15.6" x14ac:dyDescent="0.3">
      <c r="A2063" s="22" t="s">
        <v>2068</v>
      </c>
      <c r="B2063" s="18">
        <v>1695</v>
      </c>
      <c r="C2063" s="24">
        <v>336</v>
      </c>
      <c r="D20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2.3207488484668713E-4</v>
      </c>
      <c r="E2063" s="18">
        <v>1279</v>
      </c>
      <c r="F20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2.5789176950041115E-4</v>
      </c>
      <c r="G2063" s="23">
        <v>869</v>
      </c>
      <c r="H2063" s="23">
        <v>298</v>
      </c>
      <c r="I2063" s="23">
        <v>112</v>
      </c>
      <c r="J2063" s="19">
        <f>SUM(Table1[[#This Row],[Estimate; Total: - Speak Spanish: - Speak English "very well"]:[Estimate; Total: - Speak Spanish: - Speak English "not well"]])</f>
        <v>1279</v>
      </c>
      <c r="K20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2.3830884904946741E-4</v>
      </c>
      <c r="L2063" s="24">
        <v>0</v>
      </c>
      <c r="M20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4.353854586907818E-4</v>
      </c>
    </row>
    <row r="2064" spans="1:13" ht="15.6" x14ac:dyDescent="0.3">
      <c r="A2064" s="22" t="s">
        <v>2069</v>
      </c>
      <c r="B2064" s="18">
        <v>638</v>
      </c>
      <c r="C2064" s="24">
        <v>392</v>
      </c>
      <c r="D20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2.5315880876932459E-4</v>
      </c>
      <c r="E2064" s="18">
        <v>228</v>
      </c>
      <c r="F20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4.5871369550554462E-4</v>
      </c>
      <c r="G2064" s="23">
        <v>164</v>
      </c>
      <c r="H2064" s="23">
        <v>31</v>
      </c>
      <c r="I2064" s="23">
        <v>15</v>
      </c>
      <c r="J2064" s="19">
        <f>SUM(Table1[[#This Row],[Estimate; Total: - Speak Spanish: - Speak English "very well"]:[Estimate; Total: - Speak Spanish: - Speak English "not well"]])</f>
        <v>210</v>
      </c>
      <c r="K20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4.5799631717147779E-4</v>
      </c>
      <c r="L2064" s="24">
        <v>18</v>
      </c>
      <c r="M20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4.6521579652657153E-4</v>
      </c>
    </row>
    <row r="2065" spans="1:13" ht="15.6" x14ac:dyDescent="0.3">
      <c r="A2065" s="22" t="s">
        <v>2070</v>
      </c>
      <c r="B2065" s="18">
        <v>416</v>
      </c>
      <c r="C2065" s="24">
        <v>264</v>
      </c>
      <c r="D20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2.0705859421925684E-4</v>
      </c>
      <c r="E2065" s="18">
        <v>152</v>
      </c>
      <c r="F20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3.4570876135962651E-4</v>
      </c>
      <c r="G2065" s="23">
        <v>143</v>
      </c>
      <c r="H2065" s="23">
        <v>9</v>
      </c>
      <c r="I2065" s="23">
        <v>0</v>
      </c>
      <c r="J2065" s="19">
        <f>SUM(Table1[[#This Row],[Estimate; Total: - Speak Spanish: - Speak English "very well"]:[Estimate; Total: - Speak Spanish: - Speak English "not well"]])</f>
        <v>152</v>
      </c>
      <c r="K20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3.4338147136076533E-4</v>
      </c>
      <c r="L2065" s="24">
        <v>0</v>
      </c>
      <c r="M20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3.6680261652533122E-4</v>
      </c>
    </row>
    <row r="2066" spans="1:13" ht="15.6" x14ac:dyDescent="0.3">
      <c r="A2066" s="22" t="s">
        <v>2071</v>
      </c>
      <c r="B2066" s="18">
        <v>531</v>
      </c>
      <c r="C2066" s="24">
        <v>396</v>
      </c>
      <c r="D20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2.5279336141417969E-4</v>
      </c>
      <c r="E2066" s="18">
        <v>135</v>
      </c>
      <c r="F20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4.736747208774351E-4</v>
      </c>
      <c r="G2066" s="23">
        <v>118</v>
      </c>
      <c r="H2066" s="23">
        <v>17</v>
      </c>
      <c r="I2066" s="23">
        <v>0</v>
      </c>
      <c r="J2066" s="19">
        <f>SUM(Table1[[#This Row],[Estimate; Total: - Speak Spanish: - Speak English "very well"]:[Estimate; Total: - Speak Spanish: - Speak English "not well"]])</f>
        <v>135</v>
      </c>
      <c r="K20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4.7160771989160442E-4</v>
      </c>
      <c r="L2066" s="24">
        <v>0</v>
      </c>
      <c r="M20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4.9240939487329126E-4</v>
      </c>
    </row>
    <row r="2067" spans="1:13" ht="15.6" x14ac:dyDescent="0.3">
      <c r="A2067" s="22" t="s">
        <v>2072</v>
      </c>
      <c r="B2067" s="18">
        <v>861</v>
      </c>
      <c r="C2067" s="24">
        <v>197</v>
      </c>
      <c r="D20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4.009478434963778E-4</v>
      </c>
      <c r="E2067" s="18">
        <v>572</v>
      </c>
      <c r="F20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4.4077126163509267E-4</v>
      </c>
      <c r="G2067" s="23">
        <v>317</v>
      </c>
      <c r="H2067" s="23">
        <v>104</v>
      </c>
      <c r="I2067" s="23">
        <v>101</v>
      </c>
      <c r="J2067" s="19">
        <f>SUM(Table1[[#This Row],[Estimate; Total: - Speak Spanish: - Speak English "very well"]:[Estimate; Total: - Speak Spanish: - Speak English "not well"]])</f>
        <v>522</v>
      </c>
      <c r="K20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4.3971762596982757E-4</v>
      </c>
      <c r="L2067" s="24">
        <v>50</v>
      </c>
      <c r="M20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4.5032109776698824E-4</v>
      </c>
    </row>
    <row r="2068" spans="1:13" ht="15.6" x14ac:dyDescent="0.3">
      <c r="A2068" s="22" t="s">
        <v>2073</v>
      </c>
      <c r="B2068" s="18">
        <v>473</v>
      </c>
      <c r="C2068" s="24">
        <v>154</v>
      </c>
      <c r="D20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2.4356544795780757E-4</v>
      </c>
      <c r="E2068" s="18">
        <v>319</v>
      </c>
      <c r="F20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2.9248012019429085E-4</v>
      </c>
      <c r="G2068" s="23">
        <v>142</v>
      </c>
      <c r="H2068" s="23">
        <v>121</v>
      </c>
      <c r="I2068" s="23">
        <v>56</v>
      </c>
      <c r="J2068" s="19">
        <f>SUM(Table1[[#This Row],[Estimate; Total: - Speak Spanish: - Speak English "very well"]:[Estimate; Total: - Speak Spanish: - Speak English "not well"]])</f>
        <v>319</v>
      </c>
      <c r="K20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2.8759587342036509E-4</v>
      </c>
      <c r="L2068" s="24">
        <v>0</v>
      </c>
      <c r="M20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3.3674946096968431E-4</v>
      </c>
    </row>
    <row r="2069" spans="1:13" ht="15.6" x14ac:dyDescent="0.3">
      <c r="A2069" s="22" t="s">
        <v>2074</v>
      </c>
      <c r="B2069" s="18">
        <v>1158</v>
      </c>
      <c r="C2069" s="24">
        <v>309</v>
      </c>
      <c r="D20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1.5311558345853024E-4</v>
      </c>
      <c r="E2069" s="18">
        <v>849</v>
      </c>
      <c r="F20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2.2226841734637184E-4</v>
      </c>
      <c r="G2069" s="23">
        <v>528</v>
      </c>
      <c r="H2069" s="23">
        <v>233</v>
      </c>
      <c r="I2069" s="23">
        <v>64</v>
      </c>
      <c r="J2069" s="19">
        <f>SUM(Table1[[#This Row],[Estimate; Total: - Speak Spanish: - Speak English "very well"]:[Estimate; Total: - Speak Spanish: - Speak English "not well"]])</f>
        <v>825</v>
      </c>
      <c r="K20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2.1296735336555895E-4</v>
      </c>
      <c r="L2069" s="24">
        <v>24</v>
      </c>
      <c r="M20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3.0657045817249369E-4</v>
      </c>
    </row>
    <row r="2070" spans="1:13" ht="15.6" x14ac:dyDescent="0.3">
      <c r="A2070" s="22" t="s">
        <v>2075</v>
      </c>
      <c r="B2070" s="18">
        <v>204</v>
      </c>
      <c r="C2070" s="24">
        <v>83</v>
      </c>
      <c r="D20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1.167394228417093E-4</v>
      </c>
      <c r="E2070" s="18">
        <v>121</v>
      </c>
      <c r="F20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1.5017015639434494E-4</v>
      </c>
      <c r="G2070" s="23">
        <v>121</v>
      </c>
      <c r="H2070" s="23">
        <v>0</v>
      </c>
      <c r="I2070" s="23">
        <v>0</v>
      </c>
      <c r="J2070" s="19">
        <f>SUM(Table1[[#This Row],[Estimate; Total: - Speak Spanish: - Speak English "very well"]:[Estimate; Total: - Speak Spanish: - Speak English "not well"]])</f>
        <v>121</v>
      </c>
      <c r="K20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1.4831751106630413E-4</v>
      </c>
      <c r="L2070" s="24">
        <v>0</v>
      </c>
      <c r="M20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1.6696197530914936E-4</v>
      </c>
    </row>
    <row r="2071" spans="1:13" ht="15.6" x14ac:dyDescent="0.3">
      <c r="A2071" s="22" t="s">
        <v>2076</v>
      </c>
      <c r="B2071" s="18">
        <v>256</v>
      </c>
      <c r="C2071" s="24">
        <v>190</v>
      </c>
      <c r="D20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1.4986009051716386E-4</v>
      </c>
      <c r="E2071" s="18">
        <v>65</v>
      </c>
      <c r="F20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2.5580698070745331E-4</v>
      </c>
      <c r="G2071" s="23">
        <v>54</v>
      </c>
      <c r="H2071" s="23">
        <v>6</v>
      </c>
      <c r="I2071" s="23">
        <v>5</v>
      </c>
      <c r="J2071" s="19">
        <f>SUM(Table1[[#This Row],[Estimate; Total: - Speak Spanish: - Speak English "very well"]:[Estimate; Total: - Speak Spanish: - Speak English "not well"]])</f>
        <v>65</v>
      </c>
      <c r="K20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2.5481175801057187E-4</v>
      </c>
      <c r="L2071" s="24">
        <v>0</v>
      </c>
      <c r="M20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2.6482737929805074E-4</v>
      </c>
    </row>
    <row r="2072" spans="1:13" ht="15.6" x14ac:dyDescent="0.3">
      <c r="A2072" s="22" t="s">
        <v>2077</v>
      </c>
      <c r="B2072" s="18">
        <v>540</v>
      </c>
      <c r="C2072" s="24">
        <v>386</v>
      </c>
      <c r="D20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3.2896830097985856E-4</v>
      </c>
      <c r="E2072" s="18">
        <v>127</v>
      </c>
      <c r="F20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5.4490895341073597E-4</v>
      </c>
      <c r="G2072" s="23">
        <v>90</v>
      </c>
      <c r="H2072" s="23">
        <v>23</v>
      </c>
      <c r="I2072" s="23">
        <v>11</v>
      </c>
      <c r="J2072" s="19">
        <f>SUM(Table1[[#This Row],[Estimate; Total: - Speak Spanish: - Speak English "very well"]:[Estimate; Total: - Speak Spanish: - Speak English "not well"]])</f>
        <v>124</v>
      </c>
      <c r="K20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5.4342670081625123E-4</v>
      </c>
      <c r="L2072" s="24">
        <v>3</v>
      </c>
      <c r="M20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5.5834364421521231E-4</v>
      </c>
    </row>
    <row r="2073" spans="1:13" ht="15.6" x14ac:dyDescent="0.3">
      <c r="A2073" s="22" t="s">
        <v>2078</v>
      </c>
      <c r="B2073" s="18">
        <v>355</v>
      </c>
      <c r="C2073" s="24">
        <v>111</v>
      </c>
      <c r="D20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2.1718398689257002E-4</v>
      </c>
      <c r="E2073" s="18">
        <v>232</v>
      </c>
      <c r="F20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2.5215320298006513E-4</v>
      </c>
      <c r="G2073" s="23">
        <v>221</v>
      </c>
      <c r="H2073" s="23">
        <v>0</v>
      </c>
      <c r="I2073" s="23">
        <v>11</v>
      </c>
      <c r="J2073" s="19">
        <f>SUM(Table1[[#This Row],[Estimate; Total: - Speak Spanish: - Speak English "very well"]:[Estimate; Total: - Speak Spanish: - Speak English "not well"]])</f>
        <v>232</v>
      </c>
      <c r="K20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2.4860102350811916E-4</v>
      </c>
      <c r="L2073" s="24">
        <v>0</v>
      </c>
      <c r="M20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2.843490871803513E-4</v>
      </c>
    </row>
    <row r="2074" spans="1:13" ht="15.6" x14ac:dyDescent="0.3">
      <c r="A2074" s="22" t="s">
        <v>2079</v>
      </c>
      <c r="B2074" s="18">
        <v>1818</v>
      </c>
      <c r="C2074" s="24">
        <v>685</v>
      </c>
      <c r="D20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1.6833839551285421E-4</v>
      </c>
      <c r="E2074" s="18">
        <v>1133</v>
      </c>
      <c r="F20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4.2559323991537103E-4</v>
      </c>
      <c r="G2074" s="23">
        <v>702</v>
      </c>
      <c r="H2074" s="23">
        <v>198</v>
      </c>
      <c r="I2074" s="23">
        <v>135</v>
      </c>
      <c r="J2074" s="19">
        <f>SUM(Table1[[#This Row],[Estimate; Total: - Speak Spanish: - Speak English "very well"]:[Estimate; Total: - Speak Spanish: - Speak English "not well"]])</f>
        <v>1035</v>
      </c>
      <c r="K20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4.2334621792469826E-4</v>
      </c>
      <c r="L2074" s="24">
        <v>98</v>
      </c>
      <c r="M20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4.4595957004552164E-4</v>
      </c>
    </row>
    <row r="2075" spans="1:13" ht="15.6" x14ac:dyDescent="0.3">
      <c r="A2075" s="22" t="s">
        <v>2080</v>
      </c>
      <c r="B2075" s="18">
        <v>1761</v>
      </c>
      <c r="C2075" s="24">
        <v>546</v>
      </c>
      <c r="D20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1.1348230724828474E-4</v>
      </c>
      <c r="E2075" s="18">
        <v>1132</v>
      </c>
      <c r="F20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2.8676827890561135E-4</v>
      </c>
      <c r="G2075" s="23">
        <v>683</v>
      </c>
      <c r="H2075" s="23">
        <v>133</v>
      </c>
      <c r="I2075" s="23">
        <v>276</v>
      </c>
      <c r="J2075" s="19">
        <f>SUM(Table1[[#This Row],[Estimate; Total: - Speak Spanish: - Speak English "very well"]:[Estimate; Total: - Speak Spanish: - Speak English "not well"]])</f>
        <v>1092</v>
      </c>
      <c r="K20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2.7559955211529409E-4</v>
      </c>
      <c r="L2075" s="24">
        <v>40</v>
      </c>
      <c r="M20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3.8799825257264923E-4</v>
      </c>
    </row>
    <row r="2076" spans="1:13" ht="15.6" x14ac:dyDescent="0.3">
      <c r="A2076" s="22" t="s">
        <v>2081</v>
      </c>
      <c r="B2076" s="18">
        <v>1955</v>
      </c>
      <c r="C2076" s="24">
        <v>951</v>
      </c>
      <c r="D20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9.1765535656282242E-5</v>
      </c>
      <c r="E2076" s="18">
        <v>995</v>
      </c>
      <c r="F20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3.4559451312412919E-4</v>
      </c>
      <c r="G2076" s="23">
        <v>631</v>
      </c>
      <c r="H2076" s="23">
        <v>188</v>
      </c>
      <c r="I2076" s="23">
        <v>145</v>
      </c>
      <c r="J2076" s="19">
        <f>SUM(Table1[[#This Row],[Estimate; Total: - Speak Spanish: - Speak English "very well"]:[Estimate; Total: - Speak Spanish: - Speak English "not well"]])</f>
        <v>964</v>
      </c>
      <c r="K20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3.3513663122435727E-4</v>
      </c>
      <c r="L2076" s="24">
        <v>31</v>
      </c>
      <c r="M20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4.4038160293321155E-4</v>
      </c>
    </row>
    <row r="2077" spans="1:13" ht="15.6" x14ac:dyDescent="0.3">
      <c r="A2077" s="22" t="s">
        <v>2082</v>
      </c>
      <c r="B2077" s="18">
        <v>1047</v>
      </c>
      <c r="C2077" s="24">
        <v>408</v>
      </c>
      <c r="D20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1.3276872001315084E-4</v>
      </c>
      <c r="E2077" s="18">
        <v>639</v>
      </c>
      <c r="F20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2.9096838848154658E-4</v>
      </c>
      <c r="G2077" s="23">
        <v>401</v>
      </c>
      <c r="H2077" s="23">
        <v>236</v>
      </c>
      <c r="I2077" s="23">
        <v>0</v>
      </c>
      <c r="J2077" s="19">
        <f>SUM(Table1[[#This Row],[Estimate; Total: - Speak Spanish: - Speak English "very well"]:[Estimate; Total: - Speak Spanish: - Speak English "not well"]])</f>
        <v>637</v>
      </c>
      <c r="K20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2.8149275677797318E-4</v>
      </c>
      <c r="L2077" s="24">
        <v>2</v>
      </c>
      <c r="M20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3.7685265853665132E-4</v>
      </c>
    </row>
    <row r="2078" spans="1:13" ht="15.6" x14ac:dyDescent="0.3">
      <c r="A2078" s="22" t="s">
        <v>2083</v>
      </c>
      <c r="B2078" s="18">
        <v>639</v>
      </c>
      <c r="C2078" s="24">
        <v>264</v>
      </c>
      <c r="D20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3.0389653989856347E-4</v>
      </c>
      <c r="E2078" s="18">
        <v>362</v>
      </c>
      <c r="F20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4.1340388082315688E-4</v>
      </c>
      <c r="G2078" s="23">
        <v>314</v>
      </c>
      <c r="H2078" s="23">
        <v>38</v>
      </c>
      <c r="I2078" s="23">
        <v>0</v>
      </c>
      <c r="J2078" s="19">
        <f>SUM(Table1[[#This Row],[Estimate; Total: - Speak Spanish: - Speak English "very well"]:[Estimate; Total: - Speak Spanish: - Speak English "not well"]])</f>
        <v>352</v>
      </c>
      <c r="K20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4.094021207709063E-4</v>
      </c>
      <c r="L2078" s="24">
        <v>10</v>
      </c>
      <c r="M20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4.4967462791156552E-4</v>
      </c>
    </row>
    <row r="2079" spans="1:13" ht="15.6" x14ac:dyDescent="0.3">
      <c r="A2079" s="22" t="s">
        <v>2084</v>
      </c>
      <c r="B2079" s="18">
        <v>627</v>
      </c>
      <c r="C2079" s="24">
        <v>233</v>
      </c>
      <c r="D20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2.1220259241821823E-4</v>
      </c>
      <c r="E2079" s="18">
        <v>394</v>
      </c>
      <c r="F20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2.9851130092788699E-4</v>
      </c>
      <c r="G2079" s="23">
        <v>324</v>
      </c>
      <c r="H2079" s="23">
        <v>16</v>
      </c>
      <c r="I2079" s="23">
        <v>54</v>
      </c>
      <c r="J2079" s="19">
        <f>SUM(Table1[[#This Row],[Estimate; Total: - Speak Spanish: - Speak English "very well"]:[Estimate; Total: - Speak Spanish: - Speak English "not well"]])</f>
        <v>394</v>
      </c>
      <c r="K20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2.9247872027294419E-4</v>
      </c>
      <c r="L2079" s="24">
        <v>0</v>
      </c>
      <c r="M20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3.5318879392320056E-4</v>
      </c>
    </row>
    <row r="2080" spans="1:13" ht="15.6" x14ac:dyDescent="0.3">
      <c r="A2080" s="22" t="s">
        <v>2085</v>
      </c>
      <c r="B2080" s="18">
        <v>321</v>
      </c>
      <c r="C2080" s="24">
        <v>154</v>
      </c>
      <c r="D20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6.2012891842428916E-4</v>
      </c>
      <c r="E2080" s="18">
        <v>156</v>
      </c>
      <c r="F20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6.9166397481873205E-4</v>
      </c>
      <c r="G2080" s="23">
        <v>152</v>
      </c>
      <c r="H2080" s="23">
        <v>0</v>
      </c>
      <c r="I2080" s="23">
        <v>4</v>
      </c>
      <c r="J2080" s="19">
        <f>SUM(Table1[[#This Row],[Estimate; Total: - Speak Spanish: - Speak English "very well"]:[Estimate; Total: - Speak Spanish: - Speak English "not well"]])</f>
        <v>156</v>
      </c>
      <c r="K20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6.8927544034621667E-4</v>
      </c>
      <c r="L2080" s="24">
        <v>0</v>
      </c>
      <c r="M20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7.1331293143616584E-4</v>
      </c>
    </row>
    <row r="2081" spans="1:13" ht="15.6" x14ac:dyDescent="0.3">
      <c r="A2081" s="22" t="s">
        <v>2086</v>
      </c>
      <c r="B2081" s="18">
        <v>325</v>
      </c>
      <c r="C2081" s="24">
        <v>176</v>
      </c>
      <c r="D20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8.5381824446106153E-5</v>
      </c>
      <c r="E2081" s="18">
        <v>149</v>
      </c>
      <c r="F20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1.712003102399145E-4</v>
      </c>
      <c r="G2081" s="23">
        <v>78</v>
      </c>
      <c r="H2081" s="23">
        <v>62</v>
      </c>
      <c r="I2081" s="23">
        <v>9</v>
      </c>
      <c r="J2081" s="19">
        <f>SUM(Table1[[#This Row],[Estimate; Total: - Speak Spanish: - Speak English "very well"]:[Estimate; Total: - Speak Spanish: - Speak English "not well"]])</f>
        <v>149</v>
      </c>
      <c r="K20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1.6891895359629399E-4</v>
      </c>
      <c r="L2081" s="24">
        <v>0</v>
      </c>
      <c r="M20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1.9187783931682242E-4</v>
      </c>
    </row>
    <row r="2082" spans="1:13" ht="15.6" x14ac:dyDescent="0.3">
      <c r="A2082" s="22" t="s">
        <v>2087</v>
      </c>
      <c r="B2082" s="18">
        <v>1018</v>
      </c>
      <c r="C2082" s="24">
        <v>264</v>
      </c>
      <c r="D20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2.9002585271903413E-4</v>
      </c>
      <c r="E2082" s="18">
        <v>704</v>
      </c>
      <c r="F20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3.5207201952079192E-4</v>
      </c>
      <c r="G2082" s="23">
        <v>607</v>
      </c>
      <c r="H2082" s="23">
        <v>48</v>
      </c>
      <c r="I2082" s="23">
        <v>35</v>
      </c>
      <c r="J2082" s="19">
        <f>SUM(Table1[[#This Row],[Estimate; Total: - Speak Spanish: - Speak English "very well"]:[Estimate; Total: - Speak Spanish: - Speak English "not well"]])</f>
        <v>690</v>
      </c>
      <c r="K20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3.4345020289648696E-4</v>
      </c>
      <c r="L2082" s="24">
        <v>14</v>
      </c>
      <c r="M20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4.3021756701480722E-4</v>
      </c>
    </row>
    <row r="2083" spans="1:13" ht="15.6" x14ac:dyDescent="0.3">
      <c r="A2083" s="22" t="s">
        <v>2088</v>
      </c>
      <c r="B2083" s="18">
        <v>510</v>
      </c>
      <c r="C2083" s="24">
        <v>259</v>
      </c>
      <c r="D20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7.654252655231456E-4</v>
      </c>
      <c r="E2083" s="18">
        <v>208</v>
      </c>
      <c r="F20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8.9327855737139021E-4</v>
      </c>
      <c r="G2083" s="23">
        <v>109</v>
      </c>
      <c r="H2083" s="23">
        <v>50</v>
      </c>
      <c r="I2083" s="23">
        <v>49</v>
      </c>
      <c r="J2083" s="19">
        <f>SUM(Table1[[#This Row],[Estimate; Total: - Speak Spanish: - Speak English "very well"]:[Estimate; Total: - Speak Spanish: - Speak English "not well"]])</f>
        <v>208</v>
      </c>
      <c r="K20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8.9009384474136963E-4</v>
      </c>
      <c r="L2083" s="24">
        <v>0</v>
      </c>
      <c r="M20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9.2214383286130189E-4</v>
      </c>
    </row>
    <row r="2084" spans="1:13" ht="15.6" x14ac:dyDescent="0.3">
      <c r="A2084" s="22" t="s">
        <v>2089</v>
      </c>
      <c r="B2084" s="18">
        <v>322</v>
      </c>
      <c r="C2084" s="24">
        <v>209</v>
      </c>
      <c r="D20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6.3102962108976509E-4</v>
      </c>
      <c r="E2084" s="18">
        <v>95</v>
      </c>
      <c r="F20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7.4430997927017522E-4</v>
      </c>
      <c r="G2084" s="23">
        <v>81</v>
      </c>
      <c r="H2084" s="23">
        <v>14</v>
      </c>
      <c r="I2084" s="23">
        <v>0</v>
      </c>
      <c r="J2084" s="19">
        <f>SUM(Table1[[#This Row],[Estimate; Total: - Speak Spanish: - Speak English "very well"]:[Estimate; Total: - Speak Spanish: - Speak English "not well"]])</f>
        <v>95</v>
      </c>
      <c r="K20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7.4285542302088693E-4</v>
      </c>
      <c r="L2084" s="24">
        <v>0</v>
      </c>
      <c r="M20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7.5749363874874067E-4</v>
      </c>
    </row>
    <row r="2085" spans="1:13" ht="15.6" x14ac:dyDescent="0.3">
      <c r="A2085" s="22" t="s">
        <v>2090</v>
      </c>
      <c r="B2085" s="18">
        <v>163</v>
      </c>
      <c r="C2085" s="24">
        <v>97</v>
      </c>
      <c r="D20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2.7882622832426973E-4</v>
      </c>
      <c r="E2085" s="18">
        <v>66</v>
      </c>
      <c r="F20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3.283608807483507E-4</v>
      </c>
      <c r="G2085" s="23">
        <v>39</v>
      </c>
      <c r="H2085" s="23">
        <v>27</v>
      </c>
      <c r="I2085" s="23">
        <v>0</v>
      </c>
      <c r="J2085" s="19">
        <f>SUM(Table1[[#This Row],[Estimate; Total: - Speak Spanish: - Speak English "very well"]:[Estimate; Total: - Speak Spanish: - Speak English "not well"]])</f>
        <v>66</v>
      </c>
      <c r="K20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3.2735034693305576E-4</v>
      </c>
      <c r="L2085" s="24">
        <v>0</v>
      </c>
      <c r="M20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3.375200547018804E-4</v>
      </c>
    </row>
    <row r="2086" spans="1:13" ht="15.6" x14ac:dyDescent="0.3">
      <c r="A2086" s="22" t="s">
        <v>2091</v>
      </c>
      <c r="B2086" s="18">
        <v>453</v>
      </c>
      <c r="C2086" s="24">
        <v>287</v>
      </c>
      <c r="D20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4.1866860032288469E-4</v>
      </c>
      <c r="E2086" s="18">
        <v>166</v>
      </c>
      <c r="F20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5.6929300523462568E-4</v>
      </c>
      <c r="G2086" s="23">
        <v>151</v>
      </c>
      <c r="H2086" s="23">
        <v>15</v>
      </c>
      <c r="I2086" s="23">
        <v>0</v>
      </c>
      <c r="J2086" s="19">
        <f>SUM(Table1[[#This Row],[Estimate; Total: - Speak Spanish: - Speak English "very well"]:[Estimate; Total: - Speak Spanish: - Speak English "not well"]])</f>
        <v>166</v>
      </c>
      <c r="K20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5.667513595779747E-4</v>
      </c>
      <c r="L2086" s="24">
        <v>0</v>
      </c>
      <c r="M20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5.923297154813822E-4</v>
      </c>
    </row>
    <row r="2087" spans="1:13" ht="15.6" x14ac:dyDescent="0.3">
      <c r="A2087" s="22" t="s">
        <v>2092</v>
      </c>
      <c r="B2087" s="18">
        <v>1239</v>
      </c>
      <c r="C2087" s="24">
        <v>359</v>
      </c>
      <c r="D20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8.6129399211336624E-5</v>
      </c>
      <c r="E2087" s="18">
        <v>810</v>
      </c>
      <c r="F20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1.9094902193271746E-4</v>
      </c>
      <c r="G2087" s="23">
        <v>392</v>
      </c>
      <c r="H2087" s="23">
        <v>207</v>
      </c>
      <c r="I2087" s="23">
        <v>136</v>
      </c>
      <c r="J2087" s="19">
        <f>SUM(Table1[[#This Row],[Estimate; Total: - Speak Spanish: - Speak English "very well"]:[Estimate; Total: - Speak Spanish: - Speak English "not well"]])</f>
        <v>735</v>
      </c>
      <c r="K20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1.9010350211867065E-4</v>
      </c>
      <c r="L2087" s="24">
        <v>75</v>
      </c>
      <c r="M20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1.9861255870981192E-4</v>
      </c>
    </row>
    <row r="2088" spans="1:13" ht="15.6" x14ac:dyDescent="0.3">
      <c r="A2088" s="22" t="s">
        <v>2093</v>
      </c>
      <c r="B2088" s="18">
        <v>1331</v>
      </c>
      <c r="C2088" s="24">
        <v>659</v>
      </c>
      <c r="D20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6.1486980363083168E-7</v>
      </c>
      <c r="E2088" s="18">
        <v>648</v>
      </c>
      <c r="F20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3.0821365978786193E-4</v>
      </c>
      <c r="G2088" s="23">
        <v>440</v>
      </c>
      <c r="H2088" s="23">
        <v>121</v>
      </c>
      <c r="I2088" s="23">
        <v>76</v>
      </c>
      <c r="J2088" s="19">
        <f>SUM(Table1[[#This Row],[Estimate; Total: - Speak Spanish: - Speak English "very well"]:[Estimate; Total: - Speak Spanish: - Speak English "not well"]])</f>
        <v>637</v>
      </c>
      <c r="K20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2.9998700635067892E-4</v>
      </c>
      <c r="L2088" s="24">
        <v>11</v>
      </c>
      <c r="M20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3.8277756724559197E-4</v>
      </c>
    </row>
    <row r="2089" spans="1:13" ht="15.6" x14ac:dyDescent="0.3">
      <c r="A2089" s="22" t="s">
        <v>2094</v>
      </c>
      <c r="B2089" s="18">
        <v>1691</v>
      </c>
      <c r="C2089" s="24">
        <v>884</v>
      </c>
      <c r="D20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2.9338985352260353E-6</v>
      </c>
      <c r="E2089" s="18">
        <v>771</v>
      </c>
      <c r="F20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4.2497073497191118E-4</v>
      </c>
      <c r="G2089" s="23">
        <v>417</v>
      </c>
      <c r="H2089" s="23">
        <v>240</v>
      </c>
      <c r="I2089" s="23">
        <v>105</v>
      </c>
      <c r="J2089" s="19">
        <f>SUM(Table1[[#This Row],[Estimate; Total: - Speak Spanish: - Speak English "very well"]:[Estimate; Total: - Speak Spanish: - Speak English "not well"]])</f>
        <v>762</v>
      </c>
      <c r="K20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4.1455264100716857E-4</v>
      </c>
      <c r="L2089" s="24">
        <v>9</v>
      </c>
      <c r="M20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5.1939719892892466E-4</v>
      </c>
    </row>
    <row r="2090" spans="1:13" ht="15.6" x14ac:dyDescent="0.3">
      <c r="A2090" s="22" t="s">
        <v>2095</v>
      </c>
      <c r="B2090" s="18">
        <v>1796</v>
      </c>
      <c r="C2090" s="24">
        <v>290</v>
      </c>
      <c r="D20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4.6694191993487867E-4</v>
      </c>
      <c r="E2090" s="18">
        <v>1483</v>
      </c>
      <c r="F20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4.3661444484557373E-4</v>
      </c>
      <c r="G2090" s="23">
        <v>681</v>
      </c>
      <c r="H2090" s="23">
        <v>265</v>
      </c>
      <c r="I2090" s="23">
        <v>480</v>
      </c>
      <c r="J2090" s="19">
        <f>SUM(Table1[[#This Row],[Estimate; Total: - Speak Spanish: - Speak English "very well"]:[Estimate; Total: - Speak Spanish: - Speak English "not well"]])</f>
        <v>1426</v>
      </c>
      <c r="K20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4.2269098567497586E-4</v>
      </c>
      <c r="L2090" s="24">
        <v>57</v>
      </c>
      <c r="M20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5.6281248260361472E-4</v>
      </c>
    </row>
    <row r="2091" spans="1:13" ht="15.6" x14ac:dyDescent="0.3">
      <c r="A2091" s="22" t="s">
        <v>2096</v>
      </c>
      <c r="B2091" s="18">
        <v>356</v>
      </c>
      <c r="C2091" s="24">
        <v>185</v>
      </c>
      <c r="D20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3.9254019619806098E-4</v>
      </c>
      <c r="E2091" s="18">
        <v>171</v>
      </c>
      <c r="F20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4.8075144294961196E-4</v>
      </c>
      <c r="G2091" s="23">
        <v>163</v>
      </c>
      <c r="H2091" s="23">
        <v>8</v>
      </c>
      <c r="I2091" s="23">
        <v>0</v>
      </c>
      <c r="J2091" s="19">
        <f>SUM(Table1[[#This Row],[Estimate; Total: - Speak Spanish: - Speak English "very well"]:[Estimate; Total: - Speak Spanish: - Speak English "not well"]])</f>
        <v>171</v>
      </c>
      <c r="K20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4.7813324170089313E-4</v>
      </c>
      <c r="L2091" s="24">
        <v>0</v>
      </c>
      <c r="M20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5.0448203001102979E-4</v>
      </c>
    </row>
    <row r="2092" spans="1:13" ht="15.6" x14ac:dyDescent="0.3">
      <c r="A2092" s="22" t="s">
        <v>2097</v>
      </c>
      <c r="B2092" s="18">
        <v>355</v>
      </c>
      <c r="C2092" s="24">
        <v>188</v>
      </c>
      <c r="D20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2.4251406205826525E-4</v>
      </c>
      <c r="E2092" s="18">
        <v>167</v>
      </c>
      <c r="F20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3.3309568324229612E-4</v>
      </c>
      <c r="G2092" s="23">
        <v>83</v>
      </c>
      <c r="H2092" s="23">
        <v>51</v>
      </c>
      <c r="I2092" s="23">
        <v>33</v>
      </c>
      <c r="J2092" s="19">
        <f>SUM(Table1[[#This Row],[Estimate; Total: - Speak Spanish: - Speak English "very well"]:[Estimate; Total: - Speak Spanish: - Speak English "not well"]])</f>
        <v>167</v>
      </c>
      <c r="K20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3.3053872646723154E-4</v>
      </c>
      <c r="L2092" s="24">
        <v>0</v>
      </c>
      <c r="M20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3.5627116885198488E-4</v>
      </c>
    </row>
    <row r="2093" spans="1:13" ht="15.6" x14ac:dyDescent="0.3">
      <c r="A2093" s="22" t="s">
        <v>2098</v>
      </c>
      <c r="B2093" s="18">
        <v>216</v>
      </c>
      <c r="C2093" s="24">
        <v>67</v>
      </c>
      <c r="D20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7.9735115490442887E-4</v>
      </c>
      <c r="E2093" s="18">
        <v>140</v>
      </c>
      <c r="F20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8.1846370066401364E-4</v>
      </c>
      <c r="G2093" s="23">
        <v>123</v>
      </c>
      <c r="H2093" s="23">
        <v>17</v>
      </c>
      <c r="I2093" s="23">
        <v>0</v>
      </c>
      <c r="J2093" s="19">
        <f>SUM(Table1[[#This Row],[Estimate; Total: - Speak Spanish: - Speak English "very well"]:[Estimate; Total: - Speak Spanish: - Speak English "not well"]])</f>
        <v>140</v>
      </c>
      <c r="K20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8.1632014408611515E-4</v>
      </c>
      <c r="L2093" s="24">
        <v>0</v>
      </c>
      <c r="M20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8.3789225147453111E-4</v>
      </c>
    </row>
    <row r="2094" spans="1:13" ht="15.6" x14ac:dyDescent="0.3">
      <c r="A2094" s="22" t="s">
        <v>2099</v>
      </c>
      <c r="B2094" s="18">
        <v>204</v>
      </c>
      <c r="C2094" s="24">
        <v>122</v>
      </c>
      <c r="D20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3.8108606535588129E-4</v>
      </c>
      <c r="E2094" s="18">
        <v>82</v>
      </c>
      <c r="F20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4.4352758681263634E-4</v>
      </c>
      <c r="G2094" s="23">
        <v>80</v>
      </c>
      <c r="H2094" s="23">
        <v>2</v>
      </c>
      <c r="I2094" s="23">
        <v>0</v>
      </c>
      <c r="J2094" s="19">
        <f>SUM(Table1[[#This Row],[Estimate; Total: - Speak Spanish: - Speak English "very well"]:[Estimate; Total: - Speak Spanish: - Speak English "not well"]])</f>
        <v>82</v>
      </c>
      <c r="K20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4.422720751027244E-4</v>
      </c>
      <c r="L2094" s="24">
        <v>0</v>
      </c>
      <c r="M20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4.5490716657308231E-4</v>
      </c>
    </row>
    <row r="2095" spans="1:13" ht="15.6" x14ac:dyDescent="0.3">
      <c r="A2095" s="22" t="s">
        <v>2100</v>
      </c>
      <c r="B2095" s="18">
        <v>226</v>
      </c>
      <c r="C2095" s="24">
        <v>48</v>
      </c>
      <c r="D20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7.197158754251717E-4</v>
      </c>
      <c r="E2095" s="18">
        <v>178</v>
      </c>
      <c r="F20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7.2405822851524153E-4</v>
      </c>
      <c r="G2095" s="23">
        <v>90</v>
      </c>
      <c r="H2095" s="23">
        <v>27</v>
      </c>
      <c r="I2095" s="23">
        <v>61</v>
      </c>
      <c r="J2095" s="19">
        <f>SUM(Table1[[#This Row],[Estimate; Total: - Speak Spanish: - Speak English "very well"]:[Estimate; Total: - Speak Spanish: - Speak English "not well"]])</f>
        <v>178</v>
      </c>
      <c r="K20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7.2133284943762775E-4</v>
      </c>
      <c r="L2095" s="24">
        <v>0</v>
      </c>
      <c r="M20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7.4876024311718524E-4</v>
      </c>
    </row>
    <row r="2096" spans="1:13" ht="15.6" x14ac:dyDescent="0.3">
      <c r="A2096" s="22" t="s">
        <v>2101</v>
      </c>
      <c r="B2096" s="18">
        <v>157</v>
      </c>
      <c r="C2096" s="24">
        <v>90</v>
      </c>
      <c r="D20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2.3194581437701548E-4</v>
      </c>
      <c r="E2096" s="18">
        <v>65</v>
      </c>
      <c r="F20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2.7738360520894342E-4</v>
      </c>
      <c r="G2096" s="23">
        <v>41</v>
      </c>
      <c r="H2096" s="23">
        <v>9</v>
      </c>
      <c r="I2096" s="23">
        <v>15</v>
      </c>
      <c r="J2096" s="19">
        <f>SUM(Table1[[#This Row],[Estimate; Total: - Speak Spanish: - Speak English "very well"]:[Estimate; Total: - Speak Spanish: - Speak English "not well"]])</f>
        <v>65</v>
      </c>
      <c r="K20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2.7638838251206198E-4</v>
      </c>
      <c r="L2096" s="24">
        <v>0</v>
      </c>
      <c r="M20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2.8640400379954085E-4</v>
      </c>
    </row>
    <row r="2097" spans="1:13" ht="15.6" x14ac:dyDescent="0.3">
      <c r="A2097" s="22" t="s">
        <v>2102</v>
      </c>
      <c r="B2097" s="18">
        <v>173</v>
      </c>
      <c r="C2097" s="24">
        <v>141</v>
      </c>
      <c r="D20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1.7796836173836889E-4</v>
      </c>
      <c r="E2097" s="18">
        <v>32</v>
      </c>
      <c r="F20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2.5884538021982601E-4</v>
      </c>
      <c r="G2097" s="23">
        <v>13</v>
      </c>
      <c r="H2097" s="23">
        <v>0</v>
      </c>
      <c r="I2097" s="23">
        <v>0</v>
      </c>
      <c r="J2097" s="19">
        <f>SUM(Table1[[#This Row],[Estimate; Total: - Speak Spanish: - Speak English "very well"]:[Estimate; Total: - Speak Spanish: - Speak English "not well"]])</f>
        <v>13</v>
      </c>
      <c r="K20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2.6128306757616283E-4</v>
      </c>
      <c r="L2097" s="24">
        <v>19</v>
      </c>
      <c r="M20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2.3675091667682116E-4</v>
      </c>
    </row>
    <row r="2098" spans="1:13" ht="15.6" x14ac:dyDescent="0.3">
      <c r="A2098" s="22" t="s">
        <v>2103</v>
      </c>
      <c r="B2098" s="18">
        <v>62</v>
      </c>
      <c r="C2098" s="24">
        <v>0</v>
      </c>
      <c r="D20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1.661913815769533E-4</v>
      </c>
      <c r="E2098" s="18">
        <v>62</v>
      </c>
      <c r="F20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1.575873090751527E-4</v>
      </c>
      <c r="G2098" s="23">
        <v>17</v>
      </c>
      <c r="H2098" s="23">
        <v>13</v>
      </c>
      <c r="I2098" s="23">
        <v>0</v>
      </c>
      <c r="J2098" s="19">
        <f>SUM(Table1[[#This Row],[Estimate; Total: - Speak Spanish: - Speak English "very well"]:[Estimate; Total: - Speak Spanish: - Speak English "not well"]])</f>
        <v>30</v>
      </c>
      <c r="K20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1.6156878713657845E-4</v>
      </c>
      <c r="L2098" s="24">
        <v>32</v>
      </c>
      <c r="M20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1.2150039183912182E-4</v>
      </c>
    </row>
    <row r="2099" spans="1:13" ht="15.6" x14ac:dyDescent="0.3">
      <c r="A2099" s="22" t="s">
        <v>2104</v>
      </c>
      <c r="B2099" s="18">
        <v>453</v>
      </c>
      <c r="C2099" s="24">
        <v>189</v>
      </c>
      <c r="D20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3.9422966546210551E-4</v>
      </c>
      <c r="E2099" s="18">
        <v>264</v>
      </c>
      <c r="F20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4.7195516743529006E-4</v>
      </c>
      <c r="G2099" s="23">
        <v>208</v>
      </c>
      <c r="H2099" s="23">
        <v>0</v>
      </c>
      <c r="I2099" s="23">
        <v>34</v>
      </c>
      <c r="J2099" s="19">
        <f>SUM(Table1[[#This Row],[Estimate; Total: - Speak Spanish: - Speak English "very well"]:[Estimate; Total: - Speak Spanish: - Speak English "not well"]])</f>
        <v>242</v>
      </c>
      <c r="K20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4.713029347637183E-4</v>
      </c>
      <c r="L2099" s="24">
        <v>22</v>
      </c>
      <c r="M20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4.7786680780464964E-4</v>
      </c>
    </row>
    <row r="2100" spans="1:13" ht="15.6" x14ac:dyDescent="0.3">
      <c r="A2100" s="22" t="s">
        <v>2105</v>
      </c>
      <c r="B2100" s="18">
        <v>184</v>
      </c>
      <c r="C2100" s="24">
        <v>102</v>
      </c>
      <c r="D21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4.3916664458191931E-4</v>
      </c>
      <c r="E2100" s="18">
        <v>39</v>
      </c>
      <c r="F21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4.9547368677308964E-4</v>
      </c>
      <c r="G2100" s="23">
        <v>39</v>
      </c>
      <c r="H2100" s="23">
        <v>0</v>
      </c>
      <c r="I2100" s="23">
        <v>0</v>
      </c>
      <c r="J2100" s="19">
        <f>SUM(Table1[[#This Row],[Estimate; Total: - Speak Spanish: - Speak English "very well"]:[Estimate; Total: - Speak Spanish: - Speak English "not well"]])</f>
        <v>39</v>
      </c>
      <c r="K21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4.9487655315496074E-4</v>
      </c>
      <c r="L2100" s="24">
        <v>0</v>
      </c>
      <c r="M21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5.0088592592744806E-4</v>
      </c>
    </row>
    <row r="2101" spans="1:13" ht="15.6" x14ac:dyDescent="0.3">
      <c r="A2101" s="22" t="s">
        <v>2106</v>
      </c>
      <c r="B2101" s="18">
        <v>442</v>
      </c>
      <c r="C2101" s="24">
        <v>224</v>
      </c>
      <c r="D21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3.0292745105683634E-4</v>
      </c>
      <c r="E2101" s="18">
        <v>218</v>
      </c>
      <c r="F21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4.082148045003317E-4</v>
      </c>
      <c r="G2101" s="23">
        <v>145</v>
      </c>
      <c r="H2101" s="23">
        <v>19</v>
      </c>
      <c r="I2101" s="23">
        <v>41</v>
      </c>
      <c r="J2101" s="19">
        <f>SUM(Table1[[#This Row],[Estimate; Total: - Speak Spanish: - Speak English "very well"]:[Estimate; Total: - Speak Spanish: - Speak English "not well"]])</f>
        <v>205</v>
      </c>
      <c r="K21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4.068801049436713E-4</v>
      </c>
      <c r="L2101" s="24">
        <v>13</v>
      </c>
      <c r="M21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4.2031211903857207E-4</v>
      </c>
    </row>
    <row r="2102" spans="1:13" ht="15.6" x14ac:dyDescent="0.3">
      <c r="A2102" s="22" t="s">
        <v>2107</v>
      </c>
      <c r="B2102" s="18">
        <v>154</v>
      </c>
      <c r="C2102" s="24">
        <v>73</v>
      </c>
      <c r="D21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3.2442902603551814E-4</v>
      </c>
      <c r="E2102" s="18">
        <v>81</v>
      </c>
      <c r="F21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3.5735986416960834E-4</v>
      </c>
      <c r="G2102" s="23">
        <v>81</v>
      </c>
      <c r="H2102" s="23">
        <v>0</v>
      </c>
      <c r="I2102" s="23">
        <v>0</v>
      </c>
      <c r="J2102" s="19">
        <f>SUM(Table1[[#This Row],[Estimate; Total: - Speak Spanish: - Speak English "very well"]:[Estimate; Total: - Speak Spanish: - Speak English "not well"]])</f>
        <v>81</v>
      </c>
      <c r="K21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3.5611966357810995E-4</v>
      </c>
      <c r="L2102" s="24">
        <v>0</v>
      </c>
      <c r="M21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3.6860066856712203E-4</v>
      </c>
    </row>
    <row r="2103" spans="1:13" ht="15.6" x14ac:dyDescent="0.3">
      <c r="A2103" s="22" t="s">
        <v>2108</v>
      </c>
      <c r="B2103" s="18">
        <v>88</v>
      </c>
      <c r="C2103" s="24">
        <v>48</v>
      </c>
      <c r="D21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2.6712049004867756E-4</v>
      </c>
      <c r="E2103" s="18">
        <v>37</v>
      </c>
      <c r="F21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2.9103016931219719E-4</v>
      </c>
      <c r="G2103" s="23">
        <v>19</v>
      </c>
      <c r="H2103" s="23">
        <v>14</v>
      </c>
      <c r="I2103" s="23">
        <v>4</v>
      </c>
      <c r="J2103" s="19">
        <f>SUM(Table1[[#This Row],[Estimate; Total: - Speak Spanish: - Speak English "very well"]:[Estimate; Total: - Speak Spanish: - Speak English "not well"]])</f>
        <v>37</v>
      </c>
      <c r="K21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2.9046365793089545E-4</v>
      </c>
      <c r="L2103" s="24">
        <v>0</v>
      </c>
      <c r="M21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2.961648577406911E-4</v>
      </c>
    </row>
    <row r="2104" spans="1:13" ht="15.6" x14ac:dyDescent="0.3">
      <c r="A2104" s="22" t="s">
        <v>2109</v>
      </c>
      <c r="B2104" s="18">
        <v>390</v>
      </c>
      <c r="C2104" s="24">
        <v>202</v>
      </c>
      <c r="D21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8.5411387798853548E-4</v>
      </c>
      <c r="E2104" s="18">
        <v>176</v>
      </c>
      <c r="F21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9.5191779481634657E-4</v>
      </c>
      <c r="G2104" s="23">
        <v>165</v>
      </c>
      <c r="H2104" s="23">
        <v>11</v>
      </c>
      <c r="I2104" s="23">
        <v>0</v>
      </c>
      <c r="J2104" s="19">
        <f>SUM(Table1[[#This Row],[Estimate; Total: - Speak Spanish: - Speak English "very well"]:[Estimate; Total: - Speak Spanish: - Speak English "not well"]])</f>
        <v>176</v>
      </c>
      <c r="K21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9.4922303797555989E-4</v>
      </c>
      <c r="L2104" s="24">
        <v>0</v>
      </c>
      <c r="M21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9.7634225869242571E-4</v>
      </c>
    </row>
    <row r="2105" spans="1:13" ht="15.6" x14ac:dyDescent="0.3">
      <c r="A2105" s="22" t="s">
        <v>2110</v>
      </c>
      <c r="B2105" s="18">
        <v>1586</v>
      </c>
      <c r="C2105" s="24">
        <v>703</v>
      </c>
      <c r="D21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3.1413414984155094E-4</v>
      </c>
      <c r="E2105" s="18">
        <v>883</v>
      </c>
      <c r="F21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6.1697447286163977E-4</v>
      </c>
      <c r="G2105" s="23">
        <v>550</v>
      </c>
      <c r="H2105" s="23">
        <v>150</v>
      </c>
      <c r="I2105" s="23">
        <v>133</v>
      </c>
      <c r="J2105" s="19">
        <f>SUM(Table1[[#This Row],[Estimate; Total: - Speak Spanish: - Speak English "very well"]:[Estimate; Total: - Speak Spanish: - Speak English "not well"]])</f>
        <v>833</v>
      </c>
      <c r="K21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6.111590793697573E-4</v>
      </c>
      <c r="L2105" s="24">
        <v>50</v>
      </c>
      <c r="M21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6.6968344686547064E-4</v>
      </c>
    </row>
    <row r="2106" spans="1:13" ht="15.6" x14ac:dyDescent="0.3">
      <c r="A2106" s="22" t="s">
        <v>2111</v>
      </c>
      <c r="B2106" s="18">
        <v>714</v>
      </c>
      <c r="C2106" s="24">
        <v>458</v>
      </c>
      <c r="D21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4.6957365143669998E-4</v>
      </c>
      <c r="E2106" s="18">
        <v>256</v>
      </c>
      <c r="F21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7.1117883358733514E-4</v>
      </c>
      <c r="G2106" s="23">
        <v>227</v>
      </c>
      <c r="H2106" s="23">
        <v>29</v>
      </c>
      <c r="I2106" s="23">
        <v>0</v>
      </c>
      <c r="J2106" s="19">
        <f>SUM(Table1[[#This Row],[Estimate; Total: - Speak Spanish: - Speak English "very well"]:[Estimate; Total: - Speak Spanish: - Speak English "not well"]])</f>
        <v>256</v>
      </c>
      <c r="K21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7.0725918727346368E-4</v>
      </c>
      <c r="L2106" s="24">
        <v>0</v>
      </c>
      <c r="M21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7.467053264979957E-4</v>
      </c>
    </row>
    <row r="2107" spans="1:13" ht="15.6" x14ac:dyDescent="0.3">
      <c r="A2107" s="22" t="s">
        <v>2112</v>
      </c>
      <c r="B2107" s="18">
        <v>773</v>
      </c>
      <c r="C2107" s="24">
        <v>70</v>
      </c>
      <c r="D21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4.911513577062289E-4</v>
      </c>
      <c r="E2107" s="18">
        <v>703</v>
      </c>
      <c r="F21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4.3594864711569758E-4</v>
      </c>
      <c r="G2107" s="23">
        <v>381</v>
      </c>
      <c r="H2107" s="23">
        <v>118</v>
      </c>
      <c r="I2107" s="23">
        <v>144</v>
      </c>
      <c r="J2107" s="19">
        <f>SUM(Table1[[#This Row],[Estimate; Total: - Speak Spanish: - Speak English "very well"]:[Estimate; Total: - Speak Spanish: - Speak English "not well"]])</f>
        <v>643</v>
      </c>
      <c r="K21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4.3443011975171432E-4</v>
      </c>
      <c r="L2107" s="24">
        <v>60</v>
      </c>
      <c r="M21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4.497121214986479E-4</v>
      </c>
    </row>
    <row r="2108" spans="1:13" ht="15.6" x14ac:dyDescent="0.3">
      <c r="A2108" s="22" t="s">
        <v>2113</v>
      </c>
      <c r="B2108" s="18">
        <v>643</v>
      </c>
      <c r="C2108" s="24">
        <v>469</v>
      </c>
      <c r="D21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1.8189702960468642E-5</v>
      </c>
      <c r="E2108" s="18">
        <v>174</v>
      </c>
      <c r="F21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2.4145105988003222E-4</v>
      </c>
      <c r="G2108" s="23">
        <v>149</v>
      </c>
      <c r="H2108" s="23">
        <v>25</v>
      </c>
      <c r="I2108" s="23">
        <v>0</v>
      </c>
      <c r="J2108" s="19">
        <f>SUM(Table1[[#This Row],[Estimate; Total: - Speak Spanish: - Speak English "very well"]:[Estimate; Total: - Speak Spanish: - Speak English "not well"]])</f>
        <v>174</v>
      </c>
      <c r="K21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2.3878692527607269E-4</v>
      </c>
      <c r="L2108" s="24">
        <v>0</v>
      </c>
      <c r="M21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2.6559797303024683E-4</v>
      </c>
    </row>
    <row r="2109" spans="1:13" ht="15.6" x14ac:dyDescent="0.3">
      <c r="A2109" s="22" t="s">
        <v>2114</v>
      </c>
      <c r="B2109" s="18">
        <v>762</v>
      </c>
      <c r="C2109" s="24">
        <v>234</v>
      </c>
      <c r="D21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7.8954280057169017E-4</v>
      </c>
      <c r="E2109" s="18">
        <v>479</v>
      </c>
      <c r="F21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8.6466069422569977E-4</v>
      </c>
      <c r="G2109" s="23">
        <v>369</v>
      </c>
      <c r="H2109" s="23">
        <v>110</v>
      </c>
      <c r="I2109" s="23">
        <v>0</v>
      </c>
      <c r="J2109" s="19">
        <f>SUM(Table1[[#This Row],[Estimate; Total: - Speak Spanish: - Speak English "very well"]:[Estimate; Total: - Speak Spanish: - Speak English "not well"]])</f>
        <v>479</v>
      </c>
      <c r="K21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8.5732666850560433E-4</v>
      </c>
      <c r="L2109" s="24">
        <v>0</v>
      </c>
      <c r="M21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9.3113409307025606E-4</v>
      </c>
    </row>
    <row r="2110" spans="1:13" ht="15.6" x14ac:dyDescent="0.3">
      <c r="A2110" s="22" t="s">
        <v>2115</v>
      </c>
      <c r="B2110" s="18">
        <v>526</v>
      </c>
      <c r="C2110" s="24">
        <v>178</v>
      </c>
      <c r="D21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7.5998234559489588E-4</v>
      </c>
      <c r="E2110" s="18">
        <v>348</v>
      </c>
      <c r="F21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8.1939471615235008E-4</v>
      </c>
      <c r="G2110" s="23">
        <v>258</v>
      </c>
      <c r="H2110" s="23">
        <v>90</v>
      </c>
      <c r="I2110" s="23">
        <v>0</v>
      </c>
      <c r="J2110" s="19">
        <f>SUM(Table1[[#This Row],[Estimate; Total: - Speak Spanish: - Speak English "very well"]:[Estimate; Total: - Speak Spanish: - Speak English "not well"]])</f>
        <v>348</v>
      </c>
      <c r="K21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8.1406644694443113E-4</v>
      </c>
      <c r="L2110" s="24">
        <v>0</v>
      </c>
      <c r="M21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8.6768854245277934E-4</v>
      </c>
    </row>
    <row r="2111" spans="1:13" ht="15.6" x14ac:dyDescent="0.3">
      <c r="A2111" s="22" t="s">
        <v>2116</v>
      </c>
      <c r="B2111" s="18">
        <v>612</v>
      </c>
      <c r="C2111" s="24">
        <v>283</v>
      </c>
      <c r="D21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6.0089416847630304E-4</v>
      </c>
      <c r="E2111" s="18">
        <v>313</v>
      </c>
      <c r="F21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7.2869823106266624E-4</v>
      </c>
      <c r="G2111" s="23">
        <v>251</v>
      </c>
      <c r="H2111" s="23">
        <v>47</v>
      </c>
      <c r="I2111" s="23">
        <v>15</v>
      </c>
      <c r="J2111" s="19">
        <f>SUM(Table1[[#This Row],[Estimate; Total: - Speak Spanish: - Speak English "very well"]:[Estimate; Total: - Speak Spanish: - Speak English "not well"]])</f>
        <v>313</v>
      </c>
      <c r="K21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7.2390585099922188E-4</v>
      </c>
      <c r="L2111" s="24">
        <v>0</v>
      </c>
      <c r="M21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7.7213491966046611E-4</v>
      </c>
    </row>
    <row r="2112" spans="1:13" ht="15.6" x14ac:dyDescent="0.3">
      <c r="A2112" s="22" t="s">
        <v>2117</v>
      </c>
      <c r="B2112" s="18">
        <v>759</v>
      </c>
      <c r="C2112" s="24">
        <v>285</v>
      </c>
      <c r="D21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2.6909927537702009E-4</v>
      </c>
      <c r="E2112" s="18">
        <v>474</v>
      </c>
      <c r="F21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3.7577068651845541E-4</v>
      </c>
      <c r="G2112" s="23">
        <v>222</v>
      </c>
      <c r="H2112" s="23">
        <v>152</v>
      </c>
      <c r="I2112" s="23">
        <v>50</v>
      </c>
      <c r="J2112" s="19">
        <f>SUM(Table1[[#This Row],[Estimate; Total: - Speak Spanish: - Speak English "very well"]:[Estimate; Total: - Speak Spanish: - Speak English "not well"]])</f>
        <v>424</v>
      </c>
      <c r="K21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3.7621754045771919E-4</v>
      </c>
      <c r="L2112" s="24">
        <v>50</v>
      </c>
      <c r="M21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3.7172053708298868E-4</v>
      </c>
    </row>
    <row r="2113" spans="1:13" ht="15.6" x14ac:dyDescent="0.3">
      <c r="A2113" s="22" t="s">
        <v>2118</v>
      </c>
      <c r="B2113" s="18">
        <v>523</v>
      </c>
      <c r="C2113" s="24">
        <v>183</v>
      </c>
      <c r="D21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4.101897111387445E-4</v>
      </c>
      <c r="E2113" s="18">
        <v>328</v>
      </c>
      <c r="F21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4.7540304392276218E-4</v>
      </c>
      <c r="G2113" s="23">
        <v>327</v>
      </c>
      <c r="H2113" s="23">
        <v>0</v>
      </c>
      <c r="I2113" s="23">
        <v>1</v>
      </c>
      <c r="J2113" s="19">
        <f>SUM(Table1[[#This Row],[Estimate; Total: - Speak Spanish: - Speak English "very well"]:[Estimate; Total: - Speak Spanish: - Speak English "not well"]])</f>
        <v>328</v>
      </c>
      <c r="K21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4.7038099708311438E-4</v>
      </c>
      <c r="L2113" s="24">
        <v>0</v>
      </c>
      <c r="M21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5.2092136296454604E-4</v>
      </c>
    </row>
    <row r="2114" spans="1:13" ht="15.6" x14ac:dyDescent="0.3">
      <c r="A2114" s="22" t="s">
        <v>2119</v>
      </c>
      <c r="B2114" s="18">
        <v>415</v>
      </c>
      <c r="C2114" s="24">
        <v>62</v>
      </c>
      <c r="D21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4.109699105359309E-4</v>
      </c>
      <c r="E2114" s="18">
        <v>353</v>
      </c>
      <c r="F21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3.9949784902302448E-4</v>
      </c>
      <c r="G2114" s="23">
        <v>79</v>
      </c>
      <c r="H2114" s="23">
        <v>68</v>
      </c>
      <c r="I2114" s="23">
        <v>206</v>
      </c>
      <c r="J2114" s="19">
        <f>SUM(Table1[[#This Row],[Estimate; Total: - Speak Spanish: - Speak English "very well"]:[Estimate; Total: - Speak Spanish: - Speak English "not well"]])</f>
        <v>353</v>
      </c>
      <c r="K21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3.9409302422303767E-4</v>
      </c>
      <c r="L2114" s="24">
        <v>0</v>
      </c>
      <c r="M21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4.4848555213811505E-4</v>
      </c>
    </row>
    <row r="2115" spans="1:13" ht="15.6" x14ac:dyDescent="0.3">
      <c r="A2115" s="22" t="s">
        <v>2120</v>
      </c>
      <c r="B2115" s="18">
        <v>154</v>
      </c>
      <c r="C2115" s="24">
        <v>19</v>
      </c>
      <c r="D21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3.1395069068605323E-4</v>
      </c>
      <c r="E2115" s="18">
        <v>115</v>
      </c>
      <c r="F21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3.0948825282693112E-4</v>
      </c>
      <c r="G2115" s="23">
        <v>40</v>
      </c>
      <c r="H2115" s="23">
        <v>58</v>
      </c>
      <c r="I2115" s="23">
        <v>17</v>
      </c>
      <c r="J2115" s="19">
        <f>SUM(Table1[[#This Row],[Estimate; Total: - Speak Spanish: - Speak English "very well"]:[Estimate; Total: - Speak Spanish: - Speak English "not well"]])</f>
        <v>115</v>
      </c>
      <c r="K21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3.0772747420937168E-4</v>
      </c>
      <c r="L2115" s="24">
        <v>0</v>
      </c>
      <c r="M21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3.2544741956414192E-4</v>
      </c>
    </row>
    <row r="2116" spans="1:13" ht="15.6" x14ac:dyDescent="0.3">
      <c r="A2116" s="22" t="s">
        <v>2121</v>
      </c>
      <c r="B2116" s="18">
        <v>390</v>
      </c>
      <c r="C2116" s="24">
        <v>99</v>
      </c>
      <c r="D21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3.3669489913880151E-4</v>
      </c>
      <c r="E2116" s="18">
        <v>275</v>
      </c>
      <c r="F21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3.5843568269720573E-4</v>
      </c>
      <c r="G2116" s="23">
        <v>226</v>
      </c>
      <c r="H2116" s="23">
        <v>49</v>
      </c>
      <c r="I2116" s="23">
        <v>0</v>
      </c>
      <c r="J2116" s="19">
        <f>SUM(Table1[[#This Row],[Estimate; Total: - Speak Spanish: - Speak English "very well"]:[Estimate; Total: - Speak Spanish: - Speak English "not well"]])</f>
        <v>275</v>
      </c>
      <c r="K21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3.5422512513347661E-4</v>
      </c>
      <c r="L2116" s="24">
        <v>0</v>
      </c>
      <c r="M21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3.965989075035794E-4</v>
      </c>
    </row>
    <row r="2117" spans="1:13" ht="15.6" x14ac:dyDescent="0.3">
      <c r="A2117" s="22" t="s">
        <v>2122</v>
      </c>
      <c r="B2117" s="18">
        <v>223</v>
      </c>
      <c r="C2117" s="24">
        <v>82</v>
      </c>
      <c r="D21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2.9047123900201088E-4</v>
      </c>
      <c r="E2117" s="18">
        <v>141</v>
      </c>
      <c r="F21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3.2052137430241755E-4</v>
      </c>
      <c r="G2117" s="23">
        <v>94</v>
      </c>
      <c r="H2117" s="23">
        <v>31</v>
      </c>
      <c r="I2117" s="23">
        <v>16</v>
      </c>
      <c r="J2117" s="19">
        <f>SUM(Table1[[#This Row],[Estimate; Total: - Speak Spanish: - Speak English "very well"]:[Estimate; Total: - Speak Spanish: - Speak English "not well"]])</f>
        <v>141</v>
      </c>
      <c r="K21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3.1836250660610552E-4</v>
      </c>
      <c r="L2117" s="24">
        <v>0</v>
      </c>
      <c r="M21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3.4008870047586731E-4</v>
      </c>
    </row>
    <row r="2118" spans="1:13" ht="15.6" x14ac:dyDescent="0.3">
      <c r="A2118" s="22" t="s">
        <v>2123</v>
      </c>
      <c r="B2118" s="18">
        <v>199</v>
      </c>
      <c r="C2118" s="24">
        <v>73</v>
      </c>
      <c r="D21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2.70487464781793E-4</v>
      </c>
      <c r="E2118" s="18">
        <v>95</v>
      </c>
      <c r="F21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3.0147544783483144E-4</v>
      </c>
      <c r="G2118" s="23">
        <v>83</v>
      </c>
      <c r="H2118" s="23">
        <v>0</v>
      </c>
      <c r="I2118" s="23">
        <v>12</v>
      </c>
      <c r="J2118" s="19">
        <f>SUM(Table1[[#This Row],[Estimate; Total: - Speak Spanish: - Speak English "very well"]:[Estimate; Total: - Speak Spanish: - Speak English "not well"]])</f>
        <v>95</v>
      </c>
      <c r="K21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3.0002089158554321E-4</v>
      </c>
      <c r="L2118" s="24">
        <v>0</v>
      </c>
      <c r="M21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3.1465910731339689E-4</v>
      </c>
    </row>
    <row r="2119" spans="1:13" ht="15.6" x14ac:dyDescent="0.3">
      <c r="A2119" s="22" t="s">
        <v>2124</v>
      </c>
      <c r="B2119" s="18">
        <v>524</v>
      </c>
      <c r="C2119" s="24">
        <v>209</v>
      </c>
      <c r="D21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4.1038294910428924E-4</v>
      </c>
      <c r="E2119" s="18">
        <v>315</v>
      </c>
      <c r="F21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4.9313272743960039E-4</v>
      </c>
      <c r="G2119" s="23">
        <v>264</v>
      </c>
      <c r="H2119" s="23">
        <v>27</v>
      </c>
      <c r="I2119" s="23">
        <v>24</v>
      </c>
      <c r="J2119" s="19">
        <f>SUM(Table1[[#This Row],[Estimate; Total: - Speak Spanish: - Speak English "very well"]:[Estimate; Total: - Speak Spanish: - Speak English "not well"]])</f>
        <v>315</v>
      </c>
      <c r="K21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4.8830972513932893E-4</v>
      </c>
      <c r="L2119" s="24">
        <v>0</v>
      </c>
      <c r="M21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5.3684696676326482E-4</v>
      </c>
    </row>
    <row r="2120" spans="1:13" ht="15.6" x14ac:dyDescent="0.3">
      <c r="A2120" s="22" t="s">
        <v>2125</v>
      </c>
      <c r="B2120" s="18">
        <v>309</v>
      </c>
      <c r="C2120" s="24">
        <v>173</v>
      </c>
      <c r="D21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5.8217513807413523E-4</v>
      </c>
      <c r="E2120" s="18">
        <v>136</v>
      </c>
      <c r="F21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6.6798243060531217E-4</v>
      </c>
      <c r="G2120" s="23">
        <v>102</v>
      </c>
      <c r="H2120" s="23">
        <v>22</v>
      </c>
      <c r="I2120" s="23">
        <v>12</v>
      </c>
      <c r="J2120" s="19">
        <f>SUM(Table1[[#This Row],[Estimate; Total: - Speak Spanish: - Speak English "very well"]:[Estimate; Total: - Speak Spanish: - Speak English "not well"]])</f>
        <v>136</v>
      </c>
      <c r="K21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6.6590011850106798E-4</v>
      </c>
      <c r="L2120" s="24">
        <v>0</v>
      </c>
      <c r="M21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6.8685587996410061E-4</v>
      </c>
    </row>
    <row r="2121" spans="1:13" ht="15.6" x14ac:dyDescent="0.3">
      <c r="A2121" s="22" t="s">
        <v>2126</v>
      </c>
      <c r="B2121" s="18">
        <v>150</v>
      </c>
      <c r="C2121" s="24">
        <v>27</v>
      </c>
      <c r="D21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5.558462484487597E-5</v>
      </c>
      <c r="E2121" s="18">
        <v>123</v>
      </c>
      <c r="F21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5.4852712030964621E-5</v>
      </c>
      <c r="G2121" s="23">
        <v>78</v>
      </c>
      <c r="H2121" s="23">
        <v>31</v>
      </c>
      <c r="I2121" s="23">
        <v>0</v>
      </c>
      <c r="J2121" s="19">
        <f>SUM(Table1[[#This Row],[Estimate; Total: - Speak Spanish: - Speak English "very well"]:[Estimate; Total: - Speak Spanish: - Speak English "not well"]])</f>
        <v>109</v>
      </c>
      <c r="K21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5.5126655204938292E-5</v>
      </c>
      <c r="L2121" s="24">
        <v>14</v>
      </c>
      <c r="M21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5.2369773661332304E-5</v>
      </c>
    </row>
    <row r="2122" spans="1:13" ht="15.6" x14ac:dyDescent="0.3">
      <c r="A2122" s="22" t="s">
        <v>2127</v>
      </c>
      <c r="B2122" s="18">
        <v>215</v>
      </c>
      <c r="C2122" s="24">
        <v>141</v>
      </c>
      <c r="D21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5.4605530115069362E-4</v>
      </c>
      <c r="E2122" s="18">
        <v>74</v>
      </c>
      <c r="F21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6.2110375438899552E-4</v>
      </c>
      <c r="G2122" s="23">
        <v>63</v>
      </c>
      <c r="H2122" s="23">
        <v>0</v>
      </c>
      <c r="I2122" s="23">
        <v>0</v>
      </c>
      <c r="J2122" s="19">
        <f>SUM(Table1[[#This Row],[Estimate; Total: - Speak Spanish: - Speak English "very well"]:[Estimate; Total: - Speak Spanish: - Speak English "not well"]])</f>
        <v>63</v>
      </c>
      <c r="K21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6.2166568292119613E-4</v>
      </c>
      <c r="L2122" s="24">
        <v>11</v>
      </c>
      <c r="M21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6.1601060352360377E-4</v>
      </c>
    </row>
    <row r="2123" spans="1:13" ht="15.6" x14ac:dyDescent="0.3">
      <c r="A2123" s="22" t="s">
        <v>2128</v>
      </c>
      <c r="B2123" s="18">
        <v>330</v>
      </c>
      <c r="C2123" s="24">
        <v>178</v>
      </c>
      <c r="D21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3.9806015604013979E-4</v>
      </c>
      <c r="E2123" s="18">
        <v>152</v>
      </c>
      <c r="F21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4.8467249773231853E-4</v>
      </c>
      <c r="G2123" s="23">
        <v>140</v>
      </c>
      <c r="H2123" s="23">
        <v>12</v>
      </c>
      <c r="I2123" s="23">
        <v>0</v>
      </c>
      <c r="J2123" s="19">
        <f>SUM(Table1[[#This Row],[Estimate; Total: - Speak Spanish: - Speak English "very well"]:[Estimate; Total: - Speak Spanish: - Speak English "not well"]])</f>
        <v>152</v>
      </c>
      <c r="K21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4.8234520773345735E-4</v>
      </c>
      <c r="L2123" s="24">
        <v>0</v>
      </c>
      <c r="M21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5.0576635289802324E-4</v>
      </c>
    </row>
    <row r="2124" spans="1:13" ht="15.6" x14ac:dyDescent="0.3">
      <c r="A2124" s="22" t="s">
        <v>2129</v>
      </c>
      <c r="B2124" s="18">
        <v>432</v>
      </c>
      <c r="C2124" s="24">
        <v>311</v>
      </c>
      <c r="D21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4.9970003926919104E-4</v>
      </c>
      <c r="E2124" s="18">
        <v>121</v>
      </c>
      <c r="F21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6.7109151935889092E-4</v>
      </c>
      <c r="G2124" s="23">
        <v>106</v>
      </c>
      <c r="H2124" s="23">
        <v>13</v>
      </c>
      <c r="I2124" s="23">
        <v>2</v>
      </c>
      <c r="J2124" s="19">
        <f>SUM(Table1[[#This Row],[Estimate; Total: - Speak Spanish: - Speak English "very well"]:[Estimate; Total: - Speak Spanish: - Speak English "not well"]])</f>
        <v>121</v>
      </c>
      <c r="K21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6.6923887403085014E-4</v>
      </c>
      <c r="L2124" s="24">
        <v>0</v>
      </c>
      <c r="M21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6.8788333827369532E-4</v>
      </c>
    </row>
    <row r="2125" spans="1:13" ht="15.6" x14ac:dyDescent="0.3">
      <c r="A2125" s="22" t="s">
        <v>2130</v>
      </c>
      <c r="B2125" s="18">
        <v>400</v>
      </c>
      <c r="C2125" s="24">
        <v>146</v>
      </c>
      <c r="D21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8.3868097476866917E-4</v>
      </c>
      <c r="E2125" s="18">
        <v>232</v>
      </c>
      <c r="F21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8.9482837563159079E-4</v>
      </c>
      <c r="G2125" s="23">
        <v>232</v>
      </c>
      <c r="H2125" s="23">
        <v>0</v>
      </c>
      <c r="I2125" s="23">
        <v>0</v>
      </c>
      <c r="J2125" s="19">
        <f>SUM(Table1[[#This Row],[Estimate; Total: - Speak Spanish: - Speak English "very well"]:[Estimate; Total: - Speak Spanish: - Speak English "not well"]])</f>
        <v>232</v>
      </c>
      <c r="K21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8.9127619615964482E-4</v>
      </c>
      <c r="L2125" s="24">
        <v>0</v>
      </c>
      <c r="M21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9.2702425983187697E-4</v>
      </c>
    </row>
    <row r="2126" spans="1:13" ht="15.6" x14ac:dyDescent="0.3">
      <c r="A2126" s="22" t="s">
        <v>2131</v>
      </c>
      <c r="B2126" s="18">
        <v>386</v>
      </c>
      <c r="C2126" s="24">
        <v>151</v>
      </c>
      <c r="D21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7.8274141685662072E-4</v>
      </c>
      <c r="E2126" s="18">
        <v>235</v>
      </c>
      <c r="F21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8.4149794659866368E-4</v>
      </c>
      <c r="G2126" s="23">
        <v>135</v>
      </c>
      <c r="H2126" s="23">
        <v>86</v>
      </c>
      <c r="I2126" s="23">
        <v>14</v>
      </c>
      <c r="J2126" s="19">
        <f>SUM(Table1[[#This Row],[Estimate; Total: - Speak Spanish: - Speak English "very well"]:[Estimate; Total: - Speak Spanish: - Speak English "not well"]])</f>
        <v>235</v>
      </c>
      <c r="K21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8.378998337714769E-4</v>
      </c>
      <c r="L2126" s="24">
        <v>0</v>
      </c>
      <c r="M21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8.741101568877466E-4</v>
      </c>
    </row>
    <row r="2127" spans="1:13" ht="15.6" x14ac:dyDescent="0.3">
      <c r="A2127" s="22" t="s">
        <v>2132</v>
      </c>
      <c r="B2127" s="18">
        <v>329</v>
      </c>
      <c r="C2127" s="24">
        <v>138</v>
      </c>
      <c r="D21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6.0823374982013688E-4</v>
      </c>
      <c r="E2127" s="18">
        <v>171</v>
      </c>
      <c r="F21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6.6800571987325795E-4</v>
      </c>
      <c r="G2127" s="23">
        <v>144</v>
      </c>
      <c r="H2127" s="23">
        <v>27</v>
      </c>
      <c r="I2127" s="23">
        <v>0</v>
      </c>
      <c r="J2127" s="19">
        <f>SUM(Table1[[#This Row],[Estimate; Total: - Speak Spanish: - Speak English "very well"]:[Estimate; Total: - Speak Spanish: - Speak English "not well"]])</f>
        <v>171</v>
      </c>
      <c r="K21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6.6538751862453918E-4</v>
      </c>
      <c r="L2127" s="24">
        <v>0</v>
      </c>
      <c r="M21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6.9173630693467579E-4</v>
      </c>
    </row>
    <row r="2128" spans="1:13" ht="15.6" x14ac:dyDescent="0.3">
      <c r="A2128" s="22" t="s">
        <v>2133</v>
      </c>
      <c r="B2128" s="18">
        <v>549</v>
      </c>
      <c r="C2128" s="24">
        <v>229</v>
      </c>
      <c r="D21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3.8543790036268244E-4</v>
      </c>
      <c r="E2128" s="18">
        <v>320</v>
      </c>
      <c r="F21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4.7959562175500456E-4</v>
      </c>
      <c r="G2128" s="23">
        <v>152</v>
      </c>
      <c r="H2128" s="23">
        <v>64</v>
      </c>
      <c r="I2128" s="23">
        <v>56</v>
      </c>
      <c r="J2128" s="19">
        <f>SUM(Table1[[#This Row],[Estimate; Total: - Speak Spanish: - Speak English "very well"]:[Estimate; Total: - Speak Spanish: - Speak English "not well"]])</f>
        <v>272</v>
      </c>
      <c r="K21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4.8209221496726501E-4</v>
      </c>
      <c r="L2128" s="24">
        <v>48</v>
      </c>
      <c r="M21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4.5696725328658308E-4</v>
      </c>
    </row>
    <row r="2129" spans="1:13" ht="15.6" x14ac:dyDescent="0.3">
      <c r="A2129" s="22" t="s">
        <v>2134</v>
      </c>
      <c r="B2129" s="18">
        <v>375</v>
      </c>
      <c r="C2129" s="24">
        <v>203</v>
      </c>
      <c r="D21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4.8824735793401275E-4</v>
      </c>
      <c r="E2129" s="18">
        <v>172</v>
      </c>
      <c r="F21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5.872114672071365E-4</v>
      </c>
      <c r="G2129" s="23">
        <v>99</v>
      </c>
      <c r="H2129" s="23">
        <v>59</v>
      </c>
      <c r="I2129" s="23">
        <v>14</v>
      </c>
      <c r="J2129" s="19">
        <f>SUM(Table1[[#This Row],[Estimate; Total: - Speak Spanish: - Speak English "very well"]:[Estimate; Total: - Speak Spanish: - Speak English "not well"]])</f>
        <v>172</v>
      </c>
      <c r="K21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5.8457795484000413E-4</v>
      </c>
      <c r="L2129" s="24">
        <v>0</v>
      </c>
      <c r="M21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6.1108082963148662E-4</v>
      </c>
    </row>
    <row r="2130" spans="1:13" ht="15.6" x14ac:dyDescent="0.3">
      <c r="A2130" s="22" t="s">
        <v>2135</v>
      </c>
      <c r="B2130" s="18">
        <v>644</v>
      </c>
      <c r="C2130" s="24">
        <v>216</v>
      </c>
      <c r="D21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3.640215214558187E-4</v>
      </c>
      <c r="E2130" s="18">
        <v>325</v>
      </c>
      <c r="F21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4.4961918311689248E-4</v>
      </c>
      <c r="G2130" s="23">
        <v>211</v>
      </c>
      <c r="H2130" s="23">
        <v>72</v>
      </c>
      <c r="I2130" s="23">
        <v>26</v>
      </c>
      <c r="J2130" s="19">
        <f>SUM(Table1[[#This Row],[Estimate; Total: - Speak Spanish: - Speak English "very well"]:[Estimate; Total: - Speak Spanish: - Speak English "not well"]])</f>
        <v>309</v>
      </c>
      <c r="K21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4.4710845333401859E-4</v>
      </c>
      <c r="L2130" s="24">
        <v>16</v>
      </c>
      <c r="M21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4.7237568120096378E-4</v>
      </c>
    </row>
    <row r="2131" spans="1:13" ht="15.6" x14ac:dyDescent="0.3">
      <c r="A2131" s="22" t="s">
        <v>2136</v>
      </c>
      <c r="B2131" s="18">
        <v>807</v>
      </c>
      <c r="C2131" s="24">
        <v>206</v>
      </c>
      <c r="D21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2.68354058741773E-4</v>
      </c>
      <c r="E2131" s="18">
        <v>590</v>
      </c>
      <c r="F21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3.1112533928995967E-4</v>
      </c>
      <c r="G2131" s="23">
        <v>375</v>
      </c>
      <c r="H2131" s="23">
        <v>95</v>
      </c>
      <c r="I2131" s="23">
        <v>120</v>
      </c>
      <c r="J2131" s="19">
        <f>SUM(Table1[[#This Row],[Estimate; Total: - Speak Spanish: - Speak English "very well"]:[Estimate; Total: - Speak Spanish: - Speak English "not well"]])</f>
        <v>590</v>
      </c>
      <c r="K21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3.0209177942595904E-4</v>
      </c>
      <c r="L2131" s="24">
        <v>0</v>
      </c>
      <c r="M21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3.9300280341999773E-4</v>
      </c>
    </row>
    <row r="2132" spans="1:13" ht="15.6" x14ac:dyDescent="0.3">
      <c r="A2132" s="22" t="s">
        <v>2137</v>
      </c>
      <c r="B2132" s="18">
        <v>970</v>
      </c>
      <c r="C2132" s="24">
        <v>293</v>
      </c>
      <c r="D21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9.9865217893188715E-5</v>
      </c>
      <c r="E2132" s="18">
        <v>677</v>
      </c>
      <c r="F21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1.8320595830804257E-4</v>
      </c>
      <c r="G2132" s="23">
        <v>401</v>
      </c>
      <c r="H2132" s="23">
        <v>184</v>
      </c>
      <c r="I2132" s="23">
        <v>77</v>
      </c>
      <c r="J2132" s="19">
        <f>SUM(Table1[[#This Row],[Estimate; Total: - Speak Spanish: - Speak English "very well"]:[Estimate; Total: - Speak Spanish: - Speak English "not well"]])</f>
        <v>662</v>
      </c>
      <c r="K21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1.7515162836224962E-4</v>
      </c>
      <c r="L2132" s="24">
        <v>15</v>
      </c>
      <c r="M21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2.5620797757357943E-4</v>
      </c>
    </row>
    <row r="2133" spans="1:13" ht="15.6" x14ac:dyDescent="0.3">
      <c r="A2133" s="22" t="s">
        <v>2138</v>
      </c>
      <c r="B2133" s="18">
        <v>2151</v>
      </c>
      <c r="C2133" s="24">
        <v>312</v>
      </c>
      <c r="D21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2.0215949680272026E-4</v>
      </c>
      <c r="E2133" s="18">
        <v>1839</v>
      </c>
      <c r="F21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1.357399943683675E-4</v>
      </c>
      <c r="G2133" s="23">
        <v>883</v>
      </c>
      <c r="H2133" s="23">
        <v>477</v>
      </c>
      <c r="I2133" s="23">
        <v>479</v>
      </c>
      <c r="J2133" s="19">
        <f>SUM(Table1[[#This Row],[Estimate; Total: - Speak Spanish: - Speak English "very well"]:[Estimate; Total: - Speak Spanish: - Speak English "not well"]])</f>
        <v>1839</v>
      </c>
      <c r="K21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1.0758284760582993E-4</v>
      </c>
      <c r="L2133" s="24">
        <v>0</v>
      </c>
      <c r="M21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3.9094788680080818E-4</v>
      </c>
    </row>
    <row r="2134" spans="1:13" ht="15.6" x14ac:dyDescent="0.3">
      <c r="A2134" s="22" t="s">
        <v>2139</v>
      </c>
      <c r="B2134" s="18">
        <v>1143</v>
      </c>
      <c r="C2134" s="24">
        <v>301</v>
      </c>
      <c r="D21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1.9083497731423165E-4</v>
      </c>
      <c r="E2134" s="18">
        <v>842</v>
      </c>
      <c r="F21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2.5611851079393021E-4</v>
      </c>
      <c r="G2134" s="23">
        <v>381</v>
      </c>
      <c r="H2134" s="23">
        <v>186</v>
      </c>
      <c r="I2134" s="23">
        <v>204</v>
      </c>
      <c r="J2134" s="19">
        <f>SUM(Table1[[#This Row],[Estimate; Total: - Speak Spanish: - Speak English "very well"]:[Estimate; Total: - Speak Spanish: - Speak English "not well"]])</f>
        <v>771</v>
      </c>
      <c r="K21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2.5416668926526618E-4</v>
      </c>
      <c r="L2134" s="24">
        <v>71</v>
      </c>
      <c r="M21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2.738092329020862E-4</v>
      </c>
    </row>
    <row r="2135" spans="1:13" ht="15.6" x14ac:dyDescent="0.3">
      <c r="A2135" s="22" t="s">
        <v>2140</v>
      </c>
      <c r="B2135" s="18">
        <v>465</v>
      </c>
      <c r="C2135" s="24">
        <v>90</v>
      </c>
      <c r="D21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4.1380593517528893E-4</v>
      </c>
      <c r="E2135" s="18">
        <v>362</v>
      </c>
      <c r="F21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4.1802744321633333E-4</v>
      </c>
      <c r="G2135" s="23">
        <v>277</v>
      </c>
      <c r="H2135" s="23">
        <v>70</v>
      </c>
      <c r="I2135" s="23">
        <v>3</v>
      </c>
      <c r="J2135" s="19">
        <f>SUM(Table1[[#This Row],[Estimate; Total: - Speak Spanish: - Speak English "very well"]:[Estimate; Total: - Speak Spanish: - Speak English "not well"]])</f>
        <v>350</v>
      </c>
      <c r="K21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4.1433385612677442E-4</v>
      </c>
      <c r="L2135" s="24">
        <v>12</v>
      </c>
      <c r="M21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4.5150500344612749E-4</v>
      </c>
    </row>
    <row r="2136" spans="1:13" ht="15.6" x14ac:dyDescent="0.3">
      <c r="A2136" s="22" t="s">
        <v>2141</v>
      </c>
      <c r="B2136" s="18">
        <v>963</v>
      </c>
      <c r="C2136" s="24">
        <v>405</v>
      </c>
      <c r="D21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5.6560275386890568E-4</v>
      </c>
      <c r="E2136" s="18">
        <v>558</v>
      </c>
      <c r="F21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7.3322795375406426E-4</v>
      </c>
      <c r="G2136" s="23">
        <v>254</v>
      </c>
      <c r="H2136" s="23">
        <v>168</v>
      </c>
      <c r="I2136" s="23">
        <v>91</v>
      </c>
      <c r="J2136" s="19">
        <f>SUM(Table1[[#This Row],[Estimate; Total: - Speak Spanish: - Speak English "very well"]:[Estimate; Total: - Speak Spanish: - Speak English "not well"]])</f>
        <v>513</v>
      </c>
      <c r="K21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7.3161824133985984E-4</v>
      </c>
      <c r="L2136" s="24">
        <v>45</v>
      </c>
      <c r="M21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7.4781790195144421E-4</v>
      </c>
    </row>
    <row r="2137" spans="1:13" ht="15.6" x14ac:dyDescent="0.3">
      <c r="A2137" s="22" t="s">
        <v>2142</v>
      </c>
      <c r="B2137" s="18">
        <v>731</v>
      </c>
      <c r="C2137" s="24">
        <v>349</v>
      </c>
      <c r="D21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6.7423544153260738E-4</v>
      </c>
      <c r="E2137" s="18">
        <v>366</v>
      </c>
      <c r="F21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8.3462041546007899E-4</v>
      </c>
      <c r="G2137" s="23">
        <v>366</v>
      </c>
      <c r="H2137" s="23">
        <v>0</v>
      </c>
      <c r="I2137" s="23">
        <v>0</v>
      </c>
      <c r="J2137" s="19">
        <f>SUM(Table1[[#This Row],[Estimate; Total: - Speak Spanish: - Speak English "very well"]:[Estimate; Total: - Speak Spanish: - Speak English "not well"]])</f>
        <v>366</v>
      </c>
      <c r="K21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8.2901654612071583E-4</v>
      </c>
      <c r="L2137" s="24">
        <v>0</v>
      </c>
      <c r="M21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8.8541219829328904E-4</v>
      </c>
    </row>
    <row r="2138" spans="1:13" ht="15.6" x14ac:dyDescent="0.3">
      <c r="A2138" s="22" t="s">
        <v>2143</v>
      </c>
      <c r="B2138" s="18">
        <v>898</v>
      </c>
      <c r="C2138" s="24">
        <v>369</v>
      </c>
      <c r="D21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4.7385188642769423E-4</v>
      </c>
      <c r="E2138" s="18">
        <v>529</v>
      </c>
      <c r="F21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6.237182960688785E-4</v>
      </c>
      <c r="G2138" s="23">
        <v>367</v>
      </c>
      <c r="H2138" s="23">
        <v>106</v>
      </c>
      <c r="I2138" s="23">
        <v>56</v>
      </c>
      <c r="J2138" s="19">
        <f>SUM(Table1[[#This Row],[Estimate; Total: - Speak Spanish: - Speak English "very well"]:[Estimate; Total: - Speak Spanish: - Speak English "not well"]])</f>
        <v>529</v>
      </c>
      <c r="K21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6.1561871442810507E-4</v>
      </c>
      <c r="L2138" s="24">
        <v>0</v>
      </c>
      <c r="M21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6.9713046306004822E-4</v>
      </c>
    </row>
    <row r="2139" spans="1:13" ht="15.6" x14ac:dyDescent="0.3">
      <c r="A2139" s="22" t="s">
        <v>2144</v>
      </c>
      <c r="B2139" s="18">
        <v>659</v>
      </c>
      <c r="C2139" s="24">
        <v>335</v>
      </c>
      <c r="D21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2.9252942237416584E-4</v>
      </c>
      <c r="E2139" s="18">
        <v>324</v>
      </c>
      <c r="F21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4.5027168763462212E-4</v>
      </c>
      <c r="G2139" s="23">
        <v>154</v>
      </c>
      <c r="H2139" s="23">
        <v>71</v>
      </c>
      <c r="I2139" s="23">
        <v>99</v>
      </c>
      <c r="J2139" s="19">
        <f>SUM(Table1[[#This Row],[Estimate; Total: - Speak Spanish: - Speak English "very well"]:[Estimate; Total: - Speak Spanish: - Speak English "not well"]])</f>
        <v>324</v>
      </c>
      <c r="K21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4.4531088526862851E-4</v>
      </c>
      <c r="L2139" s="24">
        <v>0</v>
      </c>
      <c r="M21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4.952349052246769E-4</v>
      </c>
    </row>
    <row r="2140" spans="1:13" ht="15.6" x14ac:dyDescent="0.3">
      <c r="A2140" s="22" t="s">
        <v>2145</v>
      </c>
      <c r="B2140" s="18">
        <v>965</v>
      </c>
      <c r="C2140" s="24">
        <v>208</v>
      </c>
      <c r="D21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7.9705549992810604E-4</v>
      </c>
      <c r="E2140" s="18">
        <v>743</v>
      </c>
      <c r="F21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8.1980433193482288E-4</v>
      </c>
      <c r="G2140" s="23">
        <v>591</v>
      </c>
      <c r="H2140" s="23">
        <v>83</v>
      </c>
      <c r="I2140" s="23">
        <v>36</v>
      </c>
      <c r="J2140" s="19">
        <f>SUM(Table1[[#This Row],[Estimate; Total: - Speak Spanish: - Speak English "very well"]:[Estimate; Total: - Speak Spanish: - Speak English "not well"]])</f>
        <v>710</v>
      </c>
      <c r="K21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8.135130248379599E-4</v>
      </c>
      <c r="L2140" s="24">
        <v>33</v>
      </c>
      <c r="M21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8.7682684342635928E-4</v>
      </c>
    </row>
    <row r="2141" spans="1:13" ht="15.6" x14ac:dyDescent="0.3">
      <c r="A2141" s="22" t="s">
        <v>2146</v>
      </c>
      <c r="B2141" s="18">
        <v>1078</v>
      </c>
      <c r="C2141" s="24">
        <v>233</v>
      </c>
      <c r="D21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2.5175973733761669E-4</v>
      </c>
      <c r="E2141" s="18">
        <v>845</v>
      </c>
      <c r="F21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2.7548075716483266E-4</v>
      </c>
      <c r="G2141" s="23">
        <v>752</v>
      </c>
      <c r="H2141" s="23">
        <v>68</v>
      </c>
      <c r="I2141" s="23">
        <v>25</v>
      </c>
      <c r="J2141" s="19">
        <f>SUM(Table1[[#This Row],[Estimate; Total: - Speak Spanish: - Speak English "very well"]:[Estimate; Total: - Speak Spanish: - Speak English "not well"]])</f>
        <v>845</v>
      </c>
      <c r="K21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2.6254286210537412E-4</v>
      </c>
      <c r="L2141" s="24">
        <v>0</v>
      </c>
      <c r="M21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3.9274593884259905E-4</v>
      </c>
    </row>
    <row r="2142" spans="1:13" ht="15.6" x14ac:dyDescent="0.3">
      <c r="A2142" s="22" t="s">
        <v>2147</v>
      </c>
      <c r="B2142" s="18">
        <v>685</v>
      </c>
      <c r="C2142" s="24">
        <v>322</v>
      </c>
      <c r="D21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3.4380571887113165E-4</v>
      </c>
      <c r="E2142" s="18">
        <v>363</v>
      </c>
      <c r="F21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4.8826956206064249E-4</v>
      </c>
      <c r="G2142" s="23">
        <v>243</v>
      </c>
      <c r="H2142" s="23">
        <v>61</v>
      </c>
      <c r="I2142" s="23">
        <v>59</v>
      </c>
      <c r="J2142" s="19">
        <f>SUM(Table1[[#This Row],[Estimate; Total: - Speak Spanish: - Speak English "very well"]:[Estimate; Total: - Speak Spanish: - Speak English "not well"]])</f>
        <v>363</v>
      </c>
      <c r="K21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4.8271162607652009E-4</v>
      </c>
      <c r="L2142" s="24">
        <v>0</v>
      </c>
      <c r="M21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5.3864501880505574E-4</v>
      </c>
    </row>
    <row r="2143" spans="1:13" ht="15.6" x14ac:dyDescent="0.3">
      <c r="A2143" s="22" t="s">
        <v>2148</v>
      </c>
      <c r="B2143" s="18">
        <v>420</v>
      </c>
      <c r="C2143" s="24">
        <v>198</v>
      </c>
      <c r="D21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3.4640119124906897E-4</v>
      </c>
      <c r="E2143" s="18">
        <v>222</v>
      </c>
      <c r="F21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4.3540107740766131E-4</v>
      </c>
      <c r="G2143" s="23">
        <v>143</v>
      </c>
      <c r="H2143" s="23">
        <v>32</v>
      </c>
      <c r="I2143" s="23">
        <v>27</v>
      </c>
      <c r="J2143" s="19">
        <f>SUM(Table1[[#This Row],[Estimate; Total: - Speak Spanish: - Speak English "very well"]:[Estimate; Total: - Speak Spanish: - Speak English "not well"]])</f>
        <v>202</v>
      </c>
      <c r="K21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4.3508373874676744E-4</v>
      </c>
      <c r="L2143" s="24">
        <v>20</v>
      </c>
      <c r="M21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4.3827733939248009E-4</v>
      </c>
    </row>
    <row r="2144" spans="1:13" ht="15.6" x14ac:dyDescent="0.3">
      <c r="A2144" s="22" t="s">
        <v>2149</v>
      </c>
      <c r="B2144" s="18">
        <v>1097</v>
      </c>
      <c r="C2144" s="24">
        <v>247</v>
      </c>
      <c r="D21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4.4133105260183705E-4</v>
      </c>
      <c r="E2144" s="18">
        <v>850</v>
      </c>
      <c r="F21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4.7282946952456226E-4</v>
      </c>
      <c r="G2144" s="23">
        <v>540</v>
      </c>
      <c r="H2144" s="23">
        <v>188</v>
      </c>
      <c r="I2144" s="23">
        <v>74</v>
      </c>
      <c r="J2144" s="19">
        <f>SUM(Table1[[#This Row],[Estimate; Total: - Speak Spanish: - Speak English "very well"]:[Estimate; Total: - Speak Spanish: - Speak English "not well"]])</f>
        <v>802</v>
      </c>
      <c r="K21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4.6721116997763574E-4</v>
      </c>
      <c r="L2144" s="24">
        <v>48</v>
      </c>
      <c r="M21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5.2375204341024279E-4</v>
      </c>
    </row>
    <row r="2145" spans="1:13" ht="15.6" x14ac:dyDescent="0.3">
      <c r="A2145" s="22" t="s">
        <v>2150</v>
      </c>
      <c r="B2145" s="18">
        <v>748</v>
      </c>
      <c r="C2145" s="24">
        <v>262</v>
      </c>
      <c r="D21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2.4577100450663301E-4</v>
      </c>
      <c r="E2145" s="18">
        <v>486</v>
      </c>
      <c r="F21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3.3686001844045795E-4</v>
      </c>
      <c r="G2145" s="23">
        <v>379</v>
      </c>
      <c r="H2145" s="23">
        <v>53</v>
      </c>
      <c r="I2145" s="23">
        <v>54</v>
      </c>
      <c r="J2145" s="19">
        <f>SUM(Table1[[#This Row],[Estimate; Total: - Speak Spanish: - Speak English "very well"]:[Estimate; Total: - Speak Spanish: - Speak English "not well"]])</f>
        <v>486</v>
      </c>
      <c r="K21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3.2941881489146761E-4</v>
      </c>
      <c r="L2145" s="24">
        <v>0</v>
      </c>
      <c r="M21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4.0430484482554017E-4</v>
      </c>
    </row>
    <row r="2146" spans="1:13" ht="15.6" x14ac:dyDescent="0.3">
      <c r="A2146" s="22" t="s">
        <v>2151</v>
      </c>
      <c r="B2146" s="18">
        <v>1924</v>
      </c>
      <c r="C2146" s="24">
        <v>503</v>
      </c>
      <c r="D21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2.3710975938388287E-4</v>
      </c>
      <c r="E2146" s="18">
        <v>1339</v>
      </c>
      <c r="F21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3.556503181901345E-4</v>
      </c>
      <c r="G2146" s="23">
        <v>1186</v>
      </c>
      <c r="H2146" s="23">
        <v>40</v>
      </c>
      <c r="I2146" s="23">
        <v>113</v>
      </c>
      <c r="J2146" s="19">
        <f>SUM(Table1[[#This Row],[Estimate; Total: - Speak Spanish: - Speak English "very well"]:[Estimate; Total: - Speak Spanish: - Speak English "not well"]])</f>
        <v>1339</v>
      </c>
      <c r="K21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3.3514873063437717E-4</v>
      </c>
      <c r="L2146" s="24">
        <v>0</v>
      </c>
      <c r="M21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5.4147052915644127E-4</v>
      </c>
    </row>
    <row r="2147" spans="1:13" ht="15.6" x14ac:dyDescent="0.3">
      <c r="A2147" s="22" t="s">
        <v>2152</v>
      </c>
      <c r="B2147" s="18">
        <v>1041</v>
      </c>
      <c r="C2147" s="24">
        <v>292</v>
      </c>
      <c r="D21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1.4861886365240094E-5</v>
      </c>
      <c r="E2147" s="18">
        <v>749</v>
      </c>
      <c r="F21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5.7881936924906863E-5</v>
      </c>
      <c r="G2147" s="23">
        <v>359</v>
      </c>
      <c r="H2147" s="23">
        <v>114</v>
      </c>
      <c r="I2147" s="23">
        <v>195</v>
      </c>
      <c r="J2147" s="19">
        <f>SUM(Table1[[#This Row],[Estimate; Total: - Speak Spanish: - Speak English "very well"]:[Estimate; Total: - Speak Spanish: - Speak English "not well"]])</f>
        <v>668</v>
      </c>
      <c r="K21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5.8894914222162216E-5</v>
      </c>
      <c r="L2147" s="24">
        <v>81</v>
      </c>
      <c r="M21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4.8700615987289596E-5</v>
      </c>
    </row>
    <row r="2148" spans="1:13" ht="15.6" x14ac:dyDescent="0.3">
      <c r="A2148" s="22" t="s">
        <v>2153</v>
      </c>
      <c r="B2148" s="18">
        <v>1152</v>
      </c>
      <c r="C2148" s="24">
        <v>219</v>
      </c>
      <c r="D21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1.2871634761965736E-4</v>
      </c>
      <c r="E2148" s="18">
        <v>933</v>
      </c>
      <c r="F21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1.317538615986631E-4</v>
      </c>
      <c r="G2148" s="23">
        <v>564</v>
      </c>
      <c r="H2148" s="23">
        <v>131</v>
      </c>
      <c r="I2148" s="23">
        <v>191</v>
      </c>
      <c r="J2148" s="19">
        <f>SUM(Table1[[#This Row],[Estimate; Total: - Speak Spanish: - Speak English "very well"]:[Estimate; Total: - Speak Spanish: - Speak English "not well"]])</f>
        <v>886</v>
      </c>
      <c r="K21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1.2471065274206517E-4</v>
      </c>
      <c r="L2148" s="24">
        <v>47</v>
      </c>
      <c r="M21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1.9559138403702907E-4</v>
      </c>
    </row>
    <row r="2149" spans="1:13" ht="15.6" x14ac:dyDescent="0.3">
      <c r="A2149" s="22" t="s">
        <v>2154</v>
      </c>
      <c r="B2149" s="18">
        <v>875</v>
      </c>
      <c r="C2149" s="24">
        <v>299</v>
      </c>
      <c r="D21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9.3541124629321155E-4</v>
      </c>
      <c r="E2149" s="18">
        <v>553</v>
      </c>
      <c r="F21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1.0395906776731684E-3</v>
      </c>
      <c r="G2149" s="23">
        <v>547</v>
      </c>
      <c r="H2149" s="23">
        <v>6</v>
      </c>
      <c r="I2149" s="23">
        <v>0</v>
      </c>
      <c r="J2149" s="19">
        <f>SUM(Table1[[#This Row],[Estimate; Total: - Speak Spanish: - Speak English "very well"]:[Estimate; Total: - Speak Spanish: - Speak English "not well"]])</f>
        <v>553</v>
      </c>
      <c r="K21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1.0311236291904694E-3</v>
      </c>
      <c r="L2149" s="24">
        <v>0</v>
      </c>
      <c r="M21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1.1163334533747125E-3</v>
      </c>
    </row>
    <row r="2150" spans="1:13" ht="15.6" x14ac:dyDescent="0.3">
      <c r="A2150" s="22" t="s">
        <v>2155</v>
      </c>
      <c r="B2150" s="18">
        <v>452</v>
      </c>
      <c r="C2150" s="24">
        <v>238</v>
      </c>
      <c r="D21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3.1372102045156756E-4</v>
      </c>
      <c r="E2150" s="18">
        <v>214</v>
      </c>
      <c r="F21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4.2803474925696261E-4</v>
      </c>
      <c r="G2150" s="23">
        <v>185</v>
      </c>
      <c r="H2150" s="23">
        <v>29</v>
      </c>
      <c r="I2150" s="23">
        <v>0</v>
      </c>
      <c r="J2150" s="19">
        <f>SUM(Table1[[#This Row],[Estimate; Total: - Speak Spanish: - Speak English "very well"]:[Estimate; Total: - Speak Spanish: - Speak English "not well"]])</f>
        <v>214</v>
      </c>
      <c r="K21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4.2475816991646069E-4</v>
      </c>
      <c r="L2150" s="24">
        <v>0</v>
      </c>
      <c r="M21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4.5773267692446795E-4</v>
      </c>
    </row>
    <row r="2151" spans="1:13" ht="15.6" x14ac:dyDescent="0.3">
      <c r="A2151" s="22" t="s">
        <v>2156</v>
      </c>
      <c r="B2151" s="18">
        <v>288</v>
      </c>
      <c r="C2151" s="24">
        <v>83</v>
      </c>
      <c r="D21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1.3908664107539545E-4</v>
      </c>
      <c r="E2151" s="18">
        <v>205</v>
      </c>
      <c r="F21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1.6086024414172059E-4</v>
      </c>
      <c r="G2151" s="23">
        <v>174</v>
      </c>
      <c r="H2151" s="23">
        <v>31</v>
      </c>
      <c r="I2151" s="23">
        <v>0</v>
      </c>
      <c r="J2151" s="19">
        <f>SUM(Table1[[#This Row],[Estimate; Total: - Speak Spanish: - Speak English "very well"]:[Estimate; Total: - Speak Spanish: - Speak English "not well"]])</f>
        <v>205</v>
      </c>
      <c r="K21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1.5772146486694072E-4</v>
      </c>
      <c r="L2151" s="24">
        <v>0</v>
      </c>
      <c r="M21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1.8930919354283551E-4</v>
      </c>
    </row>
    <row r="2152" spans="1:13" ht="15.6" x14ac:dyDescent="0.3">
      <c r="A2152" s="22" t="s">
        <v>2157</v>
      </c>
      <c r="B2152" s="18">
        <v>395</v>
      </c>
      <c r="C2152" s="24">
        <v>219</v>
      </c>
      <c r="D21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2.8484773748341705E-5</v>
      </c>
      <c r="E2152" s="18">
        <v>176</v>
      </c>
      <c r="F21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7.9605689970390834E-5</v>
      </c>
      <c r="G2152" s="23">
        <v>102</v>
      </c>
      <c r="H2152" s="23">
        <v>0</v>
      </c>
      <c r="I2152" s="23">
        <v>0</v>
      </c>
      <c r="J2152" s="19">
        <f>SUM(Table1[[#This Row],[Estimate; Total: - Speak Spanish: - Speak English "very well"]:[Estimate; Total: - Speak Spanish: - Speak English "not well"]])</f>
        <v>102</v>
      </c>
      <c r="K21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8.8313332749195513E-5</v>
      </c>
      <c r="L2152" s="24">
        <v>74</v>
      </c>
      <c r="M21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6.8224007773468802E-7</v>
      </c>
    </row>
    <row r="2153" spans="1:13" ht="15.6" x14ac:dyDescent="0.3">
      <c r="A2153" s="22" t="s">
        <v>2158</v>
      </c>
      <c r="B2153" s="18">
        <v>433</v>
      </c>
      <c r="C2153" s="24">
        <v>191</v>
      </c>
      <c r="D21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1.0001038463608344E-5</v>
      </c>
      <c r="E2153" s="18">
        <v>242</v>
      </c>
      <c r="F21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7.1987703481253312E-5</v>
      </c>
      <c r="G2153" s="23">
        <v>206</v>
      </c>
      <c r="H2153" s="23">
        <v>36</v>
      </c>
      <c r="I2153" s="23">
        <v>0</v>
      </c>
      <c r="J2153" s="19">
        <f>SUM(Table1[[#This Row],[Estimate; Total: - Speak Spanish: - Speak English "very well"]:[Estimate; Total: - Speak Spanish: - Speak English "not well"]])</f>
        <v>242</v>
      </c>
      <c r="K21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6.8282412825171692E-5</v>
      </c>
      <c r="L2153" s="24">
        <v>0</v>
      </c>
      <c r="M21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1.0557134131086214E-4</v>
      </c>
    </row>
    <row r="2154" spans="1:13" ht="15.6" x14ac:dyDescent="0.3">
      <c r="A2154" s="22" t="s">
        <v>2159</v>
      </c>
      <c r="B2154" s="18">
        <v>129</v>
      </c>
      <c r="C2154" s="24">
        <v>48</v>
      </c>
      <c r="D21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8.0627923800853066E-4</v>
      </c>
      <c r="E2154" s="18">
        <v>81</v>
      </c>
      <c r="F21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8.2408280130303051E-4</v>
      </c>
      <c r="G2154" s="23">
        <v>63</v>
      </c>
      <c r="H2154" s="23">
        <v>0</v>
      </c>
      <c r="I2154" s="23">
        <v>18</v>
      </c>
      <c r="J2154" s="19">
        <f>SUM(Table1[[#This Row],[Estimate; Total: - Speak Spanish: - Speak English "very well"]:[Estimate; Total: - Speak Spanish: - Speak English "not well"]])</f>
        <v>81</v>
      </c>
      <c r="K21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8.2284260071153212E-4</v>
      </c>
      <c r="L2154" s="24">
        <v>0</v>
      </c>
      <c r="M21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8.353236057005442E-4</v>
      </c>
    </row>
    <row r="2155" spans="1:13" ht="15.6" x14ac:dyDescent="0.3">
      <c r="A2155" s="22" t="s">
        <v>2160</v>
      </c>
      <c r="B2155" s="18">
        <v>475</v>
      </c>
      <c r="C2155" s="24">
        <v>244</v>
      </c>
      <c r="D21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9.7048930298210137E-4</v>
      </c>
      <c r="E2155" s="18">
        <v>198</v>
      </c>
      <c r="F21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1.0906539835559145E-3</v>
      </c>
      <c r="G2155" s="23">
        <v>72</v>
      </c>
      <c r="H2155" s="23">
        <v>126</v>
      </c>
      <c r="I2155" s="23">
        <v>0</v>
      </c>
      <c r="J2155" s="19">
        <f>SUM(Table1[[#This Row],[Estimate; Total: - Speak Spanish: - Speak English "very well"]:[Estimate; Total: - Speak Spanish: - Speak English "not well"]])</f>
        <v>198</v>
      </c>
      <c r="K21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1.0876223821100295E-3</v>
      </c>
      <c r="L2155" s="24">
        <v>0</v>
      </c>
      <c r="M21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1.1181315054165034E-3</v>
      </c>
    </row>
    <row r="2156" spans="1:13" ht="15.6" x14ac:dyDescent="0.3">
      <c r="A2156" s="22" t="s">
        <v>2161</v>
      </c>
      <c r="B2156" s="18">
        <v>374</v>
      </c>
      <c r="C2156" s="24">
        <v>198</v>
      </c>
      <c r="D21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6.93425235314701E-4</v>
      </c>
      <c r="E2156" s="18">
        <v>176</v>
      </c>
      <c r="F21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7.8880878816817764E-4</v>
      </c>
      <c r="G2156" s="23">
        <v>82</v>
      </c>
      <c r="H2156" s="23">
        <v>94</v>
      </c>
      <c r="I2156" s="23">
        <v>0</v>
      </c>
      <c r="J2156" s="19">
        <f>SUM(Table1[[#This Row],[Estimate; Total: - Speak Spanish: - Speak English "very well"]:[Estimate; Total: - Speak Spanish: - Speak English "not well"]])</f>
        <v>176</v>
      </c>
      <c r="K21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7.8611403132739096E-4</v>
      </c>
      <c r="L2156" s="24">
        <v>0</v>
      </c>
      <c r="M21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8.1323325204425679E-4</v>
      </c>
    </row>
    <row r="2157" spans="1:13" ht="15.6" x14ac:dyDescent="0.3">
      <c r="A2157" s="22" t="s">
        <v>2162</v>
      </c>
      <c r="B2157" s="18">
        <v>444</v>
      </c>
      <c r="C2157" s="24">
        <v>141</v>
      </c>
      <c r="D21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7.1404473476943773E-4</v>
      </c>
      <c r="E2157" s="18">
        <v>299</v>
      </c>
      <c r="F21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7.5786873134797933E-4</v>
      </c>
      <c r="G2157" s="23">
        <v>279</v>
      </c>
      <c r="H2157" s="23">
        <v>17</v>
      </c>
      <c r="I2157" s="23">
        <v>1</v>
      </c>
      <c r="J2157" s="19">
        <f>SUM(Table1[[#This Row],[Estimate; Total: - Speak Spanish: - Speak English "very well"]:[Estimate; Total: - Speak Spanish: - Speak English "not well"]])</f>
        <v>297</v>
      </c>
      <c r="K21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7.5359887990501643E-4</v>
      </c>
      <c r="L2157" s="24">
        <v>2</v>
      </c>
      <c r="M21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7.9656937800611297E-4</v>
      </c>
    </row>
    <row r="2158" spans="1:13" ht="15.6" x14ac:dyDescent="0.3">
      <c r="A2158" s="22" t="s">
        <v>2163</v>
      </c>
      <c r="B2158" s="18">
        <v>323</v>
      </c>
      <c r="C2158" s="24">
        <v>184</v>
      </c>
      <c r="D21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5.0745002413406226E-4</v>
      </c>
      <c r="E2158" s="18">
        <v>139</v>
      </c>
      <c r="F21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5.9949699150586215E-4</v>
      </c>
      <c r="G2158" s="23">
        <v>111</v>
      </c>
      <c r="H2158" s="23">
        <v>0</v>
      </c>
      <c r="I2158" s="23">
        <v>28</v>
      </c>
      <c r="J2158" s="19">
        <f>SUM(Table1[[#This Row],[Estimate; Total: - Speak Spanish: - Speak English "very well"]:[Estimate; Total: - Speak Spanish: - Speak English "not well"]])</f>
        <v>139</v>
      </c>
      <c r="K21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5.9736874604637727E-4</v>
      </c>
      <c r="L2158" s="24">
        <v>0</v>
      </c>
      <c r="M21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6.1878676695344744E-4</v>
      </c>
    </row>
    <row r="2159" spans="1:13" ht="15.6" x14ac:dyDescent="0.3">
      <c r="A2159" s="22" t="s">
        <v>2164</v>
      </c>
      <c r="B2159" s="18">
        <v>383</v>
      </c>
      <c r="C2159" s="24">
        <v>291</v>
      </c>
      <c r="D21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8.1336087300692712E-4</v>
      </c>
      <c r="E2159" s="18">
        <v>92</v>
      </c>
      <c r="F21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9.7667501874999047E-4</v>
      </c>
      <c r="G2159" s="23">
        <v>69</v>
      </c>
      <c r="H2159" s="23">
        <v>20</v>
      </c>
      <c r="I2159" s="23">
        <v>0</v>
      </c>
      <c r="J2159" s="19">
        <f>SUM(Table1[[#This Row],[Estimate; Total: - Speak Spanish: - Speak English "very well"]:[Estimate; Total: - Speak Spanish: - Speak English "not well"]])</f>
        <v>89</v>
      </c>
      <c r="K21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9.7572865529998033E-4</v>
      </c>
      <c r="L2159" s="24">
        <v>3</v>
      </c>
      <c r="M21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9.8525257185183741E-4</v>
      </c>
    </row>
    <row r="2160" spans="1:13" ht="15.6" x14ac:dyDescent="0.3">
      <c r="A2160" s="22" t="s">
        <v>2165</v>
      </c>
      <c r="B2160" s="18">
        <v>193</v>
      </c>
      <c r="C2160" s="24">
        <v>133</v>
      </c>
      <c r="D21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5.6707849747548002E-4</v>
      </c>
      <c r="E2160" s="18">
        <v>60</v>
      </c>
      <c r="F21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6.3922907784616479E-4</v>
      </c>
      <c r="G2160" s="23">
        <v>50</v>
      </c>
      <c r="H2160" s="23">
        <v>10</v>
      </c>
      <c r="I2160" s="23">
        <v>0</v>
      </c>
      <c r="J2160" s="19">
        <f>SUM(Table1[[#This Row],[Estimate; Total: - Speak Spanish: - Speak English "very well"]:[Estimate; Total: - Speak Spanish: - Speak English "not well"]])</f>
        <v>60</v>
      </c>
      <c r="K21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6.383104107413512E-4</v>
      </c>
      <c r="L2160" s="24">
        <v>0</v>
      </c>
      <c r="M21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6.4755559962210085E-4</v>
      </c>
    </row>
    <row r="2161" spans="1:13" ht="15.6" x14ac:dyDescent="0.3">
      <c r="A2161" s="22" t="s">
        <v>2166</v>
      </c>
      <c r="B2161" s="18">
        <v>508</v>
      </c>
      <c r="C2161" s="24">
        <v>217</v>
      </c>
      <c r="D21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7.063306412894879E-4</v>
      </c>
      <c r="E2161" s="18">
        <v>291</v>
      </c>
      <c r="F21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7.9725175628384242E-4</v>
      </c>
      <c r="G2161" s="23">
        <v>226</v>
      </c>
      <c r="H2161" s="23">
        <v>65</v>
      </c>
      <c r="I2161" s="23">
        <v>0</v>
      </c>
      <c r="J2161" s="19">
        <f>SUM(Table1[[#This Row],[Estimate; Total: - Speak Spanish: - Speak English "very well"]:[Estimate; Total: - Speak Spanish: - Speak English "not well"]])</f>
        <v>291</v>
      </c>
      <c r="K21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7.9279622082549636E-4</v>
      </c>
      <c r="L2161" s="24">
        <v>0</v>
      </c>
      <c r="M21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8.3763538689713237E-4</v>
      </c>
    </row>
    <row r="2162" spans="1:13" ht="15.6" x14ac:dyDescent="0.3">
      <c r="A2162" s="22" t="s">
        <v>2167</v>
      </c>
      <c r="B2162" s="18">
        <v>1392</v>
      </c>
      <c r="C2162" s="24">
        <v>563</v>
      </c>
      <c r="D21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3.6776627507801538E-4</v>
      </c>
      <c r="E2162" s="18">
        <v>829</v>
      </c>
      <c r="F21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5.9338772859474055E-4</v>
      </c>
      <c r="G2162" s="23">
        <v>375</v>
      </c>
      <c r="H2162" s="23">
        <v>179</v>
      </c>
      <c r="I2162" s="23">
        <v>231</v>
      </c>
      <c r="J2162" s="19">
        <f>SUM(Table1[[#This Row],[Estimate; Total: - Speak Spanish: - Speak English "very well"]:[Estimate; Total: - Speak Spanish: - Speak English "not well"]])</f>
        <v>785</v>
      </c>
      <c r="K21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5.8747461660911549E-4</v>
      </c>
      <c r="L2162" s="24">
        <v>44</v>
      </c>
      <c r="M21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6.4698239357607239E-4</v>
      </c>
    </row>
    <row r="2163" spans="1:13" ht="15.6" x14ac:dyDescent="0.3">
      <c r="A2163" s="22" t="s">
        <v>2168</v>
      </c>
      <c r="B2163" s="18">
        <v>234</v>
      </c>
      <c r="C2163" s="24">
        <v>59</v>
      </c>
      <c r="D21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3.6732015331711343E-4</v>
      </c>
      <c r="E2163" s="18">
        <v>175</v>
      </c>
      <c r="F21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3.7873483342539986E-4</v>
      </c>
      <c r="G2163" s="23">
        <v>83</v>
      </c>
      <c r="H2163" s="23">
        <v>53</v>
      </c>
      <c r="I2163" s="23">
        <v>39</v>
      </c>
      <c r="J2163" s="19">
        <f>SUM(Table1[[#This Row],[Estimate; Total: - Speak Spanish: - Speak English "very well"]:[Estimate; Total: - Speak Spanish: - Speak English "not well"]])</f>
        <v>175</v>
      </c>
      <c r="K21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3.7605538770302678E-4</v>
      </c>
      <c r="L2163" s="24">
        <v>0</v>
      </c>
      <c r="M21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4.0302052193854672E-4</v>
      </c>
    </row>
    <row r="2164" spans="1:13" ht="15.6" x14ac:dyDescent="0.3">
      <c r="A2164" s="22" t="s">
        <v>2169</v>
      </c>
      <c r="B2164" s="18">
        <v>626</v>
      </c>
      <c r="C2164" s="24">
        <v>498</v>
      </c>
      <c r="D21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7.0865620352701404E-4</v>
      </c>
      <c r="E2164" s="18">
        <v>128</v>
      </c>
      <c r="F21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9.9222827187632392E-4</v>
      </c>
      <c r="G2164" s="23">
        <v>83</v>
      </c>
      <c r="H2164" s="23">
        <v>45</v>
      </c>
      <c r="I2164" s="23">
        <v>0</v>
      </c>
      <c r="J2164" s="19">
        <f>SUM(Table1[[#This Row],[Estimate; Total: - Speak Spanish: - Speak English "very well"]:[Estimate; Total: - Speak Spanish: - Speak English "not well"]])</f>
        <v>128</v>
      </c>
      <c r="K21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9.9026844871938835E-4</v>
      </c>
      <c r="L2164" s="24">
        <v>0</v>
      </c>
      <c r="M21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1.0099915183316543E-3</v>
      </c>
    </row>
    <row r="2165" spans="1:13" ht="15.6" x14ac:dyDescent="0.3">
      <c r="A2165" s="22" t="s">
        <v>2170</v>
      </c>
      <c r="B2165" s="18">
        <v>168</v>
      </c>
      <c r="C2165" s="24">
        <v>110</v>
      </c>
      <c r="D21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1.063098512951216E-4</v>
      </c>
      <c r="E2165" s="18">
        <v>58</v>
      </c>
      <c r="F21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1.6482088953924772E-4</v>
      </c>
      <c r="G2165" s="23">
        <v>51</v>
      </c>
      <c r="H2165" s="23">
        <v>0</v>
      </c>
      <c r="I2165" s="23">
        <v>7</v>
      </c>
      <c r="J2165" s="19">
        <f>SUM(Table1[[#This Row],[Estimate; Total: - Speak Spanish: - Speak English "very well"]:[Estimate; Total: - Speak Spanish: - Speak English "not well"]])</f>
        <v>58</v>
      </c>
      <c r="K21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1.6393284467126123E-4</v>
      </c>
      <c r="L2165" s="24">
        <v>0</v>
      </c>
      <c r="M21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1.7286986058931926E-4</v>
      </c>
    </row>
    <row r="2166" spans="1:13" ht="15.6" x14ac:dyDescent="0.3">
      <c r="A2166" s="22" t="s">
        <v>2171</v>
      </c>
      <c r="B2166" s="18">
        <v>70</v>
      </c>
      <c r="C2166" s="24">
        <v>35</v>
      </c>
      <c r="D21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9.9034437447161001E-5</v>
      </c>
      <c r="E2166" s="18">
        <v>35</v>
      </c>
      <c r="F21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1.1535548451995815E-4</v>
      </c>
      <c r="G2166" s="23">
        <v>35</v>
      </c>
      <c r="H2166" s="23">
        <v>0</v>
      </c>
      <c r="I2166" s="23">
        <v>0</v>
      </c>
      <c r="J2166" s="19">
        <f>SUM(Table1[[#This Row],[Estimate; Total: - Speak Spanish: - Speak English "very well"]:[Estimate; Total: - Speak Spanish: - Speak English "not well"]])</f>
        <v>35</v>
      </c>
      <c r="K21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1.1481959537548355E-4</v>
      </c>
      <c r="L2166" s="24">
        <v>0</v>
      </c>
      <c r="M21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1.2021262222258753E-4</v>
      </c>
    </row>
    <row r="2167" spans="1:13" ht="15.6" x14ac:dyDescent="0.3">
      <c r="A2167" s="22" t="s">
        <v>2172</v>
      </c>
      <c r="B2167" s="18">
        <v>411</v>
      </c>
      <c r="C2167" s="24">
        <v>282</v>
      </c>
      <c r="D21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9.8242942775214593E-4</v>
      </c>
      <c r="E2167" s="18">
        <v>81</v>
      </c>
      <c r="F21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1.1418242835452117E-3</v>
      </c>
      <c r="G2167" s="23">
        <v>41</v>
      </c>
      <c r="H2167" s="23">
        <v>38</v>
      </c>
      <c r="I2167" s="23">
        <v>0</v>
      </c>
      <c r="J2167" s="19">
        <f>SUM(Table1[[#This Row],[Estimate; Total: - Speak Spanish: - Speak English "very well"]:[Estimate; Total: - Speak Spanish: - Speak English "not well"]])</f>
        <v>79</v>
      </c>
      <c r="K21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1.1408922559164049E-3</v>
      </c>
      <c r="L2167" s="24">
        <v>2</v>
      </c>
      <c r="M21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1.150271901084111E-3</v>
      </c>
    </row>
    <row r="2168" spans="1:13" ht="15.6" x14ac:dyDescent="0.3">
      <c r="A2168" s="22" t="s">
        <v>2173</v>
      </c>
      <c r="B2168" s="18">
        <v>390</v>
      </c>
      <c r="C2168" s="24">
        <v>147</v>
      </c>
      <c r="D21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3.4001546819902305E-4</v>
      </c>
      <c r="E2168" s="18">
        <v>243</v>
      </c>
      <c r="F21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3.9524143106327341E-4</v>
      </c>
      <c r="G2168" s="23">
        <v>173</v>
      </c>
      <c r="H2168" s="23">
        <v>22</v>
      </c>
      <c r="I2168" s="23">
        <v>0</v>
      </c>
      <c r="J2168" s="19">
        <f>SUM(Table1[[#This Row],[Estimate; Total: - Speak Spanish: - Speak English "very well"]:[Estimate; Total: - Speak Spanish: - Speak English "not well"]])</f>
        <v>195</v>
      </c>
      <c r="K21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3.9891698039337794E-4</v>
      </c>
      <c r="L2168" s="24">
        <v>48</v>
      </c>
      <c r="M21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3.6192735964906726E-4</v>
      </c>
    </row>
    <row r="2169" spans="1:13" ht="15.6" x14ac:dyDescent="0.3">
      <c r="A2169" s="22" t="s">
        <v>2174</v>
      </c>
      <c r="B2169" s="18">
        <v>660</v>
      </c>
      <c r="C2169" s="24">
        <v>550</v>
      </c>
      <c r="D21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9.5409148629645515E-4</v>
      </c>
      <c r="E2169" s="18">
        <v>74</v>
      </c>
      <c r="F21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1.2766221559104556E-3</v>
      </c>
      <c r="G2169" s="23">
        <v>73</v>
      </c>
      <c r="H2169" s="23">
        <v>1</v>
      </c>
      <c r="I2169" s="23">
        <v>0</v>
      </c>
      <c r="J2169" s="19">
        <f>SUM(Table1[[#This Row],[Estimate; Total: - Speak Spanish: - Speak English "very well"]:[Estimate; Total: - Speak Spanish: - Speak English "not well"]])</f>
        <v>74</v>
      </c>
      <c r="K21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1.2754891331478522E-3</v>
      </c>
      <c r="L2169" s="24">
        <v>0</v>
      </c>
      <c r="M21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1.2868915327674435E-3</v>
      </c>
    </row>
    <row r="2170" spans="1:13" ht="15.6" x14ac:dyDescent="0.3">
      <c r="A2170" s="22" t="s">
        <v>2175</v>
      </c>
      <c r="B2170" s="18">
        <v>627</v>
      </c>
      <c r="C2170" s="24">
        <v>257</v>
      </c>
      <c r="D21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3.2534210353936106E-4</v>
      </c>
      <c r="E2170" s="18">
        <v>356</v>
      </c>
      <c r="F21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4.3144645968646277E-4</v>
      </c>
      <c r="G2170" s="23">
        <v>322</v>
      </c>
      <c r="H2170" s="23">
        <v>23</v>
      </c>
      <c r="I2170" s="23">
        <v>11</v>
      </c>
      <c r="J2170" s="19">
        <f>SUM(Table1[[#This Row],[Estimate; Total: - Speak Spanish: - Speak English "very well"]:[Estimate; Total: - Speak Spanish: - Speak English "not well"]])</f>
        <v>356</v>
      </c>
      <c r="K21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4.2599570153123526E-4</v>
      </c>
      <c r="L2170" s="24">
        <v>0</v>
      </c>
      <c r="M21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4.8085048889035014E-4</v>
      </c>
    </row>
    <row r="2171" spans="1:13" ht="15.6" x14ac:dyDescent="0.3">
      <c r="A2171" s="22" t="s">
        <v>2176</v>
      </c>
      <c r="B2171" s="18">
        <v>90</v>
      </c>
      <c r="C2171" s="24">
        <v>29</v>
      </c>
      <c r="D21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3.7673948749306633E-4</v>
      </c>
      <c r="E2171" s="18">
        <v>51</v>
      </c>
      <c r="F21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3.8720958279744552E-4</v>
      </c>
      <c r="G2171" s="23">
        <v>8</v>
      </c>
      <c r="H2171" s="23">
        <v>13</v>
      </c>
      <c r="I2171" s="23">
        <v>30</v>
      </c>
      <c r="J2171" s="19">
        <f>SUM(Table1[[#This Row],[Estimate; Total: - Speak Spanish: - Speak English "very well"]:[Estimate; Total: - Speak Spanish: - Speak English "not well"]])</f>
        <v>51</v>
      </c>
      <c r="K21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3.8642871575835392E-4</v>
      </c>
      <c r="L2171" s="24">
        <v>0</v>
      </c>
      <c r="M21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3.9428712630699118E-4</v>
      </c>
    </row>
    <row r="2172" spans="1:13" ht="15.6" x14ac:dyDescent="0.3">
      <c r="A2172" s="22" t="s">
        <v>2177</v>
      </c>
      <c r="B2172" s="18">
        <v>145</v>
      </c>
      <c r="C2172" s="24">
        <v>129</v>
      </c>
      <c r="D21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3.293304815820381E-4</v>
      </c>
      <c r="E2172" s="18">
        <v>16</v>
      </c>
      <c r="F21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4.0516681394740816E-4</v>
      </c>
      <c r="G2172" s="23">
        <v>16</v>
      </c>
      <c r="H2172" s="23">
        <v>0</v>
      </c>
      <c r="I2172" s="23">
        <v>0</v>
      </c>
      <c r="J2172" s="19">
        <f>SUM(Table1[[#This Row],[Estimate; Total: - Speak Spanish: - Speak English "very well"]:[Estimate; Total: - Speak Spanish: - Speak English "not well"]])</f>
        <v>16</v>
      </c>
      <c r="K21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4.0492183605279116E-4</v>
      </c>
      <c r="L2172" s="24">
        <v>0</v>
      </c>
      <c r="M21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4.0738721975432443E-4</v>
      </c>
    </row>
    <row r="2173" spans="1:13" ht="15.6" x14ac:dyDescent="0.3">
      <c r="A2173" s="22" t="s">
        <v>2178</v>
      </c>
      <c r="B2173" s="18">
        <v>355</v>
      </c>
      <c r="C2173" s="24">
        <v>143</v>
      </c>
      <c r="D21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1.5633388720418163E-5</v>
      </c>
      <c r="E2173" s="18">
        <v>212</v>
      </c>
      <c r="F21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4.1474246420398006E-5</v>
      </c>
      <c r="G2173" s="23">
        <v>79</v>
      </c>
      <c r="H2173" s="23">
        <v>39</v>
      </c>
      <c r="I2173" s="23">
        <v>62</v>
      </c>
      <c r="J2173" s="19">
        <f>SUM(Table1[[#This Row],[Estimate; Total: - Speak Spanish: - Speak English "very well"]:[Estimate; Total: - Speak Spanish: - Speak English "not well"]])</f>
        <v>180</v>
      </c>
      <c r="K21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4.3159056719789711E-5</v>
      </c>
      <c r="L2173" s="24">
        <v>32</v>
      </c>
      <c r="M21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2.6203633624207322E-5</v>
      </c>
    </row>
    <row r="2174" spans="1:13" ht="15.6" x14ac:dyDescent="0.3">
      <c r="A2174" s="22" t="s">
        <v>2179</v>
      </c>
      <c r="B2174" s="18">
        <v>3021</v>
      </c>
      <c r="C2174" s="24">
        <v>1673</v>
      </c>
      <c r="D21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6.2445172039336415E-4</v>
      </c>
      <c r="E2174" s="18">
        <v>1348</v>
      </c>
      <c r="F21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2.0079632263932679E-4</v>
      </c>
      <c r="G2174" s="23">
        <v>592</v>
      </c>
      <c r="H2174" s="23">
        <v>350</v>
      </c>
      <c r="I2174" s="23">
        <v>389</v>
      </c>
      <c r="J2174" s="19">
        <f>SUM(Table1[[#This Row],[Estimate; Total: - Speak Spanish: - Speak English "very well"]:[Estimate; Total: - Speak Spanish: - Speak English "not well"]])</f>
        <v>1331</v>
      </c>
      <c r="K21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1.8277640520072643E-4</v>
      </c>
      <c r="L2174" s="24">
        <v>17</v>
      </c>
      <c r="M21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3.6412342357380092E-4</v>
      </c>
    </row>
    <row r="2175" spans="1:13" ht="15.6" x14ac:dyDescent="0.3">
      <c r="A2175" s="22" t="s">
        <v>2180</v>
      </c>
      <c r="B2175" s="18">
        <v>3152</v>
      </c>
      <c r="C2175" s="24">
        <v>1047</v>
      </c>
      <c r="D21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2.1946457151535457E-4</v>
      </c>
      <c r="E2175" s="18">
        <v>2105</v>
      </c>
      <c r="F21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1.2194355979426645E-4</v>
      </c>
      <c r="G2175" s="23">
        <v>1125</v>
      </c>
      <c r="H2175" s="23">
        <v>680</v>
      </c>
      <c r="I2175" s="23">
        <v>243</v>
      </c>
      <c r="J2175" s="19">
        <f>SUM(Table1[[#This Row],[Estimate; Total: - Speak Spanish: - Speak English "very well"]:[Estimate; Total: - Speak Spanish: - Speak English "not well"]])</f>
        <v>2048</v>
      </c>
      <c r="K21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9.8496584970434072E-5</v>
      </c>
      <c r="L2175" s="24">
        <v>57</v>
      </c>
      <c r="M21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3.3445987329617811E-4</v>
      </c>
    </row>
    <row r="2176" spans="1:13" ht="15.6" x14ac:dyDescent="0.3">
      <c r="A2176" s="22" t="s">
        <v>2181</v>
      </c>
      <c r="B2176" s="18">
        <v>320</v>
      </c>
      <c r="C2176" s="24">
        <v>74</v>
      </c>
      <c r="D21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1.1216752326541289E-4</v>
      </c>
      <c r="E2176" s="18">
        <v>246</v>
      </c>
      <c r="F21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1.2280551750926249E-4</v>
      </c>
      <c r="G2176" s="23">
        <v>131</v>
      </c>
      <c r="H2176" s="23">
        <v>42</v>
      </c>
      <c r="I2176" s="23">
        <v>42</v>
      </c>
      <c r="J2176" s="19">
        <f>SUM(Table1[[#This Row],[Estimate; Total: - Speak Spanish: - Speak English "very well"]:[Estimate; Total: - Speak Spanish: - Speak English "not well"]])</f>
        <v>215</v>
      </c>
      <c r="K21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1.2381566330124731E-4</v>
      </c>
      <c r="L2176" s="24">
        <v>31</v>
      </c>
      <c r="M21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1.1364986048207615E-4</v>
      </c>
    </row>
    <row r="2177" spans="1:13" ht="15.6" x14ac:dyDescent="0.3">
      <c r="A2177" s="22" t="s">
        <v>2182</v>
      </c>
      <c r="B2177" s="18">
        <v>1523</v>
      </c>
      <c r="C2177" s="24">
        <v>599</v>
      </c>
      <c r="D21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2.6727502496495901E-5</v>
      </c>
      <c r="E2177" s="18">
        <v>914</v>
      </c>
      <c r="F21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2.0888132093999667E-4</v>
      </c>
      <c r="G2177" s="23">
        <v>417</v>
      </c>
      <c r="H2177" s="23">
        <v>374</v>
      </c>
      <c r="I2177" s="23">
        <v>32</v>
      </c>
      <c r="J2177" s="19">
        <f>SUM(Table1[[#This Row],[Estimate; Total: - Speak Spanish: - Speak English "very well"]:[Estimate; Total: - Speak Spanish: - Speak English "not well"]])</f>
        <v>823</v>
      </c>
      <c r="K21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2.0890882851247285E-4</v>
      </c>
      <c r="L2177" s="24">
        <v>91</v>
      </c>
      <c r="M21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2.0863200059313127E-4</v>
      </c>
    </row>
    <row r="2178" spans="1:13" ht="15.6" x14ac:dyDescent="0.3">
      <c r="A2178" s="22" t="s">
        <v>2183</v>
      </c>
      <c r="B2178" s="18">
        <v>2590</v>
      </c>
      <c r="C2178" s="24">
        <v>1134</v>
      </c>
      <c r="D21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3.7382586060701089E-4</v>
      </c>
      <c r="E2178" s="18">
        <v>1456</v>
      </c>
      <c r="F21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1.1029039768742659E-4</v>
      </c>
      <c r="G2178" s="23">
        <v>688</v>
      </c>
      <c r="H2178" s="23">
        <v>393</v>
      </c>
      <c r="I2178" s="23">
        <v>319</v>
      </c>
      <c r="J2178" s="19">
        <f>SUM(Table1[[#This Row],[Estimate; Total: - Speak Spanish: - Speak English "very well"]:[Estimate; Total: - Speak Spanish: - Speak English "not well"]])</f>
        <v>1400</v>
      </c>
      <c r="K21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9.662625223264904E-5</v>
      </c>
      <c r="L2178" s="24">
        <v>56</v>
      </c>
      <c r="M21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2.3413809407560359E-4</v>
      </c>
    </row>
    <row r="2179" spans="1:13" ht="15.6" x14ac:dyDescent="0.3">
      <c r="A2179" s="22" t="s">
        <v>2184</v>
      </c>
      <c r="B2179" s="18">
        <v>2716</v>
      </c>
      <c r="C2179" s="24">
        <v>1695</v>
      </c>
      <c r="D21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6.5908348217629496E-4</v>
      </c>
      <c r="E2179" s="18">
        <v>1021</v>
      </c>
      <c r="F21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2.2485610639408701E-4</v>
      </c>
      <c r="G2179" s="23">
        <v>567</v>
      </c>
      <c r="H2179" s="23">
        <v>308</v>
      </c>
      <c r="I2179" s="23">
        <v>95</v>
      </c>
      <c r="J2179" s="19">
        <f>SUM(Table1[[#This Row],[Estimate; Total: - Speak Spanish: - Speak English "very well"]:[Estimate; Total: - Speak Spanish: - Speak English "not well"]])</f>
        <v>970</v>
      </c>
      <c r="K21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2.1708186504247907E-4</v>
      </c>
      <c r="L2179" s="24">
        <v>51</v>
      </c>
      <c r="M21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2.953194870532636E-4</v>
      </c>
    </row>
    <row r="2180" spans="1:13" ht="15.6" x14ac:dyDescent="0.3">
      <c r="A2180" s="22" t="s">
        <v>2185</v>
      </c>
      <c r="B2180" s="18">
        <v>1619</v>
      </c>
      <c r="C2180" s="24">
        <v>470</v>
      </c>
      <c r="D21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4.6022439158313556E-5</v>
      </c>
      <c r="E2180" s="18">
        <v>1149</v>
      </c>
      <c r="F21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7.8917435816809714E-5</v>
      </c>
      <c r="G2180" s="23">
        <v>550</v>
      </c>
      <c r="H2180" s="23">
        <v>336</v>
      </c>
      <c r="I2180" s="23">
        <v>249</v>
      </c>
      <c r="J2180" s="19">
        <f>SUM(Table1[[#This Row],[Estimate; Total: - Speak Spanish: - Speak English "very well"]:[Estimate; Total: - Speak Spanish: - Speak English "not well"]])</f>
        <v>1135</v>
      </c>
      <c r="K21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6.3482171498470413E-5</v>
      </c>
      <c r="L2180" s="24">
        <v>14</v>
      </c>
      <c r="M21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2.1881801981568427E-4</v>
      </c>
    </row>
    <row r="2181" spans="1:13" ht="15.6" x14ac:dyDescent="0.3">
      <c r="A2181" s="22" t="s">
        <v>2186</v>
      </c>
      <c r="B2181" s="18">
        <v>1728</v>
      </c>
      <c r="C2181" s="24">
        <v>924</v>
      </c>
      <c r="D21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3.4564961425294783E-4</v>
      </c>
      <c r="E2181" s="18">
        <v>804</v>
      </c>
      <c r="F21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1.018790720207691E-4</v>
      </c>
      <c r="G2181" s="23">
        <v>319</v>
      </c>
      <c r="H2181" s="23">
        <v>326</v>
      </c>
      <c r="I2181" s="23">
        <v>147</v>
      </c>
      <c r="J2181" s="19">
        <f>SUM(Table1[[#This Row],[Estimate; Total: - Speak Spanish: - Speak English "very well"]:[Estimate; Total: - Speak Spanish: - Speak English "not well"]])</f>
        <v>792</v>
      </c>
      <c r="K21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9.1417970592416479E-5</v>
      </c>
      <c r="L2181" s="24">
        <v>12</v>
      </c>
      <c r="M21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1.9669534266662569E-4</v>
      </c>
    </row>
    <row r="2182" spans="1:13" ht="15.6" x14ac:dyDescent="0.3">
      <c r="A2182" s="22" t="s">
        <v>2187</v>
      </c>
      <c r="B2182" s="18">
        <v>3038</v>
      </c>
      <c r="C2182" s="24">
        <v>1524</v>
      </c>
      <c r="D21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4.5826124743939288E-4</v>
      </c>
      <c r="E2182" s="18">
        <v>1514</v>
      </c>
      <c r="F21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2.5379152730258296E-4</v>
      </c>
      <c r="G2182" s="23">
        <v>696</v>
      </c>
      <c r="H2182" s="23">
        <v>418</v>
      </c>
      <c r="I2182" s="23">
        <v>312</v>
      </c>
      <c r="J2182" s="19">
        <f>SUM(Table1[[#This Row],[Estimate; Total: - Speak Spanish: - Speak English "very well"]:[Estimate; Total: - Speak Spanish: - Speak English "not well"]])</f>
        <v>1426</v>
      </c>
      <c r="K21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2.4417010438288535E-4</v>
      </c>
      <c r="L2182" s="24">
        <v>88</v>
      </c>
      <c r="M21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3.4099720500299993E-4</v>
      </c>
    </row>
    <row r="2183" spans="1:13" ht="15.6" x14ac:dyDescent="0.3">
      <c r="A2183" s="22" t="s">
        <v>2188</v>
      </c>
      <c r="B2183" s="18">
        <v>1471</v>
      </c>
      <c r="C2183" s="24">
        <v>724</v>
      </c>
      <c r="D21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1.9740377033196355E-4</v>
      </c>
      <c r="E2183" s="18">
        <v>747</v>
      </c>
      <c r="F21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1.3701691291216964E-4</v>
      </c>
      <c r="G2183" s="23">
        <v>384</v>
      </c>
      <c r="H2183" s="23">
        <v>195</v>
      </c>
      <c r="I2183" s="23">
        <v>153</v>
      </c>
      <c r="J2183" s="19">
        <f>SUM(Table1[[#This Row],[Estimate; Total: - Speak Spanish: - Speak English "very well"]:[Estimate; Total: - Speak Spanish: - Speak English "not well"]])</f>
        <v>732</v>
      </c>
      <c r="K21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1.2789080467742747E-4</v>
      </c>
      <c r="L2183" s="24">
        <v>15</v>
      </c>
      <c r="M21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2.1973320758296525E-4</v>
      </c>
    </row>
    <row r="2184" spans="1:13" ht="15.6" x14ac:dyDescent="0.3">
      <c r="A2184" s="22" t="s">
        <v>2189</v>
      </c>
      <c r="B2184" s="18">
        <v>3049</v>
      </c>
      <c r="C2184" s="24">
        <v>1252</v>
      </c>
      <c r="D21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4.3315396271213899E-4</v>
      </c>
      <c r="E2184" s="18">
        <v>1797</v>
      </c>
      <c r="F21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7.5040634065261735E-5</v>
      </c>
      <c r="G2184" s="23">
        <v>687</v>
      </c>
      <c r="H2184" s="23">
        <v>399</v>
      </c>
      <c r="I2184" s="23">
        <v>615</v>
      </c>
      <c r="J2184" s="19">
        <f>SUM(Table1[[#This Row],[Estimate; Total: - Speak Spanish: - Speak English "very well"]:[Estimate; Total: - Speak Spanish: - Speak English "not well"]])</f>
        <v>1701</v>
      </c>
      <c r="K21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6.2318856485293179E-5</v>
      </c>
      <c r="L2184" s="24">
        <v>96</v>
      </c>
      <c r="M21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1.903469920410527E-4</v>
      </c>
    </row>
    <row r="2185" spans="1:13" ht="15.6" x14ac:dyDescent="0.3">
      <c r="A2185" s="22" t="s">
        <v>2190</v>
      </c>
      <c r="B2185" s="18">
        <v>3217</v>
      </c>
      <c r="C2185" s="24">
        <v>1259</v>
      </c>
      <c r="D21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3.8222046389657931E-5</v>
      </c>
      <c r="E2185" s="18">
        <v>1958</v>
      </c>
      <c r="F21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4.5186535391073288E-4</v>
      </c>
      <c r="G2185" s="23">
        <v>805</v>
      </c>
      <c r="H2185" s="23">
        <v>562</v>
      </c>
      <c r="I2185" s="23">
        <v>492</v>
      </c>
      <c r="J2185" s="19">
        <f>SUM(Table1[[#This Row],[Estimate; Total: - Speak Spanish: - Speak English "very well"]:[Estimate; Total: - Speak Spanish: - Speak English "not well"]])</f>
        <v>1859</v>
      </c>
      <c r="K21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4.3714074571021865E-4</v>
      </c>
      <c r="L2185" s="24">
        <v>99</v>
      </c>
      <c r="M21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5.8532476503069734E-4</v>
      </c>
    </row>
    <row r="2186" spans="1:13" ht="15.6" x14ac:dyDescent="0.3">
      <c r="A2186" s="22" t="s">
        <v>2191</v>
      </c>
      <c r="B2186" s="18">
        <v>1427</v>
      </c>
      <c r="C2186" s="24">
        <v>821</v>
      </c>
      <c r="D21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3.3033145957779602E-4</v>
      </c>
      <c r="E2186" s="18">
        <v>606</v>
      </c>
      <c r="F21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8.2350376217397631E-5</v>
      </c>
      <c r="G2186" s="23">
        <v>283</v>
      </c>
      <c r="H2186" s="23">
        <v>228</v>
      </c>
      <c r="I2186" s="23">
        <v>95</v>
      </c>
      <c r="J2186" s="19">
        <f>SUM(Table1[[#This Row],[Estimate; Total: - Speak Spanish: - Speak English "very well"]:[Estimate; Total: - Speak Spanish: - Speak English "not well"]])</f>
        <v>606</v>
      </c>
      <c r="K21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7.3071838458780018E-5</v>
      </c>
      <c r="L2186" s="24">
        <v>0</v>
      </c>
      <c r="M21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1.6644824615435198E-4</v>
      </c>
    </row>
    <row r="2187" spans="1:13" ht="15.6" x14ac:dyDescent="0.3">
      <c r="A2187" s="22" t="s">
        <v>2192</v>
      </c>
      <c r="B2187" s="18">
        <v>996</v>
      </c>
      <c r="C2187" s="24">
        <v>531</v>
      </c>
      <c r="D21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1.3096666574046934E-4</v>
      </c>
      <c r="E2187" s="18">
        <v>465</v>
      </c>
      <c r="F21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1.258061080889257E-4</v>
      </c>
      <c r="G2187" s="23">
        <v>211</v>
      </c>
      <c r="H2187" s="23">
        <v>74</v>
      </c>
      <c r="I2187" s="23">
        <v>120</v>
      </c>
      <c r="J2187" s="19">
        <f>SUM(Table1[[#This Row],[Estimate; Total: - Speak Spanish: - Speak English "very well"]:[Estimate; Total: - Speak Spanish: - Speak English "not well"]])</f>
        <v>405</v>
      </c>
      <c r="K21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1.2793162690736984E-4</v>
      </c>
      <c r="L2187" s="24">
        <v>60</v>
      </c>
      <c r="M21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1.0654104609399625E-4</v>
      </c>
    </row>
    <row r="2188" spans="1:13" ht="15.6" x14ac:dyDescent="0.3">
      <c r="A2188" s="22" t="s">
        <v>2193</v>
      </c>
      <c r="B2188" s="18">
        <v>1639</v>
      </c>
      <c r="C2188" s="24">
        <v>1187</v>
      </c>
      <c r="D21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5.3432797196628818E-4</v>
      </c>
      <c r="E2188" s="18">
        <v>452</v>
      </c>
      <c r="F21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1.211885733720779E-4</v>
      </c>
      <c r="G2188" s="23">
        <v>183</v>
      </c>
      <c r="H2188" s="23">
        <v>89</v>
      </c>
      <c r="I2188" s="23">
        <v>149</v>
      </c>
      <c r="J2188" s="19">
        <f>SUM(Table1[[#This Row],[Estimate; Total: - Speak Spanish: - Speak English "very well"]:[Estimate; Total: - Speak Spanish: - Speak English "not well"]])</f>
        <v>421</v>
      </c>
      <c r="K21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1.1904462877086928E-4</v>
      </c>
      <c r="L2188" s="24">
        <v>31</v>
      </c>
      <c r="M21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1.4062064110893874E-4</v>
      </c>
    </row>
    <row r="2189" spans="1:13" ht="15.6" x14ac:dyDescent="0.3">
      <c r="A2189" s="22" t="s">
        <v>2194</v>
      </c>
      <c r="B2189" s="18">
        <v>2658</v>
      </c>
      <c r="C2189" s="24">
        <v>1306</v>
      </c>
      <c r="D21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5.3415485395370604E-4</v>
      </c>
      <c r="E2189" s="18">
        <v>1352</v>
      </c>
      <c r="F21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6.8469692982069038E-5</v>
      </c>
      <c r="G2189" s="23">
        <v>522</v>
      </c>
      <c r="H2189" s="23">
        <v>522</v>
      </c>
      <c r="I2189" s="23">
        <v>259</v>
      </c>
      <c r="J2189" s="19">
        <f>SUM(Table1[[#This Row],[Estimate; Total: - Speak Spanish: - Speak English "very well"]:[Estimate; Total: - Speak Spanish: - Speak English "not well"]])</f>
        <v>1303</v>
      </c>
      <c r="K21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5.5319298472880976E-5</v>
      </c>
      <c r="L2189" s="24">
        <v>49</v>
      </c>
      <c r="M21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1.8766090563044079E-4</v>
      </c>
    </row>
    <row r="2190" spans="1:13" ht="15.6" x14ac:dyDescent="0.3">
      <c r="A2190" s="22" t="s">
        <v>2195</v>
      </c>
      <c r="B2190" s="18">
        <v>1384</v>
      </c>
      <c r="C2190" s="24">
        <v>849</v>
      </c>
      <c r="D21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1.7928457377939313E-4</v>
      </c>
      <c r="E2190" s="18">
        <v>535</v>
      </c>
      <c r="F21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2.6019286060433277E-4</v>
      </c>
      <c r="G2190" s="23">
        <v>261</v>
      </c>
      <c r="H2190" s="23">
        <v>90</v>
      </c>
      <c r="I2190" s="23">
        <v>157</v>
      </c>
      <c r="J2190" s="19">
        <f>SUM(Table1[[#This Row],[Estimate; Total: - Speak Spanish: - Speak English "very well"]:[Estimate; Total: - Speak Spanish: - Speak English "not well"]])</f>
        <v>508</v>
      </c>
      <c r="K21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2.5616174724941532E-4</v>
      </c>
      <c r="L2190" s="24">
        <v>27</v>
      </c>
      <c r="M21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2.9672965718180076E-4</v>
      </c>
    </row>
    <row r="2191" spans="1:13" ht="15.6" x14ac:dyDescent="0.3">
      <c r="A2191" s="22" t="s">
        <v>2196</v>
      </c>
      <c r="B2191" s="18">
        <v>1125</v>
      </c>
      <c r="C2191" s="24">
        <v>662</v>
      </c>
      <c r="D21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8.9250369945139275E-5</v>
      </c>
      <c r="E2191" s="18">
        <v>463</v>
      </c>
      <c r="F21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2.4706687476957383E-4</v>
      </c>
      <c r="G2191" s="23">
        <v>258</v>
      </c>
      <c r="H2191" s="23">
        <v>96</v>
      </c>
      <c r="I2191" s="23">
        <v>62</v>
      </c>
      <c r="J2191" s="19">
        <f>SUM(Table1[[#This Row],[Estimate; Total: - Speak Spanish: - Speak English "very well"]:[Estimate; Total: - Speak Spanish: - Speak English "not well"]])</f>
        <v>416</v>
      </c>
      <c r="K21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2.4721989156734932E-4</v>
      </c>
      <c r="L2191" s="24">
        <v>47</v>
      </c>
      <c r="M21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2.4567997662977391E-4</v>
      </c>
    </row>
    <row r="2192" spans="1:13" ht="15.6" x14ac:dyDescent="0.3">
      <c r="A2192" s="22" t="s">
        <v>2197</v>
      </c>
      <c r="B2192" s="18">
        <v>699</v>
      </c>
      <c r="C2192" s="24">
        <v>343</v>
      </c>
      <c r="D21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4.3666610418814899E-5</v>
      </c>
      <c r="E2192" s="18">
        <v>356</v>
      </c>
      <c r="F21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1.144755711764777E-4</v>
      </c>
      <c r="G2192" s="23">
        <v>228</v>
      </c>
      <c r="H2192" s="23">
        <v>99</v>
      </c>
      <c r="I2192" s="23">
        <v>19</v>
      </c>
      <c r="J2192" s="19">
        <f>SUM(Table1[[#This Row],[Estimate; Total: - Speak Spanish: - Speak English "very well"]:[Estimate; Total: - Speak Spanish: - Speak English "not well"]])</f>
        <v>346</v>
      </c>
      <c r="K21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1.1056567783470847E-4</v>
      </c>
      <c r="L2192" s="24">
        <v>10</v>
      </c>
      <c r="M21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1.4991366608729274E-4</v>
      </c>
    </row>
    <row r="2193" spans="1:13" ht="15.6" x14ac:dyDescent="0.3">
      <c r="A2193" s="22" t="s">
        <v>2198</v>
      </c>
      <c r="B2193" s="18">
        <v>934</v>
      </c>
      <c r="C2193" s="24">
        <v>612</v>
      </c>
      <c r="D21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1.9684129882313795E-4</v>
      </c>
      <c r="E2193" s="18">
        <v>315</v>
      </c>
      <c r="F21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5.2344274757264598E-4</v>
      </c>
      <c r="G2193" s="23">
        <v>256</v>
      </c>
      <c r="H2193" s="23">
        <v>59</v>
      </c>
      <c r="I2193" s="23">
        <v>0</v>
      </c>
      <c r="J2193" s="19">
        <f>SUM(Table1[[#This Row],[Estimate; Total: - Speak Spanish: - Speak English "very well"]:[Estimate; Total: - Speak Spanish: - Speak English "not well"]])</f>
        <v>315</v>
      </c>
      <c r="K21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5.1861974527237452E-4</v>
      </c>
      <c r="L2193" s="24">
        <v>0</v>
      </c>
      <c r="M21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5.6715698689631042E-4</v>
      </c>
    </row>
    <row r="2194" spans="1:13" ht="15.6" x14ac:dyDescent="0.3">
      <c r="A2194" s="22" t="s">
        <v>2199</v>
      </c>
      <c r="B2194" s="18">
        <v>3607</v>
      </c>
      <c r="C2194" s="24">
        <v>1740</v>
      </c>
      <c r="D21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5.2474475770378096E-4</v>
      </c>
      <c r="E2194" s="18">
        <v>1867</v>
      </c>
      <c r="F21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2.6901996853716519E-4</v>
      </c>
      <c r="G2194" s="23">
        <v>1194</v>
      </c>
      <c r="H2194" s="23">
        <v>463</v>
      </c>
      <c r="I2194" s="23">
        <v>141</v>
      </c>
      <c r="J2194" s="19">
        <f>SUM(Table1[[#This Row],[Estimate; Total: - Speak Spanish: - Speak English "very well"]:[Estimate; Total: - Speak Spanish: - Speak English "not well"]])</f>
        <v>1798</v>
      </c>
      <c r="K21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2.5106607767191012E-4</v>
      </c>
      <c r="L2194" s="24">
        <v>69</v>
      </c>
      <c r="M21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4.3174862450951027E-4</v>
      </c>
    </row>
    <row r="2195" spans="1:13" ht="15.6" x14ac:dyDescent="0.3">
      <c r="A2195" s="22" t="s">
        <v>2200</v>
      </c>
      <c r="B2195" s="18">
        <v>1694</v>
      </c>
      <c r="C2195" s="24">
        <v>631</v>
      </c>
      <c r="D21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2.8112150261097417E-4</v>
      </c>
      <c r="E2195" s="18">
        <v>1063</v>
      </c>
      <c r="F21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4.6827296456713782E-5</v>
      </c>
      <c r="G2195" s="23">
        <v>499</v>
      </c>
      <c r="H2195" s="23">
        <v>237</v>
      </c>
      <c r="I2195" s="23">
        <v>255</v>
      </c>
      <c r="J2195" s="19">
        <f>SUM(Table1[[#This Row],[Estimate; Total: - Speak Spanish: - Speak English "very well"]:[Estimate; Total: - Speak Spanish: - Speak English "not well"]])</f>
        <v>991</v>
      </c>
      <c r="K21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5.2008788673428859E-5</v>
      </c>
      <c r="L2195" s="24">
        <v>72</v>
      </c>
      <c r="M21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1.3618743016616838E-7</v>
      </c>
    </row>
    <row r="2196" spans="1:13" ht="15.6" x14ac:dyDescent="0.3">
      <c r="A2196" s="22" t="s">
        <v>2201</v>
      </c>
      <c r="B2196" s="18">
        <v>1431</v>
      </c>
      <c r="C2196" s="24">
        <v>362</v>
      </c>
      <c r="D21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2.4254270590817964E-4</v>
      </c>
      <c r="E2196" s="18">
        <v>1069</v>
      </c>
      <c r="F21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3.1323478261085391E-4</v>
      </c>
      <c r="G2196" s="23">
        <v>674</v>
      </c>
      <c r="H2196" s="23">
        <v>224</v>
      </c>
      <c r="I2196" s="23">
        <v>75</v>
      </c>
      <c r="J2196" s="19">
        <f>SUM(Table1[[#This Row],[Estimate; Total: - Speak Spanish: - Speak English "very well"]:[Estimate; Total: - Speak Spanish: - Speak English "not well"]])</f>
        <v>973</v>
      </c>
      <c r="K21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3.1165949923595736E-4</v>
      </c>
      <c r="L2196" s="24">
        <v>96</v>
      </c>
      <c r="M21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3.2751267637195385E-4</v>
      </c>
    </row>
    <row r="2197" spans="1:13" ht="15.6" x14ac:dyDescent="0.3">
      <c r="A2197" s="22" t="s">
        <v>2202</v>
      </c>
      <c r="B2197" s="18">
        <v>1130</v>
      </c>
      <c r="C2197" s="24">
        <v>314</v>
      </c>
      <c r="D21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1.115604418808085E-4</v>
      </c>
      <c r="E2197" s="18">
        <v>816</v>
      </c>
      <c r="F21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1.8831831771333303E-4</v>
      </c>
      <c r="G2197" s="23">
        <v>296</v>
      </c>
      <c r="H2197" s="23">
        <v>198</v>
      </c>
      <c r="I2197" s="23">
        <v>267</v>
      </c>
      <c r="J2197" s="19">
        <f>SUM(Table1[[#This Row],[Estimate; Total: - Speak Spanish: - Speak English "very well"]:[Estimate; Total: - Speak Spanish: - Speak English "not well"]])</f>
        <v>761</v>
      </c>
      <c r="K21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1.8429920156188829E-4</v>
      </c>
      <c r="L2197" s="24">
        <v>55</v>
      </c>
      <c r="M21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2.247463752541658E-4</v>
      </c>
    </row>
    <row r="2198" spans="1:13" ht="15.6" x14ac:dyDescent="0.3">
      <c r="A2198" s="22" t="s">
        <v>2203</v>
      </c>
      <c r="B2198" s="18">
        <v>564</v>
      </c>
      <c r="C2198" s="24">
        <v>313</v>
      </c>
      <c r="D21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4.0807352603768445E-4</v>
      </c>
      <c r="E2198" s="18">
        <v>251</v>
      </c>
      <c r="F21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5.6263439093335677E-4</v>
      </c>
      <c r="G2198" s="23">
        <v>145</v>
      </c>
      <c r="H2198" s="23">
        <v>46</v>
      </c>
      <c r="I2198" s="23">
        <v>60</v>
      </c>
      <c r="J2198" s="19">
        <f>SUM(Table1[[#This Row],[Estimate; Total: - Speak Spanish: - Speak English "very well"]:[Estimate; Total: - Speak Spanish: - Speak English "not well"]])</f>
        <v>251</v>
      </c>
      <c r="K21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5.587913002115531E-4</v>
      </c>
      <c r="L2198" s="24">
        <v>0</v>
      </c>
      <c r="M21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5.9746700702935601E-4</v>
      </c>
    </row>
    <row r="2199" spans="1:13" ht="15.6" x14ac:dyDescent="0.3">
      <c r="A2199" s="22" t="s">
        <v>2204</v>
      </c>
      <c r="B2199" s="18">
        <v>2288</v>
      </c>
      <c r="C2199" s="24">
        <v>557</v>
      </c>
      <c r="D21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1.2486554249475457E-4</v>
      </c>
      <c r="E2199" s="18">
        <v>1731</v>
      </c>
      <c r="F21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2.8050012304436689E-5</v>
      </c>
      <c r="G2199" s="23">
        <v>1254</v>
      </c>
      <c r="H2199" s="23">
        <v>217</v>
      </c>
      <c r="I2199" s="23">
        <v>186</v>
      </c>
      <c r="J2199" s="19">
        <f>SUM(Table1[[#This Row],[Estimate; Total: - Speak Spanish: - Speak English "very well"]:[Estimate; Total: - Speak Spanish: - Speak English "not well"]])</f>
        <v>1657</v>
      </c>
      <c r="K21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4.3151158658718441E-5</v>
      </c>
      <c r="L2199" s="24">
        <v>74</v>
      </c>
      <c r="M21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1.0882222716258374E-4</v>
      </c>
    </row>
    <row r="2200" spans="1:13" ht="15.6" x14ac:dyDescent="0.3">
      <c r="A2200" s="22" t="s">
        <v>2205</v>
      </c>
      <c r="B2200" s="18">
        <v>3309</v>
      </c>
      <c r="C2200" s="24">
        <v>1774</v>
      </c>
      <c r="D22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1.3922624728188865E-4</v>
      </c>
      <c r="E2200" s="18">
        <v>1535</v>
      </c>
      <c r="F22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9.9963748779819056E-4</v>
      </c>
      <c r="G2200" s="23">
        <v>922</v>
      </c>
      <c r="H2200" s="23">
        <v>393</v>
      </c>
      <c r="I2200" s="23">
        <v>169</v>
      </c>
      <c r="J2200" s="19">
        <f>SUM(Table1[[#This Row],[Estimate; Total: - Speak Spanish: - Speak English "very well"]:[Estimate; Total: - Speak Spanish: - Speak English "not well"]])</f>
        <v>1484</v>
      </c>
      <c r="K22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9.8399333158201256E-4</v>
      </c>
      <c r="L2200" s="24">
        <v>51</v>
      </c>
      <c r="M22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1.1414314050045529E-3</v>
      </c>
    </row>
    <row r="2201" spans="1:13" ht="15.6" x14ac:dyDescent="0.3">
      <c r="A2201" s="22" t="s">
        <v>2206</v>
      </c>
      <c r="B2201" s="18">
        <v>725</v>
      </c>
      <c r="C2201" s="24">
        <v>490</v>
      </c>
      <c r="D22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1.214549967562008E-5</v>
      </c>
      <c r="E2201" s="18">
        <v>235</v>
      </c>
      <c r="F22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2.5173687689126833E-4</v>
      </c>
      <c r="G2201" s="23">
        <v>96</v>
      </c>
      <c r="H2201" s="23">
        <v>78</v>
      </c>
      <c r="I2201" s="23">
        <v>61</v>
      </c>
      <c r="J2201" s="19">
        <f>SUM(Table1[[#This Row],[Estimate; Total: - Speak Spanish: - Speak English "very well"]:[Estimate; Total: - Speak Spanish: - Speak English "not well"]])</f>
        <v>235</v>
      </c>
      <c r="K22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2.4813876406408166E-4</v>
      </c>
      <c r="L2201" s="24">
        <v>0</v>
      </c>
      <c r="M22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2.843490871803513E-4</v>
      </c>
    </row>
    <row r="2202" spans="1:13" ht="15.6" x14ac:dyDescent="0.3">
      <c r="A2202" s="22" t="s">
        <v>2207</v>
      </c>
      <c r="B2202" s="18">
        <v>930</v>
      </c>
      <c r="C2202" s="24">
        <v>647</v>
      </c>
      <c r="D22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1.5338040960001211E-4</v>
      </c>
      <c r="E2202" s="18">
        <v>278</v>
      </c>
      <c r="F22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1.995339123534164E-4</v>
      </c>
      <c r="G2202" s="23">
        <v>125</v>
      </c>
      <c r="H2202" s="23">
        <v>95</v>
      </c>
      <c r="I2202" s="23">
        <v>58</v>
      </c>
      <c r="J2202" s="19">
        <f>SUM(Table1[[#This Row],[Estimate; Total: - Speak Spanish: - Speak English "very well"]:[Estimate; Total: - Speak Spanish: - Speak English "not well"]])</f>
        <v>278</v>
      </c>
      <c r="K22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1.9527742143444661E-4</v>
      </c>
      <c r="L2202" s="24">
        <v>0</v>
      </c>
      <c r="M22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2.3811346324858687E-4</v>
      </c>
    </row>
    <row r="2203" spans="1:13" ht="15.6" x14ac:dyDescent="0.3">
      <c r="A2203" s="22" t="s">
        <v>2208</v>
      </c>
      <c r="B2203" s="18">
        <v>1329</v>
      </c>
      <c r="C2203" s="24">
        <v>803</v>
      </c>
      <c r="D22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1.3572420945719003E-4</v>
      </c>
      <c r="E2203" s="18">
        <v>526</v>
      </c>
      <c r="F22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5.4861643640245999E-4</v>
      </c>
      <c r="G2203" s="23">
        <v>260</v>
      </c>
      <c r="H2203" s="23">
        <v>154</v>
      </c>
      <c r="I2203" s="23">
        <v>59</v>
      </c>
      <c r="J2203" s="19">
        <f>SUM(Table1[[#This Row],[Estimate; Total: - Speak Spanish: - Speak English "very well"]:[Estimate; Total: - Speak Spanish: - Speak English "not well"]])</f>
        <v>473</v>
      </c>
      <c r="K22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5.4872937162825613E-4</v>
      </c>
      <c r="L2203" s="24">
        <v>53</v>
      </c>
      <c r="M22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5.475928255515496E-4</v>
      </c>
    </row>
    <row r="2204" spans="1:13" ht="15.6" x14ac:dyDescent="0.3">
      <c r="A2204" s="22" t="s">
        <v>2209</v>
      </c>
      <c r="B2204" s="18">
        <v>1965</v>
      </c>
      <c r="C2204" s="24">
        <v>899</v>
      </c>
      <c r="D22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2.3741528953464229E-6</v>
      </c>
      <c r="E2204" s="18">
        <v>1066</v>
      </c>
      <c r="F22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3.9841641924121885E-4</v>
      </c>
      <c r="G2204" s="23">
        <v>581</v>
      </c>
      <c r="H2204" s="23">
        <v>232</v>
      </c>
      <c r="I2204" s="23">
        <v>223</v>
      </c>
      <c r="J2204" s="19">
        <f>SUM(Table1[[#This Row],[Estimate; Total: - Speak Spanish: - Speak English "very well"]:[Estimate; Total: - Speak Spanish: - Speak English "not well"]])</f>
        <v>1036</v>
      </c>
      <c r="K22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3.8671736145273836E-4</v>
      </c>
      <c r="L2204" s="24">
        <v>30</v>
      </c>
      <c r="M22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5.0445315324779941E-4</v>
      </c>
    </row>
    <row r="2205" spans="1:13" ht="15.6" x14ac:dyDescent="0.3">
      <c r="A2205" s="22" t="s">
        <v>2210</v>
      </c>
      <c r="B2205" s="18">
        <v>1063</v>
      </c>
      <c r="C2205" s="24">
        <v>750</v>
      </c>
      <c r="D22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1.580331781759714E-4</v>
      </c>
      <c r="E2205" s="18">
        <v>313</v>
      </c>
      <c r="F22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5.6841473476588284E-4</v>
      </c>
      <c r="G2205" s="23">
        <v>126</v>
      </c>
      <c r="H2205" s="23">
        <v>133</v>
      </c>
      <c r="I2205" s="23">
        <v>43</v>
      </c>
      <c r="J2205" s="19">
        <f>SUM(Table1[[#This Row],[Estimate; Total: - Speak Spanish: - Speak English "very well"]:[Estimate; Total: - Speak Spanish: - Speak English "not well"]])</f>
        <v>302</v>
      </c>
      <c r="K22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5.6531730599724259E-4</v>
      </c>
      <c r="L2205" s="24">
        <v>11</v>
      </c>
      <c r="M22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5.9648889564130315E-4</v>
      </c>
    </row>
    <row r="2206" spans="1:13" ht="15.6" x14ac:dyDescent="0.3">
      <c r="A2206" s="22" t="s">
        <v>2211</v>
      </c>
      <c r="B2206" s="18">
        <v>1353</v>
      </c>
      <c r="C2206" s="24">
        <v>720</v>
      </c>
      <c r="D22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1.8440557446023801E-4</v>
      </c>
      <c r="E2206" s="18">
        <v>633</v>
      </c>
      <c r="F22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5.3222628510431527E-4</v>
      </c>
      <c r="G2206" s="23">
        <v>302</v>
      </c>
      <c r="H2206" s="23">
        <v>151</v>
      </c>
      <c r="I2206" s="23">
        <v>143</v>
      </c>
      <c r="J2206" s="19">
        <f>SUM(Table1[[#This Row],[Estimate; Total: - Speak Spanish: - Speak English "very well"]:[Estimate; Total: - Speak Spanish: - Speak English "not well"]])</f>
        <v>596</v>
      </c>
      <c r="K22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5.2823554695832721E-4</v>
      </c>
      <c r="L2206" s="24">
        <v>37</v>
      </c>
      <c r="M22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5.6839713295607323E-4</v>
      </c>
    </row>
    <row r="2207" spans="1:13" ht="15.6" x14ac:dyDescent="0.3">
      <c r="A2207" s="22" t="s">
        <v>2212</v>
      </c>
      <c r="B2207" s="18">
        <v>1699</v>
      </c>
      <c r="C2207" s="24">
        <v>1050</v>
      </c>
      <c r="D22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2.3255233187448646E-5</v>
      </c>
      <c r="E2207" s="18">
        <v>628</v>
      </c>
      <c r="F22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5.7144984852878036E-4</v>
      </c>
      <c r="G2207" s="23">
        <v>303</v>
      </c>
      <c r="H2207" s="23">
        <v>207</v>
      </c>
      <c r="I2207" s="23">
        <v>96</v>
      </c>
      <c r="J2207" s="19">
        <f>SUM(Table1[[#This Row],[Estimate; Total: - Speak Spanish: - Speak English "very well"]:[Estimate; Total: - Speak Spanish: - Speak English "not well"]])</f>
        <v>606</v>
      </c>
      <c r="K22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5.6522436875467265E-4</v>
      </c>
      <c r="L2207" s="24">
        <v>22</v>
      </c>
      <c r="M22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6.2787572100548542E-4</v>
      </c>
    </row>
    <row r="2208" spans="1:13" ht="15.6" x14ac:dyDescent="0.3">
      <c r="A2208" s="22" t="s">
        <v>2213</v>
      </c>
      <c r="B2208" s="18">
        <v>2067</v>
      </c>
      <c r="C2208" s="24">
        <v>1028</v>
      </c>
      <c r="D22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9.1119112108883232E-4</v>
      </c>
      <c r="E2208" s="18">
        <v>1039</v>
      </c>
      <c r="F22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1.3890370604061624E-3</v>
      </c>
      <c r="G2208" s="23">
        <v>576</v>
      </c>
      <c r="H2208" s="23">
        <v>356</v>
      </c>
      <c r="I2208" s="23">
        <v>43</v>
      </c>
      <c r="J2208" s="19">
        <f>SUM(Table1[[#This Row],[Estimate; Total: - Speak Spanish: - Speak English "very well"]:[Estimate; Total: - Speak Spanish: - Speak English "not well"]])</f>
        <v>975</v>
      </c>
      <c r="K22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1.3829903431806061E-3</v>
      </c>
      <c r="L2208" s="24">
        <v>64</v>
      </c>
      <c r="M22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1.4438426830171256E-3</v>
      </c>
    </row>
    <row r="2209" spans="1:13" ht="15.6" x14ac:dyDescent="0.3">
      <c r="A2209" s="22" t="s">
        <v>2214</v>
      </c>
      <c r="B2209" s="18">
        <v>201</v>
      </c>
      <c r="C2209" s="24">
        <v>123</v>
      </c>
      <c r="D22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1.3825767787533174E-4</v>
      </c>
      <c r="E2209" s="18">
        <v>78</v>
      </c>
      <c r="F22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2.0185939177739951E-4</v>
      </c>
      <c r="G2209" s="23">
        <v>19</v>
      </c>
      <c r="H2209" s="23">
        <v>10</v>
      </c>
      <c r="I2209" s="23">
        <v>29</v>
      </c>
      <c r="J2209" s="19">
        <f>SUM(Table1[[#This Row],[Estimate; Total: - Speak Spanish: - Speak English "very well"]:[Estimate; Total: - Speak Spanish: - Speak English "not well"]])</f>
        <v>58</v>
      </c>
      <c r="K22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2.0374685416805837E-4</v>
      </c>
      <c r="L2209" s="24">
        <v>20</v>
      </c>
      <c r="M22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1.8475200149997172E-4</v>
      </c>
    </row>
    <row r="2210" spans="1:13" ht="15.6" x14ac:dyDescent="0.3">
      <c r="A2210" s="22" t="s">
        <v>2215</v>
      </c>
      <c r="B2210" s="18">
        <v>207</v>
      </c>
      <c r="C2210" s="24">
        <v>168</v>
      </c>
      <c r="D22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1.9168406046725817E-4</v>
      </c>
      <c r="E2210" s="18">
        <v>39</v>
      </c>
      <c r="F22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2.8792710823494704E-4</v>
      </c>
      <c r="G2210" s="23">
        <v>30</v>
      </c>
      <c r="H2210" s="23">
        <v>9</v>
      </c>
      <c r="I2210" s="23">
        <v>0</v>
      </c>
      <c r="J2210" s="19">
        <f>SUM(Table1[[#This Row],[Estimate; Total: - Speak Spanish: - Speak English "very well"]:[Estimate; Total: - Speak Spanish: - Speak English "not well"]])</f>
        <v>39</v>
      </c>
      <c r="K22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2.873299746168182E-4</v>
      </c>
      <c r="L2210" s="24">
        <v>0</v>
      </c>
      <c r="M22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2.9333934738930552E-4</v>
      </c>
    </row>
    <row r="2211" spans="1:13" ht="15.6" x14ac:dyDescent="0.3">
      <c r="A2211" s="22" t="s">
        <v>2216</v>
      </c>
      <c r="B2211" s="18">
        <v>483</v>
      </c>
      <c r="C2211" s="24">
        <v>347</v>
      </c>
      <c r="D22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4.5762446188568428E-4</v>
      </c>
      <c r="E2211" s="18">
        <v>111</v>
      </c>
      <c r="F22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6.5218697137371694E-4</v>
      </c>
      <c r="G2211" s="23">
        <v>85</v>
      </c>
      <c r="H2211" s="23">
        <v>26</v>
      </c>
      <c r="I2211" s="23">
        <v>0</v>
      </c>
      <c r="J2211" s="19">
        <f>SUM(Table1[[#This Row],[Estimate; Total: - Speak Spanish: - Speak English "very well"]:[Estimate; Total: - Speak Spanish: - Speak English "not well"]])</f>
        <v>111</v>
      </c>
      <c r="K22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6.5048743722981176E-4</v>
      </c>
      <c r="L2211" s="24">
        <v>0</v>
      </c>
      <c r="M22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6.6759103665919872E-4</v>
      </c>
    </row>
    <row r="2212" spans="1:13" ht="15.6" x14ac:dyDescent="0.3">
      <c r="A2212" s="22" t="s">
        <v>2217</v>
      </c>
      <c r="B2212" s="18">
        <v>3641</v>
      </c>
      <c r="C2212" s="24">
        <v>1012</v>
      </c>
      <c r="D22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3.4058936261880312E-4</v>
      </c>
      <c r="E2212" s="18">
        <v>2629</v>
      </c>
      <c r="F22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9.3077706261116922E-5</v>
      </c>
      <c r="G2212" s="23">
        <v>1349</v>
      </c>
      <c r="H2212" s="23">
        <v>483</v>
      </c>
      <c r="I2212" s="23">
        <v>543</v>
      </c>
      <c r="J2212" s="19">
        <f>SUM(Table1[[#This Row],[Estimate; Total: - Speak Spanish: - Speak English "very well"]:[Estimate; Total: - Speak Spanish: - Speak English "not well"]])</f>
        <v>2375</v>
      </c>
      <c r="K22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9.4192670308526833E-5</v>
      </c>
      <c r="L2212" s="24">
        <v>254</v>
      </c>
      <c r="M22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8.2972008156221959E-5</v>
      </c>
    </row>
    <row r="2213" spans="1:13" ht="15.6" x14ac:dyDescent="0.3">
      <c r="A2213" s="22" t="s">
        <v>2218</v>
      </c>
      <c r="B2213" s="18">
        <v>4212</v>
      </c>
      <c r="C2213" s="24">
        <v>1945</v>
      </c>
      <c r="D22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7.4434203418073512E-4</v>
      </c>
      <c r="E2213" s="18">
        <v>2267</v>
      </c>
      <c r="F22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1.1795620057194486E-4</v>
      </c>
      <c r="G2213" s="23">
        <v>1102</v>
      </c>
      <c r="H2213" s="23">
        <v>639</v>
      </c>
      <c r="I2213" s="23">
        <v>491</v>
      </c>
      <c r="J2213" s="19">
        <f>SUM(Table1[[#This Row],[Estimate; Total: - Speak Spanish: - Speak English "very well"]:[Estimate; Total: - Speak Spanish: - Speak English "not well"]])</f>
        <v>2232</v>
      </c>
      <c r="K22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8.8638921975507429E-5</v>
      </c>
      <c r="L2213" s="24">
        <v>35</v>
      </c>
      <c r="M22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3.8367917831364304E-4</v>
      </c>
    </row>
    <row r="2214" spans="1:13" ht="15.6" x14ac:dyDescent="0.3">
      <c r="A2214" s="22" t="s">
        <v>2219</v>
      </c>
      <c r="B2214" s="18">
        <v>1020</v>
      </c>
      <c r="C2214" s="24">
        <v>270</v>
      </c>
      <c r="D22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1.184232672228051E-4</v>
      </c>
      <c r="E2214" s="18">
        <v>750</v>
      </c>
      <c r="F22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5.9130221154429952E-5</v>
      </c>
      <c r="G2214" s="23">
        <v>294</v>
      </c>
      <c r="H2214" s="23">
        <v>185</v>
      </c>
      <c r="I2214" s="23">
        <v>194</v>
      </c>
      <c r="J2214" s="19">
        <f>SUM(Table1[[#This Row],[Estimate; Total: - Speak Spanish: - Speak English "very well"]:[Estimate; Total: - Speak Spanish: - Speak English "not well"]])</f>
        <v>673</v>
      </c>
      <c r="K22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5.8748900900971466E-5</v>
      </c>
      <c r="L2214" s="24">
        <v>77</v>
      </c>
      <c r="M22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6.2586393011886029E-5</v>
      </c>
    </row>
    <row r="2215" spans="1:13" ht="15.6" x14ac:dyDescent="0.3">
      <c r="A2215" s="22" t="s">
        <v>2220</v>
      </c>
      <c r="B2215" s="18">
        <v>1535</v>
      </c>
      <c r="C2215" s="24">
        <v>526</v>
      </c>
      <c r="D22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8.4787961769571115E-5</v>
      </c>
      <c r="E2215" s="18">
        <v>1009</v>
      </c>
      <c r="F22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9.3465559656752108E-5</v>
      </c>
      <c r="G2215" s="23">
        <v>215</v>
      </c>
      <c r="H2215" s="23">
        <v>539</v>
      </c>
      <c r="I2215" s="23">
        <v>187</v>
      </c>
      <c r="J2215" s="19">
        <f>SUM(Table1[[#This Row],[Estimate; Total: - Speak Spanish: - Speak English "very well"]:[Estimate; Total: - Speak Spanish: - Speak English "not well"]])</f>
        <v>941</v>
      </c>
      <c r="K22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8.8494521908985996E-5</v>
      </c>
      <c r="L2215" s="24">
        <v>68</v>
      </c>
      <c r="M22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1.3852154766251854E-4</v>
      </c>
    </row>
    <row r="2216" spans="1:13" ht="15.6" x14ac:dyDescent="0.3">
      <c r="A2216" s="22" t="s">
        <v>2221</v>
      </c>
      <c r="B2216" s="18">
        <v>1231</v>
      </c>
      <c r="C2216" s="24">
        <v>731</v>
      </c>
      <c r="D22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2.5275403013123605E-4</v>
      </c>
      <c r="E2216" s="18">
        <v>500</v>
      </c>
      <c r="F22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6.2568786497472475E-4</v>
      </c>
      <c r="G2216" s="23">
        <v>319</v>
      </c>
      <c r="H2216" s="23">
        <v>31</v>
      </c>
      <c r="I2216" s="23">
        <v>149</v>
      </c>
      <c r="J2216" s="19">
        <f>SUM(Table1[[#This Row],[Estimate; Total: - Speak Spanish: - Speak English "very well"]:[Estimate; Total: - Speak Spanish: - Speak English "not well"]])</f>
        <v>499</v>
      </c>
      <c r="K22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6.1818639224929029E-4</v>
      </c>
      <c r="L2216" s="24">
        <v>1</v>
      </c>
      <c r="M22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6.9367895301155149E-4</v>
      </c>
    </row>
    <row r="2217" spans="1:13" ht="15.6" x14ac:dyDescent="0.3">
      <c r="A2217" s="22" t="s">
        <v>2222</v>
      </c>
      <c r="B2217" s="18">
        <v>428</v>
      </c>
      <c r="C2217" s="24">
        <v>94</v>
      </c>
      <c r="D22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7.7718485160054441E-5</v>
      </c>
      <c r="E2217" s="18">
        <v>334</v>
      </c>
      <c r="F22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8.8246067337536773E-5</v>
      </c>
      <c r="G2217" s="23">
        <v>141</v>
      </c>
      <c r="H2217" s="23">
        <v>75</v>
      </c>
      <c r="I2217" s="23">
        <v>118</v>
      </c>
      <c r="J2217" s="19">
        <f>SUM(Table1[[#This Row],[Estimate; Total: - Speak Spanish: - Speak English "very well"]:[Estimate; Total: - Speak Spanish: - Speak English "not well"]])</f>
        <v>334</v>
      </c>
      <c r="K22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8.3132153787407589E-5</v>
      </c>
      <c r="L2217" s="24">
        <v>0</v>
      </c>
      <c r="M22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1.3459703855691425E-4</v>
      </c>
    </row>
    <row r="2218" spans="1:13" ht="15.6" x14ac:dyDescent="0.3">
      <c r="A2218" s="22" t="s">
        <v>2223</v>
      </c>
      <c r="B2218" s="18">
        <v>1225</v>
      </c>
      <c r="C2218" s="24">
        <v>635</v>
      </c>
      <c r="D22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2.3627878434394938E-4</v>
      </c>
      <c r="E2218" s="18">
        <v>582</v>
      </c>
      <c r="F22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6.7186735355066285E-5</v>
      </c>
      <c r="G2218" s="23">
        <v>352</v>
      </c>
      <c r="H2218" s="23">
        <v>160</v>
      </c>
      <c r="I2218" s="23">
        <v>57</v>
      </c>
      <c r="J2218" s="19">
        <f>SUM(Table1[[#This Row],[Estimate; Total: - Speak Spanish: - Speak English "very well"]:[Estimate; Total: - Speak Spanish: - Speak English "not well"]])</f>
        <v>569</v>
      </c>
      <c r="K22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6.0278788695869906E-5</v>
      </c>
      <c r="L2218" s="24">
        <v>13</v>
      </c>
      <c r="M22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1.2979828200065217E-4</v>
      </c>
    </row>
    <row r="2219" spans="1:13" ht="15.6" x14ac:dyDescent="0.3">
      <c r="A2219" s="22" t="s">
        <v>2224</v>
      </c>
      <c r="B2219" s="18">
        <v>2057</v>
      </c>
      <c r="C2219" s="24">
        <v>1410</v>
      </c>
      <c r="D22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3.9955545726680841E-4</v>
      </c>
      <c r="E2219" s="18">
        <v>647</v>
      </c>
      <c r="F22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3.6383518386891154E-4</v>
      </c>
      <c r="G2219" s="23">
        <v>334</v>
      </c>
      <c r="H2219" s="23">
        <v>205</v>
      </c>
      <c r="I2219" s="23">
        <v>61</v>
      </c>
      <c r="J2219" s="19">
        <f>SUM(Table1[[#This Row],[Estimate; Total: - Speak Spanish: - Speak English "very well"]:[Estimate; Total: - Speak Spanish: - Speak English "not well"]])</f>
        <v>600</v>
      </c>
      <c r="K22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3.6117095487859185E-4</v>
      </c>
      <c r="L2219" s="24">
        <v>47</v>
      </c>
      <c r="M22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3.8798295250864887E-4</v>
      </c>
    </row>
    <row r="2220" spans="1:13" ht="15.6" x14ac:dyDescent="0.3">
      <c r="A2220" s="22" t="s">
        <v>2225</v>
      </c>
      <c r="B2220" s="18">
        <v>3160</v>
      </c>
      <c r="C2220" s="24">
        <v>1519</v>
      </c>
      <c r="D22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5.4411093625142198E-4</v>
      </c>
      <c r="E2220" s="18">
        <v>1641</v>
      </c>
      <c r="F22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1.472919124302377E-4</v>
      </c>
      <c r="G2220" s="23">
        <v>1066</v>
      </c>
      <c r="H2220" s="23">
        <v>333</v>
      </c>
      <c r="I2220" s="23">
        <v>162</v>
      </c>
      <c r="J2220" s="19">
        <f>SUM(Table1[[#This Row],[Estimate; Total: - Speak Spanish: - Speak English "very well"]:[Estimate; Total: - Speak Spanish: - Speak English "not well"]])</f>
        <v>1561</v>
      </c>
      <c r="K22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1.3449328562125136E-4</v>
      </c>
      <c r="L2220" s="24">
        <v>80</v>
      </c>
      <c r="M22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2.6329480865751065E-4</v>
      </c>
    </row>
    <row r="2221" spans="1:13" ht="15.6" x14ac:dyDescent="0.3">
      <c r="A2221" s="22" t="s">
        <v>2226</v>
      </c>
      <c r="B2221" s="18">
        <v>848</v>
      </c>
      <c r="C2221" s="24">
        <v>446</v>
      </c>
      <c r="D22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1.8966014582796643E-4</v>
      </c>
      <c r="E2221" s="18">
        <v>402</v>
      </c>
      <c r="F22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4.0374303306748704E-4</v>
      </c>
      <c r="G2221" s="23">
        <v>260</v>
      </c>
      <c r="H2221" s="23">
        <v>116</v>
      </c>
      <c r="I2221" s="23">
        <v>16</v>
      </c>
      <c r="J2221" s="19">
        <f>SUM(Table1[[#This Row],[Estimate; Total: - Speak Spanish: - Speak English "very well"]:[Estimate; Total: - Speak Spanish: - Speak English "not well"]])</f>
        <v>392</v>
      </c>
      <c r="K22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3.9912882827869406E-4</v>
      </c>
      <c r="L2221" s="24">
        <v>10</v>
      </c>
      <c r="M22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4.4556479467318643E-4</v>
      </c>
    </row>
    <row r="2222" spans="1:13" ht="15.6" x14ac:dyDescent="0.3">
      <c r="A2222" s="22" t="s">
        <v>2227</v>
      </c>
      <c r="B2222" s="18">
        <v>1795</v>
      </c>
      <c r="C2222" s="24">
        <v>828</v>
      </c>
      <c r="D22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1.9277588086663187E-4</v>
      </c>
      <c r="E2222" s="18">
        <v>967</v>
      </c>
      <c r="F22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5.5959544759836221E-4</v>
      </c>
      <c r="G2222" s="23">
        <v>544</v>
      </c>
      <c r="H2222" s="23">
        <v>389</v>
      </c>
      <c r="I2222" s="23">
        <v>34</v>
      </c>
      <c r="J2222" s="19">
        <f>SUM(Table1[[#This Row],[Estimate; Total: - Speak Spanish: - Speak English "very well"]:[Estimate; Total: - Speak Spanish: - Speak English "not well"]])</f>
        <v>967</v>
      </c>
      <c r="K22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5.4478959609244922E-4</v>
      </c>
      <c r="L2222" s="24">
        <v>0</v>
      </c>
      <c r="M22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6.9379122355386522E-4</v>
      </c>
    </row>
    <row r="2223" spans="1:13" ht="15.6" x14ac:dyDescent="0.3">
      <c r="A2223" s="22" t="s">
        <v>2228</v>
      </c>
      <c r="B2223" s="18">
        <v>998</v>
      </c>
      <c r="C2223" s="24">
        <v>552</v>
      </c>
      <c r="D22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2.8760204884667744E-4</v>
      </c>
      <c r="E2223" s="18">
        <v>446</v>
      </c>
      <c r="F22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5.5971846543704151E-4</v>
      </c>
      <c r="G2223" s="23">
        <v>263</v>
      </c>
      <c r="H2223" s="23">
        <v>118</v>
      </c>
      <c r="I2223" s="23">
        <v>44</v>
      </c>
      <c r="J2223" s="19">
        <f>SUM(Table1[[#This Row],[Estimate; Total: - Speak Spanish: - Speak English "very well"]:[Estimate; Total: - Speak Spanish: - Speak English "not well"]])</f>
        <v>425</v>
      </c>
      <c r="K22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5.5612552273285589E-4</v>
      </c>
      <c r="L2223" s="24">
        <v>21</v>
      </c>
      <c r="M22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5.9228381528938102E-4</v>
      </c>
    </row>
    <row r="2224" spans="1:13" ht="15.6" x14ac:dyDescent="0.3">
      <c r="A2224" s="22" t="s">
        <v>2229</v>
      </c>
      <c r="B2224" s="18">
        <v>1184</v>
      </c>
      <c r="C2224" s="24">
        <v>702</v>
      </c>
      <c r="D22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3.6713961462446753E-4</v>
      </c>
      <c r="E2224" s="18">
        <v>482</v>
      </c>
      <c r="F22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7.2502376718681222E-4</v>
      </c>
      <c r="G2224" s="23">
        <v>273</v>
      </c>
      <c r="H2224" s="23">
        <v>111</v>
      </c>
      <c r="I2224" s="23">
        <v>57</v>
      </c>
      <c r="J2224" s="19">
        <f>SUM(Table1[[#This Row],[Estimate; Total: - Speak Spanish: - Speak English "very well"]:[Estimate; Total: - Speak Spanish: - Speak English "not well"]])</f>
        <v>441</v>
      </c>
      <c r="K22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7.2396135384665506E-4</v>
      </c>
      <c r="L2224" s="24">
        <v>41</v>
      </c>
      <c r="M22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7.3465316151856874E-4</v>
      </c>
    </row>
    <row r="2225" spans="1:13" ht="15.6" x14ac:dyDescent="0.3">
      <c r="A2225" s="22" t="s">
        <v>2230</v>
      </c>
      <c r="B2225" s="18">
        <v>2372</v>
      </c>
      <c r="C2225" s="24">
        <v>1300</v>
      </c>
      <c r="D22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2.518262415146243E-4</v>
      </c>
      <c r="E2225" s="18">
        <v>1072</v>
      </c>
      <c r="F22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3.8602486108068419E-4</v>
      </c>
      <c r="G2225" s="23">
        <v>675</v>
      </c>
      <c r="H2225" s="23">
        <v>162</v>
      </c>
      <c r="I2225" s="23">
        <v>189</v>
      </c>
      <c r="J2225" s="19">
        <f>SUM(Table1[[#This Row],[Estimate; Total: - Speak Spanish: - Speak English "very well"]:[Estimate; Total: - Speak Spanish: - Speak English "not well"]])</f>
        <v>1026</v>
      </c>
      <c r="K22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3.7669932028325552E-4</v>
      </c>
      <c r="L2225" s="24">
        <v>46</v>
      </c>
      <c r="M22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4.7054875239594264E-4</v>
      </c>
    </row>
    <row r="2226" spans="1:13" ht="15.6" x14ac:dyDescent="0.3">
      <c r="A2226" s="22" t="s">
        <v>2231</v>
      </c>
      <c r="B2226" s="18">
        <v>2182</v>
      </c>
      <c r="C2226" s="24">
        <v>593</v>
      </c>
      <c r="D22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2.6557711759935882E-4</v>
      </c>
      <c r="E2226" s="18">
        <v>1582</v>
      </c>
      <c r="F22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1.2630078256312287E-4</v>
      </c>
      <c r="G2226" s="23">
        <v>687</v>
      </c>
      <c r="H2226" s="23">
        <v>285</v>
      </c>
      <c r="I2226" s="23">
        <v>484</v>
      </c>
      <c r="J2226" s="19">
        <f>SUM(Table1[[#This Row],[Estimate; Total: - Speak Spanish: - Speak English "very well"]:[Estimate; Total: - Speak Spanish: - Speak English "not well"]])</f>
        <v>1456</v>
      </c>
      <c r="K22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1.3110807524380108E-4</v>
      </c>
      <c r="L2226" s="24">
        <v>126</v>
      </c>
      <c r="M22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8.2728930496986494E-5</v>
      </c>
    </row>
    <row r="2227" spans="1:13" ht="15.6" x14ac:dyDescent="0.3">
      <c r="A2227" s="22" t="s">
        <v>2232</v>
      </c>
      <c r="B2227" s="18">
        <v>1669</v>
      </c>
      <c r="C2227" s="24">
        <v>615</v>
      </c>
      <c r="D22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3.526092531716227E-4</v>
      </c>
      <c r="E2227" s="18">
        <v>1054</v>
      </c>
      <c r="F22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1.2674752464830985E-4</v>
      </c>
      <c r="G2227" s="23">
        <v>487</v>
      </c>
      <c r="H2227" s="23">
        <v>171</v>
      </c>
      <c r="I2227" s="23">
        <v>271</v>
      </c>
      <c r="J2227" s="19">
        <f>SUM(Table1[[#This Row],[Estimate; Total: - Speak Spanish: - Speak English "very well"]:[Estimate; Total: - Speak Spanish: - Speak English "not well"]])</f>
        <v>929</v>
      </c>
      <c r="K22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1.2362463328797395E-4</v>
      </c>
      <c r="L2227" s="24">
        <v>125</v>
      </c>
      <c r="M22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1.550524707811037E-4</v>
      </c>
    </row>
    <row r="2228" spans="1:13" ht="15.6" x14ac:dyDescent="0.3">
      <c r="A2228" s="22" t="s">
        <v>2233</v>
      </c>
      <c r="B2228" s="18">
        <v>2284</v>
      </c>
      <c r="C2228" s="24">
        <v>693</v>
      </c>
      <c r="D22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2.5955829141145921E-4</v>
      </c>
      <c r="E2228" s="18">
        <v>1591</v>
      </c>
      <c r="F22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6.102183528325223E-5</v>
      </c>
      <c r="G2228" s="23">
        <v>760</v>
      </c>
      <c r="H2228" s="23">
        <v>528</v>
      </c>
      <c r="I2228" s="23">
        <v>232</v>
      </c>
      <c r="J2228" s="19">
        <f>SUM(Table1[[#This Row],[Estimate; Total: - Speak Spanish: - Speak English "very well"]:[Estimate; Total: - Speak Spanish: - Speak English "not well"]])</f>
        <v>1520</v>
      </c>
      <c r="K22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7.4441684503673023E-5</v>
      </c>
      <c r="L2228" s="24">
        <v>71</v>
      </c>
      <c r="M22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6.0611633661172409E-5</v>
      </c>
    </row>
    <row r="2229" spans="1:13" ht="15.6" x14ac:dyDescent="0.3">
      <c r="A2229" s="22" t="s">
        <v>2234</v>
      </c>
      <c r="B2229" s="18">
        <v>2445</v>
      </c>
      <c r="C2229" s="24">
        <v>1155</v>
      </c>
      <c r="D22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6.1026181838652691E-4</v>
      </c>
      <c r="E2229" s="18">
        <v>1290</v>
      </c>
      <c r="F22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9.0401938980077086E-5</v>
      </c>
      <c r="G2229" s="23">
        <v>588</v>
      </c>
      <c r="H2229" s="23">
        <v>376</v>
      </c>
      <c r="I2229" s="23">
        <v>306</v>
      </c>
      <c r="J2229" s="19">
        <f>SUM(Table1[[#This Row],[Estimate; Total: - Speak Spanish: - Speak English "very well"]:[Estimate; Total: - Speak Spanish: - Speak English "not well"]])</f>
        <v>1270</v>
      </c>
      <c r="K22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1.0707155210665345E-4</v>
      </c>
      <c r="L2229" s="24">
        <v>20</v>
      </c>
      <c r="M22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6.0686410616403829E-5</v>
      </c>
    </row>
    <row r="2230" spans="1:13" ht="15.6" x14ac:dyDescent="0.3">
      <c r="A2230" s="22" t="s">
        <v>2235</v>
      </c>
      <c r="B2230" s="18">
        <v>2057</v>
      </c>
      <c r="C2230" s="24">
        <v>599</v>
      </c>
      <c r="D22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2.0242287343720075E-4</v>
      </c>
      <c r="E2230" s="18">
        <v>1458</v>
      </c>
      <c r="F22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4.2307847435861908E-5</v>
      </c>
      <c r="G2230" s="23">
        <v>483</v>
      </c>
      <c r="H2230" s="23">
        <v>296</v>
      </c>
      <c r="I2230" s="23">
        <v>469</v>
      </c>
      <c r="J2230" s="19">
        <f>SUM(Table1[[#This Row],[Estimate; Total: - Speak Spanish: - Speak English "very well"]:[Estimate; Total: - Speak Spanish: - Speak English "not well"]])</f>
        <v>1248</v>
      </c>
      <c r="K22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3.2273297000209048E-5</v>
      </c>
      <c r="L2230" s="24">
        <v>210</v>
      </c>
      <c r="M22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1.332579884351344E-4</v>
      </c>
    </row>
    <row r="2231" spans="1:13" ht="15.6" x14ac:dyDescent="0.3">
      <c r="A2231" s="22" t="s">
        <v>2236</v>
      </c>
      <c r="B2231" s="18">
        <v>3373</v>
      </c>
      <c r="C2231" s="24">
        <v>1090</v>
      </c>
      <c r="D22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5.3907969620615418E-4</v>
      </c>
      <c r="E2231" s="18">
        <v>2283</v>
      </c>
      <c r="F22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1.9635466677438141E-4</v>
      </c>
      <c r="G2231" s="23">
        <v>1160</v>
      </c>
      <c r="H2231" s="23">
        <v>554</v>
      </c>
      <c r="I2231" s="23">
        <v>456</v>
      </c>
      <c r="J2231" s="19">
        <f>SUM(Table1[[#This Row],[Estimate; Total: - Speak Spanish: - Speak English "very well"]:[Estimate; Total: - Speak Spanish: - Speak English "not well"]])</f>
        <v>2170</v>
      </c>
      <c r="K22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2.138981777204612E-4</v>
      </c>
      <c r="L2231" s="24">
        <v>113</v>
      </c>
      <c r="M22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3.7345570711731199E-5</v>
      </c>
    </row>
    <row r="2232" spans="1:13" ht="15.6" x14ac:dyDescent="0.3">
      <c r="A2232" s="22" t="s">
        <v>2237</v>
      </c>
      <c r="B2232" s="18">
        <v>1730</v>
      </c>
      <c r="C2232" s="24">
        <v>591</v>
      </c>
      <c r="D22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1.7266628148085881E-4</v>
      </c>
      <c r="E2232" s="18">
        <v>1139</v>
      </c>
      <c r="F22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2.6877357347204582E-5</v>
      </c>
      <c r="G2232" s="23">
        <v>499</v>
      </c>
      <c r="H2232" s="23">
        <v>241</v>
      </c>
      <c r="I2232" s="23">
        <v>316</v>
      </c>
      <c r="J2232" s="19">
        <f>SUM(Table1[[#This Row],[Estimate; Total: - Speak Spanish: - Speak English "very well"]:[Estimate; Total: - Speak Spanish: - Speak English "not well"]])</f>
        <v>1056</v>
      </c>
      <c r="K22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2.222717142586305E-5</v>
      </c>
      <c r="L2232" s="24">
        <v>83</v>
      </c>
      <c r="M22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6.9025241094557334E-5</v>
      </c>
    </row>
    <row r="2233" spans="1:13" ht="15.6" x14ac:dyDescent="0.3">
      <c r="A2233" s="22" t="s">
        <v>2238</v>
      </c>
      <c r="B2233" s="18">
        <v>4221</v>
      </c>
      <c r="C2233" s="24">
        <v>949</v>
      </c>
      <c r="D22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2.6522326630022507E-4</v>
      </c>
      <c r="E2233" s="18">
        <v>3216</v>
      </c>
      <c r="F22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1.3729348057954792E-4</v>
      </c>
      <c r="G2233" s="23">
        <v>1567</v>
      </c>
      <c r="H2233" s="23">
        <v>550</v>
      </c>
      <c r="I2233" s="23">
        <v>745</v>
      </c>
      <c r="J2233" s="19">
        <f>SUM(Table1[[#This Row],[Estimate; Total: - Speak Spanish: - Speak English "very well"]:[Estimate; Total: - Speak Spanish: - Speak English "not well"]])</f>
        <v>2862</v>
      </c>
      <c r="K22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1.3198742300113496E-4</v>
      </c>
      <c r="L2233" s="24">
        <v>354</v>
      </c>
      <c r="M22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1.853859873641351E-4</v>
      </c>
    </row>
    <row r="2234" spans="1:13" ht="15.6" x14ac:dyDescent="0.3">
      <c r="A2234" s="22" t="s">
        <v>2239</v>
      </c>
      <c r="B2234" s="18">
        <v>2164</v>
      </c>
      <c r="C2234" s="24">
        <v>1131</v>
      </c>
      <c r="D22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5.6517274983007592E-4</v>
      </c>
      <c r="E2234" s="18">
        <v>1033</v>
      </c>
      <c r="F22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2.4169785996039974E-5</v>
      </c>
      <c r="G2234" s="23">
        <v>469</v>
      </c>
      <c r="H2234" s="23">
        <v>295</v>
      </c>
      <c r="I2234" s="23">
        <v>239</v>
      </c>
      <c r="J2234" s="19">
        <f>SUM(Table1[[#This Row],[Estimate; Total: - Speak Spanish: - Speak English "very well"]:[Estimate; Total: - Speak Spanish: - Speak English "not well"]])</f>
        <v>1003</v>
      </c>
      <c r="K22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3.5363576876873019E-5</v>
      </c>
      <c r="L2234" s="24">
        <v>30</v>
      </c>
      <c r="M22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7.7287361033775759E-5</v>
      </c>
    </row>
    <row r="2235" spans="1:13" ht="15.6" x14ac:dyDescent="0.3">
      <c r="A2235" s="22" t="s">
        <v>2240</v>
      </c>
      <c r="B2235" s="18">
        <v>4405</v>
      </c>
      <c r="C2235" s="24">
        <v>1668</v>
      </c>
      <c r="D22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7.9737850094354962E-4</v>
      </c>
      <c r="E2235" s="18">
        <v>2737</v>
      </c>
      <c r="F22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1.6791489199169691E-4</v>
      </c>
      <c r="G2235" s="23">
        <v>1364</v>
      </c>
      <c r="H2235" s="23">
        <v>606</v>
      </c>
      <c r="I2235" s="23">
        <v>620</v>
      </c>
      <c r="J2235" s="19">
        <f>SUM(Table1[[#This Row],[Estimate; Total: - Speak Spanish: - Speak English "very well"]:[Estimate; Total: - Speak Spanish: - Speak English "not well"]])</f>
        <v>2590</v>
      </c>
      <c r="K22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1.8717071033177499E-4</v>
      </c>
      <c r="L2235" s="24">
        <v>147</v>
      </c>
      <c r="M22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6.61404224575697E-6</v>
      </c>
    </row>
    <row r="2236" spans="1:13" ht="15.6" x14ac:dyDescent="0.3">
      <c r="A2236" s="22" t="s">
        <v>2241</v>
      </c>
      <c r="B2236" s="18">
        <v>2784</v>
      </c>
      <c r="C2236" s="24">
        <v>1332</v>
      </c>
      <c r="D22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6.1230531209476209E-4</v>
      </c>
      <c r="E2236" s="18">
        <v>1425</v>
      </c>
      <c r="F22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4.0790008198685187E-6</v>
      </c>
      <c r="G2236" s="23">
        <v>767</v>
      </c>
      <c r="H2236" s="23">
        <v>344</v>
      </c>
      <c r="I2236" s="23">
        <v>254</v>
      </c>
      <c r="J2236" s="19">
        <f>SUM(Table1[[#This Row],[Estimate; Total: - Speak Spanish: - Speak English "very well"]:[Estimate; Total: - Speak Spanish: - Speak English "not well"]])</f>
        <v>1365</v>
      </c>
      <c r="K22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1.6652155678442389E-5</v>
      </c>
      <c r="L2236" s="24">
        <v>60</v>
      </c>
      <c r="M22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1.0988028560017922E-4</v>
      </c>
    </row>
    <row r="2237" spans="1:13" ht="15.6" x14ac:dyDescent="0.3">
      <c r="A2237" s="22" t="s">
        <v>2242</v>
      </c>
      <c r="B2237" s="18">
        <v>2135</v>
      </c>
      <c r="C2237" s="24">
        <v>376</v>
      </c>
      <c r="D22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1.3170372621772739E-4</v>
      </c>
      <c r="E2237" s="18">
        <v>1759</v>
      </c>
      <c r="F22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1.4829537602814737E-4</v>
      </c>
      <c r="G2237" s="23">
        <v>1028</v>
      </c>
      <c r="H2237" s="23">
        <v>245</v>
      </c>
      <c r="I2237" s="23">
        <v>407</v>
      </c>
      <c r="J2237" s="19">
        <f>SUM(Table1[[#This Row],[Estimate; Total: - Speak Spanish: - Speak English "very well"]:[Estimate; Total: - Speak Spanish: - Speak English "not well"]])</f>
        <v>1680</v>
      </c>
      <c r="K22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1.6305480129127968E-4</v>
      </c>
      <c r="L2237" s="24">
        <v>79</v>
      </c>
      <c r="M22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1.4520393545559601E-5</v>
      </c>
    </row>
    <row r="2238" spans="1:13" ht="15.6" x14ac:dyDescent="0.3">
      <c r="A2238" s="22" t="s">
        <v>2243</v>
      </c>
      <c r="B2238" s="18">
        <v>8020</v>
      </c>
      <c r="C2238" s="24">
        <v>2328</v>
      </c>
      <c r="D22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1.0261804773160044E-3</v>
      </c>
      <c r="E2238" s="18">
        <v>5679</v>
      </c>
      <c r="F22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4.0563393034569807E-4</v>
      </c>
      <c r="G2238" s="23">
        <v>3222</v>
      </c>
      <c r="H2238" s="23">
        <v>1245</v>
      </c>
      <c r="I2238" s="23">
        <v>971</v>
      </c>
      <c r="J2238" s="19">
        <f>SUM(Table1[[#This Row],[Estimate; Total: - Speak Spanish: - Speak English "very well"]:[Estimate; Total: - Speak Spanish: - Speak English "not well"]])</f>
        <v>5438</v>
      </c>
      <c r="K22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4.5545092981196298E-4</v>
      </c>
      <c r="L2238" s="24">
        <v>241</v>
      </c>
      <c r="M22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4.5892339283608058E-5</v>
      </c>
    </row>
    <row r="2239" spans="1:13" ht="15.6" x14ac:dyDescent="0.3">
      <c r="A2239" s="22" t="s">
        <v>2244</v>
      </c>
      <c r="B2239" s="18">
        <v>4205</v>
      </c>
      <c r="C2239" s="24">
        <v>1689</v>
      </c>
      <c r="D22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9.4725109613970674E-4</v>
      </c>
      <c r="E2239" s="18">
        <v>2516</v>
      </c>
      <c r="F22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2.7441122111456688E-4</v>
      </c>
      <c r="G2239" s="23">
        <v>1079</v>
      </c>
      <c r="H2239" s="23">
        <v>714</v>
      </c>
      <c r="I2239" s="23">
        <v>467</v>
      </c>
      <c r="J2239" s="19">
        <f>SUM(Table1[[#This Row],[Estimate; Total: - Speak Spanish: - Speak English "very well"]:[Estimate; Total: - Speak Spanish: - Speak English "not well"]])</f>
        <v>2260</v>
      </c>
      <c r="K22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2.7348785581855284E-4</v>
      </c>
      <c r="L2239" s="24">
        <v>256</v>
      </c>
      <c r="M22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2.8278032587963269E-4</v>
      </c>
    </row>
    <row r="2240" spans="1:13" ht="15.6" x14ac:dyDescent="0.3">
      <c r="A2240" s="22" t="s">
        <v>2245</v>
      </c>
      <c r="B2240" s="18">
        <v>2488</v>
      </c>
      <c r="C2240" s="24">
        <v>1174</v>
      </c>
      <c r="D22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5.2569119531750501E-4</v>
      </c>
      <c r="E2240" s="18">
        <v>1314</v>
      </c>
      <c r="F22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2.334804256659041E-6</v>
      </c>
      <c r="G2240" s="23">
        <v>669</v>
      </c>
      <c r="H2240" s="23">
        <v>273</v>
      </c>
      <c r="I2240" s="23">
        <v>261</v>
      </c>
      <c r="J2240" s="19">
        <f>SUM(Table1[[#This Row],[Estimate; Total: - Speak Spanish: - Speak English "very well"]:[Estimate; Total: - Speak Spanish: - Speak English "not well"]])</f>
        <v>1203</v>
      </c>
      <c r="K22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6.8040590937238493E-7</v>
      </c>
      <c r="L2240" s="24">
        <v>111</v>
      </c>
      <c r="M22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2.9663760496556114E-5</v>
      </c>
    </row>
    <row r="2241" spans="1:13" ht="15.6" x14ac:dyDescent="0.3">
      <c r="A2241" s="22" t="s">
        <v>2246</v>
      </c>
      <c r="B2241" s="18">
        <v>620</v>
      </c>
      <c r="C2241" s="24">
        <v>205</v>
      </c>
      <c r="D22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6.1926300352011426E-5</v>
      </c>
      <c r="E2241" s="18">
        <v>415</v>
      </c>
      <c r="F22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1.2837817841976134E-4</v>
      </c>
      <c r="G2241" s="23">
        <v>229</v>
      </c>
      <c r="H2241" s="23">
        <v>66</v>
      </c>
      <c r="I2241" s="23">
        <v>100</v>
      </c>
      <c r="J2241" s="19">
        <f>SUM(Table1[[#This Row],[Estimate; Total: - Speak Spanish: - Speak English "very well"]:[Estimate; Total: - Speak Spanish: - Speak English "not well"]])</f>
        <v>395</v>
      </c>
      <c r="K22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1.2510579390505035E-4</v>
      </c>
      <c r="L2241" s="24">
        <v>20</v>
      </c>
      <c r="M22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1.5803808545050783E-4</v>
      </c>
    </row>
    <row r="2242" spans="1:13" ht="15.6" x14ac:dyDescent="0.3">
      <c r="A2242" s="22" t="s">
        <v>2247</v>
      </c>
      <c r="B2242" s="18">
        <v>5767</v>
      </c>
      <c r="C2242" s="24">
        <v>1098</v>
      </c>
      <c r="D22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3.9288405264439262E-4</v>
      </c>
      <c r="E2242" s="18">
        <v>4630</v>
      </c>
      <c r="F22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3.7102407206598373E-4</v>
      </c>
      <c r="G2242" s="23">
        <v>2761</v>
      </c>
      <c r="H2242" s="23">
        <v>763</v>
      </c>
      <c r="I2242" s="23">
        <v>980</v>
      </c>
      <c r="J2242" s="19">
        <f>SUM(Table1[[#This Row],[Estimate; Total: - Speak Spanish: - Speak English "very well"]:[Estimate; Total: - Speak Spanish: - Speak English "not well"]])</f>
        <v>4504</v>
      </c>
      <c r="K22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4.2249965367119395E-4</v>
      </c>
      <c r="L2242" s="24">
        <v>126</v>
      </c>
      <c r="M22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9.5535086217705283E-5</v>
      </c>
    </row>
    <row r="2243" spans="1:13" ht="15.6" x14ac:dyDescent="0.3">
      <c r="A2243" s="22" t="s">
        <v>2248</v>
      </c>
      <c r="B2243" s="18">
        <v>1257</v>
      </c>
      <c r="C2243" s="24">
        <v>465</v>
      </c>
      <c r="D22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1.7117240831234244E-4</v>
      </c>
      <c r="E2243" s="18">
        <v>792</v>
      </c>
      <c r="F22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2.8481626168240428E-7</v>
      </c>
      <c r="G2243" s="23">
        <v>424</v>
      </c>
      <c r="H2243" s="23">
        <v>149</v>
      </c>
      <c r="I2243" s="23">
        <v>178</v>
      </c>
      <c r="J2243" s="19">
        <f>SUM(Table1[[#This Row],[Estimate; Total: - Speak Spanish: - Speak English "very well"]:[Estimate; Total: - Speak Spanish: - Speak English "not well"]])</f>
        <v>751</v>
      </c>
      <c r="K22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5.5240437866784761E-6</v>
      </c>
      <c r="L2243" s="24">
        <v>41</v>
      </c>
      <c r="M22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5.2934573102442E-5</v>
      </c>
    </row>
    <row r="2244" spans="1:13" ht="15.6" x14ac:dyDescent="0.3">
      <c r="A2244" s="22" t="s">
        <v>2249</v>
      </c>
      <c r="B2244" s="18">
        <v>3765</v>
      </c>
      <c r="C2244" s="24">
        <v>1120</v>
      </c>
      <c r="D22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5.3488520777997652E-4</v>
      </c>
      <c r="E2244" s="18">
        <v>2645</v>
      </c>
      <c r="F22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2.2424412992217622E-4</v>
      </c>
      <c r="G2244" s="23">
        <v>1301</v>
      </c>
      <c r="H2244" s="23">
        <v>544</v>
      </c>
      <c r="I2244" s="23">
        <v>470</v>
      </c>
      <c r="J2244" s="19">
        <f>SUM(Table1[[#This Row],[Estimate; Total: - Speak Spanish: - Speak English "very well"]:[Estimate; Total: - Speak Spanish: - Speak English "not well"]])</f>
        <v>2315</v>
      </c>
      <c r="K22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2.1389349928192016E-4</v>
      </c>
      <c r="L2244" s="24">
        <v>330</v>
      </c>
      <c r="M22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3.1805912663771479E-4</v>
      </c>
    </row>
    <row r="2245" spans="1:13" ht="15.6" x14ac:dyDescent="0.3">
      <c r="A2245" s="22" t="s">
        <v>2250</v>
      </c>
      <c r="B2245" s="18">
        <v>2966</v>
      </c>
      <c r="C2245" s="24">
        <v>775</v>
      </c>
      <c r="D22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3.8880377187891003E-4</v>
      </c>
      <c r="E2245" s="18">
        <v>2191</v>
      </c>
      <c r="F22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2.2391507203620728E-4</v>
      </c>
      <c r="G2245" s="23">
        <v>1169</v>
      </c>
      <c r="H2245" s="23">
        <v>321</v>
      </c>
      <c r="I2245" s="23">
        <v>510</v>
      </c>
      <c r="J2245" s="19">
        <f>SUM(Table1[[#This Row],[Estimate; Total: - Speak Spanish: - Speak English "very well"]:[Estimate; Total: - Speak Spanish: - Speak English "not well"]])</f>
        <v>2000</v>
      </c>
      <c r="K22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2.2803121454326489E-4</v>
      </c>
      <c r="L2245" s="24">
        <v>191</v>
      </c>
      <c r="M22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1.8660759684928997E-4</v>
      </c>
    </row>
    <row r="2246" spans="1:13" ht="15.6" x14ac:dyDescent="0.3">
      <c r="A2246" s="22" t="s">
        <v>2251</v>
      </c>
      <c r="B2246" s="18">
        <v>3824</v>
      </c>
      <c r="C2246" s="24">
        <v>1091</v>
      </c>
      <c r="D22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4.9370602784537206E-4</v>
      </c>
      <c r="E2246" s="18">
        <v>2733</v>
      </c>
      <c r="F22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2.128248207395362E-4</v>
      </c>
      <c r="G2246" s="23">
        <v>1557</v>
      </c>
      <c r="H2246" s="23">
        <v>680</v>
      </c>
      <c r="I2246" s="23">
        <v>435</v>
      </c>
      <c r="J2246" s="19">
        <f>SUM(Table1[[#This Row],[Estimate; Total: - Speak Spanish: - Speak English "very well"]:[Estimate; Total: - Speak Spanish: - Speak English "not well"]])</f>
        <v>2672</v>
      </c>
      <c r="K22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2.4527083200170127E-4</v>
      </c>
      <c r="L2246" s="24">
        <v>61</v>
      </c>
      <c r="M22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8.1256046966610718E-5</v>
      </c>
    </row>
    <row r="2247" spans="1:13" ht="15.6" x14ac:dyDescent="0.3">
      <c r="A2247" s="22" t="s">
        <v>2252</v>
      </c>
      <c r="B2247" s="18">
        <v>2744</v>
      </c>
      <c r="C2247" s="24">
        <v>1382</v>
      </c>
      <c r="D22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5.1001773983621809E-4</v>
      </c>
      <c r="E2247" s="18">
        <v>1345</v>
      </c>
      <c r="F22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1.3956515015243763E-4</v>
      </c>
      <c r="G2247" s="23">
        <v>754</v>
      </c>
      <c r="H2247" s="23">
        <v>274</v>
      </c>
      <c r="I2247" s="23">
        <v>235</v>
      </c>
      <c r="J2247" s="19">
        <f>SUM(Table1[[#This Row],[Estimate; Total: - Speak Spanish: - Speak English "very well"]:[Estimate; Total: - Speak Spanish: - Speak English "not well"]])</f>
        <v>1263</v>
      </c>
      <c r="K22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1.3160678735655681E-4</v>
      </c>
      <c r="L2247" s="24">
        <v>82</v>
      </c>
      <c r="M22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2.1169735209314479E-4</v>
      </c>
    </row>
    <row r="2248" spans="1:13" ht="15.6" x14ac:dyDescent="0.3">
      <c r="A2248" s="22" t="s">
        <v>2253</v>
      </c>
      <c r="B2248" s="18">
        <v>502</v>
      </c>
      <c r="C2248" s="24">
        <v>365</v>
      </c>
      <c r="D22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2.9055916094277486E-4</v>
      </c>
      <c r="E2248" s="18">
        <v>137</v>
      </c>
      <c r="F22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4.9240514887907369E-4</v>
      </c>
      <c r="G2248" s="23">
        <v>85</v>
      </c>
      <c r="H2248" s="23">
        <v>0</v>
      </c>
      <c r="I2248" s="23">
        <v>22</v>
      </c>
      <c r="J2248" s="19">
        <f>SUM(Table1[[#This Row],[Estimate; Total: - Speak Spanish: - Speak English "very well"]:[Estimate; Total: - Speak Spanish: - Speak English "not well"]])</f>
        <v>107</v>
      </c>
      <c r="K22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4.9493012009679078E-4</v>
      </c>
      <c r="L2248" s="24">
        <v>30</v>
      </c>
      <c r="M22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4.6951957072157737E-4</v>
      </c>
    </row>
    <row r="2249" spans="1:13" ht="15.6" x14ac:dyDescent="0.3">
      <c r="A2249" s="22" t="s">
        <v>2254</v>
      </c>
      <c r="B2249" s="18">
        <v>946</v>
      </c>
      <c r="C2249" s="24">
        <v>325</v>
      </c>
      <c r="D224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5.5261939935730771E-4</v>
      </c>
      <c r="E2249" s="18">
        <v>621</v>
      </c>
      <c r="F224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6.6309447189104418E-4</v>
      </c>
      <c r="G2249" s="23">
        <v>272</v>
      </c>
      <c r="H2249" s="23">
        <v>145</v>
      </c>
      <c r="I2249" s="23">
        <v>136</v>
      </c>
      <c r="J2249" s="19">
        <f>SUM(Table1[[#This Row],[Estimate; Total: - Speak Spanish: - Speak English "very well"]:[Estimate; Total: - Speak Spanish: - Speak English "not well"]])</f>
        <v>553</v>
      </c>
      <c r="K224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6.6406414808773957E-4</v>
      </c>
      <c r="L2249" s="24">
        <v>68</v>
      </c>
      <c r="M224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6.5430561907909072E-4</v>
      </c>
    </row>
    <row r="2250" spans="1:13" ht="15.6" x14ac:dyDescent="0.3">
      <c r="A2250" s="22" t="s">
        <v>2255</v>
      </c>
      <c r="B2250" s="18">
        <v>1862</v>
      </c>
      <c r="C2250" s="24">
        <v>1003</v>
      </c>
      <c r="D225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5.2465103618074753E-5</v>
      </c>
      <c r="E2250" s="18">
        <v>859</v>
      </c>
      <c r="F225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5.4016333342362256E-4</v>
      </c>
      <c r="G2250" s="23">
        <v>661</v>
      </c>
      <c r="H2250" s="23">
        <v>171</v>
      </c>
      <c r="I2250" s="23">
        <v>15</v>
      </c>
      <c r="J2250" s="19">
        <f>SUM(Table1[[#This Row],[Estimate; Total: - Speak Spanish: - Speak English "very well"]:[Estimate; Total: - Speak Spanish: - Speak English "not well"]])</f>
        <v>847</v>
      </c>
      <c r="K225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5.2886012048252405E-4</v>
      </c>
      <c r="L2250" s="24">
        <v>12</v>
      </c>
      <c r="M225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6.4261224903075379E-4</v>
      </c>
    </row>
    <row r="2251" spans="1:13" ht="15.6" x14ac:dyDescent="0.3">
      <c r="A2251" s="22" t="s">
        <v>2256</v>
      </c>
      <c r="B2251" s="18">
        <v>668</v>
      </c>
      <c r="C2251" s="24">
        <v>313</v>
      </c>
      <c r="D225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3.1200617409057386E-4</v>
      </c>
      <c r="E2251" s="18">
        <v>355</v>
      </c>
      <c r="F225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4.5213440124129033E-4</v>
      </c>
      <c r="G2251" s="23">
        <v>262</v>
      </c>
      <c r="H2251" s="23">
        <v>47</v>
      </c>
      <c r="I2251" s="23">
        <v>46</v>
      </c>
      <c r="J2251" s="19">
        <f>SUM(Table1[[#This Row],[Estimate; Total: - Speak Spanish: - Speak English "very well"]:[Estimate; Total: - Speak Spanish: - Speak English "not well"]])</f>
        <v>355</v>
      </c>
      <c r="K225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4.4669895420447638E-4</v>
      </c>
      <c r="L2251" s="24">
        <v>0</v>
      </c>
      <c r="M225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5.0139965508224542E-4</v>
      </c>
    </row>
    <row r="2252" spans="1:13" ht="15.6" x14ac:dyDescent="0.3">
      <c r="A2252" s="22" t="s">
        <v>2257</v>
      </c>
      <c r="B2252" s="18">
        <v>337</v>
      </c>
      <c r="C2252" s="24">
        <v>134</v>
      </c>
      <c r="D225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2.5541040325208122E-4</v>
      </c>
      <c r="E2252" s="18">
        <v>203</v>
      </c>
      <c r="F225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3.0832119771703525E-4</v>
      </c>
      <c r="G2252" s="23">
        <v>136</v>
      </c>
      <c r="H2252" s="23">
        <v>24</v>
      </c>
      <c r="I2252" s="23">
        <v>43</v>
      </c>
      <c r="J2252" s="19">
        <f>SUM(Table1[[#This Row],[Estimate; Total: - Speak Spanish: - Speak English "very well"]:[Estimate; Total: - Speak Spanish: - Speak English "not well"]])</f>
        <v>203</v>
      </c>
      <c r="K225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3.0521304067908248E-4</v>
      </c>
      <c r="L2252" s="24">
        <v>0</v>
      </c>
      <c r="M225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3.3649259639228563E-4</v>
      </c>
    </row>
    <row r="2253" spans="1:13" ht="15.6" x14ac:dyDescent="0.3">
      <c r="A2253" s="22" t="s">
        <v>2258</v>
      </c>
      <c r="B2253" s="18">
        <v>631</v>
      </c>
      <c r="C2253" s="24">
        <v>283</v>
      </c>
      <c r="D225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2.2818366667080192E-4</v>
      </c>
      <c r="E2253" s="18">
        <v>348</v>
      </c>
      <c r="F225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3.5113059155453578E-4</v>
      </c>
      <c r="G2253" s="23">
        <v>189</v>
      </c>
      <c r="H2253" s="23">
        <v>93</v>
      </c>
      <c r="I2253" s="23">
        <v>57</v>
      </c>
      <c r="J2253" s="19">
        <f>SUM(Table1[[#This Row],[Estimate; Total: - Speak Spanish: - Speak English "very well"]:[Estimate; Total: - Speak Spanish: - Speak English "not well"]])</f>
        <v>339</v>
      </c>
      <c r="K225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3.4718910067872921E-4</v>
      </c>
      <c r="L2253" s="24">
        <v>9</v>
      </c>
      <c r="M225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3.868550769911999E-4</v>
      </c>
    </row>
    <row r="2254" spans="1:13" ht="15.6" x14ac:dyDescent="0.3">
      <c r="A2254" s="22" t="s">
        <v>2259</v>
      </c>
      <c r="B2254" s="18">
        <v>0</v>
      </c>
      <c r="C2254" s="24">
        <v>0</v>
      </c>
      <c r="D225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3.673163456801286E-5</v>
      </c>
      <c r="E2254" s="18">
        <v>0</v>
      </c>
      <c r="F225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3.673163456801286E-5</v>
      </c>
      <c r="G2254" s="23">
        <v>0</v>
      </c>
      <c r="H2254" s="23">
        <v>0</v>
      </c>
      <c r="I2254" s="23">
        <v>0</v>
      </c>
      <c r="J2254" s="19">
        <f>SUM(Table1[[#This Row],[Estimate; Total: - Speak Spanish: - Speak English "very well"]:[Estimate; Total: - Speak Spanish: - Speak English "not well"]])</f>
        <v>0</v>
      </c>
      <c r="K225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3.673163456801286E-5</v>
      </c>
      <c r="L2254" s="24">
        <v>0</v>
      </c>
      <c r="M225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3.673163456801286E-5</v>
      </c>
    </row>
    <row r="2255" spans="1:13" ht="15.6" x14ac:dyDescent="0.3">
      <c r="A2255" s="22" t="s">
        <v>2260</v>
      </c>
      <c r="B2255" s="18">
        <v>80</v>
      </c>
      <c r="C2255" s="24">
        <v>30</v>
      </c>
      <c r="D225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7.6116570097811272E-5</v>
      </c>
      <c r="E2255" s="18">
        <v>50</v>
      </c>
      <c r="F225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8.7330531758706328E-5</v>
      </c>
      <c r="G2255" s="23">
        <v>50</v>
      </c>
      <c r="H2255" s="23">
        <v>0</v>
      </c>
      <c r="I2255" s="23">
        <v>0</v>
      </c>
      <c r="J2255" s="19">
        <f>SUM(Table1[[#This Row],[Estimate; Total: - Speak Spanish: - Speak English "very well"]:[Estimate; Total: - Speak Spanish: - Speak English "not well"]])</f>
        <v>50</v>
      </c>
      <c r="K225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8.656497583802831E-5</v>
      </c>
      <c r="L2255" s="24">
        <v>0</v>
      </c>
      <c r="M225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9.4269299905319723E-5</v>
      </c>
    </row>
    <row r="2256" spans="1:13" ht="15.6" x14ac:dyDescent="0.3">
      <c r="A2256" s="22" t="s">
        <v>2261</v>
      </c>
      <c r="B2256" s="18">
        <v>590</v>
      </c>
      <c r="C2256" s="24">
        <v>329</v>
      </c>
      <c r="D225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4.5336108970366659E-4</v>
      </c>
      <c r="E2256" s="18">
        <v>261</v>
      </c>
      <c r="F225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6.1621565686735395E-4</v>
      </c>
      <c r="G2256" s="23">
        <v>217</v>
      </c>
      <c r="H2256" s="23">
        <v>34</v>
      </c>
      <c r="I2256" s="23">
        <v>10</v>
      </c>
      <c r="J2256" s="19">
        <f>SUM(Table1[[#This Row],[Estimate; Total: - Speak Spanish: - Speak English "very well"]:[Estimate; Total: - Speak Spanish: - Speak English "not well"]])</f>
        <v>261</v>
      </c>
      <c r="K225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6.1221945496141468E-4</v>
      </c>
      <c r="L2256" s="24">
        <v>0</v>
      </c>
      <c r="M225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6.5243602659267592E-4</v>
      </c>
    </row>
    <row r="2257" spans="1:13" ht="15.6" x14ac:dyDescent="0.3">
      <c r="A2257" s="22" t="s">
        <v>2262</v>
      </c>
      <c r="B2257" s="18">
        <v>1176</v>
      </c>
      <c r="C2257" s="24">
        <v>354</v>
      </c>
      <c r="D225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3.9508056586109606E-4</v>
      </c>
      <c r="E2257" s="18">
        <v>822</v>
      </c>
      <c r="F225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4.9520942925937157E-4</v>
      </c>
      <c r="G2257" s="23">
        <v>469</v>
      </c>
      <c r="H2257" s="23">
        <v>63</v>
      </c>
      <c r="I2257" s="23">
        <v>259</v>
      </c>
      <c r="J2257" s="19">
        <f>SUM(Table1[[#This Row],[Estimate; Total: - Speak Spanish: - Speak English "very well"]:[Estimate; Total: - Speak Spanish: - Speak English "not well"]])</f>
        <v>791</v>
      </c>
      <c r="K225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4.8740037084514564E-4</v>
      </c>
      <c r="L2257" s="24">
        <v>31</v>
      </c>
      <c r="M225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5.6598838128117158E-4</v>
      </c>
    </row>
    <row r="2258" spans="1:13" ht="15.6" x14ac:dyDescent="0.3">
      <c r="A2258" s="22" t="s">
        <v>2263</v>
      </c>
      <c r="B2258" s="18">
        <v>61</v>
      </c>
      <c r="C2258" s="24">
        <v>35</v>
      </c>
      <c r="D225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1.5039720637788951E-5</v>
      </c>
      <c r="E2258" s="18">
        <v>26</v>
      </c>
      <c r="F225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3.2609745976976513E-5</v>
      </c>
      <c r="G2258" s="23">
        <v>18</v>
      </c>
      <c r="H2258" s="23">
        <v>8</v>
      </c>
      <c r="I2258" s="23">
        <v>0</v>
      </c>
      <c r="J2258" s="19">
        <f>SUM(Table1[[#This Row],[Estimate; Total: - Speak Spanish: - Speak English "very well"]:[Estimate; Total: - Speak Spanish: - Speak English "not well"]])</f>
        <v>26</v>
      </c>
      <c r="K225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3.2211656898223947E-5</v>
      </c>
      <c r="L2258" s="24">
        <v>0</v>
      </c>
      <c r="M225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3.621790541321548E-5</v>
      </c>
    </row>
    <row r="2259" spans="1:13" ht="15.6" x14ac:dyDescent="0.3">
      <c r="A2259" s="22" t="s">
        <v>2264</v>
      </c>
      <c r="B2259" s="18">
        <v>78</v>
      </c>
      <c r="C2259" s="24">
        <v>59</v>
      </c>
      <c r="D225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1.5412255407619961E-4</v>
      </c>
      <c r="E2259" s="18">
        <v>19</v>
      </c>
      <c r="F225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1.871861908019198E-4</v>
      </c>
      <c r="G2259" s="23">
        <v>10</v>
      </c>
      <c r="H2259" s="23">
        <v>0</v>
      </c>
      <c r="I2259" s="23">
        <v>9</v>
      </c>
      <c r="J2259" s="19">
        <f>SUM(Table1[[#This Row],[Estimate; Total: - Speak Spanish: - Speak English "very well"]:[Estimate; Total: - Speak Spanish: - Speak English "not well"]])</f>
        <v>19</v>
      </c>
      <c r="K225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1.8689527955206215E-4</v>
      </c>
      <c r="L2259" s="24">
        <v>0</v>
      </c>
      <c r="M225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1.898229226976329E-4</v>
      </c>
    </row>
    <row r="2260" spans="1:13" ht="15.6" x14ac:dyDescent="0.3">
      <c r="A2260" s="22" t="s">
        <v>2265</v>
      </c>
      <c r="B2260" s="18">
        <v>1365</v>
      </c>
      <c r="C2260" s="24">
        <v>570</v>
      </c>
      <c r="D226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2.2713554752422501E-4</v>
      </c>
      <c r="E2260" s="18">
        <v>795</v>
      </c>
      <c r="F226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4.6171100033573259E-4</v>
      </c>
      <c r="G2260" s="23">
        <v>539</v>
      </c>
      <c r="H2260" s="23">
        <v>157</v>
      </c>
      <c r="I2260" s="23">
        <v>86</v>
      </c>
      <c r="J2260" s="19">
        <f>SUM(Table1[[#This Row],[Estimate; Total: - Speak Spanish: - Speak English "very well"]:[Estimate; Total: - Speak Spanish: - Speak English "not well"]])</f>
        <v>782</v>
      </c>
      <c r="K226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4.5154178545444787E-4</v>
      </c>
      <c r="L2260" s="24">
        <v>13</v>
      </c>
      <c r="M226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5.5388169928589155E-4</v>
      </c>
    </row>
    <row r="2261" spans="1:13" ht="15.6" x14ac:dyDescent="0.3">
      <c r="A2261" s="22" t="s">
        <v>2266</v>
      </c>
      <c r="B2261" s="18">
        <v>1324</v>
      </c>
      <c r="C2261" s="24">
        <v>613</v>
      </c>
      <c r="D226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4.2715746291097794E-4</v>
      </c>
      <c r="E2261" s="18">
        <v>697</v>
      </c>
      <c r="F226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7.0135181401394329E-4</v>
      </c>
      <c r="G2261" s="23">
        <v>496</v>
      </c>
      <c r="H2261" s="23">
        <v>83</v>
      </c>
      <c r="I2261" s="23">
        <v>58</v>
      </c>
      <c r="J2261" s="19">
        <f>SUM(Table1[[#This Row],[Estimate; Total: - Speak Spanish: - Speak English "very well"]:[Estimate; Total: - Speak Spanish: - Speak English "not well"]])</f>
        <v>637</v>
      </c>
      <c r="K226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6.9992515336044132E-4</v>
      </c>
      <c r="L2261" s="24">
        <v>60</v>
      </c>
      <c r="M226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7.1428263621930001E-4</v>
      </c>
    </row>
    <row r="2262" spans="1:13" ht="15.6" x14ac:dyDescent="0.3">
      <c r="A2262" s="22" t="s">
        <v>2267</v>
      </c>
      <c r="B2262" s="18">
        <v>795</v>
      </c>
      <c r="C2262" s="24">
        <v>443</v>
      </c>
      <c r="D226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4.9329129725217966E-4</v>
      </c>
      <c r="E2262" s="18">
        <v>352</v>
      </c>
      <c r="F226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7.1249767965756285E-4</v>
      </c>
      <c r="G2262" s="23">
        <v>266</v>
      </c>
      <c r="H2262" s="23">
        <v>54</v>
      </c>
      <c r="I2262" s="23">
        <v>32</v>
      </c>
      <c r="J2262" s="19">
        <f>SUM(Table1[[#This Row],[Estimate; Total: - Speak Spanish: - Speak English "very well"]:[Estimate; Total: - Speak Spanish: - Speak English "not well"]])</f>
        <v>352</v>
      </c>
      <c r="K226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7.0710816597598959E-4</v>
      </c>
      <c r="L2262" s="24">
        <v>0</v>
      </c>
      <c r="M226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7.6134660740972114E-4</v>
      </c>
    </row>
    <row r="2263" spans="1:13" ht="15.6" x14ac:dyDescent="0.3">
      <c r="A2263" s="22" t="s">
        <v>2268</v>
      </c>
      <c r="B2263" s="18">
        <v>1754</v>
      </c>
      <c r="C2263" s="24">
        <v>602</v>
      </c>
      <c r="D226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2.2986298938583672E-4</v>
      </c>
      <c r="E2263" s="18">
        <v>1152</v>
      </c>
      <c r="F226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4.3425854942520041E-4</v>
      </c>
      <c r="G2263" s="23">
        <v>765</v>
      </c>
      <c r="H2263" s="23">
        <v>223</v>
      </c>
      <c r="I2263" s="23">
        <v>38</v>
      </c>
      <c r="J2263" s="19">
        <f>SUM(Table1[[#This Row],[Estimate; Total: - Speak Spanish: - Speak English "very well"]:[Estimate; Total: - Speak Spanish: - Speak English "not well"]])</f>
        <v>1026</v>
      </c>
      <c r="K226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4.3603503766235314E-4</v>
      </c>
      <c r="L2263" s="24">
        <v>126</v>
      </c>
      <c r="M226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4.1815699543046157E-4</v>
      </c>
    </row>
    <row r="2264" spans="1:13" ht="15.6" x14ac:dyDescent="0.3">
      <c r="A2264" s="22" t="s">
        <v>2269</v>
      </c>
      <c r="B2264" s="18">
        <v>440</v>
      </c>
      <c r="C2264" s="24">
        <v>190</v>
      </c>
      <c r="D226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2.4310193211288882E-4</v>
      </c>
      <c r="E2264" s="18">
        <v>239</v>
      </c>
      <c r="F226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3.2490190915296369E-4</v>
      </c>
      <c r="G2264" s="23">
        <v>126</v>
      </c>
      <c r="H2264" s="23">
        <v>35</v>
      </c>
      <c r="I2264" s="23">
        <v>78</v>
      </c>
      <c r="J2264" s="19">
        <f>SUM(Table1[[#This Row],[Estimate; Total: - Speak Spanish: - Speak English "very well"]:[Estimate; Total: - Speak Spanish: - Speak English "not well"]])</f>
        <v>239</v>
      </c>
      <c r="K226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3.2124255185212271E-4</v>
      </c>
      <c r="L2264" s="24">
        <v>0</v>
      </c>
      <c r="M226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3.5806922089377569E-4</v>
      </c>
    </row>
    <row r="2265" spans="1:13" ht="15.6" x14ac:dyDescent="0.3">
      <c r="A2265" s="22" t="s">
        <v>2270</v>
      </c>
      <c r="B2265" s="18">
        <v>1813</v>
      </c>
      <c r="C2265" s="24">
        <v>436</v>
      </c>
      <c r="D226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7.9215060448356383E-4</v>
      </c>
      <c r="E2265" s="18">
        <v>1377</v>
      </c>
      <c r="F226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8.6487660292828715E-4</v>
      </c>
      <c r="G2265" s="23">
        <v>744</v>
      </c>
      <c r="H2265" s="23">
        <v>386</v>
      </c>
      <c r="I2265" s="23">
        <v>225</v>
      </c>
      <c r="J2265" s="19">
        <f>SUM(Table1[[#This Row],[Estimate; Total: - Speak Spanish: - Speak English "very well"]:[Estimate; Total: - Speak Spanish: - Speak English "not well"]])</f>
        <v>1355</v>
      </c>
      <c r="K226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8.4718309546242274E-4</v>
      </c>
      <c r="L2265" s="24">
        <v>22</v>
      </c>
      <c r="M226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1.0252452222412609E-3</v>
      </c>
    </row>
    <row r="2266" spans="1:13" ht="15.6" x14ac:dyDescent="0.3">
      <c r="A2266" s="22" t="s">
        <v>2271</v>
      </c>
      <c r="B2266" s="18">
        <v>1732</v>
      </c>
      <c r="C2266" s="24">
        <v>160</v>
      </c>
      <c r="D226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1.302537274470647E-4</v>
      </c>
      <c r="E2266" s="18">
        <v>1572</v>
      </c>
      <c r="F226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8.9134158909179913E-6</v>
      </c>
      <c r="G2266" s="23">
        <v>700</v>
      </c>
      <c r="H2266" s="23">
        <v>390</v>
      </c>
      <c r="I2266" s="23">
        <v>367</v>
      </c>
      <c r="J2266" s="19">
        <f>SUM(Table1[[#This Row],[Estimate; Total: - Speak Spanish: - Speak English "very well"]:[Estimate; Total: - Speak Spanish: - Speak English "not well"]])</f>
        <v>1457</v>
      </c>
      <c r="K226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2.5642830995713033E-6</v>
      </c>
      <c r="L2266" s="24">
        <v>115</v>
      </c>
      <c r="M226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6.6460042050111261E-5</v>
      </c>
    </row>
    <row r="2267" spans="1:13" ht="15.6" x14ac:dyDescent="0.3">
      <c r="A2267" s="22" t="s">
        <v>2272</v>
      </c>
      <c r="B2267" s="18">
        <v>48</v>
      </c>
      <c r="C2267" s="24">
        <v>39</v>
      </c>
      <c r="D226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4.6782345457480439E-5</v>
      </c>
      <c r="E2267" s="18">
        <v>9</v>
      </c>
      <c r="F226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6.9131915940851024E-5</v>
      </c>
      <c r="G2267" s="23">
        <v>9</v>
      </c>
      <c r="H2267" s="23">
        <v>0</v>
      </c>
      <c r="I2267" s="23">
        <v>0</v>
      </c>
      <c r="J2267" s="19">
        <f>SUM(Table1[[#This Row],[Estimate; Total: - Speak Spanish: - Speak English "very well"]:[Estimate; Total: - Speak Spanish: - Speak English "not well"]])</f>
        <v>9</v>
      </c>
      <c r="K226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6.8994115875128974E-5</v>
      </c>
      <c r="L2267" s="24">
        <v>0</v>
      </c>
      <c r="M226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7.0380894207241429E-5</v>
      </c>
    </row>
    <row r="2268" spans="1:13" ht="15.6" x14ac:dyDescent="0.3">
      <c r="A2268" s="22" t="s">
        <v>2273</v>
      </c>
      <c r="B2268" s="18">
        <v>1732</v>
      </c>
      <c r="C2268" s="24">
        <v>892</v>
      </c>
      <c r="D226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1.1757528728666643E-4</v>
      </c>
      <c r="E2268" s="18">
        <v>835</v>
      </c>
      <c r="F226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5.4143902551480739E-4</v>
      </c>
      <c r="G2268" s="23">
        <v>595</v>
      </c>
      <c r="H2268" s="23">
        <v>188</v>
      </c>
      <c r="I2268" s="23">
        <v>35</v>
      </c>
      <c r="J2268" s="19">
        <f>SUM(Table1[[#This Row],[Estimate; Total: - Speak Spanish: - Speak English "very well"]:[Estimate; Total: - Speak Spanish: - Speak English "not well"]])</f>
        <v>818</v>
      </c>
      <c r="K226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5.312737118223635E-4</v>
      </c>
      <c r="L2268" s="24">
        <v>17</v>
      </c>
      <c r="M226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6.3357436526502811E-4</v>
      </c>
    </row>
    <row r="2269" spans="1:13" ht="15.6" x14ac:dyDescent="0.3">
      <c r="A2269" s="22" t="s">
        <v>2274</v>
      </c>
      <c r="B2269" s="18">
        <v>1121</v>
      </c>
      <c r="C2269" s="24">
        <v>422</v>
      </c>
      <c r="D226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1.2326998779338546E-4</v>
      </c>
      <c r="E2269" s="18">
        <v>699</v>
      </c>
      <c r="F226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2.8161440839601575E-4</v>
      </c>
      <c r="G2269" s="23">
        <v>259</v>
      </c>
      <c r="H2269" s="23">
        <v>340</v>
      </c>
      <c r="I2269" s="23">
        <v>75</v>
      </c>
      <c r="J2269" s="19">
        <f>SUM(Table1[[#This Row],[Estimate; Total: - Speak Spanish: - Speak English "very well"]:[Estimate; Total: - Speak Spanish: - Speak English "not well"]])</f>
        <v>674</v>
      </c>
      <c r="K226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2.7476409865858276E-4</v>
      </c>
      <c r="L2269" s="24">
        <v>25</v>
      </c>
      <c r="M226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3.4370355135299017E-4</v>
      </c>
    </row>
    <row r="2270" spans="1:13" ht="15.6" x14ac:dyDescent="0.3">
      <c r="A2270" s="22" t="s">
        <v>2275</v>
      </c>
      <c r="B2270" s="18">
        <v>1835</v>
      </c>
      <c r="C2270" s="24">
        <v>753</v>
      </c>
      <c r="D227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7.7103615356423664E-5</v>
      </c>
      <c r="E2270" s="18">
        <v>1082</v>
      </c>
      <c r="F227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3.8258219083217197E-4</v>
      </c>
      <c r="G2270" s="23">
        <v>633</v>
      </c>
      <c r="H2270" s="23">
        <v>169</v>
      </c>
      <c r="I2270" s="23">
        <v>124</v>
      </c>
      <c r="J2270" s="19">
        <f>SUM(Table1[[#This Row],[Estimate; Total: - Speak Spanish: - Speak English "very well"]:[Estimate; Total: - Speak Spanish: - Speak English "not well"]])</f>
        <v>926</v>
      </c>
      <c r="K227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3.9005305179864883E-4</v>
      </c>
      <c r="L2270" s="24">
        <v>156</v>
      </c>
      <c r="M227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3.1486855855295741E-4</v>
      </c>
    </row>
    <row r="2271" spans="1:13" ht="15.6" x14ac:dyDescent="0.3">
      <c r="A2271" s="22" t="s">
        <v>2276</v>
      </c>
      <c r="B2271" s="18">
        <v>885</v>
      </c>
      <c r="C2271" s="24">
        <v>336</v>
      </c>
      <c r="D227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6.0427165749739082E-4</v>
      </c>
      <c r="E2271" s="18">
        <v>481</v>
      </c>
      <c r="F227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7.4083128177106466E-4</v>
      </c>
      <c r="G2271" s="23">
        <v>258</v>
      </c>
      <c r="H2271" s="23">
        <v>122</v>
      </c>
      <c r="I2271" s="23">
        <v>64</v>
      </c>
      <c r="J2271" s="19">
        <f>SUM(Table1[[#This Row],[Estimate; Total: - Speak Spanish: - Speak English "very well"]:[Estimate; Total: - Speak Spanish: - Speak English "not well"]])</f>
        <v>444</v>
      </c>
      <c r="K227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7.3916783362393778E-4</v>
      </c>
      <c r="L2271" s="24">
        <v>37</v>
      </c>
      <c r="M227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7.5590827445711785E-4</v>
      </c>
    </row>
    <row r="2272" spans="1:13" ht="15.6" x14ac:dyDescent="0.3">
      <c r="A2272" s="22" t="s">
        <v>2277</v>
      </c>
      <c r="B2272" s="18">
        <v>646</v>
      </c>
      <c r="C2272" s="24">
        <v>386</v>
      </c>
      <c r="D227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1.6714361721868306E-4</v>
      </c>
      <c r="E2272" s="18">
        <v>243</v>
      </c>
      <c r="F227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3.6698632754941741E-4</v>
      </c>
      <c r="G2272" s="23">
        <v>233</v>
      </c>
      <c r="H2272" s="23">
        <v>10</v>
      </c>
      <c r="I2272" s="23">
        <v>0</v>
      </c>
      <c r="J2272" s="19">
        <f>SUM(Table1[[#This Row],[Estimate; Total: - Speak Spanish: - Speak English "very well"]:[Estimate; Total: - Speak Spanish: - Speak English "not well"]])</f>
        <v>243</v>
      </c>
      <c r="K227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3.6326572577492224E-4</v>
      </c>
      <c r="L2272" s="24">
        <v>0</v>
      </c>
      <c r="M227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4.0070874074195849E-4</v>
      </c>
    </row>
    <row r="2273" spans="1:13" ht="15.6" x14ac:dyDescent="0.3">
      <c r="A2273" s="22" t="s">
        <v>2278</v>
      </c>
      <c r="B2273" s="18">
        <v>282</v>
      </c>
      <c r="C2273" s="24">
        <v>79</v>
      </c>
      <c r="D227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2.8743455571704417E-5</v>
      </c>
      <c r="E2273" s="18">
        <v>203</v>
      </c>
      <c r="F227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4.8374245389559619E-5</v>
      </c>
      <c r="G2273" s="23">
        <v>134</v>
      </c>
      <c r="H2273" s="23">
        <v>20</v>
      </c>
      <c r="I2273" s="23">
        <v>29</v>
      </c>
      <c r="J2273" s="19">
        <f>SUM(Table1[[#This Row],[Estimate; Total: - Speak Spanish: - Speak English "very well"]:[Estimate; Total: - Speak Spanish: - Speak English "not well"]])</f>
        <v>183</v>
      </c>
      <c r="K227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4.8347817978523433E-5</v>
      </c>
      <c r="L2273" s="24">
        <v>20</v>
      </c>
      <c r="M227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4.8613775478665336E-5</v>
      </c>
    </row>
    <row r="2274" spans="1:13" ht="15.6" x14ac:dyDescent="0.3">
      <c r="A2274" s="22" t="s">
        <v>2279</v>
      </c>
      <c r="B2274" s="18">
        <v>1052</v>
      </c>
      <c r="C2274" s="24">
        <v>517</v>
      </c>
      <c r="D227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7.3749145302301456E-5</v>
      </c>
      <c r="E2274" s="18">
        <v>535</v>
      </c>
      <c r="F227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3.1233636981626715E-4</v>
      </c>
      <c r="G2274" s="23">
        <v>387</v>
      </c>
      <c r="H2274" s="23">
        <v>95</v>
      </c>
      <c r="I2274" s="23">
        <v>53</v>
      </c>
      <c r="J2274" s="19">
        <f>SUM(Table1[[#This Row],[Estimate; Total: - Speak Spanish: - Speak English "very well"]:[Estimate; Total: - Speak Spanish: - Speak English "not well"]])</f>
        <v>535</v>
      </c>
      <c r="K227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3.0414492146501232E-4</v>
      </c>
      <c r="L2274" s="24">
        <v>0</v>
      </c>
      <c r="M227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3.8658118898503047E-4</v>
      </c>
    </row>
    <row r="2275" spans="1:13" ht="15.6" x14ac:dyDescent="0.3">
      <c r="A2275" s="22" t="s">
        <v>2280</v>
      </c>
      <c r="B2275" s="18">
        <v>3946</v>
      </c>
      <c r="C2275" s="24">
        <v>1119</v>
      </c>
      <c r="D227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1.5156805863637758E-5</v>
      </c>
      <c r="E2275" s="18">
        <v>2827</v>
      </c>
      <c r="F227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2.6962206494690616E-4</v>
      </c>
      <c r="G2275" s="23">
        <v>1670</v>
      </c>
      <c r="H2275" s="23">
        <v>553</v>
      </c>
      <c r="I2275" s="23">
        <v>424</v>
      </c>
      <c r="J2275" s="19">
        <f>SUM(Table1[[#This Row],[Estimate; Total: - Speak Spanish: - Speak English "very well"]:[Estimate; Total: - Speak Spanish: - Speak English "not well"]])</f>
        <v>2647</v>
      </c>
      <c r="K227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2.5407309983402002E-4</v>
      </c>
      <c r="L2275" s="24">
        <v>180</v>
      </c>
      <c r="M227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4.1055319868112545E-4</v>
      </c>
    </row>
    <row r="2276" spans="1:13" ht="15.6" x14ac:dyDescent="0.3">
      <c r="A2276" s="22" t="s">
        <v>2281</v>
      </c>
      <c r="B2276" s="18">
        <v>1622</v>
      </c>
      <c r="C2276" s="24">
        <v>358</v>
      </c>
      <c r="D227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3.7416491344371489E-5</v>
      </c>
      <c r="E2276" s="18">
        <v>1264</v>
      </c>
      <c r="F227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7.8627008300919066E-5</v>
      </c>
      <c r="G2276" s="23">
        <v>710</v>
      </c>
      <c r="H2276" s="23">
        <v>212</v>
      </c>
      <c r="I2276" s="23">
        <v>293</v>
      </c>
      <c r="J2276" s="19">
        <f>SUM(Table1[[#This Row],[Estimate; Total: - Speak Spanish: - Speak English "very well"]:[Estimate; Total: - Speak Spanish: - Speak English "not well"]])</f>
        <v>1215</v>
      </c>
      <c r="K227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6.6823992212124318E-5</v>
      </c>
      <c r="L2276" s="24">
        <v>49</v>
      </c>
      <c r="M227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1.8560598901125124E-4</v>
      </c>
    </row>
    <row r="2277" spans="1:13" ht="15.6" x14ac:dyDescent="0.3">
      <c r="A2277" s="22" t="s">
        <v>2282</v>
      </c>
      <c r="B2277" s="18">
        <v>4578</v>
      </c>
      <c r="C2277" s="24">
        <v>1160</v>
      </c>
      <c r="D227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4.1473095502525661E-4</v>
      </c>
      <c r="E2277" s="18">
        <v>3418</v>
      </c>
      <c r="F227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1.871595929707548E-4</v>
      </c>
      <c r="G2277" s="23">
        <v>1751</v>
      </c>
      <c r="H2277" s="23">
        <v>647</v>
      </c>
      <c r="I2277" s="23">
        <v>716</v>
      </c>
      <c r="J2277" s="19">
        <f>SUM(Table1[[#This Row],[Estimate; Total: - Speak Spanish: - Speak English "very well"]:[Estimate; Total: - Speak Spanish: - Speak English "not well"]])</f>
        <v>3114</v>
      </c>
      <c r="K227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1.9265070537917249E-4</v>
      </c>
      <c r="L2277" s="24">
        <v>304</v>
      </c>
      <c r="M227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1.3738980497766219E-4</v>
      </c>
    </row>
    <row r="2278" spans="1:13" ht="15.6" x14ac:dyDescent="0.3">
      <c r="A2278" s="22" t="s">
        <v>2283</v>
      </c>
      <c r="B2278" s="18">
        <v>2552</v>
      </c>
      <c r="C2278" s="24">
        <v>756</v>
      </c>
      <c r="D227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2.3397660881235158E-4</v>
      </c>
      <c r="E2278" s="18">
        <v>1789</v>
      </c>
      <c r="F227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2.4796941948965846E-5</v>
      </c>
      <c r="G2278" s="23">
        <v>1032</v>
      </c>
      <c r="H2278" s="23">
        <v>448</v>
      </c>
      <c r="I2278" s="23">
        <v>204</v>
      </c>
      <c r="J2278" s="19">
        <f>SUM(Table1[[#This Row],[Estimate; Total: - Speak Spanish: - Speak English "very well"]:[Estimate; Total: - Speak Spanish: - Speak English "not well"]])</f>
        <v>1684</v>
      </c>
      <c r="K227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3.6009452249513406E-5</v>
      </c>
      <c r="L2278" s="24">
        <v>105</v>
      </c>
      <c r="M227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7.6829872259601915E-5</v>
      </c>
    </row>
    <row r="2279" spans="1:13" ht="15.6" x14ac:dyDescent="0.3">
      <c r="A2279" s="22" t="s">
        <v>2284</v>
      </c>
      <c r="B2279" s="18">
        <v>539</v>
      </c>
      <c r="C2279" s="24">
        <v>282</v>
      </c>
      <c r="D227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5.9771865736046647E-5</v>
      </c>
      <c r="E2279" s="18">
        <v>257</v>
      </c>
      <c r="F227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1.9474225765303327E-4</v>
      </c>
      <c r="G2279" s="23">
        <v>246</v>
      </c>
      <c r="H2279" s="23">
        <v>7</v>
      </c>
      <c r="I2279" s="23">
        <v>4</v>
      </c>
      <c r="J2279" s="19">
        <f>SUM(Table1[[#This Row],[Estimate; Total: - Speak Spanish: - Speak English "very well"]:[Estimate; Total: - Speak Spanish: - Speak English "not well"]])</f>
        <v>257</v>
      </c>
      <c r="K227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1.9080730022074822E-4</v>
      </c>
      <c r="L2279" s="24">
        <v>0</v>
      </c>
      <c r="M227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2.3040752592662611E-4</v>
      </c>
    </row>
    <row r="2280" spans="1:13" ht="15.6" x14ac:dyDescent="0.3">
      <c r="A2280" s="22" t="s">
        <v>2285</v>
      </c>
      <c r="B2280" s="18">
        <v>633</v>
      </c>
      <c r="C2280" s="24">
        <v>139</v>
      </c>
      <c r="D228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2.2258865730591496E-4</v>
      </c>
      <c r="E2280" s="18">
        <v>494</v>
      </c>
      <c r="F228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2.381412761254971E-4</v>
      </c>
      <c r="G2280" s="23">
        <v>419</v>
      </c>
      <c r="H2280" s="23">
        <v>45</v>
      </c>
      <c r="I2280" s="23">
        <v>8</v>
      </c>
      <c r="J2280" s="19">
        <f>SUM(Table1[[#This Row],[Estimate; Total: - Speak Spanish: - Speak English "very well"]:[Estimate; Total: - Speak Spanish: - Speak English "not well"]])</f>
        <v>472</v>
      </c>
      <c r="K228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2.339674862188065E-4</v>
      </c>
      <c r="L2280" s="24">
        <v>22</v>
      </c>
      <c r="M228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2.7597124996927831E-4</v>
      </c>
    </row>
    <row r="2281" spans="1:13" ht="15.6" x14ac:dyDescent="0.3">
      <c r="A2281" s="22" t="s">
        <v>2286</v>
      </c>
      <c r="B2281" s="18">
        <v>1029</v>
      </c>
      <c r="C2281" s="24">
        <v>499</v>
      </c>
      <c r="D228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6.7423046633218793E-5</v>
      </c>
      <c r="E2281" s="18">
        <v>530</v>
      </c>
      <c r="F228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1.6096641681090319E-4</v>
      </c>
      <c r="G2281" s="23">
        <v>346</v>
      </c>
      <c r="H2281" s="23">
        <v>126</v>
      </c>
      <c r="I2281" s="23">
        <v>41</v>
      </c>
      <c r="J2281" s="19">
        <f>SUM(Table1[[#This Row],[Estimate; Total: - Speak Spanish: - Speak English "very well"]:[Estimate; Total: - Speak Spanish: - Speak English "not well"]])</f>
        <v>513</v>
      </c>
      <c r="K228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1.5547099423459526E-4</v>
      </c>
      <c r="L2281" s="24">
        <v>17</v>
      </c>
      <c r="M228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2.107752708667822E-4</v>
      </c>
    </row>
    <row r="2282" spans="1:13" ht="15.6" x14ac:dyDescent="0.3">
      <c r="A2282" s="22" t="s">
        <v>2287</v>
      </c>
      <c r="B2282" s="18">
        <v>2014</v>
      </c>
      <c r="C2282" s="24">
        <v>1460</v>
      </c>
      <c r="D228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1.9272400200699713E-4</v>
      </c>
      <c r="E2282" s="18">
        <v>554</v>
      </c>
      <c r="F228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6.1382729756060458E-4</v>
      </c>
      <c r="G2282" s="23">
        <v>335</v>
      </c>
      <c r="H2282" s="23">
        <v>182</v>
      </c>
      <c r="I2282" s="23">
        <v>0</v>
      </c>
      <c r="J2282" s="19">
        <f>SUM(Table1[[#This Row],[Estimate; Total: - Speak Spanish: - Speak English "very well"]:[Estimate; Total: - Speak Spanish: - Speak English "not well"]])</f>
        <v>517</v>
      </c>
      <c r="K228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6.1104613776928769E-4</v>
      </c>
      <c r="L2282" s="24">
        <v>37</v>
      </c>
      <c r="M228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6.390348917407133E-4</v>
      </c>
    </row>
    <row r="2283" spans="1:13" ht="15.6" x14ac:dyDescent="0.3">
      <c r="A2283" s="22" t="s">
        <v>2288</v>
      </c>
      <c r="B2283" s="18">
        <v>1426</v>
      </c>
      <c r="C2283" s="24">
        <v>593</v>
      </c>
      <c r="D228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8.3501843085462702E-5</v>
      </c>
      <c r="E2283" s="18">
        <v>820</v>
      </c>
      <c r="F228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3.285250046760868E-4</v>
      </c>
      <c r="G2283" s="23">
        <v>705</v>
      </c>
      <c r="H2283" s="23">
        <v>67</v>
      </c>
      <c r="I2283" s="23">
        <v>34</v>
      </c>
      <c r="J2283" s="19">
        <f>SUM(Table1[[#This Row],[Estimate; Total: - Speak Spanish: - Speak English "very well"]:[Estimate; Total: - Speak Spanish: - Speak English "not well"]])</f>
        <v>806</v>
      </c>
      <c r="K228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3.1812709831580886E-4</v>
      </c>
      <c r="L2283" s="24">
        <v>14</v>
      </c>
      <c r="M228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4.2276849427024519E-4</v>
      </c>
    </row>
    <row r="2284" spans="1:13" ht="15.6" x14ac:dyDescent="0.3">
      <c r="A2284" s="22" t="s">
        <v>2289</v>
      </c>
      <c r="B2284" s="18">
        <v>598</v>
      </c>
      <c r="C2284" s="24">
        <v>342</v>
      </c>
      <c r="D228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1.6936548608348644E-4</v>
      </c>
      <c r="E2284" s="18">
        <v>256</v>
      </c>
      <c r="F228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3.4078011297842224E-4</v>
      </c>
      <c r="G2284" s="23">
        <v>154</v>
      </c>
      <c r="H2284" s="23">
        <v>82</v>
      </c>
      <c r="I2284" s="23">
        <v>20</v>
      </c>
      <c r="J2284" s="19">
        <f>SUM(Table1[[#This Row],[Estimate; Total: - Speak Spanish: - Speak English "very well"]:[Estimate; Total: - Speak Spanish: - Speak English "not well"]])</f>
        <v>256</v>
      </c>
      <c r="K228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3.3686046666455078E-4</v>
      </c>
      <c r="L2284" s="24">
        <v>0</v>
      </c>
      <c r="M228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3.763066058890828E-4</v>
      </c>
    </row>
    <row r="2285" spans="1:13" ht="15.6" x14ac:dyDescent="0.3">
      <c r="A2285" s="22" t="s">
        <v>2290</v>
      </c>
      <c r="B2285" s="18">
        <v>1100</v>
      </c>
      <c r="C2285" s="24">
        <v>636</v>
      </c>
      <c r="D228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2.4345288439801978E-4</v>
      </c>
      <c r="E2285" s="18">
        <v>464</v>
      </c>
      <c r="F228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5.6389898791662661E-4</v>
      </c>
      <c r="G2285" s="23">
        <v>407</v>
      </c>
      <c r="H2285" s="23">
        <v>47</v>
      </c>
      <c r="I2285" s="23">
        <v>10</v>
      </c>
      <c r="J2285" s="19">
        <f>SUM(Table1[[#This Row],[Estimate; Total: - Speak Spanish: - Speak English "very well"]:[Estimate; Total: - Speak Spanish: - Speak English "not well"]])</f>
        <v>464</v>
      </c>
      <c r="K228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5.5679462897273457E-4</v>
      </c>
      <c r="L2285" s="24">
        <v>0</v>
      </c>
      <c r="M228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6.2829075631719896E-4</v>
      </c>
    </row>
    <row r="2286" spans="1:13" ht="15.6" x14ac:dyDescent="0.3">
      <c r="A2286" s="22" t="s">
        <v>2291</v>
      </c>
      <c r="B2286" s="18">
        <v>1908</v>
      </c>
      <c r="C2286" s="24">
        <v>538</v>
      </c>
      <c r="D228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3.0018315599522713E-4</v>
      </c>
      <c r="E2286" s="18">
        <v>1370</v>
      </c>
      <c r="F228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4.3559986332600503E-4</v>
      </c>
      <c r="G2286" s="23">
        <v>697</v>
      </c>
      <c r="H2286" s="23">
        <v>322</v>
      </c>
      <c r="I2286" s="23">
        <v>284</v>
      </c>
      <c r="J2286" s="19">
        <f>SUM(Table1[[#This Row],[Estimate; Total: - Speak Spanish: - Speak English "very well"]:[Estimate; Total: - Speak Spanish: - Speak English "not well"]])</f>
        <v>1303</v>
      </c>
      <c r="K228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4.2494742534959778E-4</v>
      </c>
      <c r="L2286" s="24">
        <v>67</v>
      </c>
      <c r="M228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5.3215035077962736E-4</v>
      </c>
    </row>
    <row r="2287" spans="1:13" ht="15.6" x14ac:dyDescent="0.3">
      <c r="A2287" s="22" t="s">
        <v>2292</v>
      </c>
      <c r="B2287" s="18">
        <v>524</v>
      </c>
      <c r="C2287" s="24">
        <v>192</v>
      </c>
      <c r="D228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3.662142055866882E-4</v>
      </c>
      <c r="E2287" s="18">
        <v>332</v>
      </c>
      <c r="F228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4.3631825586122939E-4</v>
      </c>
      <c r="G2287" s="23">
        <v>252</v>
      </c>
      <c r="H2287" s="23">
        <v>57</v>
      </c>
      <c r="I2287" s="23">
        <v>12</v>
      </c>
      <c r="J2287" s="19">
        <f>SUM(Table1[[#This Row],[Estimate; Total: - Speak Spanish: - Speak English "very well"]:[Estimate; Total: - Speak Spanish: - Speak English "not well"]])</f>
        <v>321</v>
      </c>
      <c r="K228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4.3292991584273143E-4</v>
      </c>
      <c r="L2287" s="24">
        <v>11</v>
      </c>
      <c r="M228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4.6702914863236276E-4</v>
      </c>
    </row>
    <row r="2288" spans="1:13" ht="15.6" x14ac:dyDescent="0.3">
      <c r="A2288" s="22" t="s">
        <v>2293</v>
      </c>
      <c r="B2288" s="18">
        <v>1900</v>
      </c>
      <c r="C2288" s="24">
        <v>396</v>
      </c>
      <c r="D228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3.3096913230563744E-5</v>
      </c>
      <c r="E2288" s="18">
        <v>1504</v>
      </c>
      <c r="F228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2.1990256215830993E-6</v>
      </c>
      <c r="G2288" s="23">
        <v>898</v>
      </c>
      <c r="H2288" s="23">
        <v>203</v>
      </c>
      <c r="I2288" s="23">
        <v>293</v>
      </c>
      <c r="J2288" s="19">
        <f>SUM(Table1[[#This Row],[Estimate; Total: - Speak Spanish: - Speak English "very well"]:[Estimate; Total: - Speak Spanish: - Speak English "not well"]])</f>
        <v>1394</v>
      </c>
      <c r="K228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8.2774347675368344E-6</v>
      </c>
      <c r="L2288" s="24">
        <v>110</v>
      </c>
      <c r="M228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5.2893843004752115E-5</v>
      </c>
    </row>
    <row r="2289" spans="1:13" ht="15.6" x14ac:dyDescent="0.3">
      <c r="A2289" s="22" t="s">
        <v>2294</v>
      </c>
      <c r="B2289" s="18">
        <v>537</v>
      </c>
      <c r="C2289" s="24">
        <v>310</v>
      </c>
      <c r="D228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1.7511457527603146E-4</v>
      </c>
      <c r="E2289" s="18">
        <v>216</v>
      </c>
      <c r="F228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3.3271730489358228E-4</v>
      </c>
      <c r="G2289" s="23">
        <v>169</v>
      </c>
      <c r="H2289" s="23">
        <v>37</v>
      </c>
      <c r="I2289" s="23">
        <v>10</v>
      </c>
      <c r="J2289" s="19">
        <f>SUM(Table1[[#This Row],[Estimate; Total: - Speak Spanish: - Speak English "very well"]:[Estimate; Total: - Speak Spanish: - Speak English "not well"]])</f>
        <v>216</v>
      </c>
      <c r="K228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3.2941010331625321E-4</v>
      </c>
      <c r="L2289" s="24">
        <v>0</v>
      </c>
      <c r="M228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3.6269278328695213E-4</v>
      </c>
    </row>
    <row r="2290" spans="1:13" ht="15.6" x14ac:dyDescent="0.3">
      <c r="A2290" s="22" t="s">
        <v>2295</v>
      </c>
      <c r="B2290" s="18">
        <v>545</v>
      </c>
      <c r="C2290" s="24">
        <v>390</v>
      </c>
      <c r="D229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2.1018828344391695E-4</v>
      </c>
      <c r="E2290" s="18">
        <v>155</v>
      </c>
      <c r="F229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4.2466358968702532E-4</v>
      </c>
      <c r="G2290" s="23">
        <v>128</v>
      </c>
      <c r="H2290" s="23">
        <v>0</v>
      </c>
      <c r="I2290" s="23">
        <v>27</v>
      </c>
      <c r="J2290" s="19">
        <f>SUM(Table1[[#This Row],[Estimate; Total: - Speak Spanish: - Speak English "very well"]:[Estimate; Total: - Speak Spanish: - Speak English "not well"]])</f>
        <v>155</v>
      </c>
      <c r="K229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4.2229036633292344E-4</v>
      </c>
      <c r="L2290" s="24">
        <v>0</v>
      </c>
      <c r="M229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4.4617377094152683E-4</v>
      </c>
    </row>
    <row r="2291" spans="1:13" ht="15.6" x14ac:dyDescent="0.3">
      <c r="A2291" s="22" t="s">
        <v>2296</v>
      </c>
      <c r="B2291" s="18">
        <v>851</v>
      </c>
      <c r="C2291" s="24">
        <v>465</v>
      </c>
      <c r="D229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3.7543541239207272E-4</v>
      </c>
      <c r="E2291" s="18">
        <v>386</v>
      </c>
      <c r="F229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6.0323543431659834E-4</v>
      </c>
      <c r="G2291" s="23">
        <v>329</v>
      </c>
      <c r="H2291" s="23">
        <v>57</v>
      </c>
      <c r="I2291" s="23">
        <v>0</v>
      </c>
      <c r="J2291" s="19">
        <f>SUM(Table1[[#This Row],[Estimate; Total: - Speak Spanish: - Speak English "very well"]:[Estimate; Total: - Speak Spanish: - Speak English "not well"]])</f>
        <v>386</v>
      </c>
      <c r="K229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5.9732534260896399E-4</v>
      </c>
      <c r="L2291" s="24">
        <v>0</v>
      </c>
      <c r="M229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6.5680272440845375E-4</v>
      </c>
    </row>
    <row r="2292" spans="1:13" ht="15.6" x14ac:dyDescent="0.3">
      <c r="A2292" s="22" t="s">
        <v>2297</v>
      </c>
      <c r="B2292" s="18">
        <v>432</v>
      </c>
      <c r="C2292" s="24">
        <v>177</v>
      </c>
      <c r="D229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4.1253593421325272E-4</v>
      </c>
      <c r="E2292" s="18">
        <v>255</v>
      </c>
      <c r="F229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4.8424932252982426E-4</v>
      </c>
      <c r="G2292" s="23">
        <v>129</v>
      </c>
      <c r="H2292" s="23">
        <v>79</v>
      </c>
      <c r="I2292" s="23">
        <v>31</v>
      </c>
      <c r="J2292" s="19">
        <f>SUM(Table1[[#This Row],[Estimate; Total: - Speak Spanish: - Speak English "very well"]:[Estimate; Total: - Speak Spanish: - Speak English "not well"]])</f>
        <v>239</v>
      </c>
      <c r="K229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4.8281037103589962E-4</v>
      </c>
      <c r="L2292" s="24">
        <v>16</v>
      </c>
      <c r="M229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4.9729154520863688E-4</v>
      </c>
    </row>
    <row r="2293" spans="1:13" ht="15.6" x14ac:dyDescent="0.3">
      <c r="A2293" s="22" t="s">
        <v>2298</v>
      </c>
      <c r="B2293" s="18">
        <v>655</v>
      </c>
      <c r="C2293" s="24">
        <v>327</v>
      </c>
      <c r="D229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2.1234797520386793E-4</v>
      </c>
      <c r="E2293" s="18">
        <v>328</v>
      </c>
      <c r="F229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3.6469441106392621E-4</v>
      </c>
      <c r="G2293" s="23">
        <v>231</v>
      </c>
      <c r="H2293" s="23">
        <v>0</v>
      </c>
      <c r="I2293" s="23">
        <v>57</v>
      </c>
      <c r="J2293" s="19">
        <f>SUM(Table1[[#This Row],[Estimate; Total: - Speak Spanish: - Speak English "very well"]:[Estimate; Total: - Speak Spanish: - Speak English "not well"]])</f>
        <v>288</v>
      </c>
      <c r="K229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3.658358234781115E-4</v>
      </c>
      <c r="L2293" s="24">
        <v>40</v>
      </c>
      <c r="M229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3.543489929334207E-4</v>
      </c>
    </row>
    <row r="2294" spans="1:13" ht="15.6" x14ac:dyDescent="0.3">
      <c r="A2294" s="22" t="s">
        <v>2299</v>
      </c>
      <c r="B2294" s="18">
        <v>583</v>
      </c>
      <c r="C2294" s="24">
        <v>427</v>
      </c>
      <c r="D229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3.6657766255081232E-4</v>
      </c>
      <c r="E2294" s="18">
        <v>146</v>
      </c>
      <c r="F229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6.046903138229049E-4</v>
      </c>
      <c r="G2294" s="23">
        <v>96</v>
      </c>
      <c r="H2294" s="23">
        <v>22</v>
      </c>
      <c r="I2294" s="23">
        <v>28</v>
      </c>
      <c r="J2294" s="19">
        <f>SUM(Table1[[#This Row],[Estimate; Total: - Speak Spanish: - Speak English "very well"]:[Estimate; Total: - Speak Spanish: - Speak English "not well"]])</f>
        <v>146</v>
      </c>
      <c r="K229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6.0245489053452502E-4</v>
      </c>
      <c r="L2294" s="24">
        <v>0</v>
      </c>
      <c r="M229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6.2495151681101597E-4</v>
      </c>
    </row>
    <row r="2295" spans="1:13" ht="15.6" x14ac:dyDescent="0.3">
      <c r="A2295" s="22" t="s">
        <v>2300</v>
      </c>
      <c r="B2295" s="18">
        <v>1323</v>
      </c>
      <c r="C2295" s="24">
        <v>820</v>
      </c>
      <c r="D229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1.7141642192063436E-4</v>
      </c>
      <c r="E2295" s="18">
        <v>503</v>
      </c>
      <c r="F229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5.9778702910426795E-4</v>
      </c>
      <c r="G2295" s="23">
        <v>435</v>
      </c>
      <c r="H2295" s="23">
        <v>38</v>
      </c>
      <c r="I2295" s="23">
        <v>30</v>
      </c>
      <c r="J2295" s="19">
        <f>SUM(Table1[[#This Row],[Estimate; Total: - Speak Spanish: - Speak English "very well"]:[Estimate; Total: - Speak Spanish: - Speak English "not well"]])</f>
        <v>503</v>
      </c>
      <c r="K229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5.9008553654224711E-4</v>
      </c>
      <c r="L2295" s="24">
        <v>0</v>
      </c>
      <c r="M229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6.6759103665919872E-4</v>
      </c>
    </row>
    <row r="2296" spans="1:13" ht="15.6" x14ac:dyDescent="0.3">
      <c r="A2296" s="22" t="s">
        <v>2301</v>
      </c>
      <c r="B2296" s="18">
        <v>795</v>
      </c>
      <c r="C2296" s="24">
        <v>332</v>
      </c>
      <c r="D229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3.1669191358860279E-4</v>
      </c>
      <c r="E2296" s="18">
        <v>463</v>
      </c>
      <c r="F229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4.5332913042072298E-4</v>
      </c>
      <c r="G2296" s="23">
        <v>323</v>
      </c>
      <c r="H2296" s="23">
        <v>114</v>
      </c>
      <c r="I2296" s="23">
        <v>26</v>
      </c>
      <c r="J2296" s="19">
        <f>SUM(Table1[[#This Row],[Estimate; Total: - Speak Spanish: - Speak English "very well"]:[Estimate; Total: - Speak Spanish: - Speak English "not well"]])</f>
        <v>463</v>
      </c>
      <c r="K229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4.4624008259524454E-4</v>
      </c>
      <c r="L2296" s="24">
        <v>0</v>
      </c>
      <c r="M229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5.1758212345836305E-4</v>
      </c>
    </row>
    <row r="2297" spans="1:13" ht="15.6" x14ac:dyDescent="0.3">
      <c r="A2297" s="22" t="s">
        <v>2302</v>
      </c>
      <c r="B2297" s="18">
        <v>937</v>
      </c>
      <c r="C2297" s="24">
        <v>546</v>
      </c>
      <c r="D229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2.8301292833142103E-4</v>
      </c>
      <c r="E2297" s="18">
        <v>381</v>
      </c>
      <c r="F229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5.6051919755088081E-4</v>
      </c>
      <c r="G2297" s="23">
        <v>246</v>
      </c>
      <c r="H2297" s="23">
        <v>58</v>
      </c>
      <c r="I2297" s="23">
        <v>77</v>
      </c>
      <c r="J2297" s="19">
        <f>SUM(Table1[[#This Row],[Estimate; Total: - Speak Spanish: - Speak English "very well"]:[Estimate; Total: - Speak Spanish: - Speak English "not well"]])</f>
        <v>381</v>
      </c>
      <c r="K229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5.5468566143531436E-4</v>
      </c>
      <c r="L2297" s="24">
        <v>0</v>
      </c>
      <c r="M229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6.133926108280749E-4</v>
      </c>
    </row>
    <row r="2298" spans="1:13" ht="15.6" x14ac:dyDescent="0.3">
      <c r="A2298" s="22" t="s">
        <v>2303</v>
      </c>
      <c r="B2298" s="18">
        <v>1852</v>
      </c>
      <c r="C2298" s="24">
        <v>1050</v>
      </c>
      <c r="D229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1.6478761533412763E-4</v>
      </c>
      <c r="E2298" s="18">
        <v>802</v>
      </c>
      <c r="F229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6.8883531752524465E-4</v>
      </c>
      <c r="G2298" s="23">
        <v>502</v>
      </c>
      <c r="H2298" s="23">
        <v>241</v>
      </c>
      <c r="I2298" s="23">
        <v>35</v>
      </c>
      <c r="J2298" s="19">
        <f>SUM(Table1[[#This Row],[Estimate; Total: - Speak Spanish: - Speak English "very well"]:[Estimate; Total: - Speak Spanish: - Speak English "not well"]])</f>
        <v>778</v>
      </c>
      <c r="K229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6.8025387610986914E-4</v>
      </c>
      <c r="L2298" s="24">
        <v>24</v>
      </c>
      <c r="M229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7.6661491629354992E-4</v>
      </c>
    </row>
    <row r="2299" spans="1:13" ht="15.6" x14ac:dyDescent="0.3">
      <c r="A2299" s="22" t="s">
        <v>2304</v>
      </c>
      <c r="B2299" s="18">
        <v>425</v>
      </c>
      <c r="C2299" s="24">
        <v>208</v>
      </c>
      <c r="D229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1.5283913981218813E-4</v>
      </c>
      <c r="E2299" s="18">
        <v>217</v>
      </c>
      <c r="F229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2.4858381272127795E-4</v>
      </c>
      <c r="G2299" s="23">
        <v>178</v>
      </c>
      <c r="H2299" s="23">
        <v>16</v>
      </c>
      <c r="I2299" s="23">
        <v>14</v>
      </c>
      <c r="J2299" s="19">
        <f>SUM(Table1[[#This Row],[Estimate; Total: - Speak Spanish: - Speak English "very well"]:[Estimate; Total: - Speak Spanish: - Speak English "not well"]])</f>
        <v>208</v>
      </c>
      <c r="K229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2.4664807835764776E-4</v>
      </c>
      <c r="L2299" s="24">
        <v>9</v>
      </c>
      <c r="M229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2.6612872561381499E-4</v>
      </c>
    </row>
    <row r="2300" spans="1:13" ht="15.6" x14ac:dyDescent="0.3">
      <c r="A2300" s="22" t="s">
        <v>2305</v>
      </c>
      <c r="B2300" s="18">
        <v>3388</v>
      </c>
      <c r="C2300" s="24">
        <v>909</v>
      </c>
      <c r="D230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3.6688326948223918E-4</v>
      </c>
      <c r="E2300" s="18">
        <v>2451</v>
      </c>
      <c r="F230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1.5699397086172177E-4</v>
      </c>
      <c r="G2300" s="23">
        <v>1821</v>
      </c>
      <c r="H2300" s="23">
        <v>305</v>
      </c>
      <c r="I2300" s="23">
        <v>224</v>
      </c>
      <c r="J2300" s="19">
        <f>SUM(Table1[[#This Row],[Estimate; Total: - Speak Spanish: - Speak English "very well"]:[Estimate; Total: - Speak Spanish: - Speak English "not well"]])</f>
        <v>2350</v>
      </c>
      <c r="K230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1.7895878747742962E-4</v>
      </c>
      <c r="L2300" s="24">
        <v>101</v>
      </c>
      <c r="M230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4.2088507325236285E-5</v>
      </c>
    </row>
    <row r="2301" spans="1:13" ht="15.6" x14ac:dyDescent="0.3">
      <c r="A2301" s="22" t="s">
        <v>2306</v>
      </c>
      <c r="B2301" s="18">
        <v>335</v>
      </c>
      <c r="C2301" s="24">
        <v>81</v>
      </c>
      <c r="D230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6.0668804068968379E-5</v>
      </c>
      <c r="E2301" s="18">
        <v>232</v>
      </c>
      <c r="F230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7.7485290348955051E-5</v>
      </c>
      <c r="G2301" s="23">
        <v>213</v>
      </c>
      <c r="H2301" s="23">
        <v>19</v>
      </c>
      <c r="I2301" s="23">
        <v>0</v>
      </c>
      <c r="J2301" s="19">
        <f>SUM(Table1[[#This Row],[Estimate; Total: - Speak Spanish: - Speak English "very well"]:[Estimate; Total: - Speak Spanish: - Speak English "not well"]])</f>
        <v>232</v>
      </c>
      <c r="K230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7.3933110877009029E-5</v>
      </c>
      <c r="L2301" s="24">
        <v>0</v>
      </c>
      <c r="M230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1.096811745492412E-4</v>
      </c>
    </row>
    <row r="2302" spans="1:13" ht="15.6" x14ac:dyDescent="0.3">
      <c r="A2302" s="22" t="s">
        <v>2307</v>
      </c>
      <c r="B2302" s="18">
        <v>1479</v>
      </c>
      <c r="C2302" s="24">
        <v>500</v>
      </c>
      <c r="D230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3.2780017614458096E-4</v>
      </c>
      <c r="E2302" s="18">
        <v>967</v>
      </c>
      <c r="F230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4.9614989698088538E-4</v>
      </c>
      <c r="G2302" s="23">
        <v>564</v>
      </c>
      <c r="H2302" s="23">
        <v>198</v>
      </c>
      <c r="I2302" s="23">
        <v>102</v>
      </c>
      <c r="J2302" s="19">
        <f>SUM(Table1[[#This Row],[Estimate; Total: - Speak Spanish: - Speak English "very well"]:[Estimate; Total: - Speak Spanish: - Speak English "not well"]])</f>
        <v>864</v>
      </c>
      <c r="K230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4.972149530535928E-4</v>
      </c>
      <c r="L2302" s="24">
        <v>103</v>
      </c>
      <c r="M230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4.8649654971774344E-4</v>
      </c>
    </row>
    <row r="2303" spans="1:13" ht="15.6" x14ac:dyDescent="0.3">
      <c r="A2303" s="22" t="s">
        <v>2308</v>
      </c>
      <c r="B2303" s="18">
        <v>1793</v>
      </c>
      <c r="C2303" s="24">
        <v>872</v>
      </c>
      <c r="D230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1.5536356489820791E-4</v>
      </c>
      <c r="E2303" s="18">
        <v>909</v>
      </c>
      <c r="F230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5.5685610639768872E-4</v>
      </c>
      <c r="G2303" s="23">
        <v>637</v>
      </c>
      <c r="H2303" s="23">
        <v>89</v>
      </c>
      <c r="I2303" s="23">
        <v>116</v>
      </c>
      <c r="J2303" s="19">
        <f>SUM(Table1[[#This Row],[Estimate; Total: - Speak Spanish: - Speak English "very well"]:[Estimate; Total: - Speak Spanish: - Speak English "not well"]])</f>
        <v>842</v>
      </c>
      <c r="K230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5.5326209400993276E-4</v>
      </c>
      <c r="L2303" s="24">
        <v>67</v>
      </c>
      <c r="M230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5.8943115153953555E-4</v>
      </c>
    </row>
    <row r="2304" spans="1:13" ht="15.6" x14ac:dyDescent="0.3">
      <c r="A2304" s="22" t="s">
        <v>2309</v>
      </c>
      <c r="B2304" s="18">
        <v>680</v>
      </c>
      <c r="C2304" s="24">
        <v>342</v>
      </c>
      <c r="D230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1.8965778769798304E-4</v>
      </c>
      <c r="E2304" s="18">
        <v>338</v>
      </c>
      <c r="F230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3.4969283483247287E-4</v>
      </c>
      <c r="G2304" s="23">
        <v>190</v>
      </c>
      <c r="H2304" s="23">
        <v>58</v>
      </c>
      <c r="I2304" s="23">
        <v>71</v>
      </c>
      <c r="J2304" s="19">
        <f>SUM(Table1[[#This Row],[Estimate; Total: - Speak Spanish: - Speak English "very well"]:[Estimate; Total: - Speak Spanish: - Speak English "not well"]])</f>
        <v>319</v>
      </c>
      <c r="K230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3.4744531995426018E-4</v>
      </c>
      <c r="L2304" s="24">
        <v>19</v>
      </c>
      <c r="M230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3.7006363234674198E-4</v>
      </c>
    </row>
    <row r="2305" spans="1:13" ht="15.6" x14ac:dyDescent="0.3">
      <c r="A2305" s="22" t="s">
        <v>2310</v>
      </c>
      <c r="B2305" s="18">
        <v>587</v>
      </c>
      <c r="C2305" s="24">
        <v>395</v>
      </c>
      <c r="D230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2.027961306602211E-4</v>
      </c>
      <c r="E2305" s="18">
        <v>192</v>
      </c>
      <c r="F230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4.1516220344275364E-4</v>
      </c>
      <c r="G2305" s="23">
        <v>144</v>
      </c>
      <c r="H2305" s="23">
        <v>29</v>
      </c>
      <c r="I2305" s="23">
        <v>19</v>
      </c>
      <c r="J2305" s="19">
        <f>SUM(Table1[[#This Row],[Estimate; Total: - Speak Spanish: - Speak English "very well"]:[Estimate; Total: - Speak Spanish: - Speak English "not well"]])</f>
        <v>192</v>
      </c>
      <c r="K230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4.1222246870735002E-4</v>
      </c>
      <c r="L2305" s="24">
        <v>0</v>
      </c>
      <c r="M230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4.4180707312574906E-4</v>
      </c>
    </row>
    <row r="2306" spans="1:13" ht="15.6" x14ac:dyDescent="0.3">
      <c r="A2306" s="22" t="s">
        <v>2311</v>
      </c>
      <c r="B2306" s="18">
        <v>911</v>
      </c>
      <c r="C2306" s="24">
        <v>620</v>
      </c>
      <c r="D230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3.9158434751325222E-4</v>
      </c>
      <c r="E2306" s="18">
        <v>291</v>
      </c>
      <c r="F230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7.2635713292180362E-4</v>
      </c>
      <c r="G2306" s="23">
        <v>105</v>
      </c>
      <c r="H2306" s="23">
        <v>64</v>
      </c>
      <c r="I2306" s="23">
        <v>87</v>
      </c>
      <c r="J2306" s="19">
        <f>SUM(Table1[[#This Row],[Estimate; Total: - Speak Spanish: - Speak English "very well"]:[Estimate; Total: - Speak Spanish: - Speak English "not well"]])</f>
        <v>256</v>
      </c>
      <c r="K230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7.2729462431056155E-4</v>
      </c>
      <c r="L2306" s="24">
        <v>35</v>
      </c>
      <c r="M230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7.1785999350934039E-4</v>
      </c>
    </row>
    <row r="2307" spans="1:13" ht="15.6" x14ac:dyDescent="0.3">
      <c r="A2307" s="22" t="s">
        <v>2312</v>
      </c>
      <c r="B2307" s="18">
        <v>188</v>
      </c>
      <c r="C2307" s="24">
        <v>84</v>
      </c>
      <c r="D230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2.6126281807838629E-4</v>
      </c>
      <c r="E2307" s="18">
        <v>104</v>
      </c>
      <c r="F230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2.9765782379445409E-4</v>
      </c>
      <c r="G2307" s="23">
        <v>77</v>
      </c>
      <c r="H2307" s="23">
        <v>27</v>
      </c>
      <c r="I2307" s="23">
        <v>0</v>
      </c>
      <c r="J2307" s="19">
        <f>SUM(Table1[[#This Row],[Estimate; Total: - Speak Spanish: - Speak English "very well"]:[Estimate; Total: - Speak Spanish: - Speak English "not well"]])</f>
        <v>104</v>
      </c>
      <c r="K230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2.9606546747944381E-4</v>
      </c>
      <c r="L2307" s="24">
        <v>0</v>
      </c>
      <c r="M230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3.1209046153940994E-4</v>
      </c>
    </row>
    <row r="2308" spans="1:13" ht="15.6" x14ac:dyDescent="0.3">
      <c r="A2308" s="22" t="s">
        <v>2313</v>
      </c>
      <c r="B2308" s="18">
        <v>1296</v>
      </c>
      <c r="C2308" s="24">
        <v>708</v>
      </c>
      <c r="D230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3.5888550626978941E-4</v>
      </c>
      <c r="E2308" s="18">
        <v>588</v>
      </c>
      <c r="F230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7.0569001632281541E-4</v>
      </c>
      <c r="G2308" s="23">
        <v>407</v>
      </c>
      <c r="H2308" s="23">
        <v>98</v>
      </c>
      <c r="I2308" s="23">
        <v>54</v>
      </c>
      <c r="J2308" s="19">
        <f>SUM(Table1[[#This Row],[Estimate; Total: - Speak Spanish: - Speak English "very well"]:[Estimate; Total: - Speak Spanish: - Speak English "not well"]])</f>
        <v>559</v>
      </c>
      <c r="K230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7.0115558665467088E-4</v>
      </c>
      <c r="L2308" s="24">
        <v>29</v>
      </c>
      <c r="M230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7.4678872027707916E-4</v>
      </c>
    </row>
    <row r="2309" spans="1:13" ht="15.6" x14ac:dyDescent="0.3">
      <c r="A2309" s="22" t="s">
        <v>2314</v>
      </c>
      <c r="B2309" s="18">
        <v>1353</v>
      </c>
      <c r="C2309" s="24">
        <v>897</v>
      </c>
      <c r="D230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1.0504584295499672E-4</v>
      </c>
      <c r="E2309" s="18">
        <v>456</v>
      </c>
      <c r="F230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5.8453089870238529E-4</v>
      </c>
      <c r="G2309" s="23">
        <v>329</v>
      </c>
      <c r="H2309" s="23">
        <v>65</v>
      </c>
      <c r="I2309" s="23">
        <v>30</v>
      </c>
      <c r="J2309" s="19">
        <f>SUM(Table1[[#This Row],[Estimate; Total: - Speak Spanish: - Speak English "very well"]:[Estimate; Total: - Speak Spanish: - Speak English "not well"]])</f>
        <v>424</v>
      </c>
      <c r="K230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5.8247979610886829E-4</v>
      </c>
      <c r="L2309" s="24">
        <v>32</v>
      </c>
      <c r="M230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6.0312147446166795E-4</v>
      </c>
    </row>
    <row r="2310" spans="1:13" ht="15.6" x14ac:dyDescent="0.3">
      <c r="A2310" s="22" t="s">
        <v>2315</v>
      </c>
      <c r="B2310" s="18">
        <v>808</v>
      </c>
      <c r="C2310" s="24">
        <v>421</v>
      </c>
      <c r="D231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3.7791414583427481E-4</v>
      </c>
      <c r="E2310" s="18">
        <v>387</v>
      </c>
      <c r="F231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5.789513886781891E-4</v>
      </c>
      <c r="G2310" s="23">
        <v>245</v>
      </c>
      <c r="H2310" s="23">
        <v>71</v>
      </c>
      <c r="I2310" s="23">
        <v>59</v>
      </c>
      <c r="J2310" s="19">
        <f>SUM(Table1[[#This Row],[Estimate; Total: - Speak Spanish: - Speak English "very well"]:[Estimate; Total: - Speak Spanish: - Speak English "not well"]])</f>
        <v>375</v>
      </c>
      <c r="K231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5.7487502362829114E-4</v>
      </c>
      <c r="L2310" s="24">
        <v>12</v>
      </c>
      <c r="M231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6.1589833298129003E-4</v>
      </c>
    </row>
    <row r="2311" spans="1:13" ht="15.6" x14ac:dyDescent="0.3">
      <c r="A2311" s="22" t="s">
        <v>2316</v>
      </c>
      <c r="B2311" s="18">
        <v>579</v>
      </c>
      <c r="C2311" s="24">
        <v>233</v>
      </c>
      <c r="D231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2.1014767579902874E-4</v>
      </c>
      <c r="E2311" s="18">
        <v>346</v>
      </c>
      <c r="F231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3.0311760172944637E-4</v>
      </c>
      <c r="G2311" s="23">
        <v>238</v>
      </c>
      <c r="H2311" s="23">
        <v>25</v>
      </c>
      <c r="I2311" s="23">
        <v>52</v>
      </c>
      <c r="J2311" s="19">
        <f>SUM(Table1[[#This Row],[Estimate; Total: - Speak Spanish: - Speak English "very well"]:[Estimate; Total: - Speak Spanish: - Speak English "not well"]])</f>
        <v>315</v>
      </c>
      <c r="K231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3.0259663568007512E-4</v>
      </c>
      <c r="L2311" s="24">
        <v>31</v>
      </c>
      <c r="M231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3.0783948099548684E-4</v>
      </c>
    </row>
    <row r="2312" spans="1:13" ht="15.6" x14ac:dyDescent="0.3">
      <c r="A2312" s="22" t="s">
        <v>2317</v>
      </c>
      <c r="B2312" s="18">
        <v>1262</v>
      </c>
      <c r="C2312" s="24">
        <v>463</v>
      </c>
      <c r="D231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6.286297448073561E-4</v>
      </c>
      <c r="E2312" s="18">
        <v>791</v>
      </c>
      <c r="F231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7.9901556275714604E-4</v>
      </c>
      <c r="G2312" s="23">
        <v>436</v>
      </c>
      <c r="H2312" s="23">
        <v>69</v>
      </c>
      <c r="I2312" s="23">
        <v>225</v>
      </c>
      <c r="J2312" s="19">
        <f>SUM(Table1[[#This Row],[Estimate; Total: - Speak Spanish: - Speak English "very well"]:[Estimate; Total: - Speak Spanish: - Speak English "not well"]])</f>
        <v>730</v>
      </c>
      <c r="K231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7.9630374345411527E-4</v>
      </c>
      <c r="L2312" s="24">
        <v>61</v>
      </c>
      <c r="M231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8.2359467564882864E-4</v>
      </c>
    </row>
    <row r="2313" spans="1:13" ht="15.6" x14ac:dyDescent="0.3">
      <c r="A2313" s="22" t="s">
        <v>2318</v>
      </c>
      <c r="B2313" s="18">
        <v>4314</v>
      </c>
      <c r="C2313" s="24">
        <v>463</v>
      </c>
      <c r="D231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1.1219917492783979E-5</v>
      </c>
      <c r="E2313" s="18">
        <v>3851</v>
      </c>
      <c r="F231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2.6548671011573385E-4</v>
      </c>
      <c r="G2313" s="23">
        <v>1700</v>
      </c>
      <c r="H2313" s="23">
        <v>767</v>
      </c>
      <c r="I2313" s="23">
        <v>807</v>
      </c>
      <c r="J2313" s="19">
        <f>SUM(Table1[[#This Row],[Estimate; Total: - Speak Spanish: - Speak English "very well"]:[Estimate; Total: - Speak Spanish: - Speak English "not well"]])</f>
        <v>3274</v>
      </c>
      <c r="K231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2.3554192738981205E-4</v>
      </c>
      <c r="L2313" s="24">
        <v>577</v>
      </c>
      <c r="M231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5.3689719617384403E-4</v>
      </c>
    </row>
    <row r="2314" spans="1:13" ht="15.6" x14ac:dyDescent="0.3">
      <c r="A2314" s="22" t="s">
        <v>2319</v>
      </c>
      <c r="B2314" s="18">
        <v>4698</v>
      </c>
      <c r="C2314" s="24">
        <v>803</v>
      </c>
      <c r="D231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3.3562229006940854E-4</v>
      </c>
      <c r="E2314" s="18">
        <v>3895</v>
      </c>
      <c r="F231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3.902642608429491E-4</v>
      </c>
      <c r="G2314" s="23">
        <v>1884</v>
      </c>
      <c r="H2314" s="23">
        <v>692</v>
      </c>
      <c r="I2314" s="23">
        <v>729</v>
      </c>
      <c r="J2314" s="19">
        <f>SUM(Table1[[#This Row],[Estimate; Total: - Speak Spanish: - Speak English "very well"]:[Estimate; Total: - Speak Spanish: - Speak English "not well"]])</f>
        <v>3305</v>
      </c>
      <c r="K231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3.5899004306972813E-4</v>
      </c>
      <c r="L2314" s="24">
        <v>590</v>
      </c>
      <c r="M231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6.7372434551303355E-4</v>
      </c>
    </row>
    <row r="2315" spans="1:13" ht="15.6" x14ac:dyDescent="0.3">
      <c r="A2315" s="22" t="s">
        <v>2320</v>
      </c>
      <c r="B2315" s="18">
        <v>977</v>
      </c>
      <c r="C2315" s="24">
        <v>631</v>
      </c>
      <c r="D231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3.3175737906230332E-4</v>
      </c>
      <c r="E2315" s="18">
        <v>335</v>
      </c>
      <c r="F231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6.6708004943125468E-4</v>
      </c>
      <c r="G2315" s="23">
        <v>271</v>
      </c>
      <c r="H2315" s="23">
        <v>47</v>
      </c>
      <c r="I2315" s="23">
        <v>17</v>
      </c>
      <c r="J2315" s="19">
        <f>SUM(Table1[[#This Row],[Estimate; Total: - Speak Spanish: - Speak English "very well"]:[Estimate; Total: - Speak Spanish: - Speak English "not well"]])</f>
        <v>335</v>
      </c>
      <c r="K231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6.6195082476271203E-4</v>
      </c>
      <c r="L2315" s="24">
        <v>0</v>
      </c>
      <c r="M231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7.1356979601356447E-4</v>
      </c>
    </row>
    <row r="2316" spans="1:13" ht="15.6" x14ac:dyDescent="0.3">
      <c r="A2316" s="22" t="s">
        <v>2321</v>
      </c>
      <c r="B2316" s="18">
        <v>956</v>
      </c>
      <c r="C2316" s="24">
        <v>570</v>
      </c>
      <c r="D231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5.3460244667045856E-4</v>
      </c>
      <c r="E2316" s="18">
        <v>386</v>
      </c>
      <c r="F231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8.2593702292126374E-4</v>
      </c>
      <c r="G2316" s="23">
        <v>213</v>
      </c>
      <c r="H2316" s="23">
        <v>173</v>
      </c>
      <c r="I2316" s="23">
        <v>0</v>
      </c>
      <c r="J2316" s="19">
        <f>SUM(Table1[[#This Row],[Estimate; Total: - Speak Spanish: - Speak English "very well"]:[Estimate; Total: - Speak Spanish: - Speak English "not well"]])</f>
        <v>386</v>
      </c>
      <c r="K231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8.2002693121362939E-4</v>
      </c>
      <c r="L2316" s="24">
        <v>0</v>
      </c>
      <c r="M231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8.7950431301311914E-4</v>
      </c>
    </row>
    <row r="2317" spans="1:13" ht="15.6" x14ac:dyDescent="0.3">
      <c r="A2317" s="22" t="s">
        <v>2322</v>
      </c>
      <c r="B2317" s="18">
        <v>27</v>
      </c>
      <c r="C2317" s="24">
        <v>11</v>
      </c>
      <c r="D231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3.8754467439265787E-6</v>
      </c>
      <c r="E2317" s="18">
        <v>16</v>
      </c>
      <c r="F231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8.3110418664300587E-6</v>
      </c>
      <c r="G2317" s="23">
        <v>8</v>
      </c>
      <c r="H2317" s="23">
        <v>8</v>
      </c>
      <c r="I2317" s="23">
        <v>0</v>
      </c>
      <c r="J2317" s="19">
        <f>SUM(Table1[[#This Row],[Estimate; Total: - Speak Spanish: - Speak English "very well"]:[Estimate; Total: - Speak Spanish: - Speak English "not well"]])</f>
        <v>16</v>
      </c>
      <c r="K231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8.0660639718130919E-6</v>
      </c>
      <c r="L2317" s="24">
        <v>0</v>
      </c>
      <c r="M231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1.0531447673346345E-5</v>
      </c>
    </row>
    <row r="2318" spans="1:13" ht="15.6" x14ac:dyDescent="0.3">
      <c r="A2318" s="22" t="s">
        <v>2323</v>
      </c>
      <c r="B2318" s="18">
        <v>117</v>
      </c>
      <c r="C2318" s="24">
        <v>41</v>
      </c>
      <c r="D231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4.1976059386731521E-5</v>
      </c>
      <c r="E2318" s="18">
        <v>76</v>
      </c>
      <c r="F231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5.6237862540807377E-5</v>
      </c>
      <c r="G2318" s="23">
        <v>63</v>
      </c>
      <c r="H2318" s="23">
        <v>4</v>
      </c>
      <c r="I2318" s="23">
        <v>4</v>
      </c>
      <c r="J2318" s="19">
        <f>SUM(Table1[[#This Row],[Estimate; Total: - Speak Spanish: - Speak English "very well"]:[Estimate; Total: - Speak Spanish: - Speak English "not well"]])</f>
        <v>71</v>
      </c>
      <c r="K231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5.5844649948105931E-5</v>
      </c>
      <c r="L2318" s="24">
        <v>5</v>
      </c>
      <c r="M231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5.9801822977123568E-5</v>
      </c>
    </row>
    <row r="2319" spans="1:13" ht="15.6" x14ac:dyDescent="0.3">
      <c r="A2319" s="22" t="s">
        <v>2324</v>
      </c>
      <c r="B2319" s="18">
        <v>158</v>
      </c>
      <c r="C2319" s="24">
        <v>58</v>
      </c>
      <c r="D231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9.84743026194698E-5</v>
      </c>
      <c r="E2319" s="18">
        <v>100</v>
      </c>
      <c r="F231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1.1969204395409269E-4</v>
      </c>
      <c r="G2319" s="23">
        <v>68</v>
      </c>
      <c r="H2319" s="23">
        <v>16</v>
      </c>
      <c r="I2319" s="23">
        <v>16</v>
      </c>
      <c r="J2319" s="19">
        <f>SUM(Table1[[#This Row],[Estimate; Total: - Speak Spanish: - Speak English "very well"]:[Estimate; Total: - Speak Spanish: - Speak English "not well"]])</f>
        <v>100</v>
      </c>
      <c r="K231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1.1816093211273665E-4</v>
      </c>
      <c r="L2319" s="24">
        <v>0</v>
      </c>
      <c r="M231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1.3356958024731948E-4</v>
      </c>
    </row>
    <row r="2320" spans="1:13" ht="15.6" x14ac:dyDescent="0.3">
      <c r="A2320" s="22" t="s">
        <v>2325</v>
      </c>
      <c r="B2320" s="18">
        <v>0</v>
      </c>
      <c r="C2320" s="24">
        <v>0</v>
      </c>
      <c r="D232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20" s="18">
        <v>0</v>
      </c>
      <c r="F232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20" s="23">
        <v>0</v>
      </c>
      <c r="H2320" s="23">
        <v>0</v>
      </c>
      <c r="I2320" s="23">
        <v>0</v>
      </c>
      <c r="J2320" s="19">
        <f>SUM(Table1[[#This Row],[Estimate; Total: - Speak Spanish: - Speak English "very well"]:[Estimate; Total: - Speak Spanish: - Speak English "not well"]])</f>
        <v>0</v>
      </c>
      <c r="K232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20" s="24">
        <v>0</v>
      </c>
      <c r="M232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21" spans="1:13" ht="15.6" x14ac:dyDescent="0.3">
      <c r="A2321" s="22" t="s">
        <v>2326</v>
      </c>
      <c r="B2321" s="18">
        <v>0</v>
      </c>
      <c r="C2321" s="24">
        <v>0</v>
      </c>
      <c r="D232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21" s="18">
        <v>0</v>
      </c>
      <c r="F232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21" s="23">
        <v>0</v>
      </c>
      <c r="H2321" s="23">
        <v>0</v>
      </c>
      <c r="I2321" s="23">
        <v>0</v>
      </c>
      <c r="J2321" s="19">
        <f>SUM(Table1[[#This Row],[Estimate; Total: - Speak Spanish: - Speak English "very well"]:[Estimate; Total: - Speak Spanish: - Speak English "not well"]])</f>
        <v>0</v>
      </c>
      <c r="K232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21" s="24">
        <v>0</v>
      </c>
      <c r="M232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22" spans="1:13" ht="15.6" x14ac:dyDescent="0.3">
      <c r="A2322" s="22" t="s">
        <v>2327</v>
      </c>
      <c r="B2322" s="18">
        <v>0</v>
      </c>
      <c r="C2322" s="24">
        <v>0</v>
      </c>
      <c r="D232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22" s="18">
        <v>0</v>
      </c>
      <c r="F232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22" s="23">
        <v>0</v>
      </c>
      <c r="H2322" s="23">
        <v>0</v>
      </c>
      <c r="I2322" s="23">
        <v>0</v>
      </c>
      <c r="J2322" s="19">
        <f>SUM(Table1[[#This Row],[Estimate; Total: - Speak Spanish: - Speak English "very well"]:[Estimate; Total: - Speak Spanish: - Speak English "not well"]])</f>
        <v>0</v>
      </c>
      <c r="K232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22" s="24">
        <v>0</v>
      </c>
      <c r="M232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23" spans="1:13" ht="15.6" x14ac:dyDescent="0.3">
      <c r="A2323" s="22" t="s">
        <v>2328</v>
      </c>
      <c r="B2323" s="18">
        <v>11</v>
      </c>
      <c r="C2323" s="24">
        <v>0</v>
      </c>
      <c r="D232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23" s="18">
        <v>11</v>
      </c>
      <c r="F232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1.526528992254947E-6</v>
      </c>
      <c r="G2323" s="23">
        <v>11</v>
      </c>
      <c r="H2323" s="23">
        <v>0</v>
      </c>
      <c r="I2323" s="23">
        <v>0</v>
      </c>
      <c r="J2323" s="19">
        <f>SUM(Table1[[#This Row],[Estimate; Total: - Speak Spanish: - Speak English "very well"]:[Estimate; Total: - Speak Spanish: - Speak English "not well"]])</f>
        <v>11</v>
      </c>
      <c r="K232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1.6949512948041115E-6</v>
      </c>
      <c r="L2323" s="24">
        <v>0</v>
      </c>
      <c r="M232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24" spans="1:13" ht="15.6" x14ac:dyDescent="0.3">
      <c r="A2324" s="22" t="s">
        <v>2329</v>
      </c>
      <c r="B2324" s="18">
        <v>0</v>
      </c>
      <c r="C2324" s="24">
        <v>0</v>
      </c>
      <c r="D232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24" s="18">
        <v>0</v>
      </c>
      <c r="F232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24" s="23">
        <v>0</v>
      </c>
      <c r="H2324" s="23">
        <v>0</v>
      </c>
      <c r="I2324" s="23">
        <v>0</v>
      </c>
      <c r="J2324" s="19">
        <f>SUM(Table1[[#This Row],[Estimate; Total: - Speak Spanish: - Speak English "very well"]:[Estimate; Total: - Speak Spanish: - Speak English "not well"]])</f>
        <v>0</v>
      </c>
      <c r="K232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24" s="24">
        <v>0</v>
      </c>
      <c r="M232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25" spans="1:13" ht="15.6" x14ac:dyDescent="0.3">
      <c r="A2325" s="22" t="s">
        <v>2330</v>
      </c>
      <c r="B2325" s="18">
        <v>0</v>
      </c>
      <c r="C2325" s="24">
        <v>0</v>
      </c>
      <c r="D232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25" s="18">
        <v>0</v>
      </c>
      <c r="F232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25" s="23">
        <v>0</v>
      </c>
      <c r="H2325" s="23">
        <v>0</v>
      </c>
      <c r="I2325" s="23">
        <v>0</v>
      </c>
      <c r="J2325" s="19">
        <f>SUM(Table1[[#This Row],[Estimate; Total: - Speak Spanish: - Speak English "very well"]:[Estimate; Total: - Speak Spanish: - Speak English "not well"]])</f>
        <v>0</v>
      </c>
      <c r="K232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25" s="24">
        <v>0</v>
      </c>
      <c r="M232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26" spans="1:13" ht="15.6" x14ac:dyDescent="0.3">
      <c r="A2326" s="22" t="s">
        <v>2331</v>
      </c>
      <c r="B2326" s="18">
        <v>0</v>
      </c>
      <c r="C2326" s="24">
        <v>0</v>
      </c>
      <c r="D232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26" s="18">
        <v>0</v>
      </c>
      <c r="F232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26" s="23">
        <v>0</v>
      </c>
      <c r="H2326" s="23">
        <v>0</v>
      </c>
      <c r="I2326" s="23">
        <v>0</v>
      </c>
      <c r="J2326" s="19">
        <f>SUM(Table1[[#This Row],[Estimate; Total: - Speak Spanish: - Speak English "very well"]:[Estimate; Total: - Speak Spanish: - Speak English "not well"]])</f>
        <v>0</v>
      </c>
      <c r="K232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26" s="24">
        <v>0</v>
      </c>
      <c r="M232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27" spans="1:13" ht="15.6" x14ac:dyDescent="0.3">
      <c r="A2327" s="22" t="s">
        <v>2332</v>
      </c>
      <c r="B2327" s="18">
        <v>61</v>
      </c>
      <c r="C2327" s="24">
        <v>4</v>
      </c>
      <c r="D232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2.7169275736393665E-6</v>
      </c>
      <c r="E2327" s="18">
        <v>57</v>
      </c>
      <c r="F232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2.7729041391654434E-6</v>
      </c>
      <c r="G2327" s="23">
        <v>32</v>
      </c>
      <c r="H2327" s="23">
        <v>8</v>
      </c>
      <c r="I2327" s="23">
        <v>10</v>
      </c>
      <c r="J2327" s="19">
        <f>SUM(Table1[[#This Row],[Estimate; Total: - Speak Spanish: - Speak English "very well"]:[Estimate; Total: - Speak Spanish: - Speak English "not well"]])</f>
        <v>50</v>
      </c>
      <c r="K232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2.5670325193175883E-6</v>
      </c>
      <c r="L2327" s="24">
        <v>7</v>
      </c>
      <c r="M232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4.6388624571768099E-6</v>
      </c>
    </row>
    <row r="2328" spans="1:13" ht="15.6" x14ac:dyDescent="0.3">
      <c r="A2328" s="22" t="s">
        <v>2333</v>
      </c>
      <c r="B2328" s="18">
        <v>0</v>
      </c>
      <c r="C2328" s="24">
        <v>0</v>
      </c>
      <c r="D232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2.5686457739869133E-7</v>
      </c>
      <c r="E2328" s="18">
        <v>0</v>
      </c>
      <c r="F232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2.5686457739869133E-7</v>
      </c>
      <c r="G2328" s="23">
        <v>0</v>
      </c>
      <c r="H2328" s="23">
        <v>0</v>
      </c>
      <c r="I2328" s="23">
        <v>0</v>
      </c>
      <c r="J2328" s="19">
        <f>SUM(Table1[[#This Row],[Estimate; Total: - Speak Spanish: - Speak English "very well"]:[Estimate; Total: - Speak Spanish: - Speak English "not well"]])</f>
        <v>0</v>
      </c>
      <c r="K232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2.5686457739869133E-7</v>
      </c>
      <c r="L2328" s="24">
        <v>0</v>
      </c>
      <c r="M232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2.5686457739869133E-7</v>
      </c>
    </row>
    <row r="2329" spans="1:13" ht="15.6" x14ac:dyDescent="0.3">
      <c r="A2329" s="22" t="s">
        <v>2334</v>
      </c>
      <c r="B2329" s="18">
        <v>59</v>
      </c>
      <c r="C2329" s="24">
        <v>11</v>
      </c>
      <c r="D232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1.0049802266485576E-6</v>
      </c>
      <c r="E2329" s="18">
        <v>48</v>
      </c>
      <c r="F232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1.0101967179776504E-6</v>
      </c>
      <c r="G2329" s="23">
        <v>33</v>
      </c>
      <c r="H2329" s="23">
        <v>8</v>
      </c>
      <c r="I2329" s="23">
        <v>0</v>
      </c>
      <c r="J2329" s="19">
        <f>SUM(Table1[[#This Row],[Estimate; Total: - Speak Spanish: - Speak English "very well"]:[Estimate; Total: - Speak Spanish: - Speak English "not well"]])</f>
        <v>41</v>
      </c>
      <c r="K232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6.6652503240775198E-7</v>
      </c>
      <c r="L2329" s="24">
        <v>7</v>
      </c>
      <c r="M232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4.125133302379428E-6</v>
      </c>
    </row>
    <row r="2330" spans="1:13" ht="15.6" x14ac:dyDescent="0.3">
      <c r="A2330" s="22" t="s">
        <v>2335</v>
      </c>
      <c r="B2330" s="18">
        <v>0</v>
      </c>
      <c r="C2330" s="24">
        <v>0</v>
      </c>
      <c r="D233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30" s="18">
        <v>0</v>
      </c>
      <c r="F233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30" s="23">
        <v>0</v>
      </c>
      <c r="H2330" s="23">
        <v>0</v>
      </c>
      <c r="I2330" s="23">
        <v>0</v>
      </c>
      <c r="J2330" s="19">
        <f>SUM(Table1[[#This Row],[Estimate; Total: - Speak Spanish: - Speak English "very well"]:[Estimate; Total: - Speak Spanish: - Speak English "not well"]])</f>
        <v>0</v>
      </c>
      <c r="K233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30" s="24">
        <v>0</v>
      </c>
      <c r="M233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31" spans="1:13" ht="15.6" x14ac:dyDescent="0.3">
      <c r="A2331" s="22" t="s">
        <v>2336</v>
      </c>
      <c r="B2331" s="18">
        <v>0</v>
      </c>
      <c r="C2331" s="24">
        <v>0</v>
      </c>
      <c r="D233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1.7980520417908394E-5</v>
      </c>
      <c r="E2331" s="18">
        <v>0</v>
      </c>
      <c r="F233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1.7980520417908394E-5</v>
      </c>
      <c r="G2331" s="23">
        <v>0</v>
      </c>
      <c r="H2331" s="23">
        <v>0</v>
      </c>
      <c r="I2331" s="23">
        <v>0</v>
      </c>
      <c r="J2331" s="19">
        <f>SUM(Table1[[#This Row],[Estimate; Total: - Speak Spanish: - Speak English "very well"]:[Estimate; Total: - Speak Spanish: - Speak English "not well"]])</f>
        <v>0</v>
      </c>
      <c r="K233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1.7980520417908394E-5</v>
      </c>
      <c r="L2331" s="24">
        <v>0</v>
      </c>
      <c r="M233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1.7980520417908394E-5</v>
      </c>
    </row>
    <row r="2332" spans="1:13" ht="15.6" x14ac:dyDescent="0.3">
      <c r="A2332" s="22" t="s">
        <v>2337</v>
      </c>
      <c r="B2332" s="18">
        <v>45</v>
      </c>
      <c r="C2332" s="24">
        <v>11</v>
      </c>
      <c r="D233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1.6718675613861146E-5</v>
      </c>
      <c r="E2332" s="18">
        <v>34</v>
      </c>
      <c r="F233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1.8656314203583801E-5</v>
      </c>
      <c r="G2332" s="23">
        <v>14</v>
      </c>
      <c r="H2332" s="23">
        <v>20</v>
      </c>
      <c r="I2332" s="23">
        <v>0</v>
      </c>
      <c r="J2332" s="19">
        <f>SUM(Table1[[#This Row],[Estimate; Total: - Speak Spanish: - Speak English "very well"]:[Estimate; Total: - Speak Spanish: - Speak English "not well"]])</f>
        <v>34</v>
      </c>
      <c r="K233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1.8135736177522749E-5</v>
      </c>
      <c r="L2332" s="24">
        <v>0</v>
      </c>
      <c r="M233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2.3374676543280911E-5</v>
      </c>
    </row>
    <row r="2333" spans="1:13" ht="15.6" x14ac:dyDescent="0.3">
      <c r="A2333" s="22" t="s">
        <v>2338</v>
      </c>
      <c r="B2333" s="18">
        <v>0</v>
      </c>
      <c r="C2333" s="24">
        <v>0</v>
      </c>
      <c r="D233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33" s="18">
        <v>0</v>
      </c>
      <c r="F233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33" s="23">
        <v>0</v>
      </c>
      <c r="H2333" s="23">
        <v>0</v>
      </c>
      <c r="I2333" s="23">
        <v>0</v>
      </c>
      <c r="J2333" s="19">
        <f>SUM(Table1[[#This Row],[Estimate; Total: - Speak Spanish: - Speak English "very well"]:[Estimate; Total: - Speak Spanish: - Speak English "not well"]])</f>
        <v>0</v>
      </c>
      <c r="K233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33" s="24">
        <v>0</v>
      </c>
      <c r="M233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34" spans="1:13" ht="15.6" x14ac:dyDescent="0.3">
      <c r="A2334" s="22" t="s">
        <v>2339</v>
      </c>
      <c r="B2334" s="18">
        <v>18</v>
      </c>
      <c r="C2334" s="24">
        <v>18</v>
      </c>
      <c r="D233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2.0188975980736581E-5</v>
      </c>
      <c r="E2334" s="18">
        <v>0</v>
      </c>
      <c r="F233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3.1080613865241653E-5</v>
      </c>
      <c r="G2334" s="23">
        <v>0</v>
      </c>
      <c r="H2334" s="23">
        <v>0</v>
      </c>
      <c r="I2334" s="23">
        <v>0</v>
      </c>
      <c r="J2334" s="19">
        <f>SUM(Table1[[#This Row],[Estimate; Total: - Speak Spanish: - Speak English "very well"]:[Estimate; Total: - Speak Spanish: - Speak English "not well"]])</f>
        <v>0</v>
      </c>
      <c r="K233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3.1080613865241653E-5</v>
      </c>
      <c r="L2334" s="24">
        <v>0</v>
      </c>
      <c r="M233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3.1080613865241653E-5</v>
      </c>
    </row>
    <row r="2335" spans="1:13" ht="15.6" x14ac:dyDescent="0.3">
      <c r="A2335" s="22" t="s">
        <v>2340</v>
      </c>
      <c r="B2335" s="18">
        <v>0</v>
      </c>
      <c r="C2335" s="24">
        <v>0</v>
      </c>
      <c r="D233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35" s="18">
        <v>0</v>
      </c>
      <c r="F233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35" s="23">
        <v>0</v>
      </c>
      <c r="H2335" s="23">
        <v>0</v>
      </c>
      <c r="I2335" s="23">
        <v>0</v>
      </c>
      <c r="J2335" s="19">
        <f>SUM(Table1[[#This Row],[Estimate; Total: - Speak Spanish: - Speak English "very well"]:[Estimate; Total: - Speak Spanish: - Speak English "not well"]])</f>
        <v>0</v>
      </c>
      <c r="K233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35" s="24">
        <v>0</v>
      </c>
      <c r="M233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36" spans="1:13" ht="15.6" x14ac:dyDescent="0.3">
      <c r="A2336" s="22" t="s">
        <v>2341</v>
      </c>
      <c r="B2336" s="18">
        <v>0</v>
      </c>
      <c r="C2336" s="24">
        <v>0</v>
      </c>
      <c r="D233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36" s="18">
        <v>0</v>
      </c>
      <c r="F233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36" s="23">
        <v>0</v>
      </c>
      <c r="H2336" s="23">
        <v>0</v>
      </c>
      <c r="I2336" s="23">
        <v>0</v>
      </c>
      <c r="J2336" s="19">
        <f>SUM(Table1[[#This Row],[Estimate; Total: - Speak Spanish: - Speak English "very well"]:[Estimate; Total: - Speak Spanish: - Speak English "not well"]])</f>
        <v>0</v>
      </c>
      <c r="K233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36" s="24">
        <v>0</v>
      </c>
      <c r="M233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37" spans="1:13" ht="15.6" x14ac:dyDescent="0.3">
      <c r="A2337" s="22" t="s">
        <v>2342</v>
      </c>
      <c r="B2337" s="18">
        <v>0</v>
      </c>
      <c r="C2337" s="24">
        <v>0</v>
      </c>
      <c r="D233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37" s="18">
        <v>0</v>
      </c>
      <c r="F233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37" s="23">
        <v>0</v>
      </c>
      <c r="H2337" s="23">
        <v>0</v>
      </c>
      <c r="I2337" s="23">
        <v>0</v>
      </c>
      <c r="J2337" s="19">
        <f>SUM(Table1[[#This Row],[Estimate; Total: - Speak Spanish: - Speak English "very well"]:[Estimate; Total: - Speak Spanish: - Speak English "not well"]])</f>
        <v>0</v>
      </c>
      <c r="K233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37" s="24">
        <v>0</v>
      </c>
      <c r="M233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38" spans="1:13" ht="15.6" x14ac:dyDescent="0.3">
      <c r="A2338" s="22" t="s">
        <v>2343</v>
      </c>
      <c r="B2338" s="18">
        <v>10</v>
      </c>
      <c r="C2338" s="24">
        <v>5</v>
      </c>
      <c r="D233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3.0254549679180756E-6</v>
      </c>
      <c r="E2338" s="18">
        <v>5</v>
      </c>
      <c r="F233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6.938768146613395E-7</v>
      </c>
      <c r="G2338" s="23">
        <v>0</v>
      </c>
      <c r="H2338" s="23">
        <v>0</v>
      </c>
      <c r="I2338" s="23">
        <v>5</v>
      </c>
      <c r="J2338" s="19">
        <f>SUM(Table1[[#This Row],[Estimate; Total: - Speak Spanish: - Speak English "very well"]:[Estimate; Total: - Speak Spanish: - Speak English "not well"]])</f>
        <v>5</v>
      </c>
      <c r="K233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7.7043240672914152E-7</v>
      </c>
      <c r="L2338" s="24">
        <v>0</v>
      </c>
      <c r="M233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39" spans="1:13" ht="15.6" x14ac:dyDescent="0.3">
      <c r="A2339" s="22" t="s">
        <v>2344</v>
      </c>
      <c r="B2339" s="18">
        <v>14</v>
      </c>
      <c r="C2339" s="24">
        <v>0</v>
      </c>
      <c r="D2339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2.5943322317267825E-5</v>
      </c>
      <c r="E2339" s="18">
        <v>14</v>
      </c>
      <c r="F2339" s="26">
        <f>0.5*ABS((Table4[[#This Row],[Estimate; Native: - Speak only English]]/Table4[[#Totals],[Estimate; Native: - Speak only English]])-(Table1[[#This Row],[Estimate; Total: - Speak Spanish:]]/Table1[[#Totals],[Estimate; Total: - Speak Spanish:]]))</f>
        <v>2.4000467236216074E-5</v>
      </c>
      <c r="G2339" s="23">
        <v>10</v>
      </c>
      <c r="H2339" s="23">
        <v>4</v>
      </c>
      <c r="I2339" s="23">
        <v>0</v>
      </c>
      <c r="J2339" s="19">
        <f>SUM(Table1[[#This Row],[Estimate; Total: - Speak Spanish: - Speak English "very well"]:[Estimate; Total: - Speak Spanish: - Speak English "not well"]])</f>
        <v>14</v>
      </c>
      <c r="K2339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2.3786111578426229E-5</v>
      </c>
      <c r="L2339" s="24">
        <v>0</v>
      </c>
      <c r="M2339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2.5943322317267825E-5</v>
      </c>
    </row>
    <row r="2340" spans="1:13" ht="15.6" x14ac:dyDescent="0.3">
      <c r="A2340" s="22" t="s">
        <v>2345</v>
      </c>
      <c r="B2340" s="18">
        <v>0</v>
      </c>
      <c r="C2340" s="24">
        <v>0</v>
      </c>
      <c r="D2340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40" s="18">
        <v>0</v>
      </c>
      <c r="F2340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40" s="23">
        <v>0</v>
      </c>
      <c r="H2340" s="23">
        <v>0</v>
      </c>
      <c r="I2340" s="23">
        <v>0</v>
      </c>
      <c r="J2340" s="19">
        <f>SUM(Table1[[#This Row],[Estimate; Total: - Speak Spanish: - Speak English "very well"]:[Estimate; Total: - Speak Spanish: - Speak English "not well"]])</f>
        <v>0</v>
      </c>
      <c r="K2340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40" s="24">
        <v>0</v>
      </c>
      <c r="M2340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41" spans="1:13" ht="15.6" x14ac:dyDescent="0.3">
      <c r="A2341" s="22" t="s">
        <v>2346</v>
      </c>
      <c r="B2341" s="18">
        <v>22</v>
      </c>
      <c r="C2341" s="24">
        <v>9</v>
      </c>
      <c r="D2341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4.4183606326577705E-6</v>
      </c>
      <c r="E2341" s="18">
        <v>13</v>
      </c>
      <c r="F2341" s="26">
        <f>0.5*ABS((Table4[[#This Row],[Estimate; Native: - Speak only English]]/Table4[[#Totals],[Estimate; Native: - Speak only English]])-(Table1[[#This Row],[Estimate; Total: - Speak Spanish:]]/Table1[[#Totals],[Estimate; Total: - Speak Spanish:]]))</f>
        <v>7.7662140852471748E-7</v>
      </c>
      <c r="G2341" s="23">
        <v>13</v>
      </c>
      <c r="H2341" s="23">
        <v>0</v>
      </c>
      <c r="I2341" s="23">
        <v>0</v>
      </c>
      <c r="J2341" s="19">
        <f>SUM(Table1[[#This Row],[Estimate; Total: - Speak Spanish: - Speak English "very well"]:[Estimate; Total: - Speak Spanish: - Speak English "not well"]])</f>
        <v>13</v>
      </c>
      <c r="K2341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9.7566594790100278E-7</v>
      </c>
      <c r="L2341" s="24">
        <v>0</v>
      </c>
      <c r="M2341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1.0274583095947653E-6</v>
      </c>
    </row>
    <row r="2342" spans="1:13" ht="15.6" x14ac:dyDescent="0.3">
      <c r="A2342" s="22" t="s">
        <v>2347</v>
      </c>
      <c r="B2342" s="18">
        <v>0</v>
      </c>
      <c r="C2342" s="24">
        <v>0</v>
      </c>
      <c r="D2342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42" s="18">
        <v>0</v>
      </c>
      <c r="F2342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42" s="23">
        <v>0</v>
      </c>
      <c r="H2342" s="23">
        <v>0</v>
      </c>
      <c r="I2342" s="23">
        <v>0</v>
      </c>
      <c r="J2342" s="19">
        <f>SUM(Table1[[#This Row],[Estimate; Total: - Speak Spanish: - Speak English "very well"]:[Estimate; Total: - Speak Spanish: - Speak English "not well"]])</f>
        <v>0</v>
      </c>
      <c r="K2342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42" s="24">
        <v>0</v>
      </c>
      <c r="M2342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43" spans="1:13" ht="15.6" x14ac:dyDescent="0.3">
      <c r="A2343" s="22" t="s">
        <v>2348</v>
      </c>
      <c r="B2343" s="18">
        <v>0</v>
      </c>
      <c r="C2343" s="24">
        <v>0</v>
      </c>
      <c r="D2343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43" s="18">
        <v>0</v>
      </c>
      <c r="F2343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43" s="23">
        <v>0</v>
      </c>
      <c r="H2343" s="23">
        <v>0</v>
      </c>
      <c r="I2343" s="23">
        <v>0</v>
      </c>
      <c r="J2343" s="19">
        <f>SUM(Table1[[#This Row],[Estimate; Total: - Speak Spanish: - Speak English "very well"]:[Estimate; Total: - Speak Spanish: - Speak English "not well"]])</f>
        <v>0</v>
      </c>
      <c r="K2343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43" s="24">
        <v>0</v>
      </c>
      <c r="M2343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44" spans="1:13" ht="15.6" x14ac:dyDescent="0.3">
      <c r="A2344" s="22" t="s">
        <v>2349</v>
      </c>
      <c r="B2344" s="18">
        <v>337</v>
      </c>
      <c r="C2344" s="24">
        <v>37</v>
      </c>
      <c r="D2344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6.2890672933771765E-5</v>
      </c>
      <c r="E2344" s="18">
        <v>300</v>
      </c>
      <c r="F2344" s="26">
        <f>0.5*ABS((Table4[[#This Row],[Estimate; Native: - Speak only English]]/Table4[[#Totals],[Estimate; Native: - Speak only English]])-(Table1[[#This Row],[Estimate; Total: - Speak Spanish:]]/Table1[[#Totals],[Estimate; Total: - Speak Spanish:]]))</f>
        <v>4.3646430816685144E-5</v>
      </c>
      <c r="G2344" s="23">
        <v>130</v>
      </c>
      <c r="H2344" s="23">
        <v>117</v>
      </c>
      <c r="I2344" s="23">
        <v>26</v>
      </c>
      <c r="J2344" s="19">
        <f>SUM(Table1[[#This Row],[Estimate; Total: - Speak Spanish: - Speak English "very well"]:[Estimate; Total: - Speak Spanish: - Speak English "not well"]])</f>
        <v>273</v>
      </c>
      <c r="K2344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4.3213430288954391E-5</v>
      </c>
      <c r="L2344" s="24">
        <v>27</v>
      </c>
      <c r="M2344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4.7571017105070204E-5</v>
      </c>
    </row>
    <row r="2345" spans="1:13" ht="15.6" x14ac:dyDescent="0.3">
      <c r="A2345" s="22" t="s">
        <v>2350</v>
      </c>
      <c r="B2345" s="18">
        <v>0</v>
      </c>
      <c r="C2345" s="24">
        <v>0</v>
      </c>
      <c r="D2345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45" s="18">
        <v>0</v>
      </c>
      <c r="F2345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45" s="23">
        <v>0</v>
      </c>
      <c r="H2345" s="23">
        <v>0</v>
      </c>
      <c r="I2345" s="23">
        <v>0</v>
      </c>
      <c r="J2345" s="19">
        <f>SUM(Table1[[#This Row],[Estimate; Total: - Speak Spanish: - Speak English "very well"]:[Estimate; Total: - Speak Spanish: - Speak English "not well"]])</f>
        <v>0</v>
      </c>
      <c r="K2345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45" s="24">
        <v>0</v>
      </c>
      <c r="M2345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46" spans="1:13" ht="15.6" x14ac:dyDescent="0.3">
      <c r="A2346" s="22" t="s">
        <v>2351</v>
      </c>
      <c r="B2346" s="18">
        <v>0</v>
      </c>
      <c r="C2346" s="24">
        <v>0</v>
      </c>
      <c r="D2346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46" s="18">
        <v>0</v>
      </c>
      <c r="F2346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46" s="23">
        <v>0</v>
      </c>
      <c r="H2346" s="23">
        <v>0</v>
      </c>
      <c r="I2346" s="23">
        <v>0</v>
      </c>
      <c r="J2346" s="19">
        <f>SUM(Table1[[#This Row],[Estimate; Total: - Speak Spanish: - Speak English "very well"]:[Estimate; Total: - Speak Spanish: - Speak English "not well"]])</f>
        <v>0</v>
      </c>
      <c r="K2346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46" s="24">
        <v>0</v>
      </c>
      <c r="M2346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47" spans="1:13" ht="15.6" x14ac:dyDescent="0.3">
      <c r="A2347" s="22" t="s">
        <v>2352</v>
      </c>
      <c r="B2347" s="18">
        <v>0</v>
      </c>
      <c r="C2347" s="24">
        <v>0</v>
      </c>
      <c r="D2347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47" s="18">
        <v>0</v>
      </c>
      <c r="F2347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47" s="23">
        <v>0</v>
      </c>
      <c r="H2347" s="23">
        <v>0</v>
      </c>
      <c r="I2347" s="23">
        <v>0</v>
      </c>
      <c r="J2347" s="19">
        <f>SUM(Table1[[#This Row],[Estimate; Total: - Speak Spanish: - Speak English "very well"]:[Estimate; Total: - Speak Spanish: - Speak English "not well"]])</f>
        <v>0</v>
      </c>
      <c r="K2347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47" s="24">
        <v>0</v>
      </c>
      <c r="M2347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48" spans="1:13" ht="15.6" x14ac:dyDescent="0.3">
      <c r="A2348" s="22" t="s">
        <v>2353</v>
      </c>
      <c r="B2348" s="18">
        <v>0</v>
      </c>
      <c r="C2348" s="24">
        <v>0</v>
      </c>
      <c r="D2348" s="26">
        <f>0.5*ABS((Table4[[#This Row],[Estimate; Native: - Speak only English]]/Table4[[#Totals],[Estimate; Native: - Speak only English]])-(Table1[[#This Row],[Estimate; Total: - Speak only English]]/Table1[[#Totals],[Estimate; Total: - Speak only English]]))</f>
        <v>0</v>
      </c>
      <c r="E2348" s="18">
        <v>0</v>
      </c>
      <c r="F2348" s="26">
        <f>0.5*ABS((Table4[[#This Row],[Estimate; Native: - Speak only English]]/Table4[[#Totals],[Estimate; Native: - Speak only English]])-(Table1[[#This Row],[Estimate; Total: - Speak Spanish:]]/Table1[[#Totals],[Estimate; Total: - Speak Spanish:]]))</f>
        <v>0</v>
      </c>
      <c r="G2348" s="23">
        <v>0</v>
      </c>
      <c r="H2348" s="23">
        <v>0</v>
      </c>
      <c r="I2348" s="23">
        <v>0</v>
      </c>
      <c r="J2348" s="19">
        <f>SUM(Table1[[#This Row],[Estimate; Total: - Speak Spanish: - Speak English "very well"]:[Estimate; Total: - Speak Spanish: - Speak English "not well"]])</f>
        <v>0</v>
      </c>
      <c r="K2348" s="26">
        <f>0.5*ABS((Table4[[#This Row],[Estimate; Native: - Speak only English]]/Table4[[#Totals],[Estimate; Native: - Speak only English]])-(Table1[[#This Row],[Estimate; Total: - Speak Spanish: - Bilingual Spanish &amp; English]]/Table1[[#Totals],[Estimate; Total: - Speak Spanish: - Bilingual Spanish &amp; English]]))</f>
        <v>0</v>
      </c>
      <c r="L2348" s="24">
        <v>0</v>
      </c>
      <c r="M2348" s="26">
        <f>0.5*ABS((Table4[[#This Row],[Estimate; Native: - Speak only English]]/Table4[[#Totals],[Estimate; Native: - Speak only English]])-(Table1[[#This Row],[Estimate; Total: - Speak Spanish: - Speak English "not at all"]]/Table1[[#Totals],[Estimate; Total: - Speak Spanish: - Speak English "not at all"]]))</f>
        <v>0</v>
      </c>
    </row>
    <row r="2349" spans="1:13" ht="15.6" x14ac:dyDescent="0.3">
      <c r="A2349" s="22" t="s">
        <v>2354</v>
      </c>
      <c r="B2349" s="18">
        <f>SUBTOTAL(109,Table1[Estimate; Total:])</f>
        <v>4443557</v>
      </c>
      <c r="C2349" s="24">
        <f>SUBTOTAL(109,Table1[Estimate; Total: - Speak only English])</f>
        <v>826322</v>
      </c>
      <c r="D2349" s="26">
        <f>SUBTOTAL(109,Table1[Index of Dissimilarity Absol. Value ('[wi/W']-'[hi/H']): - Speak only English])</f>
        <v>0.46187501535766445</v>
      </c>
      <c r="E2349" s="18">
        <f>SUBTOTAL(109,Table1[Estimate; Total: - Speak Spanish:])</f>
        <v>3602945</v>
      </c>
      <c r="F2349" s="26">
        <f>SUBTOTAL(109,Table1[Index of Dissimilarity Absol. Value ('[wi/W']-'[hi/H']): - Speak Spanish])</f>
        <v>0.67312310165926481</v>
      </c>
      <c r="G2349" s="23">
        <f>SUBTOTAL(109,Table1[Estimate; Total: - Speak Spanish: - Speak English "very well"])</f>
        <v>1991412</v>
      </c>
      <c r="H2349" s="23">
        <f>SUBTOTAL(109,Table1[Estimate; Total: - Speak Spanish: - Speak English "well"])</f>
        <v>602608</v>
      </c>
      <c r="I2349" s="23">
        <f>SUBTOTAL(109,Table1[Estimate; Total: - Speak Spanish: - Speak English "not well"])</f>
        <v>650911</v>
      </c>
      <c r="J2349" s="19">
        <f>SUBTOTAL(109,Table1[Estimate; Total: - Speak Spanish: - Bilingual Spanish &amp; English])</f>
        <v>3244931</v>
      </c>
      <c r="K2349" s="26">
        <f>SUBTOTAL(109,Table1[Index of Dissimilarity Absol. Value ('[wi/W']-'[hi/H']): - Speak Spanish: - Bilingual])</f>
        <v>0.66277969388149915</v>
      </c>
      <c r="L2349" s="24">
        <f>SUBTOTAL(109,Table1[Estimate; Total: - Speak Spanish: - Speak English "not at all"])</f>
        <v>358014</v>
      </c>
      <c r="M2349" s="26">
        <f>SUBTOTAL(109,Table1[Index of Dissimilarity Absol. Value ('[wi/W']-'[hi/H']): - Speak Spanish: - Speak English "not at all"])</f>
        <v>0.79228222584655417</v>
      </c>
    </row>
    <row r="2350" spans="1:13" ht="15.6" x14ac:dyDescent="0.3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</row>
    <row r="2351" spans="1:13" s="2" customFormat="1" ht="18" x14ac:dyDescent="0.35">
      <c r="C2351" s="3" t="s">
        <v>2360</v>
      </c>
      <c r="D2351" s="4">
        <f>(Table1[[#Totals],[Index of Dissimilarity Absol. Value ('[wi/W']-'[hi/H']): - Speak only English]])*100</f>
        <v>46.187501535766444</v>
      </c>
      <c r="E2351" s="3" t="s">
        <v>2360</v>
      </c>
      <c r="F2351" s="4">
        <f>(Table1[[#Totals],[Index of Dissimilarity Absol. Value ('[wi/W']-'[hi/H']): - Speak Spanish]])*100</f>
        <v>67.312310165926476</v>
      </c>
      <c r="J2351" s="3" t="s">
        <v>2360</v>
      </c>
      <c r="K2351" s="5">
        <f>(Table1[[#Totals],[Index of Dissimilarity Absol. Value ('[wi/W']-'[hi/H']): - Speak Spanish: - Bilingual]])*100</f>
        <v>66.277969388149913</v>
      </c>
      <c r="L2351" s="3" t="s">
        <v>2360</v>
      </c>
      <c r="M2351" s="5">
        <f>(Table1[[#Totals],[Index of Dissimilarity Absol. Value ('[wi/W']-'[hi/H']): - Speak Spanish: - Speak English "not at all"]])*100</f>
        <v>79.228222584655413</v>
      </c>
    </row>
    <row r="2352" spans="1:13" ht="15.6" x14ac:dyDescent="0.3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</row>
    <row r="2353" spans="1:14" ht="15.6" x14ac:dyDescent="0.3">
      <c r="A2353" s="6"/>
      <c r="B2353" s="6"/>
      <c r="C2353" s="7"/>
      <c r="D2353" s="6"/>
      <c r="E2353" s="6"/>
      <c r="F2353" s="6"/>
      <c r="G2353" s="6"/>
      <c r="H2353" s="6"/>
      <c r="I2353" s="6"/>
      <c r="J2353" s="6"/>
      <c r="K2353" s="6"/>
      <c r="L2353" s="6"/>
      <c r="M2353" s="6"/>
    </row>
    <row r="2354" spans="1:14" ht="13.95" customHeight="1" x14ac:dyDescent="0.3">
      <c r="A2354" s="27" t="s">
        <v>2363</v>
      </c>
      <c r="B2354" s="27"/>
      <c r="C2354" s="27"/>
      <c r="D2354" s="27"/>
      <c r="E2354" s="27"/>
      <c r="F2354" s="27"/>
      <c r="G2354" s="27"/>
      <c r="H2354" s="27"/>
      <c r="I2354" s="8"/>
      <c r="J2354" s="8"/>
      <c r="K2354" s="8"/>
      <c r="L2354" s="8"/>
      <c r="M2354" s="8"/>
      <c r="N2354" s="1"/>
    </row>
    <row r="2355" spans="1:14" ht="15.6" x14ac:dyDescent="0.3">
      <c r="A2355" s="27"/>
      <c r="B2355" s="27"/>
      <c r="C2355" s="27"/>
      <c r="D2355" s="27"/>
      <c r="E2355" s="27"/>
      <c r="F2355" s="27"/>
      <c r="G2355" s="27"/>
      <c r="H2355" s="27"/>
      <c r="I2355" s="8"/>
      <c r="J2355" s="8"/>
      <c r="K2355" s="8"/>
      <c r="L2355" s="8"/>
      <c r="M2355" s="8"/>
      <c r="N2355" s="1"/>
    </row>
    <row r="2356" spans="1:14" ht="15.6" x14ac:dyDescent="0.3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</row>
    <row r="2357" spans="1:14" ht="15.6" x14ac:dyDescent="0.3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</row>
    <row r="2358" spans="1:14" ht="109.2" x14ac:dyDescent="0.3">
      <c r="A2358" s="14" t="s">
        <v>2376</v>
      </c>
      <c r="B2358" s="9" t="s">
        <v>2364</v>
      </c>
      <c r="C2358" s="9" t="s">
        <v>2365</v>
      </c>
      <c r="D2358" s="10" t="s">
        <v>2366</v>
      </c>
      <c r="E2358" s="9" t="s">
        <v>2367</v>
      </c>
      <c r="F2358" s="6"/>
      <c r="G2358" s="6"/>
      <c r="H2358" s="6"/>
      <c r="I2358" s="6"/>
      <c r="J2358" s="6"/>
      <c r="K2358" s="6"/>
      <c r="L2358" s="6"/>
      <c r="M2358" s="6"/>
    </row>
    <row r="2359" spans="1:14" ht="15.6" x14ac:dyDescent="0.3">
      <c r="A2359" s="11" t="s">
        <v>2354</v>
      </c>
      <c r="B2359" s="12">
        <v>0.46187501535766445</v>
      </c>
      <c r="C2359" s="12">
        <v>0.67312310165926481</v>
      </c>
      <c r="D2359" s="12">
        <v>0.66277969388149915</v>
      </c>
      <c r="E2359" s="12">
        <v>0.79228222584655417</v>
      </c>
      <c r="F2359" s="6"/>
      <c r="G2359" s="6"/>
      <c r="H2359" s="6"/>
      <c r="I2359" s="6"/>
      <c r="J2359" s="6"/>
      <c r="K2359" s="6"/>
      <c r="L2359" s="6"/>
      <c r="M2359" s="6"/>
    </row>
    <row r="2360" spans="1:14" ht="15.6" x14ac:dyDescent="0.3">
      <c r="A2360" s="13" t="s">
        <v>2372</v>
      </c>
      <c r="B2360" s="13">
        <v>46</v>
      </c>
      <c r="C2360" s="13">
        <v>67</v>
      </c>
      <c r="D2360" s="13">
        <v>66</v>
      </c>
      <c r="E2360" s="13">
        <v>79</v>
      </c>
      <c r="F2360" s="6"/>
      <c r="G2360" s="6"/>
      <c r="H2360" s="6"/>
      <c r="I2360" s="6"/>
      <c r="J2360" s="6"/>
      <c r="K2360" s="6"/>
      <c r="L2360" s="6"/>
      <c r="M2360" s="6"/>
    </row>
  </sheetData>
  <mergeCells count="2">
    <mergeCell ref="A2354:H2355"/>
    <mergeCell ref="A1:M1"/>
  </mergeCells>
  <pageMargins left="0.7" right="0.7" top="0.75" bottom="0.75" header="0.3" footer="0.3"/>
  <pageSetup orientation="portrait" horizontalDpi="30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54"/>
  <sheetViews>
    <sheetView topLeftCell="A2070" workbookViewId="0">
      <selection activeCell="D12" sqref="D12"/>
    </sheetView>
  </sheetViews>
  <sheetFormatPr defaultColWidth="8.77734375" defaultRowHeight="14.4" x14ac:dyDescent="0.3"/>
  <cols>
    <col min="1" max="1" width="12.77734375" customWidth="1"/>
    <col min="2" max="11" width="17.109375" customWidth="1"/>
  </cols>
  <sheetData>
    <row r="1" spans="1:11" ht="24" thickBot="1" x14ac:dyDescent="0.5">
      <c r="A1" s="31" t="s">
        <v>2373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1" ht="97.95" customHeight="1" x14ac:dyDescent="0.3">
      <c r="A2" s="15" t="s">
        <v>0</v>
      </c>
      <c r="B2" s="16" t="s">
        <v>2375</v>
      </c>
      <c r="C2" s="15" t="s">
        <v>2359</v>
      </c>
      <c r="D2" s="17" t="s">
        <v>2358</v>
      </c>
      <c r="E2" s="17" t="s">
        <v>2368</v>
      </c>
      <c r="F2" s="17" t="s">
        <v>2357</v>
      </c>
      <c r="G2" s="17" t="s">
        <v>2369</v>
      </c>
      <c r="H2" s="17" t="s">
        <v>2356</v>
      </c>
      <c r="I2" s="17" t="s">
        <v>2370</v>
      </c>
      <c r="J2" s="17" t="s">
        <v>2355</v>
      </c>
      <c r="K2" s="17" t="s">
        <v>2371</v>
      </c>
    </row>
    <row r="3" spans="1:11" ht="15" customHeight="1" x14ac:dyDescent="0.3">
      <c r="A3" s="22" t="s">
        <v>8</v>
      </c>
      <c r="B3" s="18">
        <v>2588</v>
      </c>
      <c r="C3" s="23">
        <v>1708</v>
      </c>
      <c r="D3" s="24">
        <v>1360</v>
      </c>
      <c r="E3" s="24"/>
      <c r="F3" s="24">
        <v>348</v>
      </c>
      <c r="G3" s="24"/>
      <c r="H3" s="24">
        <v>286</v>
      </c>
      <c r="I3" s="24"/>
      <c r="J3" s="24">
        <v>62</v>
      </c>
      <c r="K3" s="25"/>
    </row>
    <row r="4" spans="1:11" ht="15" customHeight="1" x14ac:dyDescent="0.3">
      <c r="A4" s="22" t="s">
        <v>9</v>
      </c>
      <c r="B4" s="18">
        <v>2427</v>
      </c>
      <c r="C4" s="23">
        <v>1729</v>
      </c>
      <c r="D4" s="24">
        <v>1610</v>
      </c>
      <c r="E4" s="24"/>
      <c r="F4" s="24">
        <v>119</v>
      </c>
      <c r="G4" s="24"/>
      <c r="H4" s="24">
        <v>119</v>
      </c>
      <c r="I4" s="24"/>
      <c r="J4" s="24">
        <v>0</v>
      </c>
      <c r="K4" s="25"/>
    </row>
    <row r="5" spans="1:11" ht="15" customHeight="1" x14ac:dyDescent="0.3">
      <c r="A5" s="22" t="s">
        <v>10</v>
      </c>
      <c r="B5" s="18">
        <v>2375</v>
      </c>
      <c r="C5" s="23">
        <v>1056</v>
      </c>
      <c r="D5" s="24">
        <v>797</v>
      </c>
      <c r="E5" s="24"/>
      <c r="F5" s="24">
        <v>259</v>
      </c>
      <c r="G5" s="24"/>
      <c r="H5" s="24">
        <v>245</v>
      </c>
      <c r="I5" s="24"/>
      <c r="J5" s="24">
        <v>14</v>
      </c>
      <c r="K5" s="25"/>
    </row>
    <row r="6" spans="1:11" ht="15" customHeight="1" x14ac:dyDescent="0.3">
      <c r="A6" s="22" t="s">
        <v>11</v>
      </c>
      <c r="B6" s="18">
        <v>1500</v>
      </c>
      <c r="C6" s="23">
        <v>785</v>
      </c>
      <c r="D6" s="24">
        <v>618</v>
      </c>
      <c r="E6" s="24"/>
      <c r="F6" s="24">
        <v>167</v>
      </c>
      <c r="G6" s="24"/>
      <c r="H6" s="24">
        <v>123</v>
      </c>
      <c r="I6" s="24"/>
      <c r="J6" s="24">
        <v>44</v>
      </c>
      <c r="K6" s="25"/>
    </row>
    <row r="7" spans="1:11" ht="15" customHeight="1" x14ac:dyDescent="0.3">
      <c r="A7" s="22" t="s">
        <v>12</v>
      </c>
      <c r="B7" s="18">
        <v>3395</v>
      </c>
      <c r="C7" s="23">
        <v>2192</v>
      </c>
      <c r="D7" s="24">
        <v>1730</v>
      </c>
      <c r="E7" s="24"/>
      <c r="F7" s="24">
        <v>462</v>
      </c>
      <c r="G7" s="24"/>
      <c r="H7" s="24">
        <v>378</v>
      </c>
      <c r="I7" s="24"/>
      <c r="J7" s="24">
        <v>84</v>
      </c>
      <c r="K7" s="25"/>
    </row>
    <row r="8" spans="1:11" ht="15" customHeight="1" x14ac:dyDescent="0.3">
      <c r="A8" s="22" t="s">
        <v>13</v>
      </c>
      <c r="B8" s="18">
        <v>2511</v>
      </c>
      <c r="C8" s="23">
        <v>1575</v>
      </c>
      <c r="D8" s="24">
        <v>1364</v>
      </c>
      <c r="E8" s="24"/>
      <c r="F8" s="24">
        <v>211</v>
      </c>
      <c r="G8" s="24"/>
      <c r="H8" s="24">
        <v>166</v>
      </c>
      <c r="I8" s="24"/>
      <c r="J8" s="24">
        <v>45</v>
      </c>
      <c r="K8" s="25"/>
    </row>
    <row r="9" spans="1:11" ht="15" customHeight="1" x14ac:dyDescent="0.3">
      <c r="A9" s="22" t="s">
        <v>14</v>
      </c>
      <c r="B9" s="18">
        <v>1293</v>
      </c>
      <c r="C9" s="23">
        <v>552</v>
      </c>
      <c r="D9" s="24">
        <v>428</v>
      </c>
      <c r="E9" s="24"/>
      <c r="F9" s="24">
        <v>124</v>
      </c>
      <c r="G9" s="24"/>
      <c r="H9" s="24">
        <v>114</v>
      </c>
      <c r="I9" s="24"/>
      <c r="J9" s="24">
        <v>10</v>
      </c>
      <c r="K9" s="25"/>
    </row>
    <row r="10" spans="1:11" ht="15" customHeight="1" x14ac:dyDescent="0.3">
      <c r="A10" s="22" t="s">
        <v>15</v>
      </c>
      <c r="B10" s="18">
        <v>2225</v>
      </c>
      <c r="C10" s="23">
        <v>1185</v>
      </c>
      <c r="D10" s="24">
        <v>970</v>
      </c>
      <c r="E10" s="24"/>
      <c r="F10" s="24">
        <v>215</v>
      </c>
      <c r="G10" s="24"/>
      <c r="H10" s="24">
        <v>176</v>
      </c>
      <c r="I10" s="24"/>
      <c r="J10" s="24">
        <v>39</v>
      </c>
      <c r="K10" s="25"/>
    </row>
    <row r="11" spans="1:11" ht="15" customHeight="1" x14ac:dyDescent="0.3">
      <c r="A11" s="22" t="s">
        <v>16</v>
      </c>
      <c r="B11" s="18">
        <v>413</v>
      </c>
      <c r="C11" s="23">
        <v>295</v>
      </c>
      <c r="D11" s="24">
        <v>217</v>
      </c>
      <c r="E11" s="24"/>
      <c r="F11" s="24">
        <v>78</v>
      </c>
      <c r="G11" s="24"/>
      <c r="H11" s="24">
        <v>78</v>
      </c>
      <c r="I11" s="24"/>
      <c r="J11" s="24">
        <v>0</v>
      </c>
      <c r="K11" s="25"/>
    </row>
    <row r="12" spans="1:11" ht="15" customHeight="1" x14ac:dyDescent="0.3">
      <c r="A12" s="22" t="s">
        <v>17</v>
      </c>
      <c r="B12" s="18">
        <v>2032</v>
      </c>
      <c r="C12" s="23">
        <v>1567</v>
      </c>
      <c r="D12" s="24">
        <v>1272</v>
      </c>
      <c r="E12" s="24"/>
      <c r="F12" s="24">
        <v>295</v>
      </c>
      <c r="G12" s="24"/>
      <c r="H12" s="24">
        <v>295</v>
      </c>
      <c r="I12" s="24"/>
      <c r="J12" s="24">
        <v>0</v>
      </c>
      <c r="K12" s="25"/>
    </row>
    <row r="13" spans="1:11" ht="15" customHeight="1" x14ac:dyDescent="0.3">
      <c r="A13" s="22" t="s">
        <v>18</v>
      </c>
      <c r="B13" s="18">
        <v>1678</v>
      </c>
      <c r="C13" s="23">
        <v>1397</v>
      </c>
      <c r="D13" s="24">
        <v>1232</v>
      </c>
      <c r="E13" s="24"/>
      <c r="F13" s="24">
        <v>165</v>
      </c>
      <c r="G13" s="24"/>
      <c r="H13" s="24">
        <v>145</v>
      </c>
      <c r="I13" s="24"/>
      <c r="J13" s="24">
        <v>20</v>
      </c>
      <c r="K13" s="25"/>
    </row>
    <row r="14" spans="1:11" ht="15" customHeight="1" x14ac:dyDescent="0.3">
      <c r="A14" s="22" t="s">
        <v>19</v>
      </c>
      <c r="B14" s="18">
        <v>2602</v>
      </c>
      <c r="C14" s="23">
        <v>1710</v>
      </c>
      <c r="D14" s="24">
        <v>1503</v>
      </c>
      <c r="E14" s="24"/>
      <c r="F14" s="24">
        <v>207</v>
      </c>
      <c r="G14" s="24"/>
      <c r="H14" s="24">
        <v>188</v>
      </c>
      <c r="I14" s="24"/>
      <c r="J14" s="24">
        <v>19</v>
      </c>
      <c r="K14" s="25"/>
    </row>
    <row r="15" spans="1:11" ht="15" customHeight="1" x14ac:dyDescent="0.3">
      <c r="A15" s="22" t="s">
        <v>20</v>
      </c>
      <c r="B15" s="18">
        <v>2887</v>
      </c>
      <c r="C15" s="23">
        <v>2263</v>
      </c>
      <c r="D15" s="24">
        <v>2134</v>
      </c>
      <c r="E15" s="24"/>
      <c r="F15" s="24">
        <v>129</v>
      </c>
      <c r="G15" s="24"/>
      <c r="H15" s="24">
        <v>110</v>
      </c>
      <c r="I15" s="24"/>
      <c r="J15" s="24">
        <v>19</v>
      </c>
      <c r="K15" s="25"/>
    </row>
    <row r="16" spans="1:11" ht="15" customHeight="1" x14ac:dyDescent="0.3">
      <c r="A16" s="22" t="s">
        <v>21</v>
      </c>
      <c r="B16" s="18">
        <v>2465</v>
      </c>
      <c r="C16" s="23">
        <v>1881</v>
      </c>
      <c r="D16" s="24">
        <v>1853</v>
      </c>
      <c r="E16" s="24"/>
      <c r="F16" s="24">
        <v>28</v>
      </c>
      <c r="G16" s="24"/>
      <c r="H16" s="24">
        <v>28</v>
      </c>
      <c r="I16" s="24"/>
      <c r="J16" s="24">
        <v>0</v>
      </c>
      <c r="K16" s="25"/>
    </row>
    <row r="17" spans="1:11" ht="15" customHeight="1" x14ac:dyDescent="0.3">
      <c r="A17" s="22" t="s">
        <v>22</v>
      </c>
      <c r="B17" s="18">
        <v>3806</v>
      </c>
      <c r="C17" s="23">
        <v>2855</v>
      </c>
      <c r="D17" s="24">
        <v>2714</v>
      </c>
      <c r="E17" s="24"/>
      <c r="F17" s="24">
        <v>141</v>
      </c>
      <c r="G17" s="24"/>
      <c r="H17" s="24">
        <v>120</v>
      </c>
      <c r="I17" s="24"/>
      <c r="J17" s="24">
        <v>21</v>
      </c>
      <c r="K17" s="25"/>
    </row>
    <row r="18" spans="1:11" ht="15" customHeight="1" x14ac:dyDescent="0.3">
      <c r="A18" s="22" t="s">
        <v>23</v>
      </c>
      <c r="B18" s="18">
        <v>216</v>
      </c>
      <c r="C18" s="23">
        <v>167</v>
      </c>
      <c r="D18" s="24">
        <v>167</v>
      </c>
      <c r="E18" s="24"/>
      <c r="F18" s="24">
        <v>0</v>
      </c>
      <c r="G18" s="24"/>
      <c r="H18" s="24">
        <v>0</v>
      </c>
      <c r="I18" s="24"/>
      <c r="J18" s="24">
        <v>0</v>
      </c>
      <c r="K18" s="25"/>
    </row>
    <row r="19" spans="1:11" ht="15" customHeight="1" x14ac:dyDescent="0.3">
      <c r="A19" s="22" t="s">
        <v>24</v>
      </c>
      <c r="B19" s="18">
        <v>405</v>
      </c>
      <c r="C19" s="23">
        <v>235</v>
      </c>
      <c r="D19" s="24">
        <v>178</v>
      </c>
      <c r="E19" s="24"/>
      <c r="F19" s="24">
        <v>57</v>
      </c>
      <c r="G19" s="24"/>
      <c r="H19" s="24">
        <v>57</v>
      </c>
      <c r="I19" s="24"/>
      <c r="J19" s="24">
        <v>0</v>
      </c>
      <c r="K19" s="25"/>
    </row>
    <row r="20" spans="1:11" ht="15" customHeight="1" x14ac:dyDescent="0.3">
      <c r="A20" s="22" t="s">
        <v>25</v>
      </c>
      <c r="B20" s="18">
        <v>205</v>
      </c>
      <c r="C20" s="23">
        <v>197</v>
      </c>
      <c r="D20" s="24">
        <v>197</v>
      </c>
      <c r="E20" s="24"/>
      <c r="F20" s="24">
        <v>0</v>
      </c>
      <c r="G20" s="24"/>
      <c r="H20" s="24">
        <v>0</v>
      </c>
      <c r="I20" s="24"/>
      <c r="J20" s="24">
        <v>0</v>
      </c>
      <c r="K20" s="25"/>
    </row>
    <row r="21" spans="1:11" ht="15" customHeight="1" x14ac:dyDescent="0.3">
      <c r="A21" s="22" t="s">
        <v>26</v>
      </c>
      <c r="B21" s="18">
        <v>1232</v>
      </c>
      <c r="C21" s="23">
        <v>1109</v>
      </c>
      <c r="D21" s="24">
        <v>1021</v>
      </c>
      <c r="E21" s="24"/>
      <c r="F21" s="24">
        <v>88</v>
      </c>
      <c r="G21" s="24"/>
      <c r="H21" s="24">
        <v>88</v>
      </c>
      <c r="I21" s="24"/>
      <c r="J21" s="24">
        <v>0</v>
      </c>
      <c r="K21" s="25"/>
    </row>
    <row r="22" spans="1:11" ht="15" customHeight="1" x14ac:dyDescent="0.3">
      <c r="A22" s="22" t="s">
        <v>27</v>
      </c>
      <c r="B22" s="18">
        <v>7</v>
      </c>
      <c r="C22" s="23">
        <v>7</v>
      </c>
      <c r="D22" s="24">
        <v>7</v>
      </c>
      <c r="E22" s="24"/>
      <c r="F22" s="24">
        <v>0</v>
      </c>
      <c r="G22" s="24"/>
      <c r="H22" s="24">
        <v>0</v>
      </c>
      <c r="I22" s="24"/>
      <c r="J22" s="24">
        <v>0</v>
      </c>
      <c r="K22" s="25"/>
    </row>
    <row r="23" spans="1:11" ht="15" customHeight="1" x14ac:dyDescent="0.3">
      <c r="A23" s="22" t="s">
        <v>28</v>
      </c>
      <c r="B23" s="18">
        <v>23</v>
      </c>
      <c r="C23" s="23">
        <v>15</v>
      </c>
      <c r="D23" s="24">
        <v>15</v>
      </c>
      <c r="E23" s="24"/>
      <c r="F23" s="24">
        <v>0</v>
      </c>
      <c r="G23" s="24"/>
      <c r="H23" s="24">
        <v>0</v>
      </c>
      <c r="I23" s="24"/>
      <c r="J23" s="24">
        <v>0</v>
      </c>
      <c r="K23" s="25"/>
    </row>
    <row r="24" spans="1:11" ht="15" customHeight="1" x14ac:dyDescent="0.3">
      <c r="A24" s="22" t="s">
        <v>29</v>
      </c>
      <c r="B24" s="18">
        <v>381</v>
      </c>
      <c r="C24" s="23">
        <v>316</v>
      </c>
      <c r="D24" s="24">
        <v>300</v>
      </c>
      <c r="E24" s="24"/>
      <c r="F24" s="24">
        <v>16</v>
      </c>
      <c r="G24" s="24"/>
      <c r="H24" s="24">
        <v>10</v>
      </c>
      <c r="I24" s="24"/>
      <c r="J24" s="24">
        <v>6</v>
      </c>
      <c r="K24" s="25"/>
    </row>
    <row r="25" spans="1:11" ht="15" customHeight="1" x14ac:dyDescent="0.3">
      <c r="A25" s="22" t="s">
        <v>30</v>
      </c>
      <c r="B25" s="18">
        <v>49</v>
      </c>
      <c r="C25" s="23">
        <v>45</v>
      </c>
      <c r="D25" s="24">
        <v>28</v>
      </c>
      <c r="E25" s="24"/>
      <c r="F25" s="24">
        <v>17</v>
      </c>
      <c r="G25" s="24"/>
      <c r="H25" s="24">
        <v>17</v>
      </c>
      <c r="I25" s="24"/>
      <c r="J25" s="24">
        <v>0</v>
      </c>
      <c r="K25" s="25"/>
    </row>
    <row r="26" spans="1:11" ht="15" customHeight="1" x14ac:dyDescent="0.3">
      <c r="A26" s="22" t="s">
        <v>31</v>
      </c>
      <c r="B26" s="18">
        <v>132</v>
      </c>
      <c r="C26" s="23">
        <v>109</v>
      </c>
      <c r="D26" s="24">
        <v>57</v>
      </c>
      <c r="E26" s="24"/>
      <c r="F26" s="24">
        <v>52</v>
      </c>
      <c r="G26" s="24"/>
      <c r="H26" s="24">
        <v>52</v>
      </c>
      <c r="I26" s="24"/>
      <c r="J26" s="24">
        <v>0</v>
      </c>
      <c r="K26" s="25"/>
    </row>
    <row r="27" spans="1:11" ht="15" customHeight="1" x14ac:dyDescent="0.3">
      <c r="A27" s="22" t="s">
        <v>32</v>
      </c>
      <c r="B27" s="18">
        <v>51</v>
      </c>
      <c r="C27" s="23">
        <v>39</v>
      </c>
      <c r="D27" s="24">
        <v>30</v>
      </c>
      <c r="E27" s="24"/>
      <c r="F27" s="24">
        <v>9</v>
      </c>
      <c r="G27" s="24"/>
      <c r="H27" s="24">
        <v>9</v>
      </c>
      <c r="I27" s="24"/>
      <c r="J27" s="24">
        <v>0</v>
      </c>
      <c r="K27" s="25"/>
    </row>
    <row r="28" spans="1:11" ht="15" customHeight="1" x14ac:dyDescent="0.3">
      <c r="A28" s="22" t="s">
        <v>33</v>
      </c>
      <c r="B28" s="18">
        <v>113</v>
      </c>
      <c r="C28" s="23">
        <v>89</v>
      </c>
      <c r="D28" s="24">
        <v>38</v>
      </c>
      <c r="E28" s="24"/>
      <c r="F28" s="24">
        <v>51</v>
      </c>
      <c r="G28" s="24"/>
      <c r="H28" s="24">
        <v>45</v>
      </c>
      <c r="I28" s="24"/>
      <c r="J28" s="24">
        <v>6</v>
      </c>
      <c r="K28" s="25"/>
    </row>
    <row r="29" spans="1:11" ht="15" customHeight="1" x14ac:dyDescent="0.3">
      <c r="A29" s="22" t="s">
        <v>34</v>
      </c>
      <c r="B29" s="18">
        <v>35</v>
      </c>
      <c r="C29" s="23">
        <v>35</v>
      </c>
      <c r="D29" s="24">
        <v>17</v>
      </c>
      <c r="E29" s="24"/>
      <c r="F29" s="24">
        <v>18</v>
      </c>
      <c r="G29" s="24"/>
      <c r="H29" s="24">
        <v>18</v>
      </c>
      <c r="I29" s="24"/>
      <c r="J29" s="24">
        <v>0</v>
      </c>
      <c r="K29" s="25"/>
    </row>
    <row r="30" spans="1:11" ht="15" customHeight="1" x14ac:dyDescent="0.3">
      <c r="A30" s="22" t="s">
        <v>35</v>
      </c>
      <c r="B30" s="18">
        <v>25</v>
      </c>
      <c r="C30" s="23">
        <v>25</v>
      </c>
      <c r="D30" s="24">
        <v>12</v>
      </c>
      <c r="E30" s="24"/>
      <c r="F30" s="24">
        <v>13</v>
      </c>
      <c r="G30" s="24"/>
      <c r="H30" s="24">
        <v>13</v>
      </c>
      <c r="I30" s="24"/>
      <c r="J30" s="24">
        <v>0</v>
      </c>
      <c r="K30" s="25"/>
    </row>
    <row r="31" spans="1:11" ht="15" customHeight="1" x14ac:dyDescent="0.3">
      <c r="A31" s="22" t="s">
        <v>36</v>
      </c>
      <c r="B31" s="18">
        <v>41</v>
      </c>
      <c r="C31" s="23">
        <v>27</v>
      </c>
      <c r="D31" s="24">
        <v>22</v>
      </c>
      <c r="E31" s="24"/>
      <c r="F31" s="24">
        <v>5</v>
      </c>
      <c r="G31" s="24"/>
      <c r="H31" s="24">
        <v>5</v>
      </c>
      <c r="I31" s="24"/>
      <c r="J31" s="24">
        <v>0</v>
      </c>
      <c r="K31" s="25"/>
    </row>
    <row r="32" spans="1:11" ht="15" customHeight="1" x14ac:dyDescent="0.3">
      <c r="A32" s="22" t="s">
        <v>37</v>
      </c>
      <c r="B32" s="18">
        <v>35</v>
      </c>
      <c r="C32" s="23">
        <v>35</v>
      </c>
      <c r="D32" s="24">
        <v>12</v>
      </c>
      <c r="E32" s="24"/>
      <c r="F32" s="24">
        <v>23</v>
      </c>
      <c r="G32" s="24"/>
      <c r="H32" s="24">
        <v>23</v>
      </c>
      <c r="I32" s="24"/>
      <c r="J32" s="24">
        <v>0</v>
      </c>
      <c r="K32" s="25"/>
    </row>
    <row r="33" spans="1:11" ht="15" customHeight="1" x14ac:dyDescent="0.3">
      <c r="A33" s="22" t="s">
        <v>38</v>
      </c>
      <c r="B33" s="18">
        <v>8</v>
      </c>
      <c r="C33" s="23">
        <v>7</v>
      </c>
      <c r="D33" s="24">
        <v>7</v>
      </c>
      <c r="E33" s="24"/>
      <c r="F33" s="24">
        <v>0</v>
      </c>
      <c r="G33" s="24"/>
      <c r="H33" s="24">
        <v>0</v>
      </c>
      <c r="I33" s="24"/>
      <c r="J33" s="24">
        <v>0</v>
      </c>
      <c r="K33" s="25"/>
    </row>
    <row r="34" spans="1:11" ht="15" customHeight="1" x14ac:dyDescent="0.3">
      <c r="A34" s="22" t="s">
        <v>39</v>
      </c>
      <c r="B34" s="18">
        <v>56</v>
      </c>
      <c r="C34" s="23">
        <v>37</v>
      </c>
      <c r="D34" s="24">
        <v>24</v>
      </c>
      <c r="E34" s="24"/>
      <c r="F34" s="24">
        <v>13</v>
      </c>
      <c r="G34" s="24"/>
      <c r="H34" s="24">
        <v>13</v>
      </c>
      <c r="I34" s="24"/>
      <c r="J34" s="24">
        <v>0</v>
      </c>
      <c r="K34" s="25"/>
    </row>
    <row r="35" spans="1:11" ht="15" customHeight="1" x14ac:dyDescent="0.3">
      <c r="A35" s="22" t="s">
        <v>40</v>
      </c>
      <c r="B35" s="18">
        <v>212</v>
      </c>
      <c r="C35" s="23">
        <v>164</v>
      </c>
      <c r="D35" s="24">
        <v>164</v>
      </c>
      <c r="E35" s="24"/>
      <c r="F35" s="24">
        <v>0</v>
      </c>
      <c r="G35" s="24"/>
      <c r="H35" s="24">
        <v>0</v>
      </c>
      <c r="I35" s="24"/>
      <c r="J35" s="24">
        <v>0</v>
      </c>
      <c r="K35" s="25"/>
    </row>
    <row r="36" spans="1:11" ht="15" customHeight="1" x14ac:dyDescent="0.3">
      <c r="A36" s="22" t="s">
        <v>41</v>
      </c>
      <c r="B36" s="18">
        <v>189</v>
      </c>
      <c r="C36" s="23">
        <v>135</v>
      </c>
      <c r="D36" s="24">
        <v>124</v>
      </c>
      <c r="E36" s="24"/>
      <c r="F36" s="24">
        <v>11</v>
      </c>
      <c r="G36" s="24"/>
      <c r="H36" s="24">
        <v>0</v>
      </c>
      <c r="I36" s="24"/>
      <c r="J36" s="24">
        <v>11</v>
      </c>
      <c r="K36" s="25"/>
    </row>
    <row r="37" spans="1:11" ht="15" customHeight="1" x14ac:dyDescent="0.3">
      <c r="A37" s="22" t="s">
        <v>42</v>
      </c>
      <c r="B37" s="18">
        <v>169</v>
      </c>
      <c r="C37" s="23">
        <v>169</v>
      </c>
      <c r="D37" s="24">
        <v>127</v>
      </c>
      <c r="E37" s="24"/>
      <c r="F37" s="24">
        <v>42</v>
      </c>
      <c r="G37" s="24"/>
      <c r="H37" s="24">
        <v>33</v>
      </c>
      <c r="I37" s="24"/>
      <c r="J37" s="24">
        <v>9</v>
      </c>
      <c r="K37" s="25"/>
    </row>
    <row r="38" spans="1:11" ht="15" customHeight="1" x14ac:dyDescent="0.3">
      <c r="A38" s="22" t="s">
        <v>43</v>
      </c>
      <c r="B38" s="18">
        <v>59</v>
      </c>
      <c r="C38" s="23">
        <v>26</v>
      </c>
      <c r="D38" s="24">
        <v>26</v>
      </c>
      <c r="E38" s="24"/>
      <c r="F38" s="24">
        <v>0</v>
      </c>
      <c r="G38" s="24"/>
      <c r="H38" s="24">
        <v>0</v>
      </c>
      <c r="I38" s="24"/>
      <c r="J38" s="24">
        <v>0</v>
      </c>
      <c r="K38" s="25"/>
    </row>
    <row r="39" spans="1:11" ht="15" customHeight="1" x14ac:dyDescent="0.3">
      <c r="A39" s="22" t="s">
        <v>44</v>
      </c>
      <c r="B39" s="18">
        <v>511</v>
      </c>
      <c r="C39" s="23">
        <v>473</v>
      </c>
      <c r="D39" s="24">
        <v>433</v>
      </c>
      <c r="E39" s="24"/>
      <c r="F39" s="24">
        <v>40</v>
      </c>
      <c r="G39" s="24"/>
      <c r="H39" s="24">
        <v>12</v>
      </c>
      <c r="I39" s="24"/>
      <c r="J39" s="24">
        <v>28</v>
      </c>
      <c r="K39" s="25"/>
    </row>
    <row r="40" spans="1:11" ht="15" customHeight="1" x14ac:dyDescent="0.3">
      <c r="A40" s="22" t="s">
        <v>45</v>
      </c>
      <c r="B40" s="18">
        <v>792</v>
      </c>
      <c r="C40" s="23">
        <v>703</v>
      </c>
      <c r="D40" s="24">
        <v>629</v>
      </c>
      <c r="E40" s="24"/>
      <c r="F40" s="24">
        <v>74</v>
      </c>
      <c r="G40" s="24"/>
      <c r="H40" s="24">
        <v>67</v>
      </c>
      <c r="I40" s="24"/>
      <c r="J40" s="24">
        <v>7</v>
      </c>
      <c r="K40" s="25"/>
    </row>
    <row r="41" spans="1:11" ht="15" customHeight="1" x14ac:dyDescent="0.3">
      <c r="A41" s="22" t="s">
        <v>46</v>
      </c>
      <c r="B41" s="18">
        <v>1026</v>
      </c>
      <c r="C41" s="23">
        <v>863</v>
      </c>
      <c r="D41" s="24">
        <v>793</v>
      </c>
      <c r="E41" s="24"/>
      <c r="F41" s="24">
        <v>70</v>
      </c>
      <c r="G41" s="24"/>
      <c r="H41" s="24">
        <v>70</v>
      </c>
      <c r="I41" s="24"/>
      <c r="J41" s="24">
        <v>0</v>
      </c>
      <c r="K41" s="25"/>
    </row>
    <row r="42" spans="1:11" ht="15" customHeight="1" x14ac:dyDescent="0.3">
      <c r="A42" s="22" t="s">
        <v>47</v>
      </c>
      <c r="B42" s="18">
        <v>948</v>
      </c>
      <c r="C42" s="23">
        <v>885</v>
      </c>
      <c r="D42" s="24">
        <v>858</v>
      </c>
      <c r="E42" s="24"/>
      <c r="F42" s="24">
        <v>27</v>
      </c>
      <c r="G42" s="24"/>
      <c r="H42" s="24">
        <v>27</v>
      </c>
      <c r="I42" s="24"/>
      <c r="J42" s="24">
        <v>0</v>
      </c>
      <c r="K42" s="25"/>
    </row>
    <row r="43" spans="1:11" ht="15" customHeight="1" x14ac:dyDescent="0.3">
      <c r="A43" s="22" t="s">
        <v>48</v>
      </c>
      <c r="B43" s="18">
        <v>472</v>
      </c>
      <c r="C43" s="23">
        <v>408</v>
      </c>
      <c r="D43" s="24">
        <v>402</v>
      </c>
      <c r="E43" s="24"/>
      <c r="F43" s="24">
        <v>6</v>
      </c>
      <c r="G43" s="24"/>
      <c r="H43" s="24">
        <v>6</v>
      </c>
      <c r="I43" s="24"/>
      <c r="J43" s="24">
        <v>0</v>
      </c>
      <c r="K43" s="25"/>
    </row>
    <row r="44" spans="1:11" ht="15" customHeight="1" x14ac:dyDescent="0.3">
      <c r="A44" s="22" t="s">
        <v>49</v>
      </c>
      <c r="B44" s="18">
        <v>365</v>
      </c>
      <c r="C44" s="23">
        <v>342</v>
      </c>
      <c r="D44" s="24">
        <v>301</v>
      </c>
      <c r="E44" s="24"/>
      <c r="F44" s="24">
        <v>41</v>
      </c>
      <c r="G44" s="24"/>
      <c r="H44" s="24">
        <v>41</v>
      </c>
      <c r="I44" s="24"/>
      <c r="J44" s="24">
        <v>0</v>
      </c>
      <c r="K44" s="25"/>
    </row>
    <row r="45" spans="1:11" ht="15" customHeight="1" x14ac:dyDescent="0.3">
      <c r="A45" s="22" t="s">
        <v>50</v>
      </c>
      <c r="B45" s="18">
        <v>283</v>
      </c>
      <c r="C45" s="23">
        <v>268</v>
      </c>
      <c r="D45" s="24">
        <v>261</v>
      </c>
      <c r="E45" s="24"/>
      <c r="F45" s="24">
        <v>7</v>
      </c>
      <c r="G45" s="24"/>
      <c r="H45" s="24">
        <v>7</v>
      </c>
      <c r="I45" s="24"/>
      <c r="J45" s="24">
        <v>0</v>
      </c>
      <c r="K45" s="25"/>
    </row>
    <row r="46" spans="1:11" ht="15" customHeight="1" x14ac:dyDescent="0.3">
      <c r="A46" s="22" t="s">
        <v>51</v>
      </c>
      <c r="B46" s="18">
        <v>479</v>
      </c>
      <c r="C46" s="23">
        <v>444</v>
      </c>
      <c r="D46" s="24">
        <v>427</v>
      </c>
      <c r="E46" s="24"/>
      <c r="F46" s="24">
        <v>17</v>
      </c>
      <c r="G46" s="24"/>
      <c r="H46" s="24">
        <v>7</v>
      </c>
      <c r="I46" s="24"/>
      <c r="J46" s="24">
        <v>10</v>
      </c>
      <c r="K46" s="25"/>
    </row>
    <row r="47" spans="1:11" ht="15" customHeight="1" x14ac:dyDescent="0.3">
      <c r="A47" s="22" t="s">
        <v>52</v>
      </c>
      <c r="B47" s="18">
        <v>1091</v>
      </c>
      <c r="C47" s="23">
        <v>1042</v>
      </c>
      <c r="D47" s="24">
        <v>987</v>
      </c>
      <c r="E47" s="24"/>
      <c r="F47" s="24">
        <v>55</v>
      </c>
      <c r="G47" s="24"/>
      <c r="H47" s="24">
        <v>40</v>
      </c>
      <c r="I47" s="24"/>
      <c r="J47" s="24">
        <v>15</v>
      </c>
      <c r="K47" s="25"/>
    </row>
    <row r="48" spans="1:11" ht="15" customHeight="1" x14ac:dyDescent="0.3">
      <c r="A48" s="22" t="s">
        <v>53</v>
      </c>
      <c r="B48" s="18">
        <v>570</v>
      </c>
      <c r="C48" s="23">
        <v>490</v>
      </c>
      <c r="D48" s="24">
        <v>413</v>
      </c>
      <c r="E48" s="24"/>
      <c r="F48" s="24">
        <v>77</v>
      </c>
      <c r="G48" s="24"/>
      <c r="H48" s="24">
        <v>77</v>
      </c>
      <c r="I48" s="24"/>
      <c r="J48" s="24">
        <v>0</v>
      </c>
      <c r="K48" s="25"/>
    </row>
    <row r="49" spans="1:11" ht="15" customHeight="1" x14ac:dyDescent="0.3">
      <c r="A49" s="22" t="s">
        <v>54</v>
      </c>
      <c r="B49" s="18">
        <v>106</v>
      </c>
      <c r="C49" s="23">
        <v>91</v>
      </c>
      <c r="D49" s="24">
        <v>71</v>
      </c>
      <c r="E49" s="24"/>
      <c r="F49" s="24">
        <v>20</v>
      </c>
      <c r="G49" s="24"/>
      <c r="H49" s="24">
        <v>20</v>
      </c>
      <c r="I49" s="24"/>
      <c r="J49" s="24">
        <v>0</v>
      </c>
      <c r="K49" s="25"/>
    </row>
    <row r="50" spans="1:11" ht="15" customHeight="1" x14ac:dyDescent="0.3">
      <c r="A50" s="22" t="s">
        <v>55</v>
      </c>
      <c r="B50" s="18">
        <v>941</v>
      </c>
      <c r="C50" s="23">
        <v>858</v>
      </c>
      <c r="D50" s="24">
        <v>842</v>
      </c>
      <c r="E50" s="24"/>
      <c r="F50" s="24">
        <v>16</v>
      </c>
      <c r="G50" s="24"/>
      <c r="H50" s="24">
        <v>16</v>
      </c>
      <c r="I50" s="24"/>
      <c r="J50" s="24">
        <v>0</v>
      </c>
      <c r="K50" s="25"/>
    </row>
    <row r="51" spans="1:11" ht="15" customHeight="1" x14ac:dyDescent="0.3">
      <c r="A51" s="22" t="s">
        <v>56</v>
      </c>
      <c r="B51" s="18">
        <v>675</v>
      </c>
      <c r="C51" s="23">
        <v>664</v>
      </c>
      <c r="D51" s="24">
        <v>625</v>
      </c>
      <c r="E51" s="24"/>
      <c r="F51" s="24">
        <v>39</v>
      </c>
      <c r="G51" s="24"/>
      <c r="H51" s="24">
        <v>32</v>
      </c>
      <c r="I51" s="24"/>
      <c r="J51" s="24">
        <v>7</v>
      </c>
      <c r="K51" s="25"/>
    </row>
    <row r="52" spans="1:11" ht="15" customHeight="1" x14ac:dyDescent="0.3">
      <c r="A52" s="22" t="s">
        <v>57</v>
      </c>
      <c r="B52" s="18">
        <v>1753</v>
      </c>
      <c r="C52" s="23">
        <v>1318</v>
      </c>
      <c r="D52" s="24">
        <v>1089</v>
      </c>
      <c r="E52" s="24"/>
      <c r="F52" s="24">
        <v>229</v>
      </c>
      <c r="G52" s="24"/>
      <c r="H52" s="24">
        <v>223</v>
      </c>
      <c r="I52" s="24"/>
      <c r="J52" s="24">
        <v>6</v>
      </c>
      <c r="K52" s="25"/>
    </row>
    <row r="53" spans="1:11" ht="15" customHeight="1" x14ac:dyDescent="0.3">
      <c r="A53" s="22" t="s">
        <v>58</v>
      </c>
      <c r="B53" s="18">
        <v>481</v>
      </c>
      <c r="C53" s="23">
        <v>359</v>
      </c>
      <c r="D53" s="24">
        <v>309</v>
      </c>
      <c r="E53" s="24"/>
      <c r="F53" s="24">
        <v>50</v>
      </c>
      <c r="G53" s="24"/>
      <c r="H53" s="24">
        <v>41</v>
      </c>
      <c r="I53" s="24"/>
      <c r="J53" s="24">
        <v>9</v>
      </c>
      <c r="K53" s="25"/>
    </row>
    <row r="54" spans="1:11" ht="15" customHeight="1" x14ac:dyDescent="0.3">
      <c r="A54" s="22" t="s">
        <v>59</v>
      </c>
      <c r="B54" s="18">
        <v>1312</v>
      </c>
      <c r="C54" s="23">
        <v>966</v>
      </c>
      <c r="D54" s="24">
        <v>734</v>
      </c>
      <c r="E54" s="24"/>
      <c r="F54" s="24">
        <v>232</v>
      </c>
      <c r="G54" s="24"/>
      <c r="H54" s="24">
        <v>201</v>
      </c>
      <c r="I54" s="24"/>
      <c r="J54" s="24">
        <v>31</v>
      </c>
      <c r="K54" s="25"/>
    </row>
    <row r="55" spans="1:11" ht="15" customHeight="1" x14ac:dyDescent="0.3">
      <c r="A55" s="22" t="s">
        <v>60</v>
      </c>
      <c r="B55" s="18">
        <v>1780</v>
      </c>
      <c r="C55" s="23">
        <v>1320</v>
      </c>
      <c r="D55" s="24">
        <v>1217</v>
      </c>
      <c r="E55" s="24"/>
      <c r="F55" s="24">
        <v>103</v>
      </c>
      <c r="G55" s="24"/>
      <c r="H55" s="24">
        <v>103</v>
      </c>
      <c r="I55" s="24"/>
      <c r="J55" s="24">
        <v>0</v>
      </c>
      <c r="K55" s="25"/>
    </row>
    <row r="56" spans="1:11" ht="15" customHeight="1" x14ac:dyDescent="0.3">
      <c r="A56" s="22" t="s">
        <v>61</v>
      </c>
      <c r="B56" s="18">
        <v>2554</v>
      </c>
      <c r="C56" s="23">
        <v>1747</v>
      </c>
      <c r="D56" s="24">
        <v>1349</v>
      </c>
      <c r="E56" s="24"/>
      <c r="F56" s="24">
        <v>398</v>
      </c>
      <c r="G56" s="24"/>
      <c r="H56" s="24">
        <v>354</v>
      </c>
      <c r="I56" s="24"/>
      <c r="J56" s="24">
        <v>44</v>
      </c>
      <c r="K56" s="25"/>
    </row>
    <row r="57" spans="1:11" ht="15" customHeight="1" x14ac:dyDescent="0.3">
      <c r="A57" s="22" t="s">
        <v>62</v>
      </c>
      <c r="B57" s="18">
        <v>2417</v>
      </c>
      <c r="C57" s="23">
        <v>1900</v>
      </c>
      <c r="D57" s="24">
        <v>1626</v>
      </c>
      <c r="E57" s="24"/>
      <c r="F57" s="24">
        <v>274</v>
      </c>
      <c r="G57" s="24"/>
      <c r="H57" s="24">
        <v>221</v>
      </c>
      <c r="I57" s="24"/>
      <c r="J57" s="24">
        <v>53</v>
      </c>
      <c r="K57" s="25"/>
    </row>
    <row r="58" spans="1:11" ht="15" customHeight="1" x14ac:dyDescent="0.3">
      <c r="A58" s="22" t="s">
        <v>63</v>
      </c>
      <c r="B58" s="18">
        <v>1673</v>
      </c>
      <c r="C58" s="23">
        <v>1267</v>
      </c>
      <c r="D58" s="24">
        <v>1118</v>
      </c>
      <c r="E58" s="24"/>
      <c r="F58" s="24">
        <v>149</v>
      </c>
      <c r="G58" s="24"/>
      <c r="H58" s="24">
        <v>124</v>
      </c>
      <c r="I58" s="24"/>
      <c r="J58" s="24">
        <v>25</v>
      </c>
      <c r="K58" s="25"/>
    </row>
    <row r="59" spans="1:11" ht="15" customHeight="1" x14ac:dyDescent="0.3">
      <c r="A59" s="22" t="s">
        <v>64</v>
      </c>
      <c r="B59" s="18">
        <v>95</v>
      </c>
      <c r="C59" s="23">
        <v>60</v>
      </c>
      <c r="D59" s="24">
        <v>48</v>
      </c>
      <c r="E59" s="24"/>
      <c r="F59" s="24">
        <v>12</v>
      </c>
      <c r="G59" s="24"/>
      <c r="H59" s="24">
        <v>12</v>
      </c>
      <c r="I59" s="24"/>
      <c r="J59" s="24">
        <v>0</v>
      </c>
      <c r="K59" s="25"/>
    </row>
    <row r="60" spans="1:11" ht="15" customHeight="1" x14ac:dyDescent="0.3">
      <c r="A60" s="22" t="s">
        <v>65</v>
      </c>
      <c r="B60" s="18">
        <v>328</v>
      </c>
      <c r="C60" s="23">
        <v>247</v>
      </c>
      <c r="D60" s="24">
        <v>231</v>
      </c>
      <c r="E60" s="24"/>
      <c r="F60" s="24">
        <v>16</v>
      </c>
      <c r="G60" s="24"/>
      <c r="H60" s="24">
        <v>16</v>
      </c>
      <c r="I60" s="24"/>
      <c r="J60" s="24">
        <v>0</v>
      </c>
      <c r="K60" s="25"/>
    </row>
    <row r="61" spans="1:11" ht="15" customHeight="1" x14ac:dyDescent="0.3">
      <c r="A61" s="22" t="s">
        <v>66</v>
      </c>
      <c r="B61" s="18">
        <v>127</v>
      </c>
      <c r="C61" s="23">
        <v>127</v>
      </c>
      <c r="D61" s="24">
        <v>123</v>
      </c>
      <c r="E61" s="24"/>
      <c r="F61" s="24">
        <v>4</v>
      </c>
      <c r="G61" s="24"/>
      <c r="H61" s="24">
        <v>0</v>
      </c>
      <c r="I61" s="24"/>
      <c r="J61" s="24">
        <v>4</v>
      </c>
      <c r="K61" s="25"/>
    </row>
    <row r="62" spans="1:11" ht="15" customHeight="1" x14ac:dyDescent="0.3">
      <c r="A62" s="22" t="s">
        <v>67</v>
      </c>
      <c r="B62" s="18">
        <v>229</v>
      </c>
      <c r="C62" s="23">
        <v>195</v>
      </c>
      <c r="D62" s="24">
        <v>151</v>
      </c>
      <c r="E62" s="24"/>
      <c r="F62" s="24">
        <v>44</v>
      </c>
      <c r="G62" s="24"/>
      <c r="H62" s="24">
        <v>44</v>
      </c>
      <c r="I62" s="24"/>
      <c r="J62" s="24">
        <v>0</v>
      </c>
      <c r="K62" s="25"/>
    </row>
    <row r="63" spans="1:11" ht="15" customHeight="1" x14ac:dyDescent="0.3">
      <c r="A63" s="22" t="s">
        <v>68</v>
      </c>
      <c r="B63" s="18">
        <v>1392</v>
      </c>
      <c r="C63" s="23">
        <v>888</v>
      </c>
      <c r="D63" s="24">
        <v>728</v>
      </c>
      <c r="E63" s="24"/>
      <c r="F63" s="24">
        <v>160</v>
      </c>
      <c r="G63" s="24"/>
      <c r="H63" s="24">
        <v>135</v>
      </c>
      <c r="I63" s="24"/>
      <c r="J63" s="24">
        <v>25</v>
      </c>
      <c r="K63" s="25"/>
    </row>
    <row r="64" spans="1:11" ht="15" customHeight="1" x14ac:dyDescent="0.3">
      <c r="A64" s="22" t="s">
        <v>69</v>
      </c>
      <c r="B64" s="18">
        <v>1938</v>
      </c>
      <c r="C64" s="23">
        <v>1170</v>
      </c>
      <c r="D64" s="24">
        <v>791</v>
      </c>
      <c r="E64" s="24"/>
      <c r="F64" s="24">
        <v>379</v>
      </c>
      <c r="G64" s="24"/>
      <c r="H64" s="24">
        <v>379</v>
      </c>
      <c r="I64" s="24"/>
      <c r="J64" s="24">
        <v>0</v>
      </c>
      <c r="K64" s="25"/>
    </row>
    <row r="65" spans="1:11" ht="15" customHeight="1" x14ac:dyDescent="0.3">
      <c r="A65" s="22" t="s">
        <v>70</v>
      </c>
      <c r="B65" s="18">
        <v>1980</v>
      </c>
      <c r="C65" s="23">
        <v>1322</v>
      </c>
      <c r="D65" s="24">
        <v>1004</v>
      </c>
      <c r="E65" s="24"/>
      <c r="F65" s="24">
        <v>318</v>
      </c>
      <c r="G65" s="24"/>
      <c r="H65" s="24">
        <v>307</v>
      </c>
      <c r="I65" s="24"/>
      <c r="J65" s="24">
        <v>11</v>
      </c>
      <c r="K65" s="25"/>
    </row>
    <row r="66" spans="1:11" ht="15" customHeight="1" x14ac:dyDescent="0.3">
      <c r="A66" s="22" t="s">
        <v>71</v>
      </c>
      <c r="B66" s="18">
        <v>1175</v>
      </c>
      <c r="C66" s="23">
        <v>871</v>
      </c>
      <c r="D66" s="24">
        <v>692</v>
      </c>
      <c r="E66" s="24"/>
      <c r="F66" s="24">
        <v>179</v>
      </c>
      <c r="G66" s="24"/>
      <c r="H66" s="24">
        <v>171</v>
      </c>
      <c r="I66" s="24"/>
      <c r="J66" s="24">
        <v>8</v>
      </c>
      <c r="K66" s="25"/>
    </row>
    <row r="67" spans="1:11" ht="15" customHeight="1" x14ac:dyDescent="0.3">
      <c r="A67" s="22" t="s">
        <v>72</v>
      </c>
      <c r="B67" s="18">
        <v>2124</v>
      </c>
      <c r="C67" s="23">
        <v>1636</v>
      </c>
      <c r="D67" s="24">
        <v>1368</v>
      </c>
      <c r="E67" s="24"/>
      <c r="F67" s="24">
        <v>268</v>
      </c>
      <c r="G67" s="24"/>
      <c r="H67" s="24">
        <v>268</v>
      </c>
      <c r="I67" s="24"/>
      <c r="J67" s="24">
        <v>0</v>
      </c>
      <c r="K67" s="25"/>
    </row>
    <row r="68" spans="1:11" ht="15" customHeight="1" x14ac:dyDescent="0.3">
      <c r="A68" s="22" t="s">
        <v>73</v>
      </c>
      <c r="B68" s="18">
        <v>2210</v>
      </c>
      <c r="C68" s="23">
        <v>1476</v>
      </c>
      <c r="D68" s="24">
        <v>1325</v>
      </c>
      <c r="E68" s="24"/>
      <c r="F68" s="24">
        <v>151</v>
      </c>
      <c r="G68" s="24"/>
      <c r="H68" s="24">
        <v>140</v>
      </c>
      <c r="I68" s="24"/>
      <c r="J68" s="24">
        <v>11</v>
      </c>
      <c r="K68" s="25"/>
    </row>
    <row r="69" spans="1:11" ht="15" customHeight="1" x14ac:dyDescent="0.3">
      <c r="A69" s="22" t="s">
        <v>74</v>
      </c>
      <c r="B69" s="18">
        <v>684</v>
      </c>
      <c r="C69" s="23">
        <v>463</v>
      </c>
      <c r="D69" s="24">
        <v>438</v>
      </c>
      <c r="E69" s="24"/>
      <c r="F69" s="24">
        <v>25</v>
      </c>
      <c r="G69" s="24"/>
      <c r="H69" s="24">
        <v>16</v>
      </c>
      <c r="I69" s="24"/>
      <c r="J69" s="24">
        <v>9</v>
      </c>
      <c r="K69" s="25"/>
    </row>
    <row r="70" spans="1:11" ht="15" customHeight="1" x14ac:dyDescent="0.3">
      <c r="A70" s="22" t="s">
        <v>75</v>
      </c>
      <c r="B70" s="18">
        <v>1049</v>
      </c>
      <c r="C70" s="23">
        <v>897</v>
      </c>
      <c r="D70" s="24">
        <v>840</v>
      </c>
      <c r="E70" s="24"/>
      <c r="F70" s="24">
        <v>57</v>
      </c>
      <c r="G70" s="24"/>
      <c r="H70" s="24">
        <v>57</v>
      </c>
      <c r="I70" s="24"/>
      <c r="J70" s="24">
        <v>0</v>
      </c>
      <c r="K70" s="25"/>
    </row>
    <row r="71" spans="1:11" ht="15" customHeight="1" x14ac:dyDescent="0.3">
      <c r="A71" s="22" t="s">
        <v>76</v>
      </c>
      <c r="B71" s="18">
        <v>925</v>
      </c>
      <c r="C71" s="23">
        <v>773</v>
      </c>
      <c r="D71" s="24">
        <v>696</v>
      </c>
      <c r="E71" s="24"/>
      <c r="F71" s="24">
        <v>77</v>
      </c>
      <c r="G71" s="24"/>
      <c r="H71" s="24">
        <v>64</v>
      </c>
      <c r="I71" s="24"/>
      <c r="J71" s="24">
        <v>13</v>
      </c>
      <c r="K71" s="25"/>
    </row>
    <row r="72" spans="1:11" ht="15" customHeight="1" x14ac:dyDescent="0.3">
      <c r="A72" s="22" t="s">
        <v>77</v>
      </c>
      <c r="B72" s="18">
        <v>475</v>
      </c>
      <c r="C72" s="23">
        <v>389</v>
      </c>
      <c r="D72" s="24">
        <v>348</v>
      </c>
      <c r="E72" s="24"/>
      <c r="F72" s="24">
        <v>41</v>
      </c>
      <c r="G72" s="24"/>
      <c r="H72" s="24">
        <v>41</v>
      </c>
      <c r="I72" s="24"/>
      <c r="J72" s="24">
        <v>0</v>
      </c>
      <c r="K72" s="25"/>
    </row>
    <row r="73" spans="1:11" ht="15" customHeight="1" x14ac:dyDescent="0.3">
      <c r="A73" s="22" t="s">
        <v>78</v>
      </c>
      <c r="B73" s="18">
        <v>212</v>
      </c>
      <c r="C73" s="23">
        <v>159</v>
      </c>
      <c r="D73" s="24">
        <v>115</v>
      </c>
      <c r="E73" s="24"/>
      <c r="F73" s="24">
        <v>44</v>
      </c>
      <c r="G73" s="24"/>
      <c r="H73" s="24">
        <v>44</v>
      </c>
      <c r="I73" s="24"/>
      <c r="J73" s="24">
        <v>0</v>
      </c>
      <c r="K73" s="25"/>
    </row>
    <row r="74" spans="1:11" ht="15" customHeight="1" x14ac:dyDescent="0.3">
      <c r="A74" s="22" t="s">
        <v>79</v>
      </c>
      <c r="B74" s="18">
        <v>690</v>
      </c>
      <c r="C74" s="23">
        <v>595</v>
      </c>
      <c r="D74" s="24">
        <v>561</v>
      </c>
      <c r="E74" s="24"/>
      <c r="F74" s="24">
        <v>34</v>
      </c>
      <c r="G74" s="24"/>
      <c r="H74" s="24">
        <v>34</v>
      </c>
      <c r="I74" s="24"/>
      <c r="J74" s="24">
        <v>0</v>
      </c>
      <c r="K74" s="25"/>
    </row>
    <row r="75" spans="1:11" ht="15" customHeight="1" x14ac:dyDescent="0.3">
      <c r="A75" s="22" t="s">
        <v>80</v>
      </c>
      <c r="B75" s="18">
        <v>884</v>
      </c>
      <c r="C75" s="23">
        <v>821</v>
      </c>
      <c r="D75" s="24">
        <v>703</v>
      </c>
      <c r="E75" s="24"/>
      <c r="F75" s="24">
        <v>118</v>
      </c>
      <c r="G75" s="24"/>
      <c r="H75" s="24">
        <v>118</v>
      </c>
      <c r="I75" s="24"/>
      <c r="J75" s="24">
        <v>0</v>
      </c>
      <c r="K75" s="25"/>
    </row>
    <row r="76" spans="1:11" ht="15" customHeight="1" x14ac:dyDescent="0.3">
      <c r="A76" s="22" t="s">
        <v>81</v>
      </c>
      <c r="B76" s="18">
        <v>579</v>
      </c>
      <c r="C76" s="23">
        <v>477</v>
      </c>
      <c r="D76" s="24">
        <v>374</v>
      </c>
      <c r="E76" s="24"/>
      <c r="F76" s="24">
        <v>103</v>
      </c>
      <c r="G76" s="24"/>
      <c r="H76" s="24">
        <v>80</v>
      </c>
      <c r="I76" s="24"/>
      <c r="J76" s="24">
        <v>23</v>
      </c>
      <c r="K76" s="25"/>
    </row>
    <row r="77" spans="1:11" ht="15" customHeight="1" x14ac:dyDescent="0.3">
      <c r="A77" s="22" t="s">
        <v>82</v>
      </c>
      <c r="B77" s="18">
        <v>1321</v>
      </c>
      <c r="C77" s="23">
        <v>1042</v>
      </c>
      <c r="D77" s="24">
        <v>1004</v>
      </c>
      <c r="E77" s="24"/>
      <c r="F77" s="24">
        <v>38</v>
      </c>
      <c r="G77" s="24"/>
      <c r="H77" s="24">
        <v>29</v>
      </c>
      <c r="I77" s="24"/>
      <c r="J77" s="24">
        <v>9</v>
      </c>
      <c r="K77" s="25"/>
    </row>
    <row r="78" spans="1:11" ht="15" customHeight="1" x14ac:dyDescent="0.3">
      <c r="A78" s="22" t="s">
        <v>83</v>
      </c>
      <c r="B78" s="18">
        <v>1290</v>
      </c>
      <c r="C78" s="23">
        <v>1088</v>
      </c>
      <c r="D78" s="24">
        <v>980</v>
      </c>
      <c r="E78" s="24"/>
      <c r="F78" s="24">
        <v>108</v>
      </c>
      <c r="G78" s="24"/>
      <c r="H78" s="24">
        <v>108</v>
      </c>
      <c r="I78" s="24"/>
      <c r="J78" s="24">
        <v>0</v>
      </c>
      <c r="K78" s="25"/>
    </row>
    <row r="79" spans="1:11" ht="15" customHeight="1" x14ac:dyDescent="0.3">
      <c r="A79" s="22" t="s">
        <v>84</v>
      </c>
      <c r="B79" s="18">
        <v>1245</v>
      </c>
      <c r="C79" s="23">
        <v>1068</v>
      </c>
      <c r="D79" s="24">
        <v>1019</v>
      </c>
      <c r="E79" s="24"/>
      <c r="F79" s="24">
        <v>49</v>
      </c>
      <c r="G79" s="24"/>
      <c r="H79" s="24">
        <v>41</v>
      </c>
      <c r="I79" s="24"/>
      <c r="J79" s="24">
        <v>8</v>
      </c>
      <c r="K79" s="25"/>
    </row>
    <row r="80" spans="1:11" ht="15" customHeight="1" x14ac:dyDescent="0.3">
      <c r="A80" s="22" t="s">
        <v>85</v>
      </c>
      <c r="B80" s="18">
        <v>1647</v>
      </c>
      <c r="C80" s="23">
        <v>1198</v>
      </c>
      <c r="D80" s="24">
        <v>1106</v>
      </c>
      <c r="E80" s="24"/>
      <c r="F80" s="24">
        <v>92</v>
      </c>
      <c r="G80" s="24"/>
      <c r="H80" s="24">
        <v>92</v>
      </c>
      <c r="I80" s="24"/>
      <c r="J80" s="24">
        <v>0</v>
      </c>
      <c r="K80" s="25"/>
    </row>
    <row r="81" spans="1:11" ht="15" customHeight="1" x14ac:dyDescent="0.3">
      <c r="A81" s="22" t="s">
        <v>86</v>
      </c>
      <c r="B81" s="18">
        <v>2519</v>
      </c>
      <c r="C81" s="23">
        <v>2081</v>
      </c>
      <c r="D81" s="24">
        <v>1870</v>
      </c>
      <c r="E81" s="24"/>
      <c r="F81" s="24">
        <v>211</v>
      </c>
      <c r="G81" s="24"/>
      <c r="H81" s="24">
        <v>187</v>
      </c>
      <c r="I81" s="24"/>
      <c r="J81" s="24">
        <v>24</v>
      </c>
      <c r="K81" s="25"/>
    </row>
    <row r="82" spans="1:11" ht="15" customHeight="1" x14ac:dyDescent="0.3">
      <c r="A82" s="22" t="s">
        <v>87</v>
      </c>
      <c r="B82" s="18">
        <v>3453</v>
      </c>
      <c r="C82" s="23">
        <v>2815</v>
      </c>
      <c r="D82" s="24">
        <v>2594</v>
      </c>
      <c r="E82" s="24"/>
      <c r="F82" s="24">
        <v>221</v>
      </c>
      <c r="G82" s="24"/>
      <c r="H82" s="24">
        <v>171</v>
      </c>
      <c r="I82" s="24"/>
      <c r="J82" s="24">
        <v>50</v>
      </c>
      <c r="K82" s="25"/>
    </row>
    <row r="83" spans="1:11" ht="15" customHeight="1" x14ac:dyDescent="0.3">
      <c r="A83" s="22" t="s">
        <v>88</v>
      </c>
      <c r="B83" s="18">
        <v>1056</v>
      </c>
      <c r="C83" s="23">
        <v>935</v>
      </c>
      <c r="D83" s="24">
        <v>878</v>
      </c>
      <c r="E83" s="24"/>
      <c r="F83" s="24">
        <v>57</v>
      </c>
      <c r="G83" s="24"/>
      <c r="H83" s="24">
        <v>57</v>
      </c>
      <c r="I83" s="24"/>
      <c r="J83" s="24">
        <v>0</v>
      </c>
      <c r="K83" s="25"/>
    </row>
    <row r="84" spans="1:11" ht="15" customHeight="1" x14ac:dyDescent="0.3">
      <c r="A84" s="22" t="s">
        <v>89</v>
      </c>
      <c r="B84" s="18">
        <v>2401</v>
      </c>
      <c r="C84" s="23">
        <v>2049</v>
      </c>
      <c r="D84" s="24">
        <v>1865</v>
      </c>
      <c r="E84" s="24"/>
      <c r="F84" s="24">
        <v>184</v>
      </c>
      <c r="G84" s="24"/>
      <c r="H84" s="24">
        <v>150</v>
      </c>
      <c r="I84" s="24"/>
      <c r="J84" s="24">
        <v>34</v>
      </c>
      <c r="K84" s="25"/>
    </row>
    <row r="85" spans="1:11" ht="15" customHeight="1" x14ac:dyDescent="0.3">
      <c r="A85" s="22" t="s">
        <v>90</v>
      </c>
      <c r="B85" s="18">
        <v>2650</v>
      </c>
      <c r="C85" s="23">
        <v>1942</v>
      </c>
      <c r="D85" s="24">
        <v>1682</v>
      </c>
      <c r="E85" s="24"/>
      <c r="F85" s="24">
        <v>260</v>
      </c>
      <c r="G85" s="24"/>
      <c r="H85" s="24">
        <v>260</v>
      </c>
      <c r="I85" s="24"/>
      <c r="J85" s="24">
        <v>0</v>
      </c>
      <c r="K85" s="25"/>
    </row>
    <row r="86" spans="1:11" ht="15" customHeight="1" x14ac:dyDescent="0.3">
      <c r="A86" s="22" t="s">
        <v>91</v>
      </c>
      <c r="B86" s="18">
        <v>2498</v>
      </c>
      <c r="C86" s="23">
        <v>2102</v>
      </c>
      <c r="D86" s="24">
        <v>1888</v>
      </c>
      <c r="E86" s="24"/>
      <c r="F86" s="24">
        <v>214</v>
      </c>
      <c r="G86" s="24"/>
      <c r="H86" s="24">
        <v>174</v>
      </c>
      <c r="I86" s="24"/>
      <c r="J86" s="24">
        <v>40</v>
      </c>
      <c r="K86" s="25"/>
    </row>
    <row r="87" spans="1:11" ht="15" customHeight="1" x14ac:dyDescent="0.3">
      <c r="A87" s="22" t="s">
        <v>92</v>
      </c>
      <c r="B87" s="18">
        <v>2673</v>
      </c>
      <c r="C87" s="23">
        <v>1981</v>
      </c>
      <c r="D87" s="24">
        <v>1796</v>
      </c>
      <c r="E87" s="24"/>
      <c r="F87" s="24">
        <v>185</v>
      </c>
      <c r="G87" s="24"/>
      <c r="H87" s="24">
        <v>119</v>
      </c>
      <c r="I87" s="24"/>
      <c r="J87" s="24">
        <v>66</v>
      </c>
      <c r="K87" s="25"/>
    </row>
    <row r="88" spans="1:11" ht="15" customHeight="1" x14ac:dyDescent="0.3">
      <c r="A88" s="22" t="s">
        <v>93</v>
      </c>
      <c r="B88" s="18">
        <v>2334</v>
      </c>
      <c r="C88" s="23">
        <v>1488</v>
      </c>
      <c r="D88" s="24">
        <v>1436</v>
      </c>
      <c r="E88" s="24"/>
      <c r="F88" s="24">
        <v>52</v>
      </c>
      <c r="G88" s="24"/>
      <c r="H88" s="24">
        <v>52</v>
      </c>
      <c r="I88" s="24"/>
      <c r="J88" s="24">
        <v>0</v>
      </c>
      <c r="K88" s="25"/>
    </row>
    <row r="89" spans="1:11" ht="15" customHeight="1" x14ac:dyDescent="0.3">
      <c r="A89" s="22" t="s">
        <v>94</v>
      </c>
      <c r="B89" s="18">
        <v>1919</v>
      </c>
      <c r="C89" s="23">
        <v>1726</v>
      </c>
      <c r="D89" s="24">
        <v>1572</v>
      </c>
      <c r="E89" s="24"/>
      <c r="F89" s="24">
        <v>154</v>
      </c>
      <c r="G89" s="24"/>
      <c r="H89" s="24">
        <v>154</v>
      </c>
      <c r="I89" s="24"/>
      <c r="J89" s="24">
        <v>0</v>
      </c>
      <c r="K89" s="25"/>
    </row>
    <row r="90" spans="1:11" ht="15" customHeight="1" x14ac:dyDescent="0.3">
      <c r="A90" s="22" t="s">
        <v>95</v>
      </c>
      <c r="B90" s="18">
        <v>2305</v>
      </c>
      <c r="C90" s="23">
        <v>1898</v>
      </c>
      <c r="D90" s="24">
        <v>1687</v>
      </c>
      <c r="E90" s="24"/>
      <c r="F90" s="24">
        <v>211</v>
      </c>
      <c r="G90" s="24"/>
      <c r="H90" s="24">
        <v>193</v>
      </c>
      <c r="I90" s="24"/>
      <c r="J90" s="24">
        <v>18</v>
      </c>
      <c r="K90" s="25"/>
    </row>
    <row r="91" spans="1:11" ht="15" customHeight="1" x14ac:dyDescent="0.3">
      <c r="A91" s="22" t="s">
        <v>96</v>
      </c>
      <c r="B91" s="18">
        <v>1575</v>
      </c>
      <c r="C91" s="23">
        <v>1436</v>
      </c>
      <c r="D91" s="24">
        <v>1396</v>
      </c>
      <c r="E91" s="24"/>
      <c r="F91" s="24">
        <v>40</v>
      </c>
      <c r="G91" s="24"/>
      <c r="H91" s="24">
        <v>35</v>
      </c>
      <c r="I91" s="24"/>
      <c r="J91" s="24">
        <v>5</v>
      </c>
      <c r="K91" s="25"/>
    </row>
    <row r="92" spans="1:11" ht="15" customHeight="1" x14ac:dyDescent="0.3">
      <c r="A92" s="22" t="s">
        <v>97</v>
      </c>
      <c r="B92" s="18">
        <v>2028</v>
      </c>
      <c r="C92" s="23">
        <v>1612</v>
      </c>
      <c r="D92" s="24">
        <v>1474</v>
      </c>
      <c r="E92" s="24"/>
      <c r="F92" s="24">
        <v>138</v>
      </c>
      <c r="G92" s="24"/>
      <c r="H92" s="24">
        <v>138</v>
      </c>
      <c r="I92" s="24"/>
      <c r="J92" s="24">
        <v>0</v>
      </c>
      <c r="K92" s="25"/>
    </row>
    <row r="93" spans="1:11" ht="15" customHeight="1" x14ac:dyDescent="0.3">
      <c r="A93" s="22" t="s">
        <v>98</v>
      </c>
      <c r="B93" s="18">
        <v>1325</v>
      </c>
      <c r="C93" s="23">
        <v>1167</v>
      </c>
      <c r="D93" s="24">
        <v>1094</v>
      </c>
      <c r="E93" s="24"/>
      <c r="F93" s="24">
        <v>73</v>
      </c>
      <c r="G93" s="24"/>
      <c r="H93" s="24">
        <v>73</v>
      </c>
      <c r="I93" s="24"/>
      <c r="J93" s="24">
        <v>0</v>
      </c>
      <c r="K93" s="25"/>
    </row>
    <row r="94" spans="1:11" ht="15" customHeight="1" x14ac:dyDescent="0.3">
      <c r="A94" s="22" t="s">
        <v>99</v>
      </c>
      <c r="B94" s="18">
        <v>2488</v>
      </c>
      <c r="C94" s="23">
        <v>2160</v>
      </c>
      <c r="D94" s="24">
        <v>1937</v>
      </c>
      <c r="E94" s="24"/>
      <c r="F94" s="24">
        <v>223</v>
      </c>
      <c r="G94" s="24"/>
      <c r="H94" s="24">
        <v>201</v>
      </c>
      <c r="I94" s="24"/>
      <c r="J94" s="24">
        <v>22</v>
      </c>
      <c r="K94" s="25"/>
    </row>
    <row r="95" spans="1:11" ht="15" customHeight="1" x14ac:dyDescent="0.3">
      <c r="A95" s="22" t="s">
        <v>100</v>
      </c>
      <c r="B95" s="18">
        <v>1448</v>
      </c>
      <c r="C95" s="23">
        <v>1073</v>
      </c>
      <c r="D95" s="24">
        <v>1025</v>
      </c>
      <c r="E95" s="24"/>
      <c r="F95" s="24">
        <v>48</v>
      </c>
      <c r="G95" s="24"/>
      <c r="H95" s="24">
        <v>48</v>
      </c>
      <c r="I95" s="24"/>
      <c r="J95" s="24">
        <v>0</v>
      </c>
      <c r="K95" s="25"/>
    </row>
    <row r="96" spans="1:11" ht="15" customHeight="1" x14ac:dyDescent="0.3">
      <c r="A96" s="22" t="s">
        <v>101</v>
      </c>
      <c r="B96" s="18">
        <v>1116</v>
      </c>
      <c r="C96" s="23">
        <v>816</v>
      </c>
      <c r="D96" s="24">
        <v>787</v>
      </c>
      <c r="E96" s="24"/>
      <c r="F96" s="24">
        <v>29</v>
      </c>
      <c r="G96" s="24"/>
      <c r="H96" s="24">
        <v>29</v>
      </c>
      <c r="I96" s="24"/>
      <c r="J96" s="24">
        <v>0</v>
      </c>
      <c r="K96" s="25"/>
    </row>
    <row r="97" spans="1:11" ht="15" customHeight="1" x14ac:dyDescent="0.3">
      <c r="A97" s="22" t="s">
        <v>102</v>
      </c>
      <c r="B97" s="18">
        <v>1059</v>
      </c>
      <c r="C97" s="23">
        <v>888</v>
      </c>
      <c r="D97" s="24">
        <v>829</v>
      </c>
      <c r="E97" s="24"/>
      <c r="F97" s="24">
        <v>59</v>
      </c>
      <c r="G97" s="24"/>
      <c r="H97" s="24">
        <v>59</v>
      </c>
      <c r="I97" s="24"/>
      <c r="J97" s="24">
        <v>0</v>
      </c>
      <c r="K97" s="25"/>
    </row>
    <row r="98" spans="1:11" ht="15" customHeight="1" x14ac:dyDescent="0.3">
      <c r="A98" s="22" t="s">
        <v>103</v>
      </c>
      <c r="B98" s="18">
        <v>2001</v>
      </c>
      <c r="C98" s="23">
        <v>1730</v>
      </c>
      <c r="D98" s="24">
        <v>1637</v>
      </c>
      <c r="E98" s="24"/>
      <c r="F98" s="24">
        <v>93</v>
      </c>
      <c r="G98" s="24"/>
      <c r="H98" s="24">
        <v>84</v>
      </c>
      <c r="I98" s="24"/>
      <c r="J98" s="24">
        <v>9</v>
      </c>
      <c r="K98" s="25"/>
    </row>
    <row r="99" spans="1:11" ht="15" customHeight="1" x14ac:dyDescent="0.3">
      <c r="A99" s="22" t="s">
        <v>104</v>
      </c>
      <c r="B99" s="18">
        <v>1339</v>
      </c>
      <c r="C99" s="23">
        <v>1106</v>
      </c>
      <c r="D99" s="24">
        <v>997</v>
      </c>
      <c r="E99" s="24"/>
      <c r="F99" s="24">
        <v>109</v>
      </c>
      <c r="G99" s="24"/>
      <c r="H99" s="24">
        <v>109</v>
      </c>
      <c r="I99" s="24"/>
      <c r="J99" s="24">
        <v>0</v>
      </c>
      <c r="K99" s="25"/>
    </row>
    <row r="100" spans="1:11" ht="15" customHeight="1" x14ac:dyDescent="0.3">
      <c r="A100" s="22" t="s">
        <v>105</v>
      </c>
      <c r="B100" s="18">
        <v>1843</v>
      </c>
      <c r="C100" s="23">
        <v>1673</v>
      </c>
      <c r="D100" s="24">
        <v>1627</v>
      </c>
      <c r="E100" s="24"/>
      <c r="F100" s="24">
        <v>46</v>
      </c>
      <c r="G100" s="24"/>
      <c r="H100" s="24">
        <v>43</v>
      </c>
      <c r="I100" s="24"/>
      <c r="J100" s="24">
        <v>3</v>
      </c>
      <c r="K100" s="25"/>
    </row>
    <row r="101" spans="1:11" ht="15" customHeight="1" x14ac:dyDescent="0.3">
      <c r="A101" s="22" t="s">
        <v>106</v>
      </c>
      <c r="B101" s="18">
        <v>1789</v>
      </c>
      <c r="C101" s="23">
        <v>1618</v>
      </c>
      <c r="D101" s="24">
        <v>1439</v>
      </c>
      <c r="E101" s="24"/>
      <c r="F101" s="24">
        <v>179</v>
      </c>
      <c r="G101" s="24"/>
      <c r="H101" s="24">
        <v>149</v>
      </c>
      <c r="I101" s="24"/>
      <c r="J101" s="24">
        <v>30</v>
      </c>
      <c r="K101" s="25"/>
    </row>
    <row r="102" spans="1:11" ht="15" customHeight="1" x14ac:dyDescent="0.3">
      <c r="A102" s="22" t="s">
        <v>107</v>
      </c>
      <c r="B102" s="18">
        <v>2205</v>
      </c>
      <c r="C102" s="23">
        <v>1784</v>
      </c>
      <c r="D102" s="24">
        <v>1614</v>
      </c>
      <c r="E102" s="24"/>
      <c r="F102" s="24">
        <v>170</v>
      </c>
      <c r="G102" s="24"/>
      <c r="H102" s="24">
        <v>170</v>
      </c>
      <c r="I102" s="24"/>
      <c r="J102" s="24">
        <v>0</v>
      </c>
      <c r="K102" s="25"/>
    </row>
    <row r="103" spans="1:11" ht="15" customHeight="1" x14ac:dyDescent="0.3">
      <c r="A103" s="22" t="s">
        <v>108</v>
      </c>
      <c r="B103" s="18">
        <v>1929</v>
      </c>
      <c r="C103" s="23">
        <v>1413</v>
      </c>
      <c r="D103" s="24">
        <v>1285</v>
      </c>
      <c r="E103" s="24"/>
      <c r="F103" s="24">
        <v>128</v>
      </c>
      <c r="G103" s="24"/>
      <c r="H103" s="24">
        <v>128</v>
      </c>
      <c r="I103" s="24"/>
      <c r="J103" s="24">
        <v>0</v>
      </c>
      <c r="K103" s="25"/>
    </row>
    <row r="104" spans="1:11" ht="15" customHeight="1" x14ac:dyDescent="0.3">
      <c r="A104" s="22" t="s">
        <v>109</v>
      </c>
      <c r="B104" s="18">
        <v>1488</v>
      </c>
      <c r="C104" s="23">
        <v>1264</v>
      </c>
      <c r="D104" s="24">
        <v>1149</v>
      </c>
      <c r="E104" s="24"/>
      <c r="F104" s="24">
        <v>115</v>
      </c>
      <c r="G104" s="24"/>
      <c r="H104" s="24">
        <v>115</v>
      </c>
      <c r="I104" s="24"/>
      <c r="J104" s="24">
        <v>0</v>
      </c>
      <c r="K104" s="25"/>
    </row>
    <row r="105" spans="1:11" ht="15" customHeight="1" x14ac:dyDescent="0.3">
      <c r="A105" s="22" t="s">
        <v>110</v>
      </c>
      <c r="B105" s="18">
        <v>1515</v>
      </c>
      <c r="C105" s="23">
        <v>1241</v>
      </c>
      <c r="D105" s="24">
        <v>1152</v>
      </c>
      <c r="E105" s="24"/>
      <c r="F105" s="24">
        <v>89</v>
      </c>
      <c r="G105" s="24"/>
      <c r="H105" s="24">
        <v>89</v>
      </c>
      <c r="I105" s="24"/>
      <c r="J105" s="24">
        <v>0</v>
      </c>
      <c r="K105" s="25"/>
    </row>
    <row r="106" spans="1:11" ht="15" customHeight="1" x14ac:dyDescent="0.3">
      <c r="A106" s="22" t="s">
        <v>111</v>
      </c>
      <c r="B106" s="18">
        <v>2873</v>
      </c>
      <c r="C106" s="23">
        <v>2589</v>
      </c>
      <c r="D106" s="24">
        <v>2340</v>
      </c>
      <c r="E106" s="24"/>
      <c r="F106" s="24">
        <v>249</v>
      </c>
      <c r="G106" s="24"/>
      <c r="H106" s="24">
        <v>212</v>
      </c>
      <c r="I106" s="24"/>
      <c r="J106" s="24">
        <v>37</v>
      </c>
      <c r="K106" s="25"/>
    </row>
    <row r="107" spans="1:11" ht="15" customHeight="1" x14ac:dyDescent="0.3">
      <c r="A107" s="22" t="s">
        <v>112</v>
      </c>
      <c r="B107" s="18">
        <v>1065</v>
      </c>
      <c r="C107" s="23">
        <v>974</v>
      </c>
      <c r="D107" s="24">
        <v>915</v>
      </c>
      <c r="E107" s="24"/>
      <c r="F107" s="24">
        <v>59</v>
      </c>
      <c r="G107" s="24"/>
      <c r="H107" s="24">
        <v>59</v>
      </c>
      <c r="I107" s="24"/>
      <c r="J107" s="24">
        <v>0</v>
      </c>
      <c r="K107" s="25"/>
    </row>
    <row r="108" spans="1:11" ht="15" customHeight="1" x14ac:dyDescent="0.3">
      <c r="A108" s="22" t="s">
        <v>113</v>
      </c>
      <c r="B108" s="18">
        <v>1267</v>
      </c>
      <c r="C108" s="23">
        <v>1004</v>
      </c>
      <c r="D108" s="24">
        <v>955</v>
      </c>
      <c r="E108" s="24"/>
      <c r="F108" s="24">
        <v>49</v>
      </c>
      <c r="G108" s="24"/>
      <c r="H108" s="24">
        <v>49</v>
      </c>
      <c r="I108" s="24"/>
      <c r="J108" s="24">
        <v>0</v>
      </c>
      <c r="K108" s="25"/>
    </row>
    <row r="109" spans="1:11" ht="15" customHeight="1" x14ac:dyDescent="0.3">
      <c r="A109" s="22" t="s">
        <v>114</v>
      </c>
      <c r="B109" s="18">
        <v>2770</v>
      </c>
      <c r="C109" s="23">
        <v>2195</v>
      </c>
      <c r="D109" s="24">
        <v>2107</v>
      </c>
      <c r="E109" s="24"/>
      <c r="F109" s="24">
        <v>88</v>
      </c>
      <c r="G109" s="24"/>
      <c r="H109" s="24">
        <v>88</v>
      </c>
      <c r="I109" s="24"/>
      <c r="J109" s="24">
        <v>0</v>
      </c>
      <c r="K109" s="25"/>
    </row>
    <row r="110" spans="1:11" ht="15" customHeight="1" x14ac:dyDescent="0.3">
      <c r="A110" s="22" t="s">
        <v>115</v>
      </c>
      <c r="B110" s="18">
        <v>2047</v>
      </c>
      <c r="C110" s="23">
        <v>1782</v>
      </c>
      <c r="D110" s="24">
        <v>1616</v>
      </c>
      <c r="E110" s="24"/>
      <c r="F110" s="24">
        <v>166</v>
      </c>
      <c r="G110" s="24"/>
      <c r="H110" s="24">
        <v>145</v>
      </c>
      <c r="I110" s="24"/>
      <c r="J110" s="24">
        <v>21</v>
      </c>
      <c r="K110" s="25"/>
    </row>
    <row r="111" spans="1:11" ht="15" customHeight="1" x14ac:dyDescent="0.3">
      <c r="A111" s="22" t="s">
        <v>116</v>
      </c>
      <c r="B111" s="18">
        <v>2043</v>
      </c>
      <c r="C111" s="23">
        <v>1672</v>
      </c>
      <c r="D111" s="24">
        <v>1539</v>
      </c>
      <c r="E111" s="24"/>
      <c r="F111" s="24">
        <v>133</v>
      </c>
      <c r="G111" s="24"/>
      <c r="H111" s="24">
        <v>120</v>
      </c>
      <c r="I111" s="24"/>
      <c r="J111" s="24">
        <v>13</v>
      </c>
      <c r="K111" s="25"/>
    </row>
    <row r="112" spans="1:11" ht="15" customHeight="1" x14ac:dyDescent="0.3">
      <c r="A112" s="22" t="s">
        <v>117</v>
      </c>
      <c r="B112" s="18">
        <v>496</v>
      </c>
      <c r="C112" s="23">
        <v>316</v>
      </c>
      <c r="D112" s="24">
        <v>246</v>
      </c>
      <c r="E112" s="24"/>
      <c r="F112" s="24">
        <v>70</v>
      </c>
      <c r="G112" s="24"/>
      <c r="H112" s="24">
        <v>50</v>
      </c>
      <c r="I112" s="24"/>
      <c r="J112" s="24">
        <v>20</v>
      </c>
      <c r="K112" s="25"/>
    </row>
    <row r="113" spans="1:11" ht="15" customHeight="1" x14ac:dyDescent="0.3">
      <c r="A113" s="22" t="s">
        <v>118</v>
      </c>
      <c r="B113" s="18">
        <v>2058</v>
      </c>
      <c r="C113" s="23">
        <v>1456</v>
      </c>
      <c r="D113" s="24">
        <v>1359</v>
      </c>
      <c r="E113" s="24"/>
      <c r="F113" s="24">
        <v>97</v>
      </c>
      <c r="G113" s="24"/>
      <c r="H113" s="24">
        <v>97</v>
      </c>
      <c r="I113" s="24"/>
      <c r="J113" s="24">
        <v>0</v>
      </c>
      <c r="K113" s="25"/>
    </row>
    <row r="114" spans="1:11" ht="15" customHeight="1" x14ac:dyDescent="0.3">
      <c r="A114" s="22" t="s">
        <v>119</v>
      </c>
      <c r="B114" s="18">
        <v>783</v>
      </c>
      <c r="C114" s="23">
        <v>419</v>
      </c>
      <c r="D114" s="24">
        <v>343</v>
      </c>
      <c r="E114" s="24"/>
      <c r="F114" s="24">
        <v>76</v>
      </c>
      <c r="G114" s="24"/>
      <c r="H114" s="24">
        <v>62</v>
      </c>
      <c r="I114" s="24"/>
      <c r="J114" s="24">
        <v>14</v>
      </c>
      <c r="K114" s="25"/>
    </row>
    <row r="115" spans="1:11" ht="15" customHeight="1" x14ac:dyDescent="0.3">
      <c r="A115" s="22" t="s">
        <v>120</v>
      </c>
      <c r="B115" s="18">
        <v>654</v>
      </c>
      <c r="C115" s="23">
        <v>466</v>
      </c>
      <c r="D115" s="24">
        <v>374</v>
      </c>
      <c r="E115" s="24"/>
      <c r="F115" s="24">
        <v>92</v>
      </c>
      <c r="G115" s="24"/>
      <c r="H115" s="24">
        <v>56</v>
      </c>
      <c r="I115" s="24"/>
      <c r="J115" s="24">
        <v>36</v>
      </c>
      <c r="K115" s="25"/>
    </row>
    <row r="116" spans="1:11" ht="15" customHeight="1" x14ac:dyDescent="0.3">
      <c r="A116" s="22" t="s">
        <v>121</v>
      </c>
      <c r="B116" s="18">
        <v>378</v>
      </c>
      <c r="C116" s="23">
        <v>218</v>
      </c>
      <c r="D116" s="24">
        <v>168</v>
      </c>
      <c r="E116" s="24"/>
      <c r="F116" s="24">
        <v>50</v>
      </c>
      <c r="G116" s="24"/>
      <c r="H116" s="24">
        <v>50</v>
      </c>
      <c r="I116" s="24"/>
      <c r="J116" s="24">
        <v>0</v>
      </c>
      <c r="K116" s="25"/>
    </row>
    <row r="117" spans="1:11" ht="15" customHeight="1" x14ac:dyDescent="0.3">
      <c r="A117" s="22" t="s">
        <v>122</v>
      </c>
      <c r="B117" s="18">
        <v>686</v>
      </c>
      <c r="C117" s="23">
        <v>568</v>
      </c>
      <c r="D117" s="24">
        <v>474</v>
      </c>
      <c r="E117" s="24"/>
      <c r="F117" s="24">
        <v>94</v>
      </c>
      <c r="G117" s="24"/>
      <c r="H117" s="24">
        <v>85</v>
      </c>
      <c r="I117" s="24"/>
      <c r="J117" s="24">
        <v>9</v>
      </c>
      <c r="K117" s="25"/>
    </row>
    <row r="118" spans="1:11" ht="15" customHeight="1" x14ac:dyDescent="0.3">
      <c r="A118" s="22" t="s">
        <v>123</v>
      </c>
      <c r="B118" s="18">
        <v>784</v>
      </c>
      <c r="C118" s="23">
        <v>588</v>
      </c>
      <c r="D118" s="24">
        <v>450</v>
      </c>
      <c r="E118" s="24"/>
      <c r="F118" s="24">
        <v>138</v>
      </c>
      <c r="G118" s="24"/>
      <c r="H118" s="24">
        <v>121</v>
      </c>
      <c r="I118" s="24"/>
      <c r="J118" s="24">
        <v>17</v>
      </c>
      <c r="K118" s="25"/>
    </row>
    <row r="119" spans="1:11" ht="15" customHeight="1" x14ac:dyDescent="0.3">
      <c r="A119" s="22" t="s">
        <v>124</v>
      </c>
      <c r="B119" s="18">
        <v>682</v>
      </c>
      <c r="C119" s="23">
        <v>593</v>
      </c>
      <c r="D119" s="24">
        <v>582</v>
      </c>
      <c r="E119" s="24"/>
      <c r="F119" s="24">
        <v>11</v>
      </c>
      <c r="G119" s="24"/>
      <c r="H119" s="24">
        <v>11</v>
      </c>
      <c r="I119" s="24"/>
      <c r="J119" s="24">
        <v>0</v>
      </c>
      <c r="K119" s="25"/>
    </row>
    <row r="120" spans="1:11" ht="15" customHeight="1" x14ac:dyDescent="0.3">
      <c r="A120" s="22" t="s">
        <v>125</v>
      </c>
      <c r="B120" s="18">
        <v>1597</v>
      </c>
      <c r="C120" s="23">
        <v>1102</v>
      </c>
      <c r="D120" s="24">
        <v>1055</v>
      </c>
      <c r="E120" s="24"/>
      <c r="F120" s="24">
        <v>47</v>
      </c>
      <c r="G120" s="24"/>
      <c r="H120" s="24">
        <v>47</v>
      </c>
      <c r="I120" s="24"/>
      <c r="J120" s="24">
        <v>0</v>
      </c>
      <c r="K120" s="25"/>
    </row>
    <row r="121" spans="1:11" ht="15" customHeight="1" x14ac:dyDescent="0.3">
      <c r="A121" s="22" t="s">
        <v>126</v>
      </c>
      <c r="B121" s="18">
        <v>2307</v>
      </c>
      <c r="C121" s="23">
        <v>1926</v>
      </c>
      <c r="D121" s="24">
        <v>1590</v>
      </c>
      <c r="E121" s="24"/>
      <c r="F121" s="24">
        <v>336</v>
      </c>
      <c r="G121" s="24"/>
      <c r="H121" s="24">
        <v>312</v>
      </c>
      <c r="I121" s="24"/>
      <c r="J121" s="24">
        <v>24</v>
      </c>
      <c r="K121" s="25"/>
    </row>
    <row r="122" spans="1:11" ht="15" customHeight="1" x14ac:dyDescent="0.3">
      <c r="A122" s="22" t="s">
        <v>127</v>
      </c>
      <c r="B122" s="18">
        <v>1281</v>
      </c>
      <c r="C122" s="23">
        <v>1129</v>
      </c>
      <c r="D122" s="24">
        <v>1032</v>
      </c>
      <c r="E122" s="24"/>
      <c r="F122" s="24">
        <v>97</v>
      </c>
      <c r="G122" s="24"/>
      <c r="H122" s="24">
        <v>97</v>
      </c>
      <c r="I122" s="24"/>
      <c r="J122" s="24">
        <v>0</v>
      </c>
      <c r="K122" s="25"/>
    </row>
    <row r="123" spans="1:11" ht="15" customHeight="1" x14ac:dyDescent="0.3">
      <c r="A123" s="22" t="s">
        <v>128</v>
      </c>
      <c r="B123" s="18">
        <v>1387</v>
      </c>
      <c r="C123" s="23">
        <v>950</v>
      </c>
      <c r="D123" s="24">
        <v>856</v>
      </c>
      <c r="E123" s="24"/>
      <c r="F123" s="24">
        <v>94</v>
      </c>
      <c r="G123" s="24"/>
      <c r="H123" s="24">
        <v>69</v>
      </c>
      <c r="I123" s="24"/>
      <c r="J123" s="24">
        <v>25</v>
      </c>
      <c r="K123" s="25"/>
    </row>
    <row r="124" spans="1:11" ht="15" customHeight="1" x14ac:dyDescent="0.3">
      <c r="A124" s="22" t="s">
        <v>129</v>
      </c>
      <c r="B124" s="18">
        <v>143</v>
      </c>
      <c r="C124" s="23">
        <v>55</v>
      </c>
      <c r="D124" s="24">
        <v>55</v>
      </c>
      <c r="E124" s="24"/>
      <c r="F124" s="24">
        <v>0</v>
      </c>
      <c r="G124" s="24"/>
      <c r="H124" s="24">
        <v>0</v>
      </c>
      <c r="I124" s="24"/>
      <c r="J124" s="24">
        <v>0</v>
      </c>
      <c r="K124" s="25"/>
    </row>
    <row r="125" spans="1:11" ht="15" customHeight="1" x14ac:dyDescent="0.3">
      <c r="A125" s="22" t="s">
        <v>130</v>
      </c>
      <c r="B125" s="18">
        <v>61</v>
      </c>
      <c r="C125" s="23">
        <v>61</v>
      </c>
      <c r="D125" s="24">
        <v>43</v>
      </c>
      <c r="E125" s="24"/>
      <c r="F125" s="24">
        <v>18</v>
      </c>
      <c r="G125" s="24"/>
      <c r="H125" s="24">
        <v>11</v>
      </c>
      <c r="I125" s="24"/>
      <c r="J125" s="24">
        <v>7</v>
      </c>
      <c r="K125" s="25"/>
    </row>
    <row r="126" spans="1:11" ht="15" customHeight="1" x14ac:dyDescent="0.3">
      <c r="A126" s="22" t="s">
        <v>131</v>
      </c>
      <c r="B126" s="18">
        <v>153</v>
      </c>
      <c r="C126" s="23">
        <v>113</v>
      </c>
      <c r="D126" s="24">
        <v>107</v>
      </c>
      <c r="E126" s="24"/>
      <c r="F126" s="24">
        <v>6</v>
      </c>
      <c r="G126" s="24"/>
      <c r="H126" s="24">
        <v>0</v>
      </c>
      <c r="I126" s="24"/>
      <c r="J126" s="24">
        <v>6</v>
      </c>
      <c r="K126" s="25"/>
    </row>
    <row r="127" spans="1:11" ht="15" customHeight="1" x14ac:dyDescent="0.3">
      <c r="A127" s="22" t="s">
        <v>132</v>
      </c>
      <c r="B127" s="18">
        <v>154</v>
      </c>
      <c r="C127" s="23">
        <v>85</v>
      </c>
      <c r="D127" s="24">
        <v>67</v>
      </c>
      <c r="E127" s="24"/>
      <c r="F127" s="24">
        <v>18</v>
      </c>
      <c r="G127" s="24"/>
      <c r="H127" s="24">
        <v>18</v>
      </c>
      <c r="I127" s="24"/>
      <c r="J127" s="24">
        <v>0</v>
      </c>
      <c r="K127" s="25"/>
    </row>
    <row r="128" spans="1:11" ht="15" customHeight="1" x14ac:dyDescent="0.3">
      <c r="A128" s="22" t="s">
        <v>133</v>
      </c>
      <c r="B128" s="18">
        <v>132</v>
      </c>
      <c r="C128" s="23">
        <v>89</v>
      </c>
      <c r="D128" s="24">
        <v>85</v>
      </c>
      <c r="E128" s="24"/>
      <c r="F128" s="24">
        <v>4</v>
      </c>
      <c r="G128" s="24"/>
      <c r="H128" s="24">
        <v>4</v>
      </c>
      <c r="I128" s="24"/>
      <c r="J128" s="24">
        <v>0</v>
      </c>
      <c r="K128" s="25"/>
    </row>
    <row r="129" spans="1:11" ht="15" customHeight="1" x14ac:dyDescent="0.3">
      <c r="A129" s="22" t="s">
        <v>134</v>
      </c>
      <c r="B129" s="18">
        <v>271</v>
      </c>
      <c r="C129" s="23">
        <v>228</v>
      </c>
      <c r="D129" s="24">
        <v>196</v>
      </c>
      <c r="E129" s="24"/>
      <c r="F129" s="24">
        <v>32</v>
      </c>
      <c r="G129" s="24"/>
      <c r="H129" s="24">
        <v>32</v>
      </c>
      <c r="I129" s="24"/>
      <c r="J129" s="24">
        <v>0</v>
      </c>
      <c r="K129" s="25"/>
    </row>
    <row r="130" spans="1:11" ht="15" customHeight="1" x14ac:dyDescent="0.3">
      <c r="A130" s="22" t="s">
        <v>135</v>
      </c>
      <c r="B130" s="18">
        <v>413</v>
      </c>
      <c r="C130" s="23">
        <v>314</v>
      </c>
      <c r="D130" s="24">
        <v>303</v>
      </c>
      <c r="E130" s="24"/>
      <c r="F130" s="24">
        <v>11</v>
      </c>
      <c r="G130" s="24"/>
      <c r="H130" s="24">
        <v>11</v>
      </c>
      <c r="I130" s="24"/>
      <c r="J130" s="24">
        <v>0</v>
      </c>
      <c r="K130" s="25"/>
    </row>
    <row r="131" spans="1:11" ht="15" customHeight="1" x14ac:dyDescent="0.3">
      <c r="A131" s="22" t="s">
        <v>136</v>
      </c>
      <c r="B131" s="18">
        <v>503</v>
      </c>
      <c r="C131" s="23">
        <v>434</v>
      </c>
      <c r="D131" s="24">
        <v>394</v>
      </c>
      <c r="E131" s="24"/>
      <c r="F131" s="24">
        <v>40</v>
      </c>
      <c r="G131" s="24"/>
      <c r="H131" s="24">
        <v>29</v>
      </c>
      <c r="I131" s="24"/>
      <c r="J131" s="24">
        <v>11</v>
      </c>
      <c r="K131" s="25"/>
    </row>
    <row r="132" spans="1:11" ht="15" customHeight="1" x14ac:dyDescent="0.3">
      <c r="A132" s="22" t="s">
        <v>137</v>
      </c>
      <c r="B132" s="18">
        <v>203</v>
      </c>
      <c r="C132" s="23">
        <v>144</v>
      </c>
      <c r="D132" s="24">
        <v>132</v>
      </c>
      <c r="E132" s="24"/>
      <c r="F132" s="24">
        <v>12</v>
      </c>
      <c r="G132" s="24"/>
      <c r="H132" s="24">
        <v>12</v>
      </c>
      <c r="I132" s="24"/>
      <c r="J132" s="24">
        <v>0</v>
      </c>
      <c r="K132" s="25"/>
    </row>
    <row r="133" spans="1:11" ht="15" customHeight="1" x14ac:dyDescent="0.3">
      <c r="A133" s="22" t="s">
        <v>138</v>
      </c>
      <c r="B133" s="18">
        <v>352</v>
      </c>
      <c r="C133" s="23">
        <v>319</v>
      </c>
      <c r="D133" s="24">
        <v>319</v>
      </c>
      <c r="E133" s="24"/>
      <c r="F133" s="24">
        <v>0</v>
      </c>
      <c r="G133" s="24"/>
      <c r="H133" s="24">
        <v>0</v>
      </c>
      <c r="I133" s="24"/>
      <c r="J133" s="24">
        <v>0</v>
      </c>
      <c r="K133" s="25"/>
    </row>
    <row r="134" spans="1:11" ht="15" customHeight="1" x14ac:dyDescent="0.3">
      <c r="A134" s="22" t="s">
        <v>139</v>
      </c>
      <c r="B134" s="18">
        <v>578</v>
      </c>
      <c r="C134" s="23">
        <v>383</v>
      </c>
      <c r="D134" s="24">
        <v>312</v>
      </c>
      <c r="E134" s="24"/>
      <c r="F134" s="24">
        <v>71</v>
      </c>
      <c r="G134" s="24"/>
      <c r="H134" s="24">
        <v>52</v>
      </c>
      <c r="I134" s="24"/>
      <c r="J134" s="24">
        <v>19</v>
      </c>
      <c r="K134" s="25"/>
    </row>
    <row r="135" spans="1:11" ht="15" customHeight="1" x14ac:dyDescent="0.3">
      <c r="A135" s="22" t="s">
        <v>140</v>
      </c>
      <c r="B135" s="18">
        <v>144</v>
      </c>
      <c r="C135" s="23">
        <v>102</v>
      </c>
      <c r="D135" s="24">
        <v>74</v>
      </c>
      <c r="E135" s="24"/>
      <c r="F135" s="24">
        <v>28</v>
      </c>
      <c r="G135" s="24"/>
      <c r="H135" s="24">
        <v>28</v>
      </c>
      <c r="I135" s="24"/>
      <c r="J135" s="24">
        <v>0</v>
      </c>
      <c r="K135" s="25"/>
    </row>
    <row r="136" spans="1:11" ht="15" customHeight="1" x14ac:dyDescent="0.3">
      <c r="A136" s="22" t="s">
        <v>141</v>
      </c>
      <c r="B136" s="18">
        <v>35</v>
      </c>
      <c r="C136" s="23">
        <v>26</v>
      </c>
      <c r="D136" s="24">
        <v>15</v>
      </c>
      <c r="E136" s="24"/>
      <c r="F136" s="24">
        <v>11</v>
      </c>
      <c r="G136" s="24"/>
      <c r="H136" s="24">
        <v>11</v>
      </c>
      <c r="I136" s="24"/>
      <c r="J136" s="24">
        <v>0</v>
      </c>
      <c r="K136" s="25"/>
    </row>
    <row r="137" spans="1:11" ht="15" customHeight="1" x14ac:dyDescent="0.3">
      <c r="A137" s="22" t="s">
        <v>142</v>
      </c>
      <c r="B137" s="18">
        <v>279</v>
      </c>
      <c r="C137" s="23">
        <v>64</v>
      </c>
      <c r="D137" s="24">
        <v>30</v>
      </c>
      <c r="E137" s="24"/>
      <c r="F137" s="24">
        <v>34</v>
      </c>
      <c r="G137" s="24"/>
      <c r="H137" s="24">
        <v>30</v>
      </c>
      <c r="I137" s="24"/>
      <c r="J137" s="24">
        <v>4</v>
      </c>
      <c r="K137" s="25"/>
    </row>
    <row r="138" spans="1:11" ht="15" customHeight="1" x14ac:dyDescent="0.3">
      <c r="A138" s="22" t="s">
        <v>143</v>
      </c>
      <c r="B138" s="18">
        <v>57</v>
      </c>
      <c r="C138" s="23">
        <v>21</v>
      </c>
      <c r="D138" s="24">
        <v>12</v>
      </c>
      <c r="E138" s="24"/>
      <c r="F138" s="24">
        <v>9</v>
      </c>
      <c r="G138" s="24"/>
      <c r="H138" s="24">
        <v>9</v>
      </c>
      <c r="I138" s="24"/>
      <c r="J138" s="24">
        <v>0</v>
      </c>
      <c r="K138" s="25"/>
    </row>
    <row r="139" spans="1:11" ht="15" customHeight="1" x14ac:dyDescent="0.3">
      <c r="A139" s="22" t="s">
        <v>144</v>
      </c>
      <c r="B139" s="18">
        <v>323</v>
      </c>
      <c r="C139" s="23">
        <v>305</v>
      </c>
      <c r="D139" s="24">
        <v>297</v>
      </c>
      <c r="E139" s="24"/>
      <c r="F139" s="24">
        <v>8</v>
      </c>
      <c r="G139" s="24"/>
      <c r="H139" s="24">
        <v>8</v>
      </c>
      <c r="I139" s="24"/>
      <c r="J139" s="24">
        <v>0</v>
      </c>
      <c r="K139" s="25"/>
    </row>
    <row r="140" spans="1:11" ht="15" customHeight="1" x14ac:dyDescent="0.3">
      <c r="A140" s="22" t="s">
        <v>145</v>
      </c>
      <c r="B140" s="18">
        <v>1071</v>
      </c>
      <c r="C140" s="23">
        <v>599</v>
      </c>
      <c r="D140" s="24">
        <v>423</v>
      </c>
      <c r="E140" s="24"/>
      <c r="F140" s="24">
        <v>176</v>
      </c>
      <c r="G140" s="24"/>
      <c r="H140" s="24">
        <v>153</v>
      </c>
      <c r="I140" s="24"/>
      <c r="J140" s="24">
        <v>23</v>
      </c>
      <c r="K140" s="25"/>
    </row>
    <row r="141" spans="1:11" ht="15" customHeight="1" x14ac:dyDescent="0.3">
      <c r="A141" s="22" t="s">
        <v>146</v>
      </c>
      <c r="B141" s="18">
        <v>402</v>
      </c>
      <c r="C141" s="23">
        <v>282</v>
      </c>
      <c r="D141" s="24">
        <v>270</v>
      </c>
      <c r="E141" s="24"/>
      <c r="F141" s="24">
        <v>12</v>
      </c>
      <c r="G141" s="24"/>
      <c r="H141" s="24">
        <v>12</v>
      </c>
      <c r="I141" s="24"/>
      <c r="J141" s="24">
        <v>0</v>
      </c>
      <c r="K141" s="25"/>
    </row>
    <row r="142" spans="1:11" ht="15" customHeight="1" x14ac:dyDescent="0.3">
      <c r="A142" s="22" t="s">
        <v>147</v>
      </c>
      <c r="B142" s="18">
        <v>530</v>
      </c>
      <c r="C142" s="23">
        <v>252</v>
      </c>
      <c r="D142" s="24">
        <v>190</v>
      </c>
      <c r="E142" s="24"/>
      <c r="F142" s="24">
        <v>62</v>
      </c>
      <c r="G142" s="24"/>
      <c r="H142" s="24">
        <v>62</v>
      </c>
      <c r="I142" s="24"/>
      <c r="J142" s="24">
        <v>0</v>
      </c>
      <c r="K142" s="25"/>
    </row>
    <row r="143" spans="1:11" ht="15" customHeight="1" x14ac:dyDescent="0.3">
      <c r="A143" s="22" t="s">
        <v>148</v>
      </c>
      <c r="B143" s="18">
        <v>311</v>
      </c>
      <c r="C143" s="23">
        <v>143</v>
      </c>
      <c r="D143" s="24">
        <v>104</v>
      </c>
      <c r="E143" s="24"/>
      <c r="F143" s="24">
        <v>39</v>
      </c>
      <c r="G143" s="24"/>
      <c r="H143" s="24">
        <v>39</v>
      </c>
      <c r="I143" s="24"/>
      <c r="J143" s="24">
        <v>0</v>
      </c>
      <c r="K143" s="25"/>
    </row>
    <row r="144" spans="1:11" ht="15" customHeight="1" x14ac:dyDescent="0.3">
      <c r="A144" s="22" t="s">
        <v>149</v>
      </c>
      <c r="B144" s="18">
        <v>137</v>
      </c>
      <c r="C144" s="23">
        <v>70</v>
      </c>
      <c r="D144" s="24">
        <v>39</v>
      </c>
      <c r="E144" s="24"/>
      <c r="F144" s="24">
        <v>31</v>
      </c>
      <c r="G144" s="24"/>
      <c r="H144" s="24">
        <v>23</v>
      </c>
      <c r="I144" s="24"/>
      <c r="J144" s="24">
        <v>8</v>
      </c>
      <c r="K144" s="25"/>
    </row>
    <row r="145" spans="1:11" ht="15" customHeight="1" x14ac:dyDescent="0.3">
      <c r="A145" s="22" t="s">
        <v>150</v>
      </c>
      <c r="B145" s="18">
        <v>50</v>
      </c>
      <c r="C145" s="23">
        <v>41</v>
      </c>
      <c r="D145" s="24">
        <v>41</v>
      </c>
      <c r="E145" s="24"/>
      <c r="F145" s="24">
        <v>0</v>
      </c>
      <c r="G145" s="24"/>
      <c r="H145" s="24">
        <v>0</v>
      </c>
      <c r="I145" s="24"/>
      <c r="J145" s="24">
        <v>0</v>
      </c>
      <c r="K145" s="25"/>
    </row>
    <row r="146" spans="1:11" ht="15" customHeight="1" x14ac:dyDescent="0.3">
      <c r="A146" s="22" t="s">
        <v>151</v>
      </c>
      <c r="B146" s="18">
        <v>44</v>
      </c>
      <c r="C146" s="23">
        <v>44</v>
      </c>
      <c r="D146" s="24">
        <v>44</v>
      </c>
      <c r="E146" s="24"/>
      <c r="F146" s="24">
        <v>0</v>
      </c>
      <c r="G146" s="24"/>
      <c r="H146" s="24">
        <v>0</v>
      </c>
      <c r="I146" s="24"/>
      <c r="J146" s="24">
        <v>0</v>
      </c>
      <c r="K146" s="25"/>
    </row>
    <row r="147" spans="1:11" ht="15" customHeight="1" x14ac:dyDescent="0.3">
      <c r="A147" s="22" t="s">
        <v>152</v>
      </c>
      <c r="B147" s="18">
        <v>186</v>
      </c>
      <c r="C147" s="23">
        <v>170</v>
      </c>
      <c r="D147" s="24">
        <v>153</v>
      </c>
      <c r="E147" s="24"/>
      <c r="F147" s="24">
        <v>17</v>
      </c>
      <c r="G147" s="24"/>
      <c r="H147" s="24">
        <v>17</v>
      </c>
      <c r="I147" s="24"/>
      <c r="J147" s="24">
        <v>0</v>
      </c>
      <c r="K147" s="25"/>
    </row>
    <row r="148" spans="1:11" ht="15" customHeight="1" x14ac:dyDescent="0.3">
      <c r="A148" s="22" t="s">
        <v>153</v>
      </c>
      <c r="B148" s="18">
        <v>196</v>
      </c>
      <c r="C148" s="23">
        <v>155</v>
      </c>
      <c r="D148" s="24">
        <v>124</v>
      </c>
      <c r="E148" s="24"/>
      <c r="F148" s="24">
        <v>31</v>
      </c>
      <c r="G148" s="24"/>
      <c r="H148" s="24">
        <v>31</v>
      </c>
      <c r="I148" s="24"/>
      <c r="J148" s="24">
        <v>0</v>
      </c>
      <c r="K148" s="25"/>
    </row>
    <row r="149" spans="1:11" ht="15" customHeight="1" x14ac:dyDescent="0.3">
      <c r="A149" s="22" t="s">
        <v>154</v>
      </c>
      <c r="B149" s="18">
        <v>103</v>
      </c>
      <c r="C149" s="23">
        <v>94</v>
      </c>
      <c r="D149" s="24">
        <v>89</v>
      </c>
      <c r="E149" s="24"/>
      <c r="F149" s="24">
        <v>5</v>
      </c>
      <c r="G149" s="24"/>
      <c r="H149" s="24">
        <v>5</v>
      </c>
      <c r="I149" s="24"/>
      <c r="J149" s="24">
        <v>0</v>
      </c>
      <c r="K149" s="25"/>
    </row>
    <row r="150" spans="1:11" ht="15" customHeight="1" x14ac:dyDescent="0.3">
      <c r="A150" s="22" t="s">
        <v>155</v>
      </c>
      <c r="B150" s="18">
        <v>97</v>
      </c>
      <c r="C150" s="23">
        <v>48</v>
      </c>
      <c r="D150" s="24">
        <v>48</v>
      </c>
      <c r="E150" s="24"/>
      <c r="F150" s="24">
        <v>0</v>
      </c>
      <c r="G150" s="24"/>
      <c r="H150" s="24">
        <v>0</v>
      </c>
      <c r="I150" s="24"/>
      <c r="J150" s="24">
        <v>0</v>
      </c>
      <c r="K150" s="25"/>
    </row>
    <row r="151" spans="1:11" ht="15" customHeight="1" x14ac:dyDescent="0.3">
      <c r="A151" s="22" t="s">
        <v>156</v>
      </c>
      <c r="B151" s="18">
        <v>273</v>
      </c>
      <c r="C151" s="23">
        <v>161</v>
      </c>
      <c r="D151" s="24">
        <v>114</v>
      </c>
      <c r="E151" s="24"/>
      <c r="F151" s="24">
        <v>47</v>
      </c>
      <c r="G151" s="24"/>
      <c r="H151" s="24">
        <v>33</v>
      </c>
      <c r="I151" s="24"/>
      <c r="J151" s="24">
        <v>14</v>
      </c>
      <c r="K151" s="25"/>
    </row>
    <row r="152" spans="1:11" ht="15" customHeight="1" x14ac:dyDescent="0.3">
      <c r="A152" s="22" t="s">
        <v>157</v>
      </c>
      <c r="B152" s="18">
        <v>1021</v>
      </c>
      <c r="C152" s="23">
        <v>634</v>
      </c>
      <c r="D152" s="24">
        <v>545</v>
      </c>
      <c r="E152" s="24"/>
      <c r="F152" s="24">
        <v>89</v>
      </c>
      <c r="G152" s="24"/>
      <c r="H152" s="24">
        <v>89</v>
      </c>
      <c r="I152" s="24"/>
      <c r="J152" s="24">
        <v>0</v>
      </c>
      <c r="K152" s="25"/>
    </row>
    <row r="153" spans="1:11" ht="15" customHeight="1" x14ac:dyDescent="0.3">
      <c r="A153" s="22" t="s">
        <v>158</v>
      </c>
      <c r="B153" s="18">
        <v>1006</v>
      </c>
      <c r="C153" s="23">
        <v>628</v>
      </c>
      <c r="D153" s="24">
        <v>485</v>
      </c>
      <c r="E153" s="24"/>
      <c r="F153" s="24">
        <v>143</v>
      </c>
      <c r="G153" s="24"/>
      <c r="H153" s="24">
        <v>121</v>
      </c>
      <c r="I153" s="24"/>
      <c r="J153" s="24">
        <v>22</v>
      </c>
      <c r="K153" s="25"/>
    </row>
    <row r="154" spans="1:11" ht="15" customHeight="1" x14ac:dyDescent="0.3">
      <c r="A154" s="22" t="s">
        <v>159</v>
      </c>
      <c r="B154" s="18">
        <v>1119</v>
      </c>
      <c r="C154" s="23">
        <v>555</v>
      </c>
      <c r="D154" s="24">
        <v>387</v>
      </c>
      <c r="E154" s="24"/>
      <c r="F154" s="24">
        <v>168</v>
      </c>
      <c r="G154" s="24"/>
      <c r="H154" s="24">
        <v>154</v>
      </c>
      <c r="I154" s="24"/>
      <c r="J154" s="24">
        <v>14</v>
      </c>
      <c r="K154" s="25"/>
    </row>
    <row r="155" spans="1:11" ht="15" customHeight="1" x14ac:dyDescent="0.3">
      <c r="A155" s="22" t="s">
        <v>160</v>
      </c>
      <c r="B155" s="18">
        <v>989</v>
      </c>
      <c r="C155" s="23">
        <v>641</v>
      </c>
      <c r="D155" s="24">
        <v>509</v>
      </c>
      <c r="E155" s="24"/>
      <c r="F155" s="24">
        <v>132</v>
      </c>
      <c r="G155" s="24"/>
      <c r="H155" s="24">
        <v>119</v>
      </c>
      <c r="I155" s="24"/>
      <c r="J155" s="24">
        <v>13</v>
      </c>
      <c r="K155" s="25"/>
    </row>
    <row r="156" spans="1:11" ht="15" customHeight="1" x14ac:dyDescent="0.3">
      <c r="A156" s="22" t="s">
        <v>161</v>
      </c>
      <c r="B156" s="18">
        <v>639</v>
      </c>
      <c r="C156" s="23">
        <v>318</v>
      </c>
      <c r="D156" s="24">
        <v>230</v>
      </c>
      <c r="E156" s="24"/>
      <c r="F156" s="24">
        <v>88</v>
      </c>
      <c r="G156" s="24"/>
      <c r="H156" s="24">
        <v>73</v>
      </c>
      <c r="I156" s="24"/>
      <c r="J156" s="24">
        <v>15</v>
      </c>
      <c r="K156" s="25"/>
    </row>
    <row r="157" spans="1:11" ht="15" customHeight="1" x14ac:dyDescent="0.3">
      <c r="A157" s="22" t="s">
        <v>162</v>
      </c>
      <c r="B157" s="18">
        <v>871</v>
      </c>
      <c r="C157" s="23">
        <v>760</v>
      </c>
      <c r="D157" s="24">
        <v>701</v>
      </c>
      <c r="E157" s="24"/>
      <c r="F157" s="24">
        <v>59</v>
      </c>
      <c r="G157" s="24"/>
      <c r="H157" s="24">
        <v>59</v>
      </c>
      <c r="I157" s="24"/>
      <c r="J157" s="24">
        <v>0</v>
      </c>
      <c r="K157" s="25"/>
    </row>
    <row r="158" spans="1:11" ht="15" customHeight="1" x14ac:dyDescent="0.3">
      <c r="A158" s="22" t="s">
        <v>163</v>
      </c>
      <c r="B158" s="18">
        <v>312</v>
      </c>
      <c r="C158" s="23">
        <v>192</v>
      </c>
      <c r="D158" s="24">
        <v>149</v>
      </c>
      <c r="E158" s="24"/>
      <c r="F158" s="24">
        <v>43</v>
      </c>
      <c r="G158" s="24"/>
      <c r="H158" s="24">
        <v>32</v>
      </c>
      <c r="I158" s="24"/>
      <c r="J158" s="24">
        <v>11</v>
      </c>
      <c r="K158" s="25"/>
    </row>
    <row r="159" spans="1:11" ht="15" customHeight="1" x14ac:dyDescent="0.3">
      <c r="A159" s="22" t="s">
        <v>164</v>
      </c>
      <c r="B159" s="18">
        <v>208</v>
      </c>
      <c r="C159" s="23">
        <v>181</v>
      </c>
      <c r="D159" s="24">
        <v>178</v>
      </c>
      <c r="E159" s="24"/>
      <c r="F159" s="24">
        <v>3</v>
      </c>
      <c r="G159" s="24"/>
      <c r="H159" s="24">
        <v>3</v>
      </c>
      <c r="I159" s="24"/>
      <c r="J159" s="24">
        <v>0</v>
      </c>
      <c r="K159" s="25"/>
    </row>
    <row r="160" spans="1:11" ht="15" customHeight="1" x14ac:dyDescent="0.3">
      <c r="A160" s="22" t="s">
        <v>165</v>
      </c>
      <c r="B160" s="18">
        <v>231</v>
      </c>
      <c r="C160" s="23">
        <v>193</v>
      </c>
      <c r="D160" s="24">
        <v>168</v>
      </c>
      <c r="E160" s="24"/>
      <c r="F160" s="24">
        <v>25</v>
      </c>
      <c r="G160" s="24"/>
      <c r="H160" s="24">
        <v>25</v>
      </c>
      <c r="I160" s="24"/>
      <c r="J160" s="24">
        <v>0</v>
      </c>
      <c r="K160" s="25"/>
    </row>
    <row r="161" spans="1:11" ht="15" customHeight="1" x14ac:dyDescent="0.3">
      <c r="A161" s="22" t="s">
        <v>166</v>
      </c>
      <c r="B161" s="18">
        <v>982</v>
      </c>
      <c r="C161" s="23">
        <v>552</v>
      </c>
      <c r="D161" s="24">
        <v>394</v>
      </c>
      <c r="E161" s="24"/>
      <c r="F161" s="24">
        <v>158</v>
      </c>
      <c r="G161" s="24"/>
      <c r="H161" s="24">
        <v>112</v>
      </c>
      <c r="I161" s="24"/>
      <c r="J161" s="24">
        <v>46</v>
      </c>
      <c r="K161" s="25"/>
    </row>
    <row r="162" spans="1:11" ht="15" customHeight="1" x14ac:dyDescent="0.3">
      <c r="A162" s="22" t="s">
        <v>167</v>
      </c>
      <c r="B162" s="18">
        <v>545</v>
      </c>
      <c r="C162" s="23">
        <v>273</v>
      </c>
      <c r="D162" s="24">
        <v>239</v>
      </c>
      <c r="E162" s="24"/>
      <c r="F162" s="24">
        <v>34</v>
      </c>
      <c r="G162" s="24"/>
      <c r="H162" s="24">
        <v>34</v>
      </c>
      <c r="I162" s="24"/>
      <c r="J162" s="24">
        <v>0</v>
      </c>
      <c r="K162" s="25"/>
    </row>
    <row r="163" spans="1:11" ht="15" customHeight="1" x14ac:dyDescent="0.3">
      <c r="A163" s="22" t="s">
        <v>168</v>
      </c>
      <c r="B163" s="18">
        <v>803</v>
      </c>
      <c r="C163" s="23">
        <v>662</v>
      </c>
      <c r="D163" s="24">
        <v>539</v>
      </c>
      <c r="E163" s="24"/>
      <c r="F163" s="24">
        <v>123</v>
      </c>
      <c r="G163" s="24"/>
      <c r="H163" s="24">
        <v>82</v>
      </c>
      <c r="I163" s="24"/>
      <c r="J163" s="24">
        <v>41</v>
      </c>
      <c r="K163" s="25"/>
    </row>
    <row r="164" spans="1:11" ht="15" customHeight="1" x14ac:dyDescent="0.3">
      <c r="A164" s="22" t="s">
        <v>169</v>
      </c>
      <c r="B164" s="18">
        <v>624</v>
      </c>
      <c r="C164" s="23">
        <v>345</v>
      </c>
      <c r="D164" s="24">
        <v>312</v>
      </c>
      <c r="E164" s="24"/>
      <c r="F164" s="24">
        <v>33</v>
      </c>
      <c r="G164" s="24"/>
      <c r="H164" s="24">
        <v>33</v>
      </c>
      <c r="I164" s="24"/>
      <c r="J164" s="24">
        <v>0</v>
      </c>
      <c r="K164" s="25"/>
    </row>
    <row r="165" spans="1:11" ht="15" customHeight="1" x14ac:dyDescent="0.3">
      <c r="A165" s="22" t="s">
        <v>170</v>
      </c>
      <c r="B165" s="18">
        <v>2446</v>
      </c>
      <c r="C165" s="23">
        <v>1350</v>
      </c>
      <c r="D165" s="24">
        <v>882</v>
      </c>
      <c r="E165" s="24"/>
      <c r="F165" s="24">
        <v>468</v>
      </c>
      <c r="G165" s="24"/>
      <c r="H165" s="24">
        <v>407</v>
      </c>
      <c r="I165" s="24"/>
      <c r="J165" s="24">
        <v>61</v>
      </c>
      <c r="K165" s="25"/>
    </row>
    <row r="166" spans="1:11" ht="15" customHeight="1" x14ac:dyDescent="0.3">
      <c r="A166" s="22" t="s">
        <v>171</v>
      </c>
      <c r="B166" s="18">
        <v>460</v>
      </c>
      <c r="C166" s="23">
        <v>231</v>
      </c>
      <c r="D166" s="24">
        <v>132</v>
      </c>
      <c r="E166" s="24"/>
      <c r="F166" s="24">
        <v>99</v>
      </c>
      <c r="G166" s="24"/>
      <c r="H166" s="24">
        <v>99</v>
      </c>
      <c r="I166" s="24"/>
      <c r="J166" s="24">
        <v>0</v>
      </c>
      <c r="K166" s="25"/>
    </row>
    <row r="167" spans="1:11" ht="15" customHeight="1" x14ac:dyDescent="0.3">
      <c r="A167" s="22" t="s">
        <v>172</v>
      </c>
      <c r="B167" s="18">
        <v>215</v>
      </c>
      <c r="C167" s="23">
        <v>84</v>
      </c>
      <c r="D167" s="24">
        <v>55</v>
      </c>
      <c r="E167" s="24"/>
      <c r="F167" s="24">
        <v>29</v>
      </c>
      <c r="G167" s="24"/>
      <c r="H167" s="24">
        <v>29</v>
      </c>
      <c r="I167" s="24"/>
      <c r="J167" s="24">
        <v>0</v>
      </c>
      <c r="K167" s="25"/>
    </row>
    <row r="168" spans="1:11" ht="15" customHeight="1" x14ac:dyDescent="0.3">
      <c r="A168" s="22" t="s">
        <v>173</v>
      </c>
      <c r="B168" s="18">
        <v>267</v>
      </c>
      <c r="C168" s="23">
        <v>103</v>
      </c>
      <c r="D168" s="24">
        <v>80</v>
      </c>
      <c r="E168" s="24"/>
      <c r="F168" s="24">
        <v>23</v>
      </c>
      <c r="G168" s="24"/>
      <c r="H168" s="24">
        <v>23</v>
      </c>
      <c r="I168" s="24"/>
      <c r="J168" s="24">
        <v>0</v>
      </c>
      <c r="K168" s="25"/>
    </row>
    <row r="169" spans="1:11" ht="15" customHeight="1" x14ac:dyDescent="0.3">
      <c r="A169" s="22" t="s">
        <v>174</v>
      </c>
      <c r="B169" s="18">
        <v>349</v>
      </c>
      <c r="C169" s="23">
        <v>223</v>
      </c>
      <c r="D169" s="24">
        <v>218</v>
      </c>
      <c r="E169" s="24"/>
      <c r="F169" s="24">
        <v>5</v>
      </c>
      <c r="G169" s="24"/>
      <c r="H169" s="24">
        <v>5</v>
      </c>
      <c r="I169" s="24"/>
      <c r="J169" s="24">
        <v>0</v>
      </c>
      <c r="K169" s="25"/>
    </row>
    <row r="170" spans="1:11" ht="15" customHeight="1" x14ac:dyDescent="0.3">
      <c r="A170" s="22" t="s">
        <v>175</v>
      </c>
      <c r="B170" s="18">
        <v>471</v>
      </c>
      <c r="C170" s="23">
        <v>380</v>
      </c>
      <c r="D170" s="24">
        <v>321</v>
      </c>
      <c r="E170" s="24"/>
      <c r="F170" s="24">
        <v>59</v>
      </c>
      <c r="G170" s="24"/>
      <c r="H170" s="24">
        <v>59</v>
      </c>
      <c r="I170" s="24"/>
      <c r="J170" s="24">
        <v>0</v>
      </c>
      <c r="K170" s="25"/>
    </row>
    <row r="171" spans="1:11" ht="15" customHeight="1" x14ac:dyDescent="0.3">
      <c r="A171" s="22" t="s">
        <v>176</v>
      </c>
      <c r="B171" s="18">
        <v>491</v>
      </c>
      <c r="C171" s="23">
        <v>275</v>
      </c>
      <c r="D171" s="24">
        <v>173</v>
      </c>
      <c r="E171" s="24"/>
      <c r="F171" s="24">
        <v>102</v>
      </c>
      <c r="G171" s="24"/>
      <c r="H171" s="24">
        <v>87</v>
      </c>
      <c r="I171" s="24"/>
      <c r="J171" s="24">
        <v>15</v>
      </c>
      <c r="K171" s="25"/>
    </row>
    <row r="172" spans="1:11" ht="15" customHeight="1" x14ac:dyDescent="0.3">
      <c r="A172" s="22" t="s">
        <v>177</v>
      </c>
      <c r="B172" s="18">
        <v>400</v>
      </c>
      <c r="C172" s="23">
        <v>266</v>
      </c>
      <c r="D172" s="24">
        <v>223</v>
      </c>
      <c r="E172" s="24"/>
      <c r="F172" s="24">
        <v>43</v>
      </c>
      <c r="G172" s="24"/>
      <c r="H172" s="24">
        <v>23</v>
      </c>
      <c r="I172" s="24"/>
      <c r="J172" s="24">
        <v>20</v>
      </c>
      <c r="K172" s="25"/>
    </row>
    <row r="173" spans="1:11" ht="15" customHeight="1" x14ac:dyDescent="0.3">
      <c r="A173" s="22" t="s">
        <v>178</v>
      </c>
      <c r="B173" s="18">
        <v>235</v>
      </c>
      <c r="C173" s="23">
        <v>139</v>
      </c>
      <c r="D173" s="24">
        <v>109</v>
      </c>
      <c r="E173" s="24"/>
      <c r="F173" s="24">
        <v>30</v>
      </c>
      <c r="G173" s="24"/>
      <c r="H173" s="24">
        <v>16</v>
      </c>
      <c r="I173" s="24"/>
      <c r="J173" s="24">
        <v>14</v>
      </c>
      <c r="K173" s="25"/>
    </row>
    <row r="174" spans="1:11" ht="15" customHeight="1" x14ac:dyDescent="0.3">
      <c r="A174" s="22" t="s">
        <v>179</v>
      </c>
      <c r="B174" s="18">
        <v>1007</v>
      </c>
      <c r="C174" s="23">
        <v>768</v>
      </c>
      <c r="D174" s="24">
        <v>708</v>
      </c>
      <c r="E174" s="24"/>
      <c r="F174" s="24">
        <v>60</v>
      </c>
      <c r="G174" s="24"/>
      <c r="H174" s="24">
        <v>60</v>
      </c>
      <c r="I174" s="24"/>
      <c r="J174" s="24">
        <v>0</v>
      </c>
      <c r="K174" s="25"/>
    </row>
    <row r="175" spans="1:11" ht="15" customHeight="1" x14ac:dyDescent="0.3">
      <c r="A175" s="22" t="s">
        <v>180</v>
      </c>
      <c r="B175" s="18">
        <v>670</v>
      </c>
      <c r="C175" s="23">
        <v>509</v>
      </c>
      <c r="D175" s="24">
        <v>474</v>
      </c>
      <c r="E175" s="24"/>
      <c r="F175" s="24">
        <v>35</v>
      </c>
      <c r="G175" s="24"/>
      <c r="H175" s="24">
        <v>35</v>
      </c>
      <c r="I175" s="24"/>
      <c r="J175" s="24">
        <v>0</v>
      </c>
      <c r="K175" s="25"/>
    </row>
    <row r="176" spans="1:11" ht="15" customHeight="1" x14ac:dyDescent="0.3">
      <c r="A176" s="22" t="s">
        <v>181</v>
      </c>
      <c r="B176" s="18">
        <v>509</v>
      </c>
      <c r="C176" s="23">
        <v>256</v>
      </c>
      <c r="D176" s="24">
        <v>181</v>
      </c>
      <c r="E176" s="24"/>
      <c r="F176" s="24">
        <v>75</v>
      </c>
      <c r="G176" s="24"/>
      <c r="H176" s="24">
        <v>56</v>
      </c>
      <c r="I176" s="24"/>
      <c r="J176" s="24">
        <v>19</v>
      </c>
      <c r="K176" s="25"/>
    </row>
    <row r="177" spans="1:11" ht="15" customHeight="1" x14ac:dyDescent="0.3">
      <c r="A177" s="22" t="s">
        <v>182</v>
      </c>
      <c r="B177" s="18">
        <v>565</v>
      </c>
      <c r="C177" s="23">
        <v>412</v>
      </c>
      <c r="D177" s="24">
        <v>270</v>
      </c>
      <c r="E177" s="24"/>
      <c r="F177" s="24">
        <v>142</v>
      </c>
      <c r="G177" s="24"/>
      <c r="H177" s="24">
        <v>142</v>
      </c>
      <c r="I177" s="24"/>
      <c r="J177" s="24">
        <v>0</v>
      </c>
      <c r="K177" s="25"/>
    </row>
    <row r="178" spans="1:11" ht="15" customHeight="1" x14ac:dyDescent="0.3">
      <c r="A178" s="22" t="s">
        <v>183</v>
      </c>
      <c r="B178" s="18">
        <v>355</v>
      </c>
      <c r="C178" s="23">
        <v>254</v>
      </c>
      <c r="D178" s="24">
        <v>226</v>
      </c>
      <c r="E178" s="24"/>
      <c r="F178" s="24">
        <v>28</v>
      </c>
      <c r="G178" s="24"/>
      <c r="H178" s="24">
        <v>22</v>
      </c>
      <c r="I178" s="24"/>
      <c r="J178" s="24">
        <v>6</v>
      </c>
      <c r="K178" s="25"/>
    </row>
    <row r="179" spans="1:11" ht="15" customHeight="1" x14ac:dyDescent="0.3">
      <c r="A179" s="22" t="s">
        <v>184</v>
      </c>
      <c r="B179" s="18">
        <v>299</v>
      </c>
      <c r="C179" s="23">
        <v>240</v>
      </c>
      <c r="D179" s="24">
        <v>226</v>
      </c>
      <c r="E179" s="24"/>
      <c r="F179" s="24">
        <v>14</v>
      </c>
      <c r="G179" s="24"/>
      <c r="H179" s="24">
        <v>14</v>
      </c>
      <c r="I179" s="24"/>
      <c r="J179" s="24">
        <v>0</v>
      </c>
      <c r="K179" s="25"/>
    </row>
    <row r="180" spans="1:11" ht="15" customHeight="1" x14ac:dyDescent="0.3">
      <c r="A180" s="22" t="s">
        <v>185</v>
      </c>
      <c r="B180" s="18">
        <v>1246</v>
      </c>
      <c r="C180" s="23">
        <v>839</v>
      </c>
      <c r="D180" s="24">
        <v>726</v>
      </c>
      <c r="E180" s="24"/>
      <c r="F180" s="24">
        <v>113</v>
      </c>
      <c r="G180" s="24"/>
      <c r="H180" s="24">
        <v>104</v>
      </c>
      <c r="I180" s="24"/>
      <c r="J180" s="24">
        <v>9</v>
      </c>
      <c r="K180" s="25"/>
    </row>
    <row r="181" spans="1:11" ht="15" customHeight="1" x14ac:dyDescent="0.3">
      <c r="A181" s="22" t="s">
        <v>186</v>
      </c>
      <c r="B181" s="18">
        <v>1043</v>
      </c>
      <c r="C181" s="23">
        <v>429</v>
      </c>
      <c r="D181" s="24">
        <v>277</v>
      </c>
      <c r="E181" s="24"/>
      <c r="F181" s="24">
        <v>152</v>
      </c>
      <c r="G181" s="24"/>
      <c r="H181" s="24">
        <v>134</v>
      </c>
      <c r="I181" s="24"/>
      <c r="J181" s="24">
        <v>18</v>
      </c>
      <c r="K181" s="25"/>
    </row>
    <row r="182" spans="1:11" ht="15" customHeight="1" x14ac:dyDescent="0.3">
      <c r="A182" s="22" t="s">
        <v>187</v>
      </c>
      <c r="B182" s="18">
        <v>2031</v>
      </c>
      <c r="C182" s="23">
        <v>778</v>
      </c>
      <c r="D182" s="24">
        <v>456</v>
      </c>
      <c r="E182" s="24"/>
      <c r="F182" s="24">
        <v>322</v>
      </c>
      <c r="G182" s="24"/>
      <c r="H182" s="24">
        <v>234</v>
      </c>
      <c r="I182" s="24"/>
      <c r="J182" s="24">
        <v>88</v>
      </c>
      <c r="K182" s="25"/>
    </row>
    <row r="183" spans="1:11" ht="15" customHeight="1" x14ac:dyDescent="0.3">
      <c r="A183" s="22" t="s">
        <v>188</v>
      </c>
      <c r="B183" s="18">
        <v>1388</v>
      </c>
      <c r="C183" s="23">
        <v>661</v>
      </c>
      <c r="D183" s="24">
        <v>533</v>
      </c>
      <c r="E183" s="24"/>
      <c r="F183" s="24">
        <v>128</v>
      </c>
      <c r="G183" s="24"/>
      <c r="H183" s="24">
        <v>88</v>
      </c>
      <c r="I183" s="24"/>
      <c r="J183" s="24">
        <v>40</v>
      </c>
      <c r="K183" s="25"/>
    </row>
    <row r="184" spans="1:11" ht="15" customHeight="1" x14ac:dyDescent="0.3">
      <c r="A184" s="22" t="s">
        <v>189</v>
      </c>
      <c r="B184" s="18">
        <v>1434</v>
      </c>
      <c r="C184" s="23">
        <v>547</v>
      </c>
      <c r="D184" s="24">
        <v>277</v>
      </c>
      <c r="E184" s="24"/>
      <c r="F184" s="24">
        <v>270</v>
      </c>
      <c r="G184" s="24"/>
      <c r="H184" s="24">
        <v>242</v>
      </c>
      <c r="I184" s="24"/>
      <c r="J184" s="24">
        <v>28</v>
      </c>
      <c r="K184" s="25"/>
    </row>
    <row r="185" spans="1:11" ht="15" customHeight="1" x14ac:dyDescent="0.3">
      <c r="A185" s="22" t="s">
        <v>190</v>
      </c>
      <c r="B185" s="18">
        <v>1820</v>
      </c>
      <c r="C185" s="23">
        <v>921</v>
      </c>
      <c r="D185" s="24">
        <v>676</v>
      </c>
      <c r="E185" s="24"/>
      <c r="F185" s="24">
        <v>245</v>
      </c>
      <c r="G185" s="24"/>
      <c r="H185" s="24">
        <v>217</v>
      </c>
      <c r="I185" s="24"/>
      <c r="J185" s="24">
        <v>28</v>
      </c>
      <c r="K185" s="25"/>
    </row>
    <row r="186" spans="1:11" ht="15" customHeight="1" x14ac:dyDescent="0.3">
      <c r="A186" s="22" t="s">
        <v>191</v>
      </c>
      <c r="B186" s="18">
        <v>819</v>
      </c>
      <c r="C186" s="23">
        <v>411</v>
      </c>
      <c r="D186" s="24">
        <v>309</v>
      </c>
      <c r="E186" s="24"/>
      <c r="F186" s="24">
        <v>102</v>
      </c>
      <c r="G186" s="24"/>
      <c r="H186" s="24">
        <v>89</v>
      </c>
      <c r="I186" s="24"/>
      <c r="J186" s="24">
        <v>13</v>
      </c>
      <c r="K186" s="25"/>
    </row>
    <row r="187" spans="1:11" ht="15" customHeight="1" x14ac:dyDescent="0.3">
      <c r="A187" s="22" t="s">
        <v>192</v>
      </c>
      <c r="B187" s="18">
        <v>2780</v>
      </c>
      <c r="C187" s="23">
        <v>1424</v>
      </c>
      <c r="D187" s="24">
        <v>1102</v>
      </c>
      <c r="E187" s="24"/>
      <c r="F187" s="24">
        <v>322</v>
      </c>
      <c r="G187" s="24"/>
      <c r="H187" s="24">
        <v>322</v>
      </c>
      <c r="I187" s="24"/>
      <c r="J187" s="24">
        <v>0</v>
      </c>
      <c r="K187" s="25"/>
    </row>
    <row r="188" spans="1:11" ht="15" customHeight="1" x14ac:dyDescent="0.3">
      <c r="A188" s="22" t="s">
        <v>193</v>
      </c>
      <c r="B188" s="18">
        <v>1741</v>
      </c>
      <c r="C188" s="23">
        <v>1222</v>
      </c>
      <c r="D188" s="24">
        <v>969</v>
      </c>
      <c r="E188" s="24"/>
      <c r="F188" s="24">
        <v>253</v>
      </c>
      <c r="G188" s="24"/>
      <c r="H188" s="24">
        <v>253</v>
      </c>
      <c r="I188" s="24"/>
      <c r="J188" s="24">
        <v>0</v>
      </c>
      <c r="K188" s="25"/>
    </row>
    <row r="189" spans="1:11" ht="15" customHeight="1" x14ac:dyDescent="0.3">
      <c r="A189" s="22" t="s">
        <v>194</v>
      </c>
      <c r="B189" s="18">
        <v>2572</v>
      </c>
      <c r="C189" s="23">
        <v>1499</v>
      </c>
      <c r="D189" s="24">
        <v>789</v>
      </c>
      <c r="E189" s="24"/>
      <c r="F189" s="24">
        <v>710</v>
      </c>
      <c r="G189" s="24"/>
      <c r="H189" s="24">
        <v>690</v>
      </c>
      <c r="I189" s="24"/>
      <c r="J189" s="24">
        <v>20</v>
      </c>
      <c r="K189" s="25"/>
    </row>
    <row r="190" spans="1:11" ht="15" customHeight="1" x14ac:dyDescent="0.3">
      <c r="A190" s="22" t="s">
        <v>195</v>
      </c>
      <c r="B190" s="18">
        <v>2956</v>
      </c>
      <c r="C190" s="23">
        <v>2051</v>
      </c>
      <c r="D190" s="24">
        <v>1750</v>
      </c>
      <c r="E190" s="24"/>
      <c r="F190" s="24">
        <v>301</v>
      </c>
      <c r="G190" s="24"/>
      <c r="H190" s="24">
        <v>289</v>
      </c>
      <c r="I190" s="24"/>
      <c r="J190" s="24">
        <v>12</v>
      </c>
      <c r="K190" s="25"/>
    </row>
    <row r="191" spans="1:11" ht="15" customHeight="1" x14ac:dyDescent="0.3">
      <c r="A191" s="22" t="s">
        <v>196</v>
      </c>
      <c r="B191" s="18">
        <v>1509</v>
      </c>
      <c r="C191" s="23">
        <v>888</v>
      </c>
      <c r="D191" s="24">
        <v>743</v>
      </c>
      <c r="E191" s="24"/>
      <c r="F191" s="24">
        <v>145</v>
      </c>
      <c r="G191" s="24"/>
      <c r="H191" s="24">
        <v>140</v>
      </c>
      <c r="I191" s="24"/>
      <c r="J191" s="24">
        <v>5</v>
      </c>
      <c r="K191" s="25"/>
    </row>
    <row r="192" spans="1:11" ht="15" customHeight="1" x14ac:dyDescent="0.3">
      <c r="A192" s="22" t="s">
        <v>197</v>
      </c>
      <c r="B192" s="18">
        <v>1320</v>
      </c>
      <c r="C192" s="23">
        <v>996</v>
      </c>
      <c r="D192" s="24">
        <v>890</v>
      </c>
      <c r="E192" s="24"/>
      <c r="F192" s="24">
        <v>106</v>
      </c>
      <c r="G192" s="24"/>
      <c r="H192" s="24">
        <v>100</v>
      </c>
      <c r="I192" s="24"/>
      <c r="J192" s="24">
        <v>6</v>
      </c>
      <c r="K192" s="25"/>
    </row>
    <row r="193" spans="1:11" ht="15" customHeight="1" x14ac:dyDescent="0.3">
      <c r="A193" s="22" t="s">
        <v>198</v>
      </c>
      <c r="B193" s="18">
        <v>3306</v>
      </c>
      <c r="C193" s="23">
        <v>2940</v>
      </c>
      <c r="D193" s="24">
        <v>2707</v>
      </c>
      <c r="E193" s="24"/>
      <c r="F193" s="24">
        <v>233</v>
      </c>
      <c r="G193" s="24"/>
      <c r="H193" s="24">
        <v>233</v>
      </c>
      <c r="I193" s="24"/>
      <c r="J193" s="24">
        <v>0</v>
      </c>
      <c r="K193" s="25"/>
    </row>
    <row r="194" spans="1:11" ht="15" customHeight="1" x14ac:dyDescent="0.3">
      <c r="A194" s="22" t="s">
        <v>199</v>
      </c>
      <c r="B194" s="18">
        <v>1239</v>
      </c>
      <c r="C194" s="23">
        <v>802</v>
      </c>
      <c r="D194" s="24">
        <v>760</v>
      </c>
      <c r="E194" s="24"/>
      <c r="F194" s="24">
        <v>42</v>
      </c>
      <c r="G194" s="24"/>
      <c r="H194" s="24">
        <v>42</v>
      </c>
      <c r="I194" s="24"/>
      <c r="J194" s="24">
        <v>0</v>
      </c>
      <c r="K194" s="25"/>
    </row>
    <row r="195" spans="1:11" ht="15" customHeight="1" x14ac:dyDescent="0.3">
      <c r="A195" s="22" t="s">
        <v>200</v>
      </c>
      <c r="B195" s="18">
        <v>216</v>
      </c>
      <c r="C195" s="23">
        <v>127</v>
      </c>
      <c r="D195" s="24">
        <v>93</v>
      </c>
      <c r="E195" s="24"/>
      <c r="F195" s="24">
        <v>34</v>
      </c>
      <c r="G195" s="24"/>
      <c r="H195" s="24">
        <v>30</v>
      </c>
      <c r="I195" s="24"/>
      <c r="J195" s="24">
        <v>4</v>
      </c>
      <c r="K195" s="25"/>
    </row>
    <row r="196" spans="1:11" ht="15" customHeight="1" x14ac:dyDescent="0.3">
      <c r="A196" s="22" t="s">
        <v>201</v>
      </c>
      <c r="B196" s="18">
        <v>711</v>
      </c>
      <c r="C196" s="23">
        <v>454</v>
      </c>
      <c r="D196" s="24">
        <v>376</v>
      </c>
      <c r="E196" s="24"/>
      <c r="F196" s="24">
        <v>78</v>
      </c>
      <c r="G196" s="24"/>
      <c r="H196" s="24">
        <v>78</v>
      </c>
      <c r="I196" s="24"/>
      <c r="J196" s="24">
        <v>0</v>
      </c>
      <c r="K196" s="25"/>
    </row>
    <row r="197" spans="1:11" ht="15" customHeight="1" x14ac:dyDescent="0.3">
      <c r="A197" s="22" t="s">
        <v>202</v>
      </c>
      <c r="B197" s="18">
        <v>809</v>
      </c>
      <c r="C197" s="23">
        <v>541</v>
      </c>
      <c r="D197" s="24">
        <v>412</v>
      </c>
      <c r="E197" s="24"/>
      <c r="F197" s="24">
        <v>129</v>
      </c>
      <c r="G197" s="24"/>
      <c r="H197" s="24">
        <v>96</v>
      </c>
      <c r="I197" s="24"/>
      <c r="J197" s="24">
        <v>33</v>
      </c>
      <c r="K197" s="25"/>
    </row>
    <row r="198" spans="1:11" ht="15" customHeight="1" x14ac:dyDescent="0.3">
      <c r="A198" s="22" t="s">
        <v>203</v>
      </c>
      <c r="B198" s="18">
        <v>924</v>
      </c>
      <c r="C198" s="23">
        <v>540</v>
      </c>
      <c r="D198" s="24">
        <v>466</v>
      </c>
      <c r="E198" s="24"/>
      <c r="F198" s="24">
        <v>74</v>
      </c>
      <c r="G198" s="24"/>
      <c r="H198" s="24">
        <v>32</v>
      </c>
      <c r="I198" s="24"/>
      <c r="J198" s="24">
        <v>42</v>
      </c>
      <c r="K198" s="25"/>
    </row>
    <row r="199" spans="1:11" ht="15" customHeight="1" x14ac:dyDescent="0.3">
      <c r="A199" s="22" t="s">
        <v>204</v>
      </c>
      <c r="B199" s="18">
        <v>492</v>
      </c>
      <c r="C199" s="23">
        <v>347</v>
      </c>
      <c r="D199" s="24">
        <v>283</v>
      </c>
      <c r="E199" s="24"/>
      <c r="F199" s="24">
        <v>64</v>
      </c>
      <c r="G199" s="24"/>
      <c r="H199" s="24">
        <v>20</v>
      </c>
      <c r="I199" s="24"/>
      <c r="J199" s="24">
        <v>44</v>
      </c>
      <c r="K199" s="25"/>
    </row>
    <row r="200" spans="1:11" ht="15" customHeight="1" x14ac:dyDescent="0.3">
      <c r="A200" s="22" t="s">
        <v>205</v>
      </c>
      <c r="B200" s="18">
        <v>763</v>
      </c>
      <c r="C200" s="23">
        <v>600</v>
      </c>
      <c r="D200" s="24">
        <v>551</v>
      </c>
      <c r="E200" s="24"/>
      <c r="F200" s="24">
        <v>49</v>
      </c>
      <c r="G200" s="24"/>
      <c r="H200" s="24">
        <v>49</v>
      </c>
      <c r="I200" s="24"/>
      <c r="J200" s="24">
        <v>0</v>
      </c>
      <c r="K200" s="25"/>
    </row>
    <row r="201" spans="1:11" ht="15" customHeight="1" x14ac:dyDescent="0.3">
      <c r="A201" s="22" t="s">
        <v>206</v>
      </c>
      <c r="B201" s="18">
        <v>861</v>
      </c>
      <c r="C201" s="23">
        <v>674</v>
      </c>
      <c r="D201" s="24">
        <v>598</v>
      </c>
      <c r="E201" s="24"/>
      <c r="F201" s="24">
        <v>76</v>
      </c>
      <c r="G201" s="24"/>
      <c r="H201" s="24">
        <v>76</v>
      </c>
      <c r="I201" s="24"/>
      <c r="J201" s="24">
        <v>0</v>
      </c>
      <c r="K201" s="25"/>
    </row>
    <row r="202" spans="1:11" ht="15" customHeight="1" x14ac:dyDescent="0.3">
      <c r="A202" s="22" t="s">
        <v>207</v>
      </c>
      <c r="B202" s="18">
        <v>2730</v>
      </c>
      <c r="C202" s="23">
        <v>1852</v>
      </c>
      <c r="D202" s="24">
        <v>1565</v>
      </c>
      <c r="E202" s="24"/>
      <c r="F202" s="24">
        <v>287</v>
      </c>
      <c r="G202" s="24"/>
      <c r="H202" s="24">
        <v>287</v>
      </c>
      <c r="I202" s="24"/>
      <c r="J202" s="24">
        <v>0</v>
      </c>
      <c r="K202" s="25"/>
    </row>
    <row r="203" spans="1:11" ht="15" customHeight="1" x14ac:dyDescent="0.3">
      <c r="A203" s="22" t="s">
        <v>208</v>
      </c>
      <c r="B203" s="18">
        <v>1769</v>
      </c>
      <c r="C203" s="23">
        <v>1445</v>
      </c>
      <c r="D203" s="24">
        <v>1298</v>
      </c>
      <c r="E203" s="24"/>
      <c r="F203" s="24">
        <v>147</v>
      </c>
      <c r="G203" s="24"/>
      <c r="H203" s="24">
        <v>147</v>
      </c>
      <c r="I203" s="24"/>
      <c r="J203" s="24">
        <v>0</v>
      </c>
      <c r="K203" s="25"/>
    </row>
    <row r="204" spans="1:11" ht="15" customHeight="1" x14ac:dyDescent="0.3">
      <c r="A204" s="22" t="s">
        <v>209</v>
      </c>
      <c r="B204" s="18">
        <v>2175</v>
      </c>
      <c r="C204" s="23">
        <v>1902</v>
      </c>
      <c r="D204" s="24">
        <v>1716</v>
      </c>
      <c r="E204" s="24"/>
      <c r="F204" s="24">
        <v>186</v>
      </c>
      <c r="G204" s="24"/>
      <c r="H204" s="24">
        <v>186</v>
      </c>
      <c r="I204" s="24"/>
      <c r="J204" s="24">
        <v>0</v>
      </c>
      <c r="K204" s="25"/>
    </row>
    <row r="205" spans="1:11" ht="15" customHeight="1" x14ac:dyDescent="0.3">
      <c r="A205" s="22" t="s">
        <v>210</v>
      </c>
      <c r="B205" s="18">
        <v>3231</v>
      </c>
      <c r="C205" s="23">
        <v>2532</v>
      </c>
      <c r="D205" s="24">
        <v>2224</v>
      </c>
      <c r="E205" s="24"/>
      <c r="F205" s="24">
        <v>308</v>
      </c>
      <c r="G205" s="24"/>
      <c r="H205" s="24">
        <v>283</v>
      </c>
      <c r="I205" s="24"/>
      <c r="J205" s="24">
        <v>25</v>
      </c>
      <c r="K205" s="25"/>
    </row>
    <row r="206" spans="1:11" ht="15" customHeight="1" x14ac:dyDescent="0.3">
      <c r="A206" s="22" t="s">
        <v>211</v>
      </c>
      <c r="B206" s="18">
        <v>1466</v>
      </c>
      <c r="C206" s="23">
        <v>1145</v>
      </c>
      <c r="D206" s="24">
        <v>1127</v>
      </c>
      <c r="E206" s="24"/>
      <c r="F206" s="24">
        <v>18</v>
      </c>
      <c r="G206" s="24"/>
      <c r="H206" s="24">
        <v>18</v>
      </c>
      <c r="I206" s="24"/>
      <c r="J206" s="24">
        <v>0</v>
      </c>
      <c r="K206" s="25"/>
    </row>
    <row r="207" spans="1:11" ht="15" customHeight="1" x14ac:dyDescent="0.3">
      <c r="A207" s="22" t="s">
        <v>212</v>
      </c>
      <c r="B207" s="18">
        <v>2003</v>
      </c>
      <c r="C207" s="23">
        <v>1413</v>
      </c>
      <c r="D207" s="24">
        <v>1319</v>
      </c>
      <c r="E207" s="24"/>
      <c r="F207" s="24">
        <v>94</v>
      </c>
      <c r="G207" s="24"/>
      <c r="H207" s="24">
        <v>80</v>
      </c>
      <c r="I207" s="24"/>
      <c r="J207" s="24">
        <v>14</v>
      </c>
      <c r="K207" s="25"/>
    </row>
    <row r="208" spans="1:11" ht="15" customHeight="1" x14ac:dyDescent="0.3">
      <c r="A208" s="22" t="s">
        <v>213</v>
      </c>
      <c r="B208" s="18">
        <v>3154</v>
      </c>
      <c r="C208" s="23">
        <v>2335</v>
      </c>
      <c r="D208" s="24">
        <v>2115</v>
      </c>
      <c r="E208" s="24"/>
      <c r="F208" s="24">
        <v>220</v>
      </c>
      <c r="G208" s="24"/>
      <c r="H208" s="24">
        <v>196</v>
      </c>
      <c r="I208" s="24"/>
      <c r="J208" s="24">
        <v>24</v>
      </c>
      <c r="K208" s="25"/>
    </row>
    <row r="209" spans="1:11" ht="15" customHeight="1" x14ac:dyDescent="0.3">
      <c r="A209" s="22" t="s">
        <v>214</v>
      </c>
      <c r="B209" s="18">
        <v>1571</v>
      </c>
      <c r="C209" s="23">
        <v>1449</v>
      </c>
      <c r="D209" s="24">
        <v>1436</v>
      </c>
      <c r="E209" s="24"/>
      <c r="F209" s="24">
        <v>13</v>
      </c>
      <c r="G209" s="24"/>
      <c r="H209" s="24">
        <v>13</v>
      </c>
      <c r="I209" s="24"/>
      <c r="J209" s="24">
        <v>0</v>
      </c>
      <c r="K209" s="25"/>
    </row>
    <row r="210" spans="1:11" ht="15" customHeight="1" x14ac:dyDescent="0.3">
      <c r="A210" s="22" t="s">
        <v>215</v>
      </c>
      <c r="B210" s="18">
        <v>1730</v>
      </c>
      <c r="C210" s="23">
        <v>1392</v>
      </c>
      <c r="D210" s="24">
        <v>1211</v>
      </c>
      <c r="E210" s="24"/>
      <c r="F210" s="24">
        <v>181</v>
      </c>
      <c r="G210" s="24"/>
      <c r="H210" s="24">
        <v>156</v>
      </c>
      <c r="I210" s="24"/>
      <c r="J210" s="24">
        <v>25</v>
      </c>
      <c r="K210" s="25"/>
    </row>
    <row r="211" spans="1:11" ht="15" customHeight="1" x14ac:dyDescent="0.3">
      <c r="A211" s="22" t="s">
        <v>216</v>
      </c>
      <c r="B211" s="18">
        <v>2676</v>
      </c>
      <c r="C211" s="23">
        <v>1780</v>
      </c>
      <c r="D211" s="24">
        <v>1637</v>
      </c>
      <c r="E211" s="24"/>
      <c r="F211" s="24">
        <v>143</v>
      </c>
      <c r="G211" s="24"/>
      <c r="H211" s="24">
        <v>143</v>
      </c>
      <c r="I211" s="24"/>
      <c r="J211" s="24">
        <v>0</v>
      </c>
      <c r="K211" s="25"/>
    </row>
    <row r="212" spans="1:11" ht="15" customHeight="1" x14ac:dyDescent="0.3">
      <c r="A212" s="22" t="s">
        <v>217</v>
      </c>
      <c r="B212" s="18">
        <v>1553</v>
      </c>
      <c r="C212" s="23">
        <v>1349</v>
      </c>
      <c r="D212" s="24">
        <v>1239</v>
      </c>
      <c r="E212" s="24"/>
      <c r="F212" s="24">
        <v>110</v>
      </c>
      <c r="G212" s="24"/>
      <c r="H212" s="24">
        <v>93</v>
      </c>
      <c r="I212" s="24"/>
      <c r="J212" s="24">
        <v>17</v>
      </c>
      <c r="K212" s="25"/>
    </row>
    <row r="213" spans="1:11" ht="15" customHeight="1" x14ac:dyDescent="0.3">
      <c r="A213" s="22" t="s">
        <v>218</v>
      </c>
      <c r="B213" s="18">
        <v>2131</v>
      </c>
      <c r="C213" s="23">
        <v>1944</v>
      </c>
      <c r="D213" s="24">
        <v>1865</v>
      </c>
      <c r="E213" s="24"/>
      <c r="F213" s="24">
        <v>79</v>
      </c>
      <c r="G213" s="24"/>
      <c r="H213" s="24">
        <v>71</v>
      </c>
      <c r="I213" s="24"/>
      <c r="J213" s="24">
        <v>8</v>
      </c>
      <c r="K213" s="25"/>
    </row>
    <row r="214" spans="1:11" ht="15" customHeight="1" x14ac:dyDescent="0.3">
      <c r="A214" s="22" t="s">
        <v>219</v>
      </c>
      <c r="B214" s="18">
        <v>1614</v>
      </c>
      <c r="C214" s="23">
        <v>1292</v>
      </c>
      <c r="D214" s="24">
        <v>1115</v>
      </c>
      <c r="E214" s="24"/>
      <c r="F214" s="24">
        <v>177</v>
      </c>
      <c r="G214" s="24"/>
      <c r="H214" s="24">
        <v>177</v>
      </c>
      <c r="I214" s="24"/>
      <c r="J214" s="24">
        <v>0</v>
      </c>
      <c r="K214" s="25"/>
    </row>
    <row r="215" spans="1:11" ht="15" customHeight="1" x14ac:dyDescent="0.3">
      <c r="A215" s="22" t="s">
        <v>220</v>
      </c>
      <c r="B215" s="18">
        <v>1931</v>
      </c>
      <c r="C215" s="23">
        <v>1750</v>
      </c>
      <c r="D215" s="24">
        <v>1604</v>
      </c>
      <c r="E215" s="24"/>
      <c r="F215" s="24">
        <v>146</v>
      </c>
      <c r="G215" s="24"/>
      <c r="H215" s="24">
        <v>138</v>
      </c>
      <c r="I215" s="24"/>
      <c r="J215" s="24">
        <v>8</v>
      </c>
      <c r="K215" s="25"/>
    </row>
    <row r="216" spans="1:11" ht="15" customHeight="1" x14ac:dyDescent="0.3">
      <c r="A216" s="22" t="s">
        <v>221</v>
      </c>
      <c r="B216" s="18">
        <v>1703</v>
      </c>
      <c r="C216" s="23">
        <v>1555</v>
      </c>
      <c r="D216" s="24">
        <v>1365</v>
      </c>
      <c r="E216" s="24"/>
      <c r="F216" s="24">
        <v>190</v>
      </c>
      <c r="G216" s="24"/>
      <c r="H216" s="24">
        <v>178</v>
      </c>
      <c r="I216" s="24"/>
      <c r="J216" s="24">
        <v>12</v>
      </c>
      <c r="K216" s="25"/>
    </row>
    <row r="217" spans="1:11" ht="15" customHeight="1" x14ac:dyDescent="0.3">
      <c r="A217" s="22" t="s">
        <v>222</v>
      </c>
      <c r="B217" s="18">
        <v>1494</v>
      </c>
      <c r="C217" s="23">
        <v>692</v>
      </c>
      <c r="D217" s="24">
        <v>564</v>
      </c>
      <c r="E217" s="24"/>
      <c r="F217" s="24">
        <v>128</v>
      </c>
      <c r="G217" s="24"/>
      <c r="H217" s="24">
        <v>103</v>
      </c>
      <c r="I217" s="24"/>
      <c r="J217" s="24">
        <v>25</v>
      </c>
      <c r="K217" s="25"/>
    </row>
    <row r="218" spans="1:11" ht="15" customHeight="1" x14ac:dyDescent="0.3">
      <c r="A218" s="22" t="s">
        <v>223</v>
      </c>
      <c r="B218" s="18">
        <v>598</v>
      </c>
      <c r="C218" s="23">
        <v>361</v>
      </c>
      <c r="D218" s="24">
        <v>339</v>
      </c>
      <c r="E218" s="24"/>
      <c r="F218" s="24">
        <v>22</v>
      </c>
      <c r="G218" s="24"/>
      <c r="H218" s="24">
        <v>22</v>
      </c>
      <c r="I218" s="24"/>
      <c r="J218" s="24">
        <v>0</v>
      </c>
      <c r="K218" s="25"/>
    </row>
    <row r="219" spans="1:11" ht="15" customHeight="1" x14ac:dyDescent="0.3">
      <c r="A219" s="22" t="s">
        <v>224</v>
      </c>
      <c r="B219" s="18">
        <v>1067</v>
      </c>
      <c r="C219" s="23">
        <v>675</v>
      </c>
      <c r="D219" s="24">
        <v>598</v>
      </c>
      <c r="E219" s="24"/>
      <c r="F219" s="24">
        <v>77</v>
      </c>
      <c r="G219" s="24"/>
      <c r="H219" s="24">
        <v>77</v>
      </c>
      <c r="I219" s="24"/>
      <c r="J219" s="24">
        <v>0</v>
      </c>
      <c r="K219" s="25"/>
    </row>
    <row r="220" spans="1:11" ht="15" customHeight="1" x14ac:dyDescent="0.3">
      <c r="A220" s="22" t="s">
        <v>225</v>
      </c>
      <c r="B220" s="18">
        <v>1153</v>
      </c>
      <c r="C220" s="23">
        <v>756</v>
      </c>
      <c r="D220" s="24">
        <v>654</v>
      </c>
      <c r="E220" s="24"/>
      <c r="F220" s="24">
        <v>102</v>
      </c>
      <c r="G220" s="24"/>
      <c r="H220" s="24">
        <v>102</v>
      </c>
      <c r="I220" s="24"/>
      <c r="J220" s="24">
        <v>0</v>
      </c>
      <c r="K220" s="25"/>
    </row>
    <row r="221" spans="1:11" ht="15" customHeight="1" x14ac:dyDescent="0.3">
      <c r="A221" s="22" t="s">
        <v>226</v>
      </c>
      <c r="B221" s="18">
        <v>655</v>
      </c>
      <c r="C221" s="23">
        <v>393</v>
      </c>
      <c r="D221" s="24">
        <v>348</v>
      </c>
      <c r="E221" s="24"/>
      <c r="F221" s="24">
        <v>45</v>
      </c>
      <c r="G221" s="24"/>
      <c r="H221" s="24">
        <v>36</v>
      </c>
      <c r="I221" s="24"/>
      <c r="J221" s="24">
        <v>9</v>
      </c>
      <c r="K221" s="25"/>
    </row>
    <row r="222" spans="1:11" ht="15" customHeight="1" x14ac:dyDescent="0.3">
      <c r="A222" s="22" t="s">
        <v>227</v>
      </c>
      <c r="B222" s="18">
        <v>1221</v>
      </c>
      <c r="C222" s="23">
        <v>900</v>
      </c>
      <c r="D222" s="24">
        <v>701</v>
      </c>
      <c r="E222" s="24"/>
      <c r="F222" s="24">
        <v>199</v>
      </c>
      <c r="G222" s="24"/>
      <c r="H222" s="24">
        <v>191</v>
      </c>
      <c r="I222" s="24"/>
      <c r="J222" s="24">
        <v>8</v>
      </c>
      <c r="K222" s="25"/>
    </row>
    <row r="223" spans="1:11" ht="15" customHeight="1" x14ac:dyDescent="0.3">
      <c r="A223" s="22" t="s">
        <v>228</v>
      </c>
      <c r="B223" s="18">
        <v>958</v>
      </c>
      <c r="C223" s="23">
        <v>632</v>
      </c>
      <c r="D223" s="24">
        <v>462</v>
      </c>
      <c r="E223" s="24"/>
      <c r="F223" s="24">
        <v>170</v>
      </c>
      <c r="G223" s="24"/>
      <c r="H223" s="24">
        <v>117</v>
      </c>
      <c r="I223" s="24"/>
      <c r="J223" s="24">
        <v>53</v>
      </c>
      <c r="K223" s="25"/>
    </row>
    <row r="224" spans="1:11" ht="15" customHeight="1" x14ac:dyDescent="0.3">
      <c r="A224" s="22" t="s">
        <v>229</v>
      </c>
      <c r="B224" s="18">
        <v>107</v>
      </c>
      <c r="C224" s="23">
        <v>66</v>
      </c>
      <c r="D224" s="24">
        <v>66</v>
      </c>
      <c r="E224" s="24"/>
      <c r="F224" s="24">
        <v>0</v>
      </c>
      <c r="G224" s="24"/>
      <c r="H224" s="24">
        <v>0</v>
      </c>
      <c r="I224" s="24"/>
      <c r="J224" s="24">
        <v>0</v>
      </c>
      <c r="K224" s="25"/>
    </row>
    <row r="225" spans="1:11" ht="15" customHeight="1" x14ac:dyDescent="0.3">
      <c r="A225" s="22" t="s">
        <v>230</v>
      </c>
      <c r="B225" s="18">
        <v>351</v>
      </c>
      <c r="C225" s="23">
        <v>207</v>
      </c>
      <c r="D225" s="24">
        <v>190</v>
      </c>
      <c r="E225" s="24"/>
      <c r="F225" s="24">
        <v>17</v>
      </c>
      <c r="G225" s="24"/>
      <c r="H225" s="24">
        <v>12</v>
      </c>
      <c r="I225" s="24"/>
      <c r="J225" s="24">
        <v>5</v>
      </c>
      <c r="K225" s="25"/>
    </row>
    <row r="226" spans="1:11" ht="15" customHeight="1" x14ac:dyDescent="0.3">
      <c r="A226" s="22" t="s">
        <v>231</v>
      </c>
      <c r="B226" s="18">
        <v>722</v>
      </c>
      <c r="C226" s="23">
        <v>394</v>
      </c>
      <c r="D226" s="24">
        <v>378</v>
      </c>
      <c r="E226" s="24"/>
      <c r="F226" s="24">
        <v>16</v>
      </c>
      <c r="G226" s="24"/>
      <c r="H226" s="24">
        <v>16</v>
      </c>
      <c r="I226" s="24"/>
      <c r="J226" s="24">
        <v>0</v>
      </c>
      <c r="K226" s="25"/>
    </row>
    <row r="227" spans="1:11" ht="15" customHeight="1" x14ac:dyDescent="0.3">
      <c r="A227" s="22" t="s">
        <v>232</v>
      </c>
      <c r="B227" s="18">
        <v>392</v>
      </c>
      <c r="C227" s="23">
        <v>246</v>
      </c>
      <c r="D227" s="24">
        <v>238</v>
      </c>
      <c r="E227" s="24"/>
      <c r="F227" s="24">
        <v>8</v>
      </c>
      <c r="G227" s="24"/>
      <c r="H227" s="24">
        <v>8</v>
      </c>
      <c r="I227" s="24"/>
      <c r="J227" s="24">
        <v>0</v>
      </c>
      <c r="K227" s="25"/>
    </row>
    <row r="228" spans="1:11" ht="15" customHeight="1" x14ac:dyDescent="0.3">
      <c r="A228" s="22" t="s">
        <v>233</v>
      </c>
      <c r="B228" s="18">
        <v>769</v>
      </c>
      <c r="C228" s="23">
        <v>612</v>
      </c>
      <c r="D228" s="24">
        <v>481</v>
      </c>
      <c r="E228" s="24"/>
      <c r="F228" s="24">
        <v>131</v>
      </c>
      <c r="G228" s="24"/>
      <c r="H228" s="24">
        <v>118</v>
      </c>
      <c r="I228" s="24"/>
      <c r="J228" s="24">
        <v>13</v>
      </c>
      <c r="K228" s="25"/>
    </row>
    <row r="229" spans="1:11" ht="15" customHeight="1" x14ac:dyDescent="0.3">
      <c r="A229" s="22" t="s">
        <v>234</v>
      </c>
      <c r="B229" s="18">
        <v>1136</v>
      </c>
      <c r="C229" s="23">
        <v>803</v>
      </c>
      <c r="D229" s="24">
        <v>653</v>
      </c>
      <c r="E229" s="24"/>
      <c r="F229" s="24">
        <v>150</v>
      </c>
      <c r="G229" s="24"/>
      <c r="H229" s="24">
        <v>119</v>
      </c>
      <c r="I229" s="24"/>
      <c r="J229" s="24">
        <v>31</v>
      </c>
      <c r="K229" s="25"/>
    </row>
    <row r="230" spans="1:11" ht="15" customHeight="1" x14ac:dyDescent="0.3">
      <c r="A230" s="22" t="s">
        <v>235</v>
      </c>
      <c r="B230" s="18">
        <v>871</v>
      </c>
      <c r="C230" s="23">
        <v>669</v>
      </c>
      <c r="D230" s="24">
        <v>646</v>
      </c>
      <c r="E230" s="24"/>
      <c r="F230" s="24">
        <v>23</v>
      </c>
      <c r="G230" s="24"/>
      <c r="H230" s="24">
        <v>23</v>
      </c>
      <c r="I230" s="24"/>
      <c r="J230" s="24">
        <v>0</v>
      </c>
      <c r="K230" s="25"/>
    </row>
    <row r="231" spans="1:11" ht="15" customHeight="1" x14ac:dyDescent="0.3">
      <c r="A231" s="22" t="s">
        <v>236</v>
      </c>
      <c r="B231" s="18">
        <v>876</v>
      </c>
      <c r="C231" s="23">
        <v>656</v>
      </c>
      <c r="D231" s="24">
        <v>558</v>
      </c>
      <c r="E231" s="24"/>
      <c r="F231" s="24">
        <v>98</v>
      </c>
      <c r="G231" s="24"/>
      <c r="H231" s="24">
        <v>98</v>
      </c>
      <c r="I231" s="24"/>
      <c r="J231" s="24">
        <v>0</v>
      </c>
      <c r="K231" s="25"/>
    </row>
    <row r="232" spans="1:11" ht="15" customHeight="1" x14ac:dyDescent="0.3">
      <c r="A232" s="22" t="s">
        <v>237</v>
      </c>
      <c r="B232" s="18">
        <v>1191</v>
      </c>
      <c r="C232" s="23">
        <v>707</v>
      </c>
      <c r="D232" s="24">
        <v>571</v>
      </c>
      <c r="E232" s="24"/>
      <c r="F232" s="24">
        <v>136</v>
      </c>
      <c r="G232" s="24"/>
      <c r="H232" s="24">
        <v>128</v>
      </c>
      <c r="I232" s="24"/>
      <c r="J232" s="24">
        <v>8</v>
      </c>
      <c r="K232" s="25"/>
    </row>
    <row r="233" spans="1:11" ht="15" customHeight="1" x14ac:dyDescent="0.3">
      <c r="A233" s="22" t="s">
        <v>238</v>
      </c>
      <c r="B233" s="18">
        <v>701</v>
      </c>
      <c r="C233" s="23">
        <v>522</v>
      </c>
      <c r="D233" s="24">
        <v>484</v>
      </c>
      <c r="E233" s="24"/>
      <c r="F233" s="24">
        <v>38</v>
      </c>
      <c r="G233" s="24"/>
      <c r="H233" s="24">
        <v>6</v>
      </c>
      <c r="I233" s="24"/>
      <c r="J233" s="24">
        <v>32</v>
      </c>
      <c r="K233" s="25"/>
    </row>
    <row r="234" spans="1:11" ht="15" customHeight="1" x14ac:dyDescent="0.3">
      <c r="A234" s="22" t="s">
        <v>239</v>
      </c>
      <c r="B234" s="18">
        <v>748</v>
      </c>
      <c r="C234" s="23">
        <v>379</v>
      </c>
      <c r="D234" s="24">
        <v>287</v>
      </c>
      <c r="E234" s="24"/>
      <c r="F234" s="24">
        <v>92</v>
      </c>
      <c r="G234" s="24"/>
      <c r="H234" s="24">
        <v>92</v>
      </c>
      <c r="I234" s="24"/>
      <c r="J234" s="24">
        <v>0</v>
      </c>
      <c r="K234" s="25"/>
    </row>
    <row r="235" spans="1:11" ht="15" customHeight="1" x14ac:dyDescent="0.3">
      <c r="A235" s="22" t="s">
        <v>240</v>
      </c>
      <c r="B235" s="18">
        <v>1084</v>
      </c>
      <c r="C235" s="23">
        <v>632</v>
      </c>
      <c r="D235" s="24">
        <v>499</v>
      </c>
      <c r="E235" s="24"/>
      <c r="F235" s="24">
        <v>133</v>
      </c>
      <c r="G235" s="24"/>
      <c r="H235" s="24">
        <v>133</v>
      </c>
      <c r="I235" s="24"/>
      <c r="J235" s="24">
        <v>0</v>
      </c>
      <c r="K235" s="25"/>
    </row>
    <row r="236" spans="1:11" ht="15" customHeight="1" x14ac:dyDescent="0.3">
      <c r="A236" s="22" t="s">
        <v>241</v>
      </c>
      <c r="B236" s="18">
        <v>1317</v>
      </c>
      <c r="C236" s="23">
        <v>724</v>
      </c>
      <c r="D236" s="24">
        <v>532</v>
      </c>
      <c r="E236" s="24"/>
      <c r="F236" s="24">
        <v>192</v>
      </c>
      <c r="G236" s="24"/>
      <c r="H236" s="24">
        <v>167</v>
      </c>
      <c r="I236" s="24"/>
      <c r="J236" s="24">
        <v>25</v>
      </c>
      <c r="K236" s="25"/>
    </row>
    <row r="237" spans="1:11" ht="15" customHeight="1" x14ac:dyDescent="0.3">
      <c r="A237" s="22" t="s">
        <v>242</v>
      </c>
      <c r="B237" s="18">
        <v>1271</v>
      </c>
      <c r="C237" s="23">
        <v>776</v>
      </c>
      <c r="D237" s="24">
        <v>635</v>
      </c>
      <c r="E237" s="24"/>
      <c r="F237" s="24">
        <v>141</v>
      </c>
      <c r="G237" s="24"/>
      <c r="H237" s="24">
        <v>107</v>
      </c>
      <c r="I237" s="24"/>
      <c r="J237" s="24">
        <v>34</v>
      </c>
      <c r="K237" s="25"/>
    </row>
    <row r="238" spans="1:11" ht="15" customHeight="1" x14ac:dyDescent="0.3">
      <c r="A238" s="22" t="s">
        <v>243</v>
      </c>
      <c r="B238" s="18">
        <v>737</v>
      </c>
      <c r="C238" s="23">
        <v>482</v>
      </c>
      <c r="D238" s="24">
        <v>377</v>
      </c>
      <c r="E238" s="24"/>
      <c r="F238" s="24">
        <v>105</v>
      </c>
      <c r="G238" s="24"/>
      <c r="H238" s="24">
        <v>87</v>
      </c>
      <c r="I238" s="24"/>
      <c r="J238" s="24">
        <v>18</v>
      </c>
      <c r="K238" s="25"/>
    </row>
    <row r="239" spans="1:11" ht="15" customHeight="1" x14ac:dyDescent="0.3">
      <c r="A239" s="22" t="s">
        <v>244</v>
      </c>
      <c r="B239" s="18">
        <v>354</v>
      </c>
      <c r="C239" s="23">
        <v>257</v>
      </c>
      <c r="D239" s="24">
        <v>257</v>
      </c>
      <c r="E239" s="24"/>
      <c r="F239" s="24">
        <v>0</v>
      </c>
      <c r="G239" s="24"/>
      <c r="H239" s="24">
        <v>0</v>
      </c>
      <c r="I239" s="24"/>
      <c r="J239" s="24">
        <v>0</v>
      </c>
      <c r="K239" s="25"/>
    </row>
    <row r="240" spans="1:11" ht="15" customHeight="1" x14ac:dyDescent="0.3">
      <c r="A240" s="22" t="s">
        <v>245</v>
      </c>
      <c r="B240" s="18">
        <v>1050</v>
      </c>
      <c r="C240" s="23">
        <v>703</v>
      </c>
      <c r="D240" s="24">
        <v>580</v>
      </c>
      <c r="E240" s="24"/>
      <c r="F240" s="24">
        <v>123</v>
      </c>
      <c r="G240" s="24"/>
      <c r="H240" s="24">
        <v>115</v>
      </c>
      <c r="I240" s="24"/>
      <c r="J240" s="24">
        <v>8</v>
      </c>
      <c r="K240" s="25"/>
    </row>
    <row r="241" spans="1:11" ht="15" customHeight="1" x14ac:dyDescent="0.3">
      <c r="A241" s="22" t="s">
        <v>246</v>
      </c>
      <c r="B241" s="18">
        <v>784</v>
      </c>
      <c r="C241" s="23">
        <v>546</v>
      </c>
      <c r="D241" s="24">
        <v>427</v>
      </c>
      <c r="E241" s="24"/>
      <c r="F241" s="24">
        <v>119</v>
      </c>
      <c r="G241" s="24"/>
      <c r="H241" s="24">
        <v>92</v>
      </c>
      <c r="I241" s="24"/>
      <c r="J241" s="24">
        <v>27</v>
      </c>
      <c r="K241" s="25"/>
    </row>
    <row r="242" spans="1:11" ht="15" customHeight="1" x14ac:dyDescent="0.3">
      <c r="A242" s="22" t="s">
        <v>247</v>
      </c>
      <c r="B242" s="18">
        <v>244</v>
      </c>
      <c r="C242" s="23">
        <v>67</v>
      </c>
      <c r="D242" s="24">
        <v>49</v>
      </c>
      <c r="E242" s="24"/>
      <c r="F242" s="24">
        <v>18</v>
      </c>
      <c r="G242" s="24"/>
      <c r="H242" s="24">
        <v>18</v>
      </c>
      <c r="I242" s="24"/>
      <c r="J242" s="24">
        <v>0</v>
      </c>
      <c r="K242" s="25"/>
    </row>
    <row r="243" spans="1:11" ht="15" customHeight="1" x14ac:dyDescent="0.3">
      <c r="A243" s="22" t="s">
        <v>248</v>
      </c>
      <c r="B243" s="18">
        <v>2139</v>
      </c>
      <c r="C243" s="23">
        <v>1726</v>
      </c>
      <c r="D243" s="24">
        <v>1585</v>
      </c>
      <c r="E243" s="24"/>
      <c r="F243" s="24">
        <v>141</v>
      </c>
      <c r="G243" s="24"/>
      <c r="H243" s="24">
        <v>131</v>
      </c>
      <c r="I243" s="24"/>
      <c r="J243" s="24">
        <v>10</v>
      </c>
      <c r="K243" s="25"/>
    </row>
    <row r="244" spans="1:11" ht="15" customHeight="1" x14ac:dyDescent="0.3">
      <c r="A244" s="22" t="s">
        <v>249</v>
      </c>
      <c r="B244" s="18">
        <v>2497</v>
      </c>
      <c r="C244" s="23">
        <v>1937</v>
      </c>
      <c r="D244" s="24">
        <v>1687</v>
      </c>
      <c r="E244" s="24"/>
      <c r="F244" s="24">
        <v>250</v>
      </c>
      <c r="G244" s="24"/>
      <c r="H244" s="24">
        <v>250</v>
      </c>
      <c r="I244" s="24"/>
      <c r="J244" s="24">
        <v>0</v>
      </c>
      <c r="K244" s="25"/>
    </row>
    <row r="245" spans="1:11" ht="15" customHeight="1" x14ac:dyDescent="0.3">
      <c r="A245" s="22" t="s">
        <v>250</v>
      </c>
      <c r="B245" s="18">
        <v>1643</v>
      </c>
      <c r="C245" s="23">
        <v>1004</v>
      </c>
      <c r="D245" s="24">
        <v>698</v>
      </c>
      <c r="E245" s="24"/>
      <c r="F245" s="24">
        <v>306</v>
      </c>
      <c r="G245" s="24"/>
      <c r="H245" s="24">
        <v>273</v>
      </c>
      <c r="I245" s="24"/>
      <c r="J245" s="24">
        <v>33</v>
      </c>
      <c r="K245" s="25"/>
    </row>
    <row r="246" spans="1:11" ht="15" customHeight="1" x14ac:dyDescent="0.3">
      <c r="A246" s="22" t="s">
        <v>251</v>
      </c>
      <c r="B246" s="18">
        <v>2114</v>
      </c>
      <c r="C246" s="23">
        <v>1823</v>
      </c>
      <c r="D246" s="24">
        <v>1651</v>
      </c>
      <c r="E246" s="24"/>
      <c r="F246" s="24">
        <v>172</v>
      </c>
      <c r="G246" s="24"/>
      <c r="H246" s="24">
        <v>158</v>
      </c>
      <c r="I246" s="24"/>
      <c r="J246" s="24">
        <v>14</v>
      </c>
      <c r="K246" s="25"/>
    </row>
    <row r="247" spans="1:11" ht="15" customHeight="1" x14ac:dyDescent="0.3">
      <c r="A247" s="22" t="s">
        <v>252</v>
      </c>
      <c r="B247" s="18">
        <v>3551</v>
      </c>
      <c r="C247" s="23">
        <v>2638</v>
      </c>
      <c r="D247" s="24">
        <v>2456</v>
      </c>
      <c r="E247" s="24"/>
      <c r="F247" s="24">
        <v>182</v>
      </c>
      <c r="G247" s="24"/>
      <c r="H247" s="24">
        <v>168</v>
      </c>
      <c r="I247" s="24"/>
      <c r="J247" s="24">
        <v>14</v>
      </c>
      <c r="K247" s="25"/>
    </row>
    <row r="248" spans="1:11" ht="15" customHeight="1" x14ac:dyDescent="0.3">
      <c r="A248" s="22" t="s">
        <v>253</v>
      </c>
      <c r="B248" s="18">
        <v>1829</v>
      </c>
      <c r="C248" s="23">
        <v>1377</v>
      </c>
      <c r="D248" s="24">
        <v>1193</v>
      </c>
      <c r="E248" s="24"/>
      <c r="F248" s="24">
        <v>184</v>
      </c>
      <c r="G248" s="24"/>
      <c r="H248" s="24">
        <v>145</v>
      </c>
      <c r="I248" s="24"/>
      <c r="J248" s="24">
        <v>39</v>
      </c>
      <c r="K248" s="25"/>
    </row>
    <row r="249" spans="1:11" ht="15" customHeight="1" x14ac:dyDescent="0.3">
      <c r="A249" s="22" t="s">
        <v>254</v>
      </c>
      <c r="B249" s="18">
        <v>2913</v>
      </c>
      <c r="C249" s="23">
        <v>2478</v>
      </c>
      <c r="D249" s="24">
        <v>2374</v>
      </c>
      <c r="E249" s="24"/>
      <c r="F249" s="24">
        <v>104</v>
      </c>
      <c r="G249" s="24"/>
      <c r="H249" s="24">
        <v>104</v>
      </c>
      <c r="I249" s="24"/>
      <c r="J249" s="24">
        <v>0</v>
      </c>
      <c r="K249" s="25"/>
    </row>
    <row r="250" spans="1:11" ht="15" customHeight="1" x14ac:dyDescent="0.3">
      <c r="A250" s="22" t="s">
        <v>255</v>
      </c>
      <c r="B250" s="18">
        <v>2872</v>
      </c>
      <c r="C250" s="23">
        <v>2163</v>
      </c>
      <c r="D250" s="24">
        <v>1900</v>
      </c>
      <c r="E250" s="24"/>
      <c r="F250" s="24">
        <v>263</v>
      </c>
      <c r="G250" s="24"/>
      <c r="H250" s="24">
        <v>257</v>
      </c>
      <c r="I250" s="24"/>
      <c r="J250" s="24">
        <v>6</v>
      </c>
      <c r="K250" s="25"/>
    </row>
    <row r="251" spans="1:11" ht="15" customHeight="1" x14ac:dyDescent="0.3">
      <c r="A251" s="22" t="s">
        <v>256</v>
      </c>
      <c r="B251" s="18">
        <v>1180</v>
      </c>
      <c r="C251" s="23">
        <v>795</v>
      </c>
      <c r="D251" s="24">
        <v>693</v>
      </c>
      <c r="E251" s="24"/>
      <c r="F251" s="24">
        <v>102</v>
      </c>
      <c r="G251" s="24"/>
      <c r="H251" s="24">
        <v>79</v>
      </c>
      <c r="I251" s="24"/>
      <c r="J251" s="24">
        <v>23</v>
      </c>
      <c r="K251" s="25"/>
    </row>
    <row r="252" spans="1:11" ht="15" customHeight="1" x14ac:dyDescent="0.3">
      <c r="A252" s="22" t="s">
        <v>257</v>
      </c>
      <c r="B252" s="18">
        <v>994</v>
      </c>
      <c r="C252" s="23">
        <v>749</v>
      </c>
      <c r="D252" s="24">
        <v>570</v>
      </c>
      <c r="E252" s="24"/>
      <c r="F252" s="24">
        <v>179</v>
      </c>
      <c r="G252" s="24"/>
      <c r="H252" s="24">
        <v>137</v>
      </c>
      <c r="I252" s="24"/>
      <c r="J252" s="24">
        <v>42</v>
      </c>
      <c r="K252" s="25"/>
    </row>
    <row r="253" spans="1:11" ht="15" customHeight="1" x14ac:dyDescent="0.3">
      <c r="A253" s="22" t="s">
        <v>258</v>
      </c>
      <c r="B253" s="18">
        <v>1466</v>
      </c>
      <c r="C253" s="23">
        <v>1150</v>
      </c>
      <c r="D253" s="24">
        <v>1044</v>
      </c>
      <c r="E253" s="24"/>
      <c r="F253" s="24">
        <v>106</v>
      </c>
      <c r="G253" s="24"/>
      <c r="H253" s="24">
        <v>85</v>
      </c>
      <c r="I253" s="24"/>
      <c r="J253" s="24">
        <v>21</v>
      </c>
      <c r="K253" s="25"/>
    </row>
    <row r="254" spans="1:11" ht="15" customHeight="1" x14ac:dyDescent="0.3">
      <c r="A254" s="22" t="s">
        <v>259</v>
      </c>
      <c r="B254" s="18">
        <v>1058</v>
      </c>
      <c r="C254" s="23">
        <v>891</v>
      </c>
      <c r="D254" s="24">
        <v>819</v>
      </c>
      <c r="E254" s="24"/>
      <c r="F254" s="24">
        <v>72</v>
      </c>
      <c r="G254" s="24"/>
      <c r="H254" s="24">
        <v>72</v>
      </c>
      <c r="I254" s="24"/>
      <c r="J254" s="24">
        <v>0</v>
      </c>
      <c r="K254" s="25"/>
    </row>
    <row r="255" spans="1:11" ht="15" customHeight="1" x14ac:dyDescent="0.3">
      <c r="A255" s="22" t="s">
        <v>260</v>
      </c>
      <c r="B255" s="18">
        <v>1205</v>
      </c>
      <c r="C255" s="23">
        <v>813</v>
      </c>
      <c r="D255" s="24">
        <v>593</v>
      </c>
      <c r="E255" s="24"/>
      <c r="F255" s="24">
        <v>220</v>
      </c>
      <c r="G255" s="24"/>
      <c r="H255" s="24">
        <v>204</v>
      </c>
      <c r="I255" s="24"/>
      <c r="J255" s="24">
        <v>16</v>
      </c>
      <c r="K255" s="25"/>
    </row>
    <row r="256" spans="1:11" ht="15" customHeight="1" x14ac:dyDescent="0.3">
      <c r="A256" s="22" t="s">
        <v>261</v>
      </c>
      <c r="B256" s="18">
        <v>1684</v>
      </c>
      <c r="C256" s="23">
        <v>1176</v>
      </c>
      <c r="D256" s="24">
        <v>980</v>
      </c>
      <c r="E256" s="24"/>
      <c r="F256" s="24">
        <v>196</v>
      </c>
      <c r="G256" s="24"/>
      <c r="H256" s="24">
        <v>135</v>
      </c>
      <c r="I256" s="24"/>
      <c r="J256" s="24">
        <v>61</v>
      </c>
      <c r="K256" s="25"/>
    </row>
    <row r="257" spans="1:11" ht="15" customHeight="1" x14ac:dyDescent="0.3">
      <c r="A257" s="22" t="s">
        <v>262</v>
      </c>
      <c r="B257" s="18">
        <v>1567</v>
      </c>
      <c r="C257" s="23">
        <v>1228</v>
      </c>
      <c r="D257" s="24">
        <v>1033</v>
      </c>
      <c r="E257" s="24"/>
      <c r="F257" s="24">
        <v>195</v>
      </c>
      <c r="G257" s="24"/>
      <c r="H257" s="24">
        <v>195</v>
      </c>
      <c r="I257" s="24"/>
      <c r="J257" s="24">
        <v>0</v>
      </c>
      <c r="K257" s="25"/>
    </row>
    <row r="258" spans="1:11" ht="15" customHeight="1" x14ac:dyDescent="0.3">
      <c r="A258" s="22" t="s">
        <v>263</v>
      </c>
      <c r="B258" s="18">
        <v>1273</v>
      </c>
      <c r="C258" s="23">
        <v>963</v>
      </c>
      <c r="D258" s="24">
        <v>754</v>
      </c>
      <c r="E258" s="24"/>
      <c r="F258" s="24">
        <v>209</v>
      </c>
      <c r="G258" s="24"/>
      <c r="H258" s="24">
        <v>174</v>
      </c>
      <c r="I258" s="24"/>
      <c r="J258" s="24">
        <v>35</v>
      </c>
      <c r="K258" s="25"/>
    </row>
    <row r="259" spans="1:11" ht="15" customHeight="1" x14ac:dyDescent="0.3">
      <c r="A259" s="22" t="s">
        <v>264</v>
      </c>
      <c r="B259" s="18">
        <v>893</v>
      </c>
      <c r="C259" s="23">
        <v>705</v>
      </c>
      <c r="D259" s="24">
        <v>665</v>
      </c>
      <c r="E259" s="24"/>
      <c r="F259" s="24">
        <v>40</v>
      </c>
      <c r="G259" s="24"/>
      <c r="H259" s="24">
        <v>40</v>
      </c>
      <c r="I259" s="24"/>
      <c r="J259" s="24">
        <v>0</v>
      </c>
      <c r="K259" s="25"/>
    </row>
    <row r="260" spans="1:11" ht="15" customHeight="1" x14ac:dyDescent="0.3">
      <c r="A260" s="22" t="s">
        <v>265</v>
      </c>
      <c r="B260" s="18">
        <v>1424</v>
      </c>
      <c r="C260" s="23">
        <v>1033</v>
      </c>
      <c r="D260" s="24">
        <v>912</v>
      </c>
      <c r="E260" s="24"/>
      <c r="F260" s="24">
        <v>121</v>
      </c>
      <c r="G260" s="24"/>
      <c r="H260" s="24">
        <v>121</v>
      </c>
      <c r="I260" s="24"/>
      <c r="J260" s="24">
        <v>0</v>
      </c>
      <c r="K260" s="25"/>
    </row>
    <row r="261" spans="1:11" ht="15" customHeight="1" x14ac:dyDescent="0.3">
      <c r="A261" s="22" t="s">
        <v>266</v>
      </c>
      <c r="B261" s="18">
        <v>1478</v>
      </c>
      <c r="C261" s="23">
        <v>959</v>
      </c>
      <c r="D261" s="24">
        <v>819</v>
      </c>
      <c r="E261" s="24"/>
      <c r="F261" s="24">
        <v>140</v>
      </c>
      <c r="G261" s="24"/>
      <c r="H261" s="24">
        <v>121</v>
      </c>
      <c r="I261" s="24"/>
      <c r="J261" s="24">
        <v>19</v>
      </c>
      <c r="K261" s="25"/>
    </row>
    <row r="262" spans="1:11" ht="15" customHeight="1" x14ac:dyDescent="0.3">
      <c r="A262" s="22" t="s">
        <v>267</v>
      </c>
      <c r="B262" s="18">
        <v>1670</v>
      </c>
      <c r="C262" s="23">
        <v>1529</v>
      </c>
      <c r="D262" s="24">
        <v>1406</v>
      </c>
      <c r="E262" s="24"/>
      <c r="F262" s="24">
        <v>123</v>
      </c>
      <c r="G262" s="24"/>
      <c r="H262" s="24">
        <v>116</v>
      </c>
      <c r="I262" s="24"/>
      <c r="J262" s="24">
        <v>7</v>
      </c>
      <c r="K262" s="25"/>
    </row>
    <row r="263" spans="1:11" ht="15" customHeight="1" x14ac:dyDescent="0.3">
      <c r="A263" s="22" t="s">
        <v>268</v>
      </c>
      <c r="B263" s="18">
        <v>1684</v>
      </c>
      <c r="C263" s="23">
        <v>1447</v>
      </c>
      <c r="D263" s="24">
        <v>1401</v>
      </c>
      <c r="E263" s="24"/>
      <c r="F263" s="24">
        <v>46</v>
      </c>
      <c r="G263" s="24"/>
      <c r="H263" s="24">
        <v>11</v>
      </c>
      <c r="I263" s="24"/>
      <c r="J263" s="24">
        <v>35</v>
      </c>
      <c r="K263" s="25"/>
    </row>
    <row r="264" spans="1:11" ht="15" customHeight="1" x14ac:dyDescent="0.3">
      <c r="A264" s="22" t="s">
        <v>269</v>
      </c>
      <c r="B264" s="18">
        <v>1242</v>
      </c>
      <c r="C264" s="23">
        <v>1130</v>
      </c>
      <c r="D264" s="24">
        <v>1068</v>
      </c>
      <c r="E264" s="24"/>
      <c r="F264" s="24">
        <v>62</v>
      </c>
      <c r="G264" s="24"/>
      <c r="H264" s="24">
        <v>62</v>
      </c>
      <c r="I264" s="24"/>
      <c r="J264" s="24">
        <v>0</v>
      </c>
      <c r="K264" s="25"/>
    </row>
    <row r="265" spans="1:11" ht="15" customHeight="1" x14ac:dyDescent="0.3">
      <c r="A265" s="22" t="s">
        <v>270</v>
      </c>
      <c r="B265" s="18">
        <v>1791</v>
      </c>
      <c r="C265" s="23">
        <v>1365</v>
      </c>
      <c r="D265" s="24">
        <v>1163</v>
      </c>
      <c r="E265" s="24"/>
      <c r="F265" s="24">
        <v>202</v>
      </c>
      <c r="G265" s="24"/>
      <c r="H265" s="24">
        <v>202</v>
      </c>
      <c r="I265" s="24"/>
      <c r="J265" s="24">
        <v>0</v>
      </c>
      <c r="K265" s="25"/>
    </row>
    <row r="266" spans="1:11" ht="15" customHeight="1" x14ac:dyDescent="0.3">
      <c r="A266" s="22" t="s">
        <v>271</v>
      </c>
      <c r="B266" s="18">
        <v>1632</v>
      </c>
      <c r="C266" s="23">
        <v>1061</v>
      </c>
      <c r="D266" s="24">
        <v>823</v>
      </c>
      <c r="E266" s="24"/>
      <c r="F266" s="24">
        <v>238</v>
      </c>
      <c r="G266" s="24"/>
      <c r="H266" s="24">
        <v>238</v>
      </c>
      <c r="I266" s="24"/>
      <c r="J266" s="24">
        <v>0</v>
      </c>
      <c r="K266" s="25"/>
    </row>
    <row r="267" spans="1:11" ht="15" customHeight="1" x14ac:dyDescent="0.3">
      <c r="A267" s="22" t="s">
        <v>272</v>
      </c>
      <c r="B267" s="18">
        <v>1362</v>
      </c>
      <c r="C267" s="23">
        <v>843</v>
      </c>
      <c r="D267" s="24">
        <v>719</v>
      </c>
      <c r="E267" s="24"/>
      <c r="F267" s="24">
        <v>124</v>
      </c>
      <c r="G267" s="24"/>
      <c r="H267" s="24">
        <v>121</v>
      </c>
      <c r="I267" s="24"/>
      <c r="J267" s="24">
        <v>3</v>
      </c>
      <c r="K267" s="25"/>
    </row>
    <row r="268" spans="1:11" ht="15" customHeight="1" x14ac:dyDescent="0.3">
      <c r="A268" s="22" t="s">
        <v>273</v>
      </c>
      <c r="B268" s="18">
        <v>1270</v>
      </c>
      <c r="C268" s="23">
        <v>763</v>
      </c>
      <c r="D268" s="24">
        <v>666</v>
      </c>
      <c r="E268" s="24"/>
      <c r="F268" s="24">
        <v>97</v>
      </c>
      <c r="G268" s="24"/>
      <c r="H268" s="24">
        <v>97</v>
      </c>
      <c r="I268" s="24"/>
      <c r="J268" s="24">
        <v>0</v>
      </c>
      <c r="K268" s="25"/>
    </row>
    <row r="269" spans="1:11" ht="15" customHeight="1" x14ac:dyDescent="0.3">
      <c r="A269" s="22" t="s">
        <v>274</v>
      </c>
      <c r="B269" s="18">
        <v>1697</v>
      </c>
      <c r="C269" s="23">
        <v>1334</v>
      </c>
      <c r="D269" s="24">
        <v>1213</v>
      </c>
      <c r="E269" s="24"/>
      <c r="F269" s="24">
        <v>121</v>
      </c>
      <c r="G269" s="24"/>
      <c r="H269" s="24">
        <v>121</v>
      </c>
      <c r="I269" s="24"/>
      <c r="J269" s="24">
        <v>0</v>
      </c>
      <c r="K269" s="25"/>
    </row>
    <row r="270" spans="1:11" ht="15" customHeight="1" x14ac:dyDescent="0.3">
      <c r="A270" s="22" t="s">
        <v>275</v>
      </c>
      <c r="B270" s="18">
        <v>2221</v>
      </c>
      <c r="C270" s="23">
        <v>1409</v>
      </c>
      <c r="D270" s="24">
        <v>1138</v>
      </c>
      <c r="E270" s="24"/>
      <c r="F270" s="24">
        <v>271</v>
      </c>
      <c r="G270" s="24"/>
      <c r="H270" s="24">
        <v>249</v>
      </c>
      <c r="I270" s="24"/>
      <c r="J270" s="24">
        <v>22</v>
      </c>
      <c r="K270" s="25"/>
    </row>
    <row r="271" spans="1:11" ht="15" customHeight="1" x14ac:dyDescent="0.3">
      <c r="A271" s="22" t="s">
        <v>276</v>
      </c>
      <c r="B271" s="18">
        <v>1293</v>
      </c>
      <c r="C271" s="23">
        <v>949</v>
      </c>
      <c r="D271" s="24">
        <v>854</v>
      </c>
      <c r="E271" s="24"/>
      <c r="F271" s="24">
        <v>95</v>
      </c>
      <c r="G271" s="24"/>
      <c r="H271" s="24">
        <v>84</v>
      </c>
      <c r="I271" s="24"/>
      <c r="J271" s="24">
        <v>11</v>
      </c>
      <c r="K271" s="25"/>
    </row>
    <row r="272" spans="1:11" ht="15" customHeight="1" x14ac:dyDescent="0.3">
      <c r="A272" s="22" t="s">
        <v>277</v>
      </c>
      <c r="B272" s="18">
        <v>2669</v>
      </c>
      <c r="C272" s="23">
        <v>1720</v>
      </c>
      <c r="D272" s="24">
        <v>1596</v>
      </c>
      <c r="E272" s="24"/>
      <c r="F272" s="24">
        <v>124</v>
      </c>
      <c r="G272" s="24"/>
      <c r="H272" s="24">
        <v>110</v>
      </c>
      <c r="I272" s="24"/>
      <c r="J272" s="24">
        <v>14</v>
      </c>
      <c r="K272" s="25"/>
    </row>
    <row r="273" spans="1:11" ht="15" customHeight="1" x14ac:dyDescent="0.3">
      <c r="A273" s="22" t="s">
        <v>278</v>
      </c>
      <c r="B273" s="18">
        <v>223</v>
      </c>
      <c r="C273" s="23">
        <v>150</v>
      </c>
      <c r="D273" s="24">
        <v>143</v>
      </c>
      <c r="E273" s="24"/>
      <c r="F273" s="24">
        <v>7</v>
      </c>
      <c r="G273" s="24"/>
      <c r="H273" s="24">
        <v>7</v>
      </c>
      <c r="I273" s="24"/>
      <c r="J273" s="24">
        <v>0</v>
      </c>
      <c r="K273" s="25"/>
    </row>
    <row r="274" spans="1:11" ht="15" customHeight="1" x14ac:dyDescent="0.3">
      <c r="A274" s="22" t="s">
        <v>279</v>
      </c>
      <c r="B274" s="18">
        <v>777</v>
      </c>
      <c r="C274" s="23">
        <v>458</v>
      </c>
      <c r="D274" s="24">
        <v>416</v>
      </c>
      <c r="E274" s="24"/>
      <c r="F274" s="24">
        <v>42</v>
      </c>
      <c r="G274" s="24"/>
      <c r="H274" s="24">
        <v>42</v>
      </c>
      <c r="I274" s="24"/>
      <c r="J274" s="24">
        <v>0</v>
      </c>
      <c r="K274" s="25"/>
    </row>
    <row r="275" spans="1:11" ht="15" customHeight="1" x14ac:dyDescent="0.3">
      <c r="A275" s="22" t="s">
        <v>280</v>
      </c>
      <c r="B275" s="18">
        <v>1201</v>
      </c>
      <c r="C275" s="23">
        <v>839</v>
      </c>
      <c r="D275" s="24">
        <v>756</v>
      </c>
      <c r="E275" s="24"/>
      <c r="F275" s="24">
        <v>83</v>
      </c>
      <c r="G275" s="24"/>
      <c r="H275" s="24">
        <v>83</v>
      </c>
      <c r="I275" s="24"/>
      <c r="J275" s="24">
        <v>0</v>
      </c>
      <c r="K275" s="25"/>
    </row>
    <row r="276" spans="1:11" ht="15" customHeight="1" x14ac:dyDescent="0.3">
      <c r="A276" s="22" t="s">
        <v>281</v>
      </c>
      <c r="B276" s="18">
        <v>1206</v>
      </c>
      <c r="C276" s="23">
        <v>1036</v>
      </c>
      <c r="D276" s="24">
        <v>1023</v>
      </c>
      <c r="E276" s="24"/>
      <c r="F276" s="24">
        <v>13</v>
      </c>
      <c r="G276" s="24"/>
      <c r="H276" s="24">
        <v>13</v>
      </c>
      <c r="I276" s="24"/>
      <c r="J276" s="24">
        <v>0</v>
      </c>
      <c r="K276" s="25"/>
    </row>
    <row r="277" spans="1:11" ht="15" customHeight="1" x14ac:dyDescent="0.3">
      <c r="A277" s="22" t="s">
        <v>282</v>
      </c>
      <c r="B277" s="18">
        <v>802</v>
      </c>
      <c r="C277" s="23">
        <v>625</v>
      </c>
      <c r="D277" s="24">
        <v>590</v>
      </c>
      <c r="E277" s="24"/>
      <c r="F277" s="24">
        <v>35</v>
      </c>
      <c r="G277" s="24"/>
      <c r="H277" s="24">
        <v>35</v>
      </c>
      <c r="I277" s="24"/>
      <c r="J277" s="24">
        <v>0</v>
      </c>
      <c r="K277" s="25"/>
    </row>
    <row r="278" spans="1:11" ht="15" customHeight="1" x14ac:dyDescent="0.3">
      <c r="A278" s="22" t="s">
        <v>283</v>
      </c>
      <c r="B278" s="18">
        <v>1259</v>
      </c>
      <c r="C278" s="23">
        <v>895</v>
      </c>
      <c r="D278" s="24">
        <v>881</v>
      </c>
      <c r="E278" s="24"/>
      <c r="F278" s="24">
        <v>14</v>
      </c>
      <c r="G278" s="24"/>
      <c r="H278" s="24">
        <v>14</v>
      </c>
      <c r="I278" s="24"/>
      <c r="J278" s="24">
        <v>0</v>
      </c>
      <c r="K278" s="25"/>
    </row>
    <row r="279" spans="1:11" ht="15" customHeight="1" x14ac:dyDescent="0.3">
      <c r="A279" s="22" t="s">
        <v>284</v>
      </c>
      <c r="B279" s="18">
        <v>2118</v>
      </c>
      <c r="C279" s="23">
        <v>1862</v>
      </c>
      <c r="D279" s="24">
        <v>1780</v>
      </c>
      <c r="E279" s="24"/>
      <c r="F279" s="24">
        <v>82</v>
      </c>
      <c r="G279" s="24"/>
      <c r="H279" s="24">
        <v>82</v>
      </c>
      <c r="I279" s="24"/>
      <c r="J279" s="24">
        <v>0</v>
      </c>
      <c r="K279" s="25"/>
    </row>
    <row r="280" spans="1:11" ht="15" customHeight="1" x14ac:dyDescent="0.3">
      <c r="A280" s="22" t="s">
        <v>285</v>
      </c>
      <c r="B280" s="18">
        <v>2338</v>
      </c>
      <c r="C280" s="23">
        <v>1840</v>
      </c>
      <c r="D280" s="24">
        <v>1702</v>
      </c>
      <c r="E280" s="24"/>
      <c r="F280" s="24">
        <v>138</v>
      </c>
      <c r="G280" s="24"/>
      <c r="H280" s="24">
        <v>132</v>
      </c>
      <c r="I280" s="24"/>
      <c r="J280" s="24">
        <v>6</v>
      </c>
      <c r="K280" s="25"/>
    </row>
    <row r="281" spans="1:11" ht="15" customHeight="1" x14ac:dyDescent="0.3">
      <c r="A281" s="22" t="s">
        <v>286</v>
      </c>
      <c r="B281" s="18">
        <v>1171</v>
      </c>
      <c r="C281" s="23">
        <v>1030</v>
      </c>
      <c r="D281" s="24">
        <v>979</v>
      </c>
      <c r="E281" s="24"/>
      <c r="F281" s="24">
        <v>51</v>
      </c>
      <c r="G281" s="24"/>
      <c r="H281" s="24">
        <v>38</v>
      </c>
      <c r="I281" s="24"/>
      <c r="J281" s="24">
        <v>13</v>
      </c>
      <c r="K281" s="25"/>
    </row>
    <row r="282" spans="1:11" ht="15" customHeight="1" x14ac:dyDescent="0.3">
      <c r="A282" s="22" t="s">
        <v>287</v>
      </c>
      <c r="B282" s="18">
        <v>346</v>
      </c>
      <c r="C282" s="23">
        <v>182</v>
      </c>
      <c r="D282" s="24">
        <v>176</v>
      </c>
      <c r="E282" s="24"/>
      <c r="F282" s="24">
        <v>6</v>
      </c>
      <c r="G282" s="24"/>
      <c r="H282" s="24">
        <v>6</v>
      </c>
      <c r="I282" s="24"/>
      <c r="J282" s="24">
        <v>0</v>
      </c>
      <c r="K282" s="25"/>
    </row>
    <row r="283" spans="1:11" ht="15" customHeight="1" x14ac:dyDescent="0.3">
      <c r="A283" s="22" t="s">
        <v>288</v>
      </c>
      <c r="B283" s="18">
        <v>1290</v>
      </c>
      <c r="C283" s="23">
        <v>1079</v>
      </c>
      <c r="D283" s="24">
        <v>986</v>
      </c>
      <c r="E283" s="24"/>
      <c r="F283" s="24">
        <v>93</v>
      </c>
      <c r="G283" s="24"/>
      <c r="H283" s="24">
        <v>93</v>
      </c>
      <c r="I283" s="24"/>
      <c r="J283" s="24">
        <v>0</v>
      </c>
      <c r="K283" s="25"/>
    </row>
    <row r="284" spans="1:11" ht="15" customHeight="1" x14ac:dyDescent="0.3">
      <c r="A284" s="22" t="s">
        <v>289</v>
      </c>
      <c r="B284" s="18">
        <v>2661</v>
      </c>
      <c r="C284" s="23">
        <v>2194</v>
      </c>
      <c r="D284" s="24">
        <v>1991</v>
      </c>
      <c r="E284" s="24"/>
      <c r="F284" s="24">
        <v>203</v>
      </c>
      <c r="G284" s="24"/>
      <c r="H284" s="24">
        <v>196</v>
      </c>
      <c r="I284" s="24"/>
      <c r="J284" s="24">
        <v>7</v>
      </c>
      <c r="K284" s="25"/>
    </row>
    <row r="285" spans="1:11" ht="15" customHeight="1" x14ac:dyDescent="0.3">
      <c r="A285" s="22" t="s">
        <v>290</v>
      </c>
      <c r="B285" s="18">
        <v>3213</v>
      </c>
      <c r="C285" s="23">
        <v>2477</v>
      </c>
      <c r="D285" s="24">
        <v>2325</v>
      </c>
      <c r="E285" s="24"/>
      <c r="F285" s="24">
        <v>152</v>
      </c>
      <c r="G285" s="24"/>
      <c r="H285" s="24">
        <v>143</v>
      </c>
      <c r="I285" s="24"/>
      <c r="J285" s="24">
        <v>9</v>
      </c>
      <c r="K285" s="25"/>
    </row>
    <row r="286" spans="1:11" ht="15" customHeight="1" x14ac:dyDescent="0.3">
      <c r="A286" s="22" t="s">
        <v>291</v>
      </c>
      <c r="B286" s="18">
        <v>2113</v>
      </c>
      <c r="C286" s="23">
        <v>1796</v>
      </c>
      <c r="D286" s="24">
        <v>1746</v>
      </c>
      <c r="E286" s="24"/>
      <c r="F286" s="24">
        <v>50</v>
      </c>
      <c r="G286" s="24"/>
      <c r="H286" s="24">
        <v>50</v>
      </c>
      <c r="I286" s="24"/>
      <c r="J286" s="24">
        <v>0</v>
      </c>
      <c r="K286" s="25"/>
    </row>
    <row r="287" spans="1:11" ht="15" customHeight="1" x14ac:dyDescent="0.3">
      <c r="A287" s="22" t="s">
        <v>292</v>
      </c>
      <c r="B287" s="18">
        <v>1883</v>
      </c>
      <c r="C287" s="23">
        <v>1482</v>
      </c>
      <c r="D287" s="24">
        <v>1356</v>
      </c>
      <c r="E287" s="24"/>
      <c r="F287" s="24">
        <v>126</v>
      </c>
      <c r="G287" s="24"/>
      <c r="H287" s="24">
        <v>113</v>
      </c>
      <c r="I287" s="24"/>
      <c r="J287" s="24">
        <v>13</v>
      </c>
      <c r="K287" s="25"/>
    </row>
    <row r="288" spans="1:11" ht="15" customHeight="1" x14ac:dyDescent="0.3">
      <c r="A288" s="22" t="s">
        <v>293</v>
      </c>
      <c r="B288" s="18">
        <v>523</v>
      </c>
      <c r="C288" s="23">
        <v>258</v>
      </c>
      <c r="D288" s="24">
        <v>248</v>
      </c>
      <c r="E288" s="24"/>
      <c r="F288" s="24">
        <v>10</v>
      </c>
      <c r="G288" s="24"/>
      <c r="H288" s="24">
        <v>10</v>
      </c>
      <c r="I288" s="24"/>
      <c r="J288" s="24">
        <v>0</v>
      </c>
      <c r="K288" s="25"/>
    </row>
    <row r="289" spans="1:11" ht="15" customHeight="1" x14ac:dyDescent="0.3">
      <c r="A289" s="22" t="s">
        <v>294</v>
      </c>
      <c r="B289" s="18">
        <v>121</v>
      </c>
      <c r="C289" s="23">
        <v>102</v>
      </c>
      <c r="D289" s="24">
        <v>63</v>
      </c>
      <c r="E289" s="24"/>
      <c r="F289" s="24">
        <v>39</v>
      </c>
      <c r="G289" s="24"/>
      <c r="H289" s="24">
        <v>39</v>
      </c>
      <c r="I289" s="24"/>
      <c r="J289" s="24">
        <v>0</v>
      </c>
      <c r="K289" s="25"/>
    </row>
    <row r="290" spans="1:11" ht="15" customHeight="1" x14ac:dyDescent="0.3">
      <c r="A290" s="22" t="s">
        <v>295</v>
      </c>
      <c r="B290" s="18">
        <v>525</v>
      </c>
      <c r="C290" s="23">
        <v>389</v>
      </c>
      <c r="D290" s="24">
        <v>389</v>
      </c>
      <c r="E290" s="24"/>
      <c r="F290" s="24">
        <v>0</v>
      </c>
      <c r="G290" s="24"/>
      <c r="H290" s="24">
        <v>0</v>
      </c>
      <c r="I290" s="24"/>
      <c r="J290" s="24">
        <v>0</v>
      </c>
      <c r="K290" s="25"/>
    </row>
    <row r="291" spans="1:11" ht="15" customHeight="1" x14ac:dyDescent="0.3">
      <c r="A291" s="22" t="s">
        <v>296</v>
      </c>
      <c r="B291" s="18">
        <v>752</v>
      </c>
      <c r="C291" s="23">
        <v>661</v>
      </c>
      <c r="D291" s="24">
        <v>640</v>
      </c>
      <c r="E291" s="24"/>
      <c r="F291" s="24">
        <v>21</v>
      </c>
      <c r="G291" s="24"/>
      <c r="H291" s="24">
        <v>8</v>
      </c>
      <c r="I291" s="24"/>
      <c r="J291" s="24">
        <v>13</v>
      </c>
      <c r="K291" s="25"/>
    </row>
    <row r="292" spans="1:11" ht="15" customHeight="1" x14ac:dyDescent="0.3">
      <c r="A292" s="22" t="s">
        <v>297</v>
      </c>
      <c r="B292" s="18">
        <v>1177</v>
      </c>
      <c r="C292" s="23">
        <v>748</v>
      </c>
      <c r="D292" s="24">
        <v>635</v>
      </c>
      <c r="E292" s="24"/>
      <c r="F292" s="24">
        <v>113</v>
      </c>
      <c r="G292" s="24"/>
      <c r="H292" s="24">
        <v>113</v>
      </c>
      <c r="I292" s="24"/>
      <c r="J292" s="24">
        <v>0</v>
      </c>
      <c r="K292" s="25"/>
    </row>
    <row r="293" spans="1:11" ht="15" customHeight="1" x14ac:dyDescent="0.3">
      <c r="A293" s="22" t="s">
        <v>298</v>
      </c>
      <c r="B293" s="18">
        <v>1711</v>
      </c>
      <c r="C293" s="23">
        <v>1222</v>
      </c>
      <c r="D293" s="24">
        <v>979</v>
      </c>
      <c r="E293" s="24"/>
      <c r="F293" s="24">
        <v>243</v>
      </c>
      <c r="G293" s="24"/>
      <c r="H293" s="24">
        <v>218</v>
      </c>
      <c r="I293" s="24"/>
      <c r="J293" s="24">
        <v>25</v>
      </c>
      <c r="K293" s="25"/>
    </row>
    <row r="294" spans="1:11" ht="15" customHeight="1" x14ac:dyDescent="0.3">
      <c r="A294" s="22" t="s">
        <v>299</v>
      </c>
      <c r="B294" s="18">
        <v>1892</v>
      </c>
      <c r="C294" s="23">
        <v>1427</v>
      </c>
      <c r="D294" s="24">
        <v>1293</v>
      </c>
      <c r="E294" s="24"/>
      <c r="F294" s="24">
        <v>134</v>
      </c>
      <c r="G294" s="24"/>
      <c r="H294" s="24">
        <v>123</v>
      </c>
      <c r="I294" s="24"/>
      <c r="J294" s="24">
        <v>11</v>
      </c>
      <c r="K294" s="25"/>
    </row>
    <row r="295" spans="1:11" ht="15" customHeight="1" x14ac:dyDescent="0.3">
      <c r="A295" s="22" t="s">
        <v>300</v>
      </c>
      <c r="B295" s="18">
        <v>1297</v>
      </c>
      <c r="C295" s="23">
        <v>732</v>
      </c>
      <c r="D295" s="24">
        <v>645</v>
      </c>
      <c r="E295" s="24"/>
      <c r="F295" s="24">
        <v>87</v>
      </c>
      <c r="G295" s="24"/>
      <c r="H295" s="24">
        <v>87</v>
      </c>
      <c r="I295" s="24"/>
      <c r="J295" s="24">
        <v>0</v>
      </c>
      <c r="K295" s="25"/>
    </row>
    <row r="296" spans="1:11" ht="15" customHeight="1" x14ac:dyDescent="0.3">
      <c r="A296" s="22" t="s">
        <v>301</v>
      </c>
      <c r="B296" s="18">
        <v>1221</v>
      </c>
      <c r="C296" s="23">
        <v>756</v>
      </c>
      <c r="D296" s="24">
        <v>612</v>
      </c>
      <c r="E296" s="24"/>
      <c r="F296" s="24">
        <v>144</v>
      </c>
      <c r="G296" s="24"/>
      <c r="H296" s="24">
        <v>136</v>
      </c>
      <c r="I296" s="24"/>
      <c r="J296" s="24">
        <v>8</v>
      </c>
      <c r="K296" s="25"/>
    </row>
    <row r="297" spans="1:11" ht="15" customHeight="1" x14ac:dyDescent="0.3">
      <c r="A297" s="22" t="s">
        <v>302</v>
      </c>
      <c r="B297" s="18">
        <v>2178</v>
      </c>
      <c r="C297" s="23">
        <v>1507</v>
      </c>
      <c r="D297" s="24">
        <v>1349</v>
      </c>
      <c r="E297" s="24"/>
      <c r="F297" s="24">
        <v>158</v>
      </c>
      <c r="G297" s="24"/>
      <c r="H297" s="24">
        <v>152</v>
      </c>
      <c r="I297" s="24"/>
      <c r="J297" s="24">
        <v>6</v>
      </c>
      <c r="K297" s="25"/>
    </row>
    <row r="298" spans="1:11" ht="15" customHeight="1" x14ac:dyDescent="0.3">
      <c r="A298" s="22" t="s">
        <v>303</v>
      </c>
      <c r="B298" s="18">
        <v>2542</v>
      </c>
      <c r="C298" s="23">
        <v>2094</v>
      </c>
      <c r="D298" s="24">
        <v>1714</v>
      </c>
      <c r="E298" s="24"/>
      <c r="F298" s="24">
        <v>380</v>
      </c>
      <c r="G298" s="24"/>
      <c r="H298" s="24">
        <v>380</v>
      </c>
      <c r="I298" s="24"/>
      <c r="J298" s="24">
        <v>0</v>
      </c>
      <c r="K298" s="25"/>
    </row>
    <row r="299" spans="1:11" ht="15" customHeight="1" x14ac:dyDescent="0.3">
      <c r="A299" s="22" t="s">
        <v>304</v>
      </c>
      <c r="B299" s="18">
        <v>1569</v>
      </c>
      <c r="C299" s="23">
        <v>1159</v>
      </c>
      <c r="D299" s="24">
        <v>1140</v>
      </c>
      <c r="E299" s="24"/>
      <c r="F299" s="24">
        <v>19</v>
      </c>
      <c r="G299" s="24"/>
      <c r="H299" s="24">
        <v>19</v>
      </c>
      <c r="I299" s="24"/>
      <c r="J299" s="24">
        <v>0</v>
      </c>
      <c r="K299" s="25"/>
    </row>
    <row r="300" spans="1:11" ht="15" customHeight="1" x14ac:dyDescent="0.3">
      <c r="A300" s="22" t="s">
        <v>305</v>
      </c>
      <c r="B300" s="18">
        <v>1390</v>
      </c>
      <c r="C300" s="23">
        <v>1031</v>
      </c>
      <c r="D300" s="24">
        <v>848</v>
      </c>
      <c r="E300" s="24"/>
      <c r="F300" s="24">
        <v>183</v>
      </c>
      <c r="G300" s="24"/>
      <c r="H300" s="24">
        <v>183</v>
      </c>
      <c r="I300" s="24"/>
      <c r="J300" s="24">
        <v>0</v>
      </c>
      <c r="K300" s="25"/>
    </row>
    <row r="301" spans="1:11" ht="15" customHeight="1" x14ac:dyDescent="0.3">
      <c r="A301" s="22" t="s">
        <v>306</v>
      </c>
      <c r="B301" s="18">
        <v>2272</v>
      </c>
      <c r="C301" s="23">
        <v>1446</v>
      </c>
      <c r="D301" s="24">
        <v>1411</v>
      </c>
      <c r="E301" s="24"/>
      <c r="F301" s="24">
        <v>35</v>
      </c>
      <c r="G301" s="24"/>
      <c r="H301" s="24">
        <v>21</v>
      </c>
      <c r="I301" s="24"/>
      <c r="J301" s="24">
        <v>14</v>
      </c>
      <c r="K301" s="25"/>
    </row>
    <row r="302" spans="1:11" ht="15" customHeight="1" x14ac:dyDescent="0.3">
      <c r="A302" s="22" t="s">
        <v>307</v>
      </c>
      <c r="B302" s="18">
        <v>1709</v>
      </c>
      <c r="C302" s="23">
        <v>1452</v>
      </c>
      <c r="D302" s="24">
        <v>1426</v>
      </c>
      <c r="E302" s="24"/>
      <c r="F302" s="24">
        <v>26</v>
      </c>
      <c r="G302" s="24"/>
      <c r="H302" s="24">
        <v>21</v>
      </c>
      <c r="I302" s="24"/>
      <c r="J302" s="24">
        <v>5</v>
      </c>
      <c r="K302" s="25"/>
    </row>
    <row r="303" spans="1:11" ht="15" customHeight="1" x14ac:dyDescent="0.3">
      <c r="A303" s="22" t="s">
        <v>308</v>
      </c>
      <c r="B303" s="18">
        <v>2889</v>
      </c>
      <c r="C303" s="23">
        <v>2539</v>
      </c>
      <c r="D303" s="24">
        <v>2348</v>
      </c>
      <c r="E303" s="24"/>
      <c r="F303" s="24">
        <v>191</v>
      </c>
      <c r="G303" s="24"/>
      <c r="H303" s="24">
        <v>162</v>
      </c>
      <c r="I303" s="24"/>
      <c r="J303" s="24">
        <v>29</v>
      </c>
      <c r="K303" s="25"/>
    </row>
    <row r="304" spans="1:11" ht="15" customHeight="1" x14ac:dyDescent="0.3">
      <c r="A304" s="22" t="s">
        <v>309</v>
      </c>
      <c r="B304" s="18">
        <v>4382</v>
      </c>
      <c r="C304" s="23">
        <v>3752</v>
      </c>
      <c r="D304" s="24">
        <v>3568</v>
      </c>
      <c r="E304" s="24"/>
      <c r="F304" s="24">
        <v>184</v>
      </c>
      <c r="G304" s="24"/>
      <c r="H304" s="24">
        <v>157</v>
      </c>
      <c r="I304" s="24"/>
      <c r="J304" s="24">
        <v>27</v>
      </c>
      <c r="K304" s="25"/>
    </row>
    <row r="305" spans="1:11" ht="15" customHeight="1" x14ac:dyDescent="0.3">
      <c r="A305" s="22" t="s">
        <v>310</v>
      </c>
      <c r="B305" s="18">
        <v>3786</v>
      </c>
      <c r="C305" s="23">
        <v>3042</v>
      </c>
      <c r="D305" s="24">
        <v>2892</v>
      </c>
      <c r="E305" s="24"/>
      <c r="F305" s="24">
        <v>150</v>
      </c>
      <c r="G305" s="24"/>
      <c r="H305" s="24">
        <v>145</v>
      </c>
      <c r="I305" s="24"/>
      <c r="J305" s="24">
        <v>5</v>
      </c>
      <c r="K305" s="25"/>
    </row>
    <row r="306" spans="1:11" ht="15" customHeight="1" x14ac:dyDescent="0.3">
      <c r="A306" s="22" t="s">
        <v>311</v>
      </c>
      <c r="B306" s="18">
        <v>2771</v>
      </c>
      <c r="C306" s="23">
        <v>1986</v>
      </c>
      <c r="D306" s="24">
        <v>1663</v>
      </c>
      <c r="E306" s="24"/>
      <c r="F306" s="24">
        <v>323</v>
      </c>
      <c r="G306" s="24"/>
      <c r="H306" s="24">
        <v>323</v>
      </c>
      <c r="I306" s="24"/>
      <c r="J306" s="24">
        <v>0</v>
      </c>
      <c r="K306" s="25"/>
    </row>
    <row r="307" spans="1:11" ht="15" customHeight="1" x14ac:dyDescent="0.3">
      <c r="A307" s="22" t="s">
        <v>312</v>
      </c>
      <c r="B307" s="18">
        <v>1999</v>
      </c>
      <c r="C307" s="23">
        <v>1300</v>
      </c>
      <c r="D307" s="24">
        <v>1171</v>
      </c>
      <c r="E307" s="24"/>
      <c r="F307" s="24">
        <v>129</v>
      </c>
      <c r="G307" s="24"/>
      <c r="H307" s="24">
        <v>116</v>
      </c>
      <c r="I307" s="24"/>
      <c r="J307" s="24">
        <v>13</v>
      </c>
      <c r="K307" s="25"/>
    </row>
    <row r="308" spans="1:11" ht="15" customHeight="1" x14ac:dyDescent="0.3">
      <c r="A308" s="22" t="s">
        <v>313</v>
      </c>
      <c r="B308" s="18">
        <v>3101</v>
      </c>
      <c r="C308" s="23">
        <v>2332</v>
      </c>
      <c r="D308" s="24">
        <v>2164</v>
      </c>
      <c r="E308" s="24"/>
      <c r="F308" s="24">
        <v>168</v>
      </c>
      <c r="G308" s="24"/>
      <c r="H308" s="24">
        <v>168</v>
      </c>
      <c r="I308" s="24"/>
      <c r="J308" s="24">
        <v>0</v>
      </c>
      <c r="K308" s="25"/>
    </row>
    <row r="309" spans="1:11" ht="15" customHeight="1" x14ac:dyDescent="0.3">
      <c r="A309" s="22" t="s">
        <v>314</v>
      </c>
      <c r="B309" s="18">
        <v>1430</v>
      </c>
      <c r="C309" s="23">
        <v>1264</v>
      </c>
      <c r="D309" s="24">
        <v>1157</v>
      </c>
      <c r="E309" s="24"/>
      <c r="F309" s="24">
        <v>107</v>
      </c>
      <c r="G309" s="24"/>
      <c r="H309" s="24">
        <v>97</v>
      </c>
      <c r="I309" s="24"/>
      <c r="J309" s="24">
        <v>10</v>
      </c>
      <c r="K309" s="25"/>
    </row>
    <row r="310" spans="1:11" ht="15" customHeight="1" x14ac:dyDescent="0.3">
      <c r="A310" s="22" t="s">
        <v>315</v>
      </c>
      <c r="B310" s="18">
        <v>3508</v>
      </c>
      <c r="C310" s="23">
        <v>2721</v>
      </c>
      <c r="D310" s="24">
        <v>2480</v>
      </c>
      <c r="E310" s="24"/>
      <c r="F310" s="24">
        <v>241</v>
      </c>
      <c r="G310" s="24"/>
      <c r="H310" s="24">
        <v>219</v>
      </c>
      <c r="I310" s="24"/>
      <c r="J310" s="24">
        <v>22</v>
      </c>
      <c r="K310" s="25"/>
    </row>
    <row r="311" spans="1:11" ht="15" customHeight="1" x14ac:dyDescent="0.3">
      <c r="A311" s="22" t="s">
        <v>316</v>
      </c>
      <c r="B311" s="18">
        <v>2769</v>
      </c>
      <c r="C311" s="23">
        <v>2263</v>
      </c>
      <c r="D311" s="24">
        <v>2064</v>
      </c>
      <c r="E311" s="24"/>
      <c r="F311" s="24">
        <v>199</v>
      </c>
      <c r="G311" s="24"/>
      <c r="H311" s="24">
        <v>185</v>
      </c>
      <c r="I311" s="24"/>
      <c r="J311" s="24">
        <v>14</v>
      </c>
      <c r="K311" s="25"/>
    </row>
    <row r="312" spans="1:11" ht="15" customHeight="1" x14ac:dyDescent="0.3">
      <c r="A312" s="22" t="s">
        <v>317</v>
      </c>
      <c r="B312" s="18">
        <v>3700</v>
      </c>
      <c r="C312" s="23">
        <v>2550</v>
      </c>
      <c r="D312" s="24">
        <v>1928</v>
      </c>
      <c r="E312" s="24"/>
      <c r="F312" s="24">
        <v>622</v>
      </c>
      <c r="G312" s="24"/>
      <c r="H312" s="24">
        <v>592</v>
      </c>
      <c r="I312" s="24"/>
      <c r="J312" s="24">
        <v>30</v>
      </c>
      <c r="K312" s="25"/>
    </row>
    <row r="313" spans="1:11" ht="15" customHeight="1" x14ac:dyDescent="0.3">
      <c r="A313" s="22" t="s">
        <v>318</v>
      </c>
      <c r="B313" s="18">
        <v>2447</v>
      </c>
      <c r="C313" s="23">
        <v>1818</v>
      </c>
      <c r="D313" s="24">
        <v>1569</v>
      </c>
      <c r="E313" s="24"/>
      <c r="F313" s="24">
        <v>249</v>
      </c>
      <c r="G313" s="24"/>
      <c r="H313" s="24">
        <v>241</v>
      </c>
      <c r="I313" s="24"/>
      <c r="J313" s="24">
        <v>8</v>
      </c>
      <c r="K313" s="25"/>
    </row>
    <row r="314" spans="1:11" ht="15" customHeight="1" x14ac:dyDescent="0.3">
      <c r="A314" s="22" t="s">
        <v>319</v>
      </c>
      <c r="B314" s="18">
        <v>2660</v>
      </c>
      <c r="C314" s="23">
        <v>2104</v>
      </c>
      <c r="D314" s="24">
        <v>1980</v>
      </c>
      <c r="E314" s="24"/>
      <c r="F314" s="24">
        <v>124</v>
      </c>
      <c r="G314" s="24"/>
      <c r="H314" s="24">
        <v>115</v>
      </c>
      <c r="I314" s="24"/>
      <c r="J314" s="24">
        <v>9</v>
      </c>
      <c r="K314" s="25"/>
    </row>
    <row r="315" spans="1:11" ht="15" customHeight="1" x14ac:dyDescent="0.3">
      <c r="A315" s="22" t="s">
        <v>320</v>
      </c>
      <c r="B315" s="18">
        <v>1827</v>
      </c>
      <c r="C315" s="23">
        <v>1276</v>
      </c>
      <c r="D315" s="24">
        <v>1053</v>
      </c>
      <c r="E315" s="24"/>
      <c r="F315" s="24">
        <v>223</v>
      </c>
      <c r="G315" s="24"/>
      <c r="H315" s="24">
        <v>201</v>
      </c>
      <c r="I315" s="24"/>
      <c r="J315" s="24">
        <v>22</v>
      </c>
      <c r="K315" s="25"/>
    </row>
    <row r="316" spans="1:11" ht="15" customHeight="1" x14ac:dyDescent="0.3">
      <c r="A316" s="22" t="s">
        <v>321</v>
      </c>
      <c r="B316" s="18">
        <v>3605</v>
      </c>
      <c r="C316" s="23">
        <v>2584</v>
      </c>
      <c r="D316" s="24">
        <v>2409</v>
      </c>
      <c r="E316" s="24"/>
      <c r="F316" s="24">
        <v>175</v>
      </c>
      <c r="G316" s="24"/>
      <c r="H316" s="24">
        <v>167</v>
      </c>
      <c r="I316" s="24"/>
      <c r="J316" s="24">
        <v>8</v>
      </c>
      <c r="K316" s="25"/>
    </row>
    <row r="317" spans="1:11" ht="15" customHeight="1" x14ac:dyDescent="0.3">
      <c r="A317" s="22" t="s">
        <v>322</v>
      </c>
      <c r="B317" s="18">
        <v>2878</v>
      </c>
      <c r="C317" s="23">
        <v>2151</v>
      </c>
      <c r="D317" s="24">
        <v>2058</v>
      </c>
      <c r="E317" s="24"/>
      <c r="F317" s="24">
        <v>93</v>
      </c>
      <c r="G317" s="24"/>
      <c r="H317" s="24">
        <v>93</v>
      </c>
      <c r="I317" s="24"/>
      <c r="J317" s="24">
        <v>0</v>
      </c>
      <c r="K317" s="25"/>
    </row>
    <row r="318" spans="1:11" ht="15" customHeight="1" x14ac:dyDescent="0.3">
      <c r="A318" s="22" t="s">
        <v>323</v>
      </c>
      <c r="B318" s="18">
        <v>3006</v>
      </c>
      <c r="C318" s="23">
        <v>1945</v>
      </c>
      <c r="D318" s="24">
        <v>1531</v>
      </c>
      <c r="E318" s="24"/>
      <c r="F318" s="24">
        <v>414</v>
      </c>
      <c r="G318" s="24"/>
      <c r="H318" s="24">
        <v>414</v>
      </c>
      <c r="I318" s="24"/>
      <c r="J318" s="24">
        <v>0</v>
      </c>
      <c r="K318" s="25"/>
    </row>
    <row r="319" spans="1:11" ht="15" customHeight="1" x14ac:dyDescent="0.3">
      <c r="A319" s="22" t="s">
        <v>324</v>
      </c>
      <c r="B319" s="18">
        <v>3426</v>
      </c>
      <c r="C319" s="23">
        <v>2522</v>
      </c>
      <c r="D319" s="24">
        <v>2314</v>
      </c>
      <c r="E319" s="24"/>
      <c r="F319" s="24">
        <v>208</v>
      </c>
      <c r="G319" s="24"/>
      <c r="H319" s="24">
        <v>197</v>
      </c>
      <c r="I319" s="24"/>
      <c r="J319" s="24">
        <v>11</v>
      </c>
      <c r="K319" s="25"/>
    </row>
    <row r="320" spans="1:11" ht="15" customHeight="1" x14ac:dyDescent="0.3">
      <c r="A320" s="22" t="s">
        <v>325</v>
      </c>
      <c r="B320" s="18">
        <v>2007</v>
      </c>
      <c r="C320" s="23">
        <v>1106</v>
      </c>
      <c r="D320" s="24">
        <v>999</v>
      </c>
      <c r="E320" s="24"/>
      <c r="F320" s="24">
        <v>107</v>
      </c>
      <c r="G320" s="24"/>
      <c r="H320" s="24">
        <v>98</v>
      </c>
      <c r="I320" s="24"/>
      <c r="J320" s="24">
        <v>9</v>
      </c>
      <c r="K320" s="25"/>
    </row>
    <row r="321" spans="1:11" ht="15" customHeight="1" x14ac:dyDescent="0.3">
      <c r="A321" s="22" t="s">
        <v>326</v>
      </c>
      <c r="B321" s="18">
        <v>2265</v>
      </c>
      <c r="C321" s="23">
        <v>1142</v>
      </c>
      <c r="D321" s="24">
        <v>1064</v>
      </c>
      <c r="E321" s="24"/>
      <c r="F321" s="24">
        <v>78</v>
      </c>
      <c r="G321" s="24"/>
      <c r="H321" s="24">
        <v>71</v>
      </c>
      <c r="I321" s="24"/>
      <c r="J321" s="24">
        <v>7</v>
      </c>
      <c r="K321" s="25"/>
    </row>
    <row r="322" spans="1:11" ht="15" customHeight="1" x14ac:dyDescent="0.3">
      <c r="A322" s="22" t="s">
        <v>327</v>
      </c>
      <c r="B322" s="18">
        <v>1194</v>
      </c>
      <c r="C322" s="23">
        <v>724</v>
      </c>
      <c r="D322" s="24">
        <v>561</v>
      </c>
      <c r="E322" s="24"/>
      <c r="F322" s="24">
        <v>163</v>
      </c>
      <c r="G322" s="24"/>
      <c r="H322" s="24">
        <v>163</v>
      </c>
      <c r="I322" s="24"/>
      <c r="J322" s="24">
        <v>0</v>
      </c>
      <c r="K322" s="25"/>
    </row>
    <row r="323" spans="1:11" ht="15" customHeight="1" x14ac:dyDescent="0.3">
      <c r="A323" s="22" t="s">
        <v>328</v>
      </c>
      <c r="B323" s="18">
        <v>2272</v>
      </c>
      <c r="C323" s="23">
        <v>1697</v>
      </c>
      <c r="D323" s="24">
        <v>1486</v>
      </c>
      <c r="E323" s="24"/>
      <c r="F323" s="24">
        <v>211</v>
      </c>
      <c r="G323" s="24"/>
      <c r="H323" s="24">
        <v>203</v>
      </c>
      <c r="I323" s="24"/>
      <c r="J323" s="24">
        <v>8</v>
      </c>
      <c r="K323" s="25"/>
    </row>
    <row r="324" spans="1:11" ht="15" customHeight="1" x14ac:dyDescent="0.3">
      <c r="A324" s="22" t="s">
        <v>329</v>
      </c>
      <c r="B324" s="18">
        <v>2050</v>
      </c>
      <c r="C324" s="23">
        <v>1077</v>
      </c>
      <c r="D324" s="24">
        <v>752</v>
      </c>
      <c r="E324" s="24"/>
      <c r="F324" s="24">
        <v>325</v>
      </c>
      <c r="G324" s="24"/>
      <c r="H324" s="24">
        <v>318</v>
      </c>
      <c r="I324" s="24"/>
      <c r="J324" s="24">
        <v>7</v>
      </c>
      <c r="K324" s="25"/>
    </row>
    <row r="325" spans="1:11" ht="15" customHeight="1" x14ac:dyDescent="0.3">
      <c r="A325" s="22" t="s">
        <v>330</v>
      </c>
      <c r="B325" s="18">
        <v>3772</v>
      </c>
      <c r="C325" s="23">
        <v>1587</v>
      </c>
      <c r="D325" s="24">
        <v>1426</v>
      </c>
      <c r="E325" s="24"/>
      <c r="F325" s="24">
        <v>161</v>
      </c>
      <c r="G325" s="24"/>
      <c r="H325" s="24">
        <v>161</v>
      </c>
      <c r="I325" s="24"/>
      <c r="J325" s="24">
        <v>0</v>
      </c>
      <c r="K325" s="25"/>
    </row>
    <row r="326" spans="1:11" ht="15" customHeight="1" x14ac:dyDescent="0.3">
      <c r="A326" s="22" t="s">
        <v>331</v>
      </c>
      <c r="B326" s="18">
        <v>2717</v>
      </c>
      <c r="C326" s="23">
        <v>1296</v>
      </c>
      <c r="D326" s="24">
        <v>976</v>
      </c>
      <c r="E326" s="24"/>
      <c r="F326" s="24">
        <v>320</v>
      </c>
      <c r="G326" s="24"/>
      <c r="H326" s="24">
        <v>313</v>
      </c>
      <c r="I326" s="24"/>
      <c r="J326" s="24">
        <v>7</v>
      </c>
      <c r="K326" s="25"/>
    </row>
    <row r="327" spans="1:11" ht="15" customHeight="1" x14ac:dyDescent="0.3">
      <c r="A327" s="22" t="s">
        <v>332</v>
      </c>
      <c r="B327" s="18">
        <v>3767</v>
      </c>
      <c r="C327" s="23">
        <v>2565</v>
      </c>
      <c r="D327" s="24">
        <v>2226</v>
      </c>
      <c r="E327" s="24"/>
      <c r="F327" s="24">
        <v>339</v>
      </c>
      <c r="G327" s="24"/>
      <c r="H327" s="24">
        <v>324</v>
      </c>
      <c r="I327" s="24"/>
      <c r="J327" s="24">
        <v>15</v>
      </c>
      <c r="K327" s="25"/>
    </row>
    <row r="328" spans="1:11" ht="15" customHeight="1" x14ac:dyDescent="0.3">
      <c r="A328" s="22" t="s">
        <v>333</v>
      </c>
      <c r="B328" s="18">
        <v>3998</v>
      </c>
      <c r="C328" s="23">
        <v>3132</v>
      </c>
      <c r="D328" s="24">
        <v>2852</v>
      </c>
      <c r="E328" s="24"/>
      <c r="F328" s="24">
        <v>280</v>
      </c>
      <c r="G328" s="24"/>
      <c r="H328" s="24">
        <v>216</v>
      </c>
      <c r="I328" s="24"/>
      <c r="J328" s="24">
        <v>64</v>
      </c>
      <c r="K328" s="25"/>
    </row>
    <row r="329" spans="1:11" ht="15" customHeight="1" x14ac:dyDescent="0.3">
      <c r="A329" s="22" t="s">
        <v>334</v>
      </c>
      <c r="B329" s="18">
        <v>5056</v>
      </c>
      <c r="C329" s="23">
        <v>3330</v>
      </c>
      <c r="D329" s="24">
        <v>2609</v>
      </c>
      <c r="E329" s="24"/>
      <c r="F329" s="24">
        <v>721</v>
      </c>
      <c r="G329" s="24"/>
      <c r="H329" s="24">
        <v>713</v>
      </c>
      <c r="I329" s="24"/>
      <c r="J329" s="24">
        <v>8</v>
      </c>
      <c r="K329" s="25"/>
    </row>
    <row r="330" spans="1:11" ht="15" customHeight="1" x14ac:dyDescent="0.3">
      <c r="A330" s="22" t="s">
        <v>335</v>
      </c>
      <c r="B330" s="18">
        <v>2129</v>
      </c>
      <c r="C330" s="23">
        <v>1390</v>
      </c>
      <c r="D330" s="24">
        <v>1121</v>
      </c>
      <c r="E330" s="24"/>
      <c r="F330" s="24">
        <v>269</v>
      </c>
      <c r="G330" s="24"/>
      <c r="H330" s="24">
        <v>244</v>
      </c>
      <c r="I330" s="24"/>
      <c r="J330" s="24">
        <v>25</v>
      </c>
      <c r="K330" s="25"/>
    </row>
    <row r="331" spans="1:11" ht="15" customHeight="1" x14ac:dyDescent="0.3">
      <c r="A331" s="22" t="s">
        <v>336</v>
      </c>
      <c r="B331" s="18">
        <v>2771</v>
      </c>
      <c r="C331" s="23">
        <v>2157</v>
      </c>
      <c r="D331" s="24">
        <v>1850</v>
      </c>
      <c r="E331" s="24"/>
      <c r="F331" s="24">
        <v>307</v>
      </c>
      <c r="G331" s="24"/>
      <c r="H331" s="24">
        <v>300</v>
      </c>
      <c r="I331" s="24"/>
      <c r="J331" s="24">
        <v>7</v>
      </c>
      <c r="K331" s="25"/>
    </row>
    <row r="332" spans="1:11" ht="15" customHeight="1" x14ac:dyDescent="0.3">
      <c r="A332" s="22" t="s">
        <v>337</v>
      </c>
      <c r="B332" s="18">
        <v>3060</v>
      </c>
      <c r="C332" s="23">
        <v>1839</v>
      </c>
      <c r="D332" s="24">
        <v>1482</v>
      </c>
      <c r="E332" s="24"/>
      <c r="F332" s="24">
        <v>357</v>
      </c>
      <c r="G332" s="24"/>
      <c r="H332" s="24">
        <v>326</v>
      </c>
      <c r="I332" s="24"/>
      <c r="J332" s="24">
        <v>31</v>
      </c>
      <c r="K332" s="25"/>
    </row>
    <row r="333" spans="1:11" ht="15" customHeight="1" x14ac:dyDescent="0.3">
      <c r="A333" s="22" t="s">
        <v>338</v>
      </c>
      <c r="B333" s="18">
        <v>3053</v>
      </c>
      <c r="C333" s="23">
        <v>2298</v>
      </c>
      <c r="D333" s="24">
        <v>2139</v>
      </c>
      <c r="E333" s="24"/>
      <c r="F333" s="24">
        <v>159</v>
      </c>
      <c r="G333" s="24"/>
      <c r="H333" s="24">
        <v>159</v>
      </c>
      <c r="I333" s="24"/>
      <c r="J333" s="24">
        <v>0</v>
      </c>
      <c r="K333" s="25"/>
    </row>
    <row r="334" spans="1:11" ht="15" customHeight="1" x14ac:dyDescent="0.3">
      <c r="A334" s="22" t="s">
        <v>339</v>
      </c>
      <c r="B334" s="18">
        <v>2003</v>
      </c>
      <c r="C334" s="23">
        <v>1472</v>
      </c>
      <c r="D334" s="24">
        <v>1330</v>
      </c>
      <c r="E334" s="24"/>
      <c r="F334" s="24">
        <v>142</v>
      </c>
      <c r="G334" s="24"/>
      <c r="H334" s="24">
        <v>142</v>
      </c>
      <c r="I334" s="24"/>
      <c r="J334" s="24">
        <v>0</v>
      </c>
      <c r="K334" s="25"/>
    </row>
    <row r="335" spans="1:11" ht="15" customHeight="1" x14ac:dyDescent="0.3">
      <c r="A335" s="22" t="s">
        <v>340</v>
      </c>
      <c r="B335" s="18">
        <v>2367</v>
      </c>
      <c r="C335" s="23">
        <v>1858</v>
      </c>
      <c r="D335" s="24">
        <v>1766</v>
      </c>
      <c r="E335" s="24"/>
      <c r="F335" s="24">
        <v>92</v>
      </c>
      <c r="G335" s="24"/>
      <c r="H335" s="24">
        <v>81</v>
      </c>
      <c r="I335" s="24"/>
      <c r="J335" s="24">
        <v>11</v>
      </c>
      <c r="K335" s="25"/>
    </row>
    <row r="336" spans="1:11" ht="15" customHeight="1" x14ac:dyDescent="0.3">
      <c r="A336" s="22" t="s">
        <v>341</v>
      </c>
      <c r="B336" s="18">
        <v>2239</v>
      </c>
      <c r="C336" s="23">
        <v>1629</v>
      </c>
      <c r="D336" s="24">
        <v>1510</v>
      </c>
      <c r="E336" s="24"/>
      <c r="F336" s="24">
        <v>119</v>
      </c>
      <c r="G336" s="24"/>
      <c r="H336" s="24">
        <v>119</v>
      </c>
      <c r="I336" s="24"/>
      <c r="J336" s="24">
        <v>0</v>
      </c>
      <c r="K336" s="25"/>
    </row>
    <row r="337" spans="1:11" ht="15" customHeight="1" x14ac:dyDescent="0.3">
      <c r="A337" s="22" t="s">
        <v>342</v>
      </c>
      <c r="B337" s="18">
        <v>3745</v>
      </c>
      <c r="C337" s="23">
        <v>2640</v>
      </c>
      <c r="D337" s="24">
        <v>2524</v>
      </c>
      <c r="E337" s="24"/>
      <c r="F337" s="24">
        <v>116</v>
      </c>
      <c r="G337" s="24"/>
      <c r="H337" s="24">
        <v>97</v>
      </c>
      <c r="I337" s="24"/>
      <c r="J337" s="24">
        <v>19</v>
      </c>
      <c r="K337" s="25"/>
    </row>
    <row r="338" spans="1:11" ht="15" customHeight="1" x14ac:dyDescent="0.3">
      <c r="A338" s="22" t="s">
        <v>343</v>
      </c>
      <c r="B338" s="18">
        <v>2298</v>
      </c>
      <c r="C338" s="23">
        <v>1471</v>
      </c>
      <c r="D338" s="24">
        <v>1251</v>
      </c>
      <c r="E338" s="24"/>
      <c r="F338" s="24">
        <v>220</v>
      </c>
      <c r="G338" s="24"/>
      <c r="H338" s="24">
        <v>210</v>
      </c>
      <c r="I338" s="24"/>
      <c r="J338" s="24">
        <v>10</v>
      </c>
      <c r="K338" s="25"/>
    </row>
    <row r="339" spans="1:11" ht="15" customHeight="1" x14ac:dyDescent="0.3">
      <c r="A339" s="22" t="s">
        <v>344</v>
      </c>
      <c r="B339" s="18">
        <v>2105</v>
      </c>
      <c r="C339" s="23">
        <v>1438</v>
      </c>
      <c r="D339" s="24">
        <v>1306</v>
      </c>
      <c r="E339" s="24"/>
      <c r="F339" s="24">
        <v>132</v>
      </c>
      <c r="G339" s="24"/>
      <c r="H339" s="24">
        <v>132</v>
      </c>
      <c r="I339" s="24"/>
      <c r="J339" s="24">
        <v>0</v>
      </c>
      <c r="K339" s="25"/>
    </row>
    <row r="340" spans="1:11" ht="15" customHeight="1" x14ac:dyDescent="0.3">
      <c r="A340" s="22" t="s">
        <v>345</v>
      </c>
      <c r="B340" s="18">
        <v>3562</v>
      </c>
      <c r="C340" s="23">
        <v>2871</v>
      </c>
      <c r="D340" s="24">
        <v>2529</v>
      </c>
      <c r="E340" s="24"/>
      <c r="F340" s="24">
        <v>342</v>
      </c>
      <c r="G340" s="24"/>
      <c r="H340" s="24">
        <v>301</v>
      </c>
      <c r="I340" s="24"/>
      <c r="J340" s="24">
        <v>41</v>
      </c>
      <c r="K340" s="25"/>
    </row>
    <row r="341" spans="1:11" ht="15" customHeight="1" x14ac:dyDescent="0.3">
      <c r="A341" s="22" t="s">
        <v>346</v>
      </c>
      <c r="B341" s="18">
        <v>2402</v>
      </c>
      <c r="C341" s="23">
        <v>1946</v>
      </c>
      <c r="D341" s="24">
        <v>1718</v>
      </c>
      <c r="E341" s="24"/>
      <c r="F341" s="24">
        <v>228</v>
      </c>
      <c r="G341" s="24"/>
      <c r="H341" s="24">
        <v>207</v>
      </c>
      <c r="I341" s="24"/>
      <c r="J341" s="24">
        <v>21</v>
      </c>
      <c r="K341" s="25"/>
    </row>
    <row r="342" spans="1:11" ht="15" customHeight="1" x14ac:dyDescent="0.3">
      <c r="A342" s="22" t="s">
        <v>347</v>
      </c>
      <c r="B342" s="18">
        <v>3196</v>
      </c>
      <c r="C342" s="23">
        <v>2558</v>
      </c>
      <c r="D342" s="24">
        <v>2357</v>
      </c>
      <c r="E342" s="24"/>
      <c r="F342" s="24">
        <v>201</v>
      </c>
      <c r="G342" s="24"/>
      <c r="H342" s="24">
        <v>194</v>
      </c>
      <c r="I342" s="24"/>
      <c r="J342" s="24">
        <v>7</v>
      </c>
      <c r="K342" s="25"/>
    </row>
    <row r="343" spans="1:11" ht="15" customHeight="1" x14ac:dyDescent="0.3">
      <c r="A343" s="22" t="s">
        <v>348</v>
      </c>
      <c r="B343" s="18">
        <v>2367</v>
      </c>
      <c r="C343" s="23">
        <v>2044</v>
      </c>
      <c r="D343" s="24">
        <v>1694</v>
      </c>
      <c r="E343" s="24"/>
      <c r="F343" s="24">
        <v>350</v>
      </c>
      <c r="G343" s="24"/>
      <c r="H343" s="24">
        <v>284</v>
      </c>
      <c r="I343" s="24"/>
      <c r="J343" s="24">
        <v>66</v>
      </c>
      <c r="K343" s="25"/>
    </row>
    <row r="344" spans="1:11" ht="15" customHeight="1" x14ac:dyDescent="0.3">
      <c r="A344" s="22" t="s">
        <v>349</v>
      </c>
      <c r="B344" s="18">
        <v>3080</v>
      </c>
      <c r="C344" s="23">
        <v>2627</v>
      </c>
      <c r="D344" s="24">
        <v>2504</v>
      </c>
      <c r="E344" s="24"/>
      <c r="F344" s="24">
        <v>123</v>
      </c>
      <c r="G344" s="24"/>
      <c r="H344" s="24">
        <v>118</v>
      </c>
      <c r="I344" s="24"/>
      <c r="J344" s="24">
        <v>5</v>
      </c>
      <c r="K344" s="25"/>
    </row>
    <row r="345" spans="1:11" ht="15" customHeight="1" x14ac:dyDescent="0.3">
      <c r="A345" s="22" t="s">
        <v>350</v>
      </c>
      <c r="B345" s="18">
        <v>2301</v>
      </c>
      <c r="C345" s="23">
        <v>1931</v>
      </c>
      <c r="D345" s="24">
        <v>1757</v>
      </c>
      <c r="E345" s="24"/>
      <c r="F345" s="24">
        <v>174</v>
      </c>
      <c r="G345" s="24"/>
      <c r="H345" s="24">
        <v>149</v>
      </c>
      <c r="I345" s="24"/>
      <c r="J345" s="24">
        <v>25</v>
      </c>
      <c r="K345" s="25"/>
    </row>
    <row r="346" spans="1:11" ht="15" customHeight="1" x14ac:dyDescent="0.3">
      <c r="A346" s="22" t="s">
        <v>351</v>
      </c>
      <c r="B346" s="18">
        <v>4386</v>
      </c>
      <c r="C346" s="23">
        <v>3817</v>
      </c>
      <c r="D346" s="24">
        <v>3601</v>
      </c>
      <c r="E346" s="24"/>
      <c r="F346" s="24">
        <v>216</v>
      </c>
      <c r="G346" s="24"/>
      <c r="H346" s="24">
        <v>186</v>
      </c>
      <c r="I346" s="24"/>
      <c r="J346" s="24">
        <v>30</v>
      </c>
      <c r="K346" s="25"/>
    </row>
    <row r="347" spans="1:11" ht="15" customHeight="1" x14ac:dyDescent="0.3">
      <c r="A347" s="22" t="s">
        <v>352</v>
      </c>
      <c r="B347" s="18">
        <v>4571</v>
      </c>
      <c r="C347" s="23">
        <v>3818</v>
      </c>
      <c r="D347" s="24">
        <v>3757</v>
      </c>
      <c r="E347" s="24"/>
      <c r="F347" s="24">
        <v>61</v>
      </c>
      <c r="G347" s="24"/>
      <c r="H347" s="24">
        <v>43</v>
      </c>
      <c r="I347" s="24"/>
      <c r="J347" s="24">
        <v>18</v>
      </c>
      <c r="K347" s="25"/>
    </row>
    <row r="348" spans="1:11" ht="15" customHeight="1" x14ac:dyDescent="0.3">
      <c r="A348" s="22" t="s">
        <v>353</v>
      </c>
      <c r="B348" s="18">
        <v>3188</v>
      </c>
      <c r="C348" s="23">
        <v>2790</v>
      </c>
      <c r="D348" s="24">
        <v>2653</v>
      </c>
      <c r="E348" s="24"/>
      <c r="F348" s="24">
        <v>137</v>
      </c>
      <c r="G348" s="24"/>
      <c r="H348" s="24">
        <v>136</v>
      </c>
      <c r="I348" s="24"/>
      <c r="J348" s="24">
        <v>1</v>
      </c>
      <c r="K348" s="25"/>
    </row>
    <row r="349" spans="1:11" ht="15" customHeight="1" x14ac:dyDescent="0.3">
      <c r="A349" s="22" t="s">
        <v>354</v>
      </c>
      <c r="B349" s="18">
        <v>3379</v>
      </c>
      <c r="C349" s="23">
        <v>2869</v>
      </c>
      <c r="D349" s="24">
        <v>2671</v>
      </c>
      <c r="E349" s="24"/>
      <c r="F349" s="24">
        <v>198</v>
      </c>
      <c r="G349" s="24"/>
      <c r="H349" s="24">
        <v>169</v>
      </c>
      <c r="I349" s="24"/>
      <c r="J349" s="24">
        <v>29</v>
      </c>
      <c r="K349" s="25"/>
    </row>
    <row r="350" spans="1:11" ht="15" customHeight="1" x14ac:dyDescent="0.3">
      <c r="A350" s="22" t="s">
        <v>355</v>
      </c>
      <c r="B350" s="18">
        <v>1516</v>
      </c>
      <c r="C350" s="23">
        <v>1426</v>
      </c>
      <c r="D350" s="24">
        <v>1316</v>
      </c>
      <c r="E350" s="24"/>
      <c r="F350" s="24">
        <v>110</v>
      </c>
      <c r="G350" s="24"/>
      <c r="H350" s="24">
        <v>110</v>
      </c>
      <c r="I350" s="24"/>
      <c r="J350" s="24">
        <v>0</v>
      </c>
      <c r="K350" s="25"/>
    </row>
    <row r="351" spans="1:11" ht="15" customHeight="1" x14ac:dyDescent="0.3">
      <c r="A351" s="22" t="s">
        <v>356</v>
      </c>
      <c r="B351" s="18">
        <v>1987</v>
      </c>
      <c r="C351" s="23">
        <v>1620</v>
      </c>
      <c r="D351" s="24">
        <v>1563</v>
      </c>
      <c r="E351" s="24"/>
      <c r="F351" s="24">
        <v>57</v>
      </c>
      <c r="G351" s="24"/>
      <c r="H351" s="24">
        <v>51</v>
      </c>
      <c r="I351" s="24"/>
      <c r="J351" s="24">
        <v>6</v>
      </c>
      <c r="K351" s="25"/>
    </row>
    <row r="352" spans="1:11" ht="15" customHeight="1" x14ac:dyDescent="0.3">
      <c r="A352" s="22" t="s">
        <v>357</v>
      </c>
      <c r="B352" s="18">
        <v>2630</v>
      </c>
      <c r="C352" s="23">
        <v>2092</v>
      </c>
      <c r="D352" s="24">
        <v>1916</v>
      </c>
      <c r="E352" s="24"/>
      <c r="F352" s="24">
        <v>176</v>
      </c>
      <c r="G352" s="24"/>
      <c r="H352" s="24">
        <v>162</v>
      </c>
      <c r="I352" s="24"/>
      <c r="J352" s="24">
        <v>14</v>
      </c>
      <c r="K352" s="25"/>
    </row>
    <row r="353" spans="1:11" ht="15" customHeight="1" x14ac:dyDescent="0.3">
      <c r="A353" s="22" t="s">
        <v>358</v>
      </c>
      <c r="B353" s="18">
        <v>3809</v>
      </c>
      <c r="C353" s="23">
        <v>3391</v>
      </c>
      <c r="D353" s="24">
        <v>3241</v>
      </c>
      <c r="E353" s="24"/>
      <c r="F353" s="24">
        <v>150</v>
      </c>
      <c r="G353" s="24"/>
      <c r="H353" s="24">
        <v>109</v>
      </c>
      <c r="I353" s="24"/>
      <c r="J353" s="24">
        <v>41</v>
      </c>
      <c r="K353" s="25"/>
    </row>
    <row r="354" spans="1:11" ht="15" customHeight="1" x14ac:dyDescent="0.3">
      <c r="A354" s="22" t="s">
        <v>359</v>
      </c>
      <c r="B354" s="18">
        <v>3284</v>
      </c>
      <c r="C354" s="23">
        <v>2565</v>
      </c>
      <c r="D354" s="24">
        <v>2286</v>
      </c>
      <c r="E354" s="24"/>
      <c r="F354" s="24">
        <v>279</v>
      </c>
      <c r="G354" s="24"/>
      <c r="H354" s="24">
        <v>271</v>
      </c>
      <c r="I354" s="24"/>
      <c r="J354" s="24">
        <v>8</v>
      </c>
      <c r="K354" s="25"/>
    </row>
    <row r="355" spans="1:11" ht="15" customHeight="1" x14ac:dyDescent="0.3">
      <c r="A355" s="22" t="s">
        <v>360</v>
      </c>
      <c r="B355" s="18">
        <v>2252</v>
      </c>
      <c r="C355" s="23">
        <v>1926</v>
      </c>
      <c r="D355" s="24">
        <v>1825</v>
      </c>
      <c r="E355" s="24"/>
      <c r="F355" s="24">
        <v>101</v>
      </c>
      <c r="G355" s="24"/>
      <c r="H355" s="24">
        <v>101</v>
      </c>
      <c r="I355" s="24"/>
      <c r="J355" s="24">
        <v>0</v>
      </c>
      <c r="K355" s="25"/>
    </row>
    <row r="356" spans="1:11" ht="15" customHeight="1" x14ac:dyDescent="0.3">
      <c r="A356" s="22" t="s">
        <v>361</v>
      </c>
      <c r="B356" s="18">
        <v>2284</v>
      </c>
      <c r="C356" s="23">
        <v>1931</v>
      </c>
      <c r="D356" s="24">
        <v>1754</v>
      </c>
      <c r="E356" s="24"/>
      <c r="F356" s="24">
        <v>177</v>
      </c>
      <c r="G356" s="24"/>
      <c r="H356" s="24">
        <v>177</v>
      </c>
      <c r="I356" s="24"/>
      <c r="J356" s="24">
        <v>0</v>
      </c>
      <c r="K356" s="25"/>
    </row>
    <row r="357" spans="1:11" ht="15" customHeight="1" x14ac:dyDescent="0.3">
      <c r="A357" s="22" t="s">
        <v>362</v>
      </c>
      <c r="B357" s="18">
        <v>1295</v>
      </c>
      <c r="C357" s="23">
        <v>1106</v>
      </c>
      <c r="D357" s="24">
        <v>1003</v>
      </c>
      <c r="E357" s="24"/>
      <c r="F357" s="24">
        <v>103</v>
      </c>
      <c r="G357" s="24"/>
      <c r="H357" s="24">
        <v>103</v>
      </c>
      <c r="I357" s="24"/>
      <c r="J357" s="24">
        <v>0</v>
      </c>
      <c r="K357" s="25"/>
    </row>
    <row r="358" spans="1:11" ht="15" customHeight="1" x14ac:dyDescent="0.3">
      <c r="A358" s="22" t="s">
        <v>363</v>
      </c>
      <c r="B358" s="18">
        <v>1166</v>
      </c>
      <c r="C358" s="23">
        <v>1049</v>
      </c>
      <c r="D358" s="24">
        <v>970</v>
      </c>
      <c r="E358" s="24"/>
      <c r="F358" s="24">
        <v>79</v>
      </c>
      <c r="G358" s="24"/>
      <c r="H358" s="24">
        <v>79</v>
      </c>
      <c r="I358" s="24"/>
      <c r="J358" s="24">
        <v>0</v>
      </c>
      <c r="K358" s="25"/>
    </row>
    <row r="359" spans="1:11" ht="15" customHeight="1" x14ac:dyDescent="0.3">
      <c r="A359" s="22" t="s">
        <v>364</v>
      </c>
      <c r="B359" s="18">
        <v>1089</v>
      </c>
      <c r="C359" s="23">
        <v>1028</v>
      </c>
      <c r="D359" s="24">
        <v>926</v>
      </c>
      <c r="E359" s="24"/>
      <c r="F359" s="24">
        <v>102</v>
      </c>
      <c r="G359" s="24"/>
      <c r="H359" s="24">
        <v>91</v>
      </c>
      <c r="I359" s="24"/>
      <c r="J359" s="24">
        <v>11</v>
      </c>
      <c r="K359" s="25"/>
    </row>
    <row r="360" spans="1:11" ht="15" customHeight="1" x14ac:dyDescent="0.3">
      <c r="A360" s="22" t="s">
        <v>365</v>
      </c>
      <c r="B360" s="18">
        <v>1341</v>
      </c>
      <c r="C360" s="23">
        <v>1242</v>
      </c>
      <c r="D360" s="24">
        <v>1145</v>
      </c>
      <c r="E360" s="24"/>
      <c r="F360" s="24">
        <v>97</v>
      </c>
      <c r="G360" s="24"/>
      <c r="H360" s="24">
        <v>82</v>
      </c>
      <c r="I360" s="24"/>
      <c r="J360" s="24">
        <v>15</v>
      </c>
      <c r="K360" s="25"/>
    </row>
    <row r="361" spans="1:11" ht="15" customHeight="1" x14ac:dyDescent="0.3">
      <c r="A361" s="22" t="s">
        <v>366</v>
      </c>
      <c r="B361" s="18">
        <v>588</v>
      </c>
      <c r="C361" s="23">
        <v>561</v>
      </c>
      <c r="D361" s="24">
        <v>533</v>
      </c>
      <c r="E361" s="24"/>
      <c r="F361" s="24">
        <v>28</v>
      </c>
      <c r="G361" s="24"/>
      <c r="H361" s="24">
        <v>28</v>
      </c>
      <c r="I361" s="24"/>
      <c r="J361" s="24">
        <v>0</v>
      </c>
      <c r="K361" s="25"/>
    </row>
    <row r="362" spans="1:11" ht="15" customHeight="1" x14ac:dyDescent="0.3">
      <c r="A362" s="22" t="s">
        <v>367</v>
      </c>
      <c r="B362" s="18">
        <v>366</v>
      </c>
      <c r="C362" s="23">
        <v>359</v>
      </c>
      <c r="D362" s="24">
        <v>326</v>
      </c>
      <c r="E362" s="24"/>
      <c r="F362" s="24">
        <v>33</v>
      </c>
      <c r="G362" s="24"/>
      <c r="H362" s="24">
        <v>21</v>
      </c>
      <c r="I362" s="24"/>
      <c r="J362" s="24">
        <v>12</v>
      </c>
      <c r="K362" s="25"/>
    </row>
    <row r="363" spans="1:11" ht="15" customHeight="1" x14ac:dyDescent="0.3">
      <c r="A363" s="22" t="s">
        <v>368</v>
      </c>
      <c r="B363" s="18">
        <v>420</v>
      </c>
      <c r="C363" s="23">
        <v>344</v>
      </c>
      <c r="D363" s="24">
        <v>329</v>
      </c>
      <c r="E363" s="24"/>
      <c r="F363" s="24">
        <v>15</v>
      </c>
      <c r="G363" s="24"/>
      <c r="H363" s="24">
        <v>10</v>
      </c>
      <c r="I363" s="24"/>
      <c r="J363" s="24">
        <v>5</v>
      </c>
      <c r="K363" s="25"/>
    </row>
    <row r="364" spans="1:11" ht="15" customHeight="1" x14ac:dyDescent="0.3">
      <c r="A364" s="22" t="s">
        <v>369</v>
      </c>
      <c r="B364" s="18">
        <v>355</v>
      </c>
      <c r="C364" s="23">
        <v>326</v>
      </c>
      <c r="D364" s="24">
        <v>313</v>
      </c>
      <c r="E364" s="24"/>
      <c r="F364" s="24">
        <v>13</v>
      </c>
      <c r="G364" s="24"/>
      <c r="H364" s="24">
        <v>13</v>
      </c>
      <c r="I364" s="24"/>
      <c r="J364" s="24">
        <v>0</v>
      </c>
      <c r="K364" s="25"/>
    </row>
    <row r="365" spans="1:11" ht="15" customHeight="1" x14ac:dyDescent="0.3">
      <c r="A365" s="22" t="s">
        <v>370</v>
      </c>
      <c r="B365" s="18">
        <v>731</v>
      </c>
      <c r="C365" s="23">
        <v>649</v>
      </c>
      <c r="D365" s="24">
        <v>635</v>
      </c>
      <c r="E365" s="24"/>
      <c r="F365" s="24">
        <v>14</v>
      </c>
      <c r="G365" s="24"/>
      <c r="H365" s="24">
        <v>14</v>
      </c>
      <c r="I365" s="24"/>
      <c r="J365" s="24">
        <v>0</v>
      </c>
      <c r="K365" s="25"/>
    </row>
    <row r="366" spans="1:11" ht="15" customHeight="1" x14ac:dyDescent="0.3">
      <c r="A366" s="22" t="s">
        <v>371</v>
      </c>
      <c r="B366" s="18">
        <v>911</v>
      </c>
      <c r="C366" s="23">
        <v>854</v>
      </c>
      <c r="D366" s="24">
        <v>763</v>
      </c>
      <c r="E366" s="24"/>
      <c r="F366" s="24">
        <v>91</v>
      </c>
      <c r="G366" s="24"/>
      <c r="H366" s="24">
        <v>80</v>
      </c>
      <c r="I366" s="24"/>
      <c r="J366" s="24">
        <v>11</v>
      </c>
      <c r="K366" s="25"/>
    </row>
    <row r="367" spans="1:11" ht="15" customHeight="1" x14ac:dyDescent="0.3">
      <c r="A367" s="22" t="s">
        <v>372</v>
      </c>
      <c r="B367" s="18">
        <v>457</v>
      </c>
      <c r="C367" s="23">
        <v>457</v>
      </c>
      <c r="D367" s="24">
        <v>457</v>
      </c>
      <c r="E367" s="24"/>
      <c r="F367" s="24">
        <v>0</v>
      </c>
      <c r="G367" s="24"/>
      <c r="H367" s="24">
        <v>0</v>
      </c>
      <c r="I367" s="24"/>
      <c r="J367" s="24">
        <v>0</v>
      </c>
      <c r="K367" s="25"/>
    </row>
    <row r="368" spans="1:11" ht="15" customHeight="1" x14ac:dyDescent="0.3">
      <c r="A368" s="22" t="s">
        <v>373</v>
      </c>
      <c r="B368" s="18">
        <v>335</v>
      </c>
      <c r="C368" s="23">
        <v>312</v>
      </c>
      <c r="D368" s="24">
        <v>273</v>
      </c>
      <c r="E368" s="24"/>
      <c r="F368" s="24">
        <v>39</v>
      </c>
      <c r="G368" s="24"/>
      <c r="H368" s="24">
        <v>39</v>
      </c>
      <c r="I368" s="24"/>
      <c r="J368" s="24">
        <v>0</v>
      </c>
      <c r="K368" s="25"/>
    </row>
    <row r="369" spans="1:11" ht="15" customHeight="1" x14ac:dyDescent="0.3">
      <c r="A369" s="22" t="s">
        <v>374</v>
      </c>
      <c r="B369" s="18">
        <v>590</v>
      </c>
      <c r="C369" s="23">
        <v>519</v>
      </c>
      <c r="D369" s="24">
        <v>487</v>
      </c>
      <c r="E369" s="24"/>
      <c r="F369" s="24">
        <v>32</v>
      </c>
      <c r="G369" s="24"/>
      <c r="H369" s="24">
        <v>32</v>
      </c>
      <c r="I369" s="24"/>
      <c r="J369" s="24">
        <v>0</v>
      </c>
      <c r="K369" s="25"/>
    </row>
    <row r="370" spans="1:11" ht="15" customHeight="1" x14ac:dyDescent="0.3">
      <c r="A370" s="22" t="s">
        <v>375</v>
      </c>
      <c r="B370" s="18">
        <v>373</v>
      </c>
      <c r="C370" s="23">
        <v>314</v>
      </c>
      <c r="D370" s="24">
        <v>252</v>
      </c>
      <c r="E370" s="24"/>
      <c r="F370" s="24">
        <v>62</v>
      </c>
      <c r="G370" s="24"/>
      <c r="H370" s="24">
        <v>62</v>
      </c>
      <c r="I370" s="24"/>
      <c r="J370" s="24">
        <v>0</v>
      </c>
      <c r="K370" s="25"/>
    </row>
    <row r="371" spans="1:11" ht="15" customHeight="1" x14ac:dyDescent="0.3">
      <c r="A371" s="22" t="s">
        <v>376</v>
      </c>
      <c r="B371" s="18">
        <v>383</v>
      </c>
      <c r="C371" s="23">
        <v>382</v>
      </c>
      <c r="D371" s="24">
        <v>351</v>
      </c>
      <c r="E371" s="24"/>
      <c r="F371" s="24">
        <v>31</v>
      </c>
      <c r="G371" s="24"/>
      <c r="H371" s="24">
        <v>31</v>
      </c>
      <c r="I371" s="24"/>
      <c r="J371" s="24">
        <v>0</v>
      </c>
      <c r="K371" s="25"/>
    </row>
    <row r="372" spans="1:11" ht="15" customHeight="1" x14ac:dyDescent="0.3">
      <c r="A372" s="22" t="s">
        <v>377</v>
      </c>
      <c r="B372" s="18">
        <v>329</v>
      </c>
      <c r="C372" s="23">
        <v>308</v>
      </c>
      <c r="D372" s="24">
        <v>270</v>
      </c>
      <c r="E372" s="24"/>
      <c r="F372" s="24">
        <v>38</v>
      </c>
      <c r="G372" s="24"/>
      <c r="H372" s="24">
        <v>38</v>
      </c>
      <c r="I372" s="24"/>
      <c r="J372" s="24">
        <v>0</v>
      </c>
      <c r="K372" s="25"/>
    </row>
    <row r="373" spans="1:11" ht="15" customHeight="1" x14ac:dyDescent="0.3">
      <c r="A373" s="22" t="s">
        <v>378</v>
      </c>
      <c r="B373" s="18">
        <v>445</v>
      </c>
      <c r="C373" s="23">
        <v>396</v>
      </c>
      <c r="D373" s="24">
        <v>360</v>
      </c>
      <c r="E373" s="24"/>
      <c r="F373" s="24">
        <v>36</v>
      </c>
      <c r="G373" s="24"/>
      <c r="H373" s="24">
        <v>36</v>
      </c>
      <c r="I373" s="24"/>
      <c r="J373" s="24">
        <v>0</v>
      </c>
      <c r="K373" s="25"/>
    </row>
    <row r="374" spans="1:11" ht="15" customHeight="1" x14ac:dyDescent="0.3">
      <c r="A374" s="22" t="s">
        <v>379</v>
      </c>
      <c r="B374" s="18">
        <v>261</v>
      </c>
      <c r="C374" s="23">
        <v>261</v>
      </c>
      <c r="D374" s="24">
        <v>229</v>
      </c>
      <c r="E374" s="24"/>
      <c r="F374" s="24">
        <v>32</v>
      </c>
      <c r="G374" s="24"/>
      <c r="H374" s="24">
        <v>32</v>
      </c>
      <c r="I374" s="24"/>
      <c r="J374" s="24">
        <v>0</v>
      </c>
      <c r="K374" s="25"/>
    </row>
    <row r="375" spans="1:11" ht="15" customHeight="1" x14ac:dyDescent="0.3">
      <c r="A375" s="22" t="s">
        <v>380</v>
      </c>
      <c r="B375" s="18">
        <v>469</v>
      </c>
      <c r="C375" s="23">
        <v>395</v>
      </c>
      <c r="D375" s="24">
        <v>350</v>
      </c>
      <c r="E375" s="24"/>
      <c r="F375" s="24">
        <v>45</v>
      </c>
      <c r="G375" s="24"/>
      <c r="H375" s="24">
        <v>37</v>
      </c>
      <c r="I375" s="24"/>
      <c r="J375" s="24">
        <v>8</v>
      </c>
      <c r="K375" s="25"/>
    </row>
    <row r="376" spans="1:11" ht="15" customHeight="1" x14ac:dyDescent="0.3">
      <c r="A376" s="22" t="s">
        <v>381</v>
      </c>
      <c r="B376" s="18">
        <v>382</v>
      </c>
      <c r="C376" s="23">
        <v>345</v>
      </c>
      <c r="D376" s="24">
        <v>271</v>
      </c>
      <c r="E376" s="24"/>
      <c r="F376" s="24">
        <v>74</v>
      </c>
      <c r="G376" s="24"/>
      <c r="H376" s="24">
        <v>74</v>
      </c>
      <c r="I376" s="24"/>
      <c r="J376" s="24">
        <v>0</v>
      </c>
      <c r="K376" s="25"/>
    </row>
    <row r="377" spans="1:11" ht="15" customHeight="1" x14ac:dyDescent="0.3">
      <c r="A377" s="22" t="s">
        <v>382</v>
      </c>
      <c r="B377" s="18">
        <v>125</v>
      </c>
      <c r="C377" s="23">
        <v>125</v>
      </c>
      <c r="D377" s="24">
        <v>119</v>
      </c>
      <c r="E377" s="24"/>
      <c r="F377" s="24">
        <v>6</v>
      </c>
      <c r="G377" s="24"/>
      <c r="H377" s="24">
        <v>6</v>
      </c>
      <c r="I377" s="24"/>
      <c r="J377" s="24">
        <v>0</v>
      </c>
      <c r="K377" s="25"/>
    </row>
    <row r="378" spans="1:11" ht="15" customHeight="1" x14ac:dyDescent="0.3">
      <c r="A378" s="22" t="s">
        <v>383</v>
      </c>
      <c r="B378" s="18">
        <v>1845</v>
      </c>
      <c r="C378" s="23">
        <v>1691</v>
      </c>
      <c r="D378" s="24">
        <v>1613</v>
      </c>
      <c r="E378" s="24"/>
      <c r="F378" s="24">
        <v>78</v>
      </c>
      <c r="G378" s="24"/>
      <c r="H378" s="24">
        <v>78</v>
      </c>
      <c r="I378" s="24"/>
      <c r="J378" s="24">
        <v>0</v>
      </c>
      <c r="K378" s="25"/>
    </row>
    <row r="379" spans="1:11" ht="15" customHeight="1" x14ac:dyDescent="0.3">
      <c r="A379" s="22" t="s">
        <v>384</v>
      </c>
      <c r="B379" s="18">
        <v>841</v>
      </c>
      <c r="C379" s="23">
        <v>780</v>
      </c>
      <c r="D379" s="24">
        <v>757</v>
      </c>
      <c r="E379" s="24"/>
      <c r="F379" s="24">
        <v>23</v>
      </c>
      <c r="G379" s="24"/>
      <c r="H379" s="24">
        <v>23</v>
      </c>
      <c r="I379" s="24"/>
      <c r="J379" s="24">
        <v>0</v>
      </c>
      <c r="K379" s="25"/>
    </row>
    <row r="380" spans="1:11" ht="15" customHeight="1" x14ac:dyDescent="0.3">
      <c r="A380" s="22" t="s">
        <v>385</v>
      </c>
      <c r="B380" s="18">
        <v>217</v>
      </c>
      <c r="C380" s="23">
        <v>209</v>
      </c>
      <c r="D380" s="24">
        <v>194</v>
      </c>
      <c r="E380" s="24"/>
      <c r="F380" s="24">
        <v>15</v>
      </c>
      <c r="G380" s="24"/>
      <c r="H380" s="24">
        <v>15</v>
      </c>
      <c r="I380" s="24"/>
      <c r="J380" s="24">
        <v>0</v>
      </c>
      <c r="K380" s="25"/>
    </row>
    <row r="381" spans="1:11" ht="15" customHeight="1" x14ac:dyDescent="0.3">
      <c r="A381" s="22" t="s">
        <v>386</v>
      </c>
      <c r="B381" s="18">
        <v>478</v>
      </c>
      <c r="C381" s="23">
        <v>430</v>
      </c>
      <c r="D381" s="24">
        <v>373</v>
      </c>
      <c r="E381" s="24"/>
      <c r="F381" s="24">
        <v>57</v>
      </c>
      <c r="G381" s="24"/>
      <c r="H381" s="24">
        <v>57</v>
      </c>
      <c r="I381" s="24"/>
      <c r="J381" s="24">
        <v>0</v>
      </c>
      <c r="K381" s="25"/>
    </row>
    <row r="382" spans="1:11" ht="15" customHeight="1" x14ac:dyDescent="0.3">
      <c r="A382" s="22" t="s">
        <v>387</v>
      </c>
      <c r="B382" s="18">
        <v>217</v>
      </c>
      <c r="C382" s="23">
        <v>209</v>
      </c>
      <c r="D382" s="24">
        <v>190</v>
      </c>
      <c r="E382" s="24"/>
      <c r="F382" s="24">
        <v>19</v>
      </c>
      <c r="G382" s="24"/>
      <c r="H382" s="24">
        <v>19</v>
      </c>
      <c r="I382" s="24"/>
      <c r="J382" s="24">
        <v>0</v>
      </c>
      <c r="K382" s="25"/>
    </row>
    <row r="383" spans="1:11" ht="15" customHeight="1" x14ac:dyDescent="0.3">
      <c r="A383" s="22" t="s">
        <v>388</v>
      </c>
      <c r="B383" s="18">
        <v>107</v>
      </c>
      <c r="C383" s="23">
        <v>106</v>
      </c>
      <c r="D383" s="24">
        <v>70</v>
      </c>
      <c r="E383" s="24"/>
      <c r="F383" s="24">
        <v>36</v>
      </c>
      <c r="G383" s="24"/>
      <c r="H383" s="24">
        <v>36</v>
      </c>
      <c r="I383" s="24"/>
      <c r="J383" s="24">
        <v>0</v>
      </c>
      <c r="K383" s="25"/>
    </row>
    <row r="384" spans="1:11" ht="15" customHeight="1" x14ac:dyDescent="0.3">
      <c r="A384" s="22" t="s">
        <v>389</v>
      </c>
      <c r="B384" s="18">
        <v>1303</v>
      </c>
      <c r="C384" s="23">
        <v>1010</v>
      </c>
      <c r="D384" s="24">
        <v>926</v>
      </c>
      <c r="E384" s="24"/>
      <c r="F384" s="24">
        <v>84</v>
      </c>
      <c r="G384" s="24"/>
      <c r="H384" s="24">
        <v>84</v>
      </c>
      <c r="I384" s="24"/>
      <c r="J384" s="24">
        <v>0</v>
      </c>
      <c r="K384" s="25"/>
    </row>
    <row r="385" spans="1:11" ht="15" customHeight="1" x14ac:dyDescent="0.3">
      <c r="A385" s="22" t="s">
        <v>390</v>
      </c>
      <c r="B385" s="18">
        <v>483</v>
      </c>
      <c r="C385" s="23">
        <v>446</v>
      </c>
      <c r="D385" s="24">
        <v>383</v>
      </c>
      <c r="E385" s="24"/>
      <c r="F385" s="24">
        <v>63</v>
      </c>
      <c r="G385" s="24"/>
      <c r="H385" s="24">
        <v>51</v>
      </c>
      <c r="I385" s="24"/>
      <c r="J385" s="24">
        <v>12</v>
      </c>
      <c r="K385" s="25"/>
    </row>
    <row r="386" spans="1:11" ht="15" customHeight="1" x14ac:dyDescent="0.3">
      <c r="A386" s="22" t="s">
        <v>391</v>
      </c>
      <c r="B386" s="18">
        <v>380</v>
      </c>
      <c r="C386" s="23">
        <v>311</v>
      </c>
      <c r="D386" s="24">
        <v>299</v>
      </c>
      <c r="E386" s="24"/>
      <c r="F386" s="24">
        <v>12</v>
      </c>
      <c r="G386" s="24"/>
      <c r="H386" s="24">
        <v>12</v>
      </c>
      <c r="I386" s="24"/>
      <c r="J386" s="24">
        <v>0</v>
      </c>
      <c r="K386" s="25"/>
    </row>
    <row r="387" spans="1:11" ht="15" customHeight="1" x14ac:dyDescent="0.3">
      <c r="A387" s="22" t="s">
        <v>392</v>
      </c>
      <c r="B387" s="18">
        <v>1064</v>
      </c>
      <c r="C387" s="23">
        <v>901</v>
      </c>
      <c r="D387" s="24">
        <v>824</v>
      </c>
      <c r="E387" s="24"/>
      <c r="F387" s="24">
        <v>77</v>
      </c>
      <c r="G387" s="24"/>
      <c r="H387" s="24">
        <v>62</v>
      </c>
      <c r="I387" s="24"/>
      <c r="J387" s="24">
        <v>15</v>
      </c>
      <c r="K387" s="25"/>
    </row>
    <row r="388" spans="1:11" ht="15" customHeight="1" x14ac:dyDescent="0.3">
      <c r="A388" s="22" t="s">
        <v>393</v>
      </c>
      <c r="B388" s="18">
        <v>449</v>
      </c>
      <c r="C388" s="23">
        <v>421</v>
      </c>
      <c r="D388" s="24">
        <v>397</v>
      </c>
      <c r="E388" s="24"/>
      <c r="F388" s="24">
        <v>24</v>
      </c>
      <c r="G388" s="24"/>
      <c r="H388" s="24">
        <v>24</v>
      </c>
      <c r="I388" s="24"/>
      <c r="J388" s="24">
        <v>0</v>
      </c>
      <c r="K388" s="25"/>
    </row>
    <row r="389" spans="1:11" ht="15" customHeight="1" x14ac:dyDescent="0.3">
      <c r="A389" s="22" t="s">
        <v>394</v>
      </c>
      <c r="B389" s="18">
        <v>1099</v>
      </c>
      <c r="C389" s="23">
        <v>924</v>
      </c>
      <c r="D389" s="24">
        <v>898</v>
      </c>
      <c r="E389" s="24"/>
      <c r="F389" s="24">
        <v>26</v>
      </c>
      <c r="G389" s="24"/>
      <c r="H389" s="24">
        <v>26</v>
      </c>
      <c r="I389" s="24"/>
      <c r="J389" s="24">
        <v>0</v>
      </c>
      <c r="K389" s="25"/>
    </row>
    <row r="390" spans="1:11" ht="15" customHeight="1" x14ac:dyDescent="0.3">
      <c r="A390" s="22" t="s">
        <v>395</v>
      </c>
      <c r="B390" s="18">
        <v>155</v>
      </c>
      <c r="C390" s="23">
        <v>127</v>
      </c>
      <c r="D390" s="24">
        <v>107</v>
      </c>
      <c r="E390" s="24"/>
      <c r="F390" s="24">
        <v>20</v>
      </c>
      <c r="G390" s="24"/>
      <c r="H390" s="24">
        <v>20</v>
      </c>
      <c r="I390" s="24"/>
      <c r="J390" s="24">
        <v>0</v>
      </c>
      <c r="K390" s="25"/>
    </row>
    <row r="391" spans="1:11" ht="15" customHeight="1" x14ac:dyDescent="0.3">
      <c r="A391" s="22" t="s">
        <v>396</v>
      </c>
      <c r="B391" s="18">
        <v>182</v>
      </c>
      <c r="C391" s="23">
        <v>159</v>
      </c>
      <c r="D391" s="24">
        <v>153</v>
      </c>
      <c r="E391" s="24"/>
      <c r="F391" s="24">
        <v>6</v>
      </c>
      <c r="G391" s="24"/>
      <c r="H391" s="24">
        <v>6</v>
      </c>
      <c r="I391" s="24"/>
      <c r="J391" s="24">
        <v>0</v>
      </c>
      <c r="K391" s="25"/>
    </row>
    <row r="392" spans="1:11" ht="15" customHeight="1" x14ac:dyDescent="0.3">
      <c r="A392" s="22" t="s">
        <v>397</v>
      </c>
      <c r="B392" s="18">
        <v>221</v>
      </c>
      <c r="C392" s="23">
        <v>169</v>
      </c>
      <c r="D392" s="24">
        <v>142</v>
      </c>
      <c r="E392" s="24"/>
      <c r="F392" s="24">
        <v>27</v>
      </c>
      <c r="G392" s="24"/>
      <c r="H392" s="24">
        <v>27</v>
      </c>
      <c r="I392" s="24"/>
      <c r="J392" s="24">
        <v>0</v>
      </c>
      <c r="K392" s="25"/>
    </row>
    <row r="393" spans="1:11" ht="15" customHeight="1" x14ac:dyDescent="0.3">
      <c r="A393" s="22" t="s">
        <v>398</v>
      </c>
      <c r="B393" s="18">
        <v>985</v>
      </c>
      <c r="C393" s="23">
        <v>804</v>
      </c>
      <c r="D393" s="24">
        <v>760</v>
      </c>
      <c r="E393" s="24"/>
      <c r="F393" s="24">
        <v>44</v>
      </c>
      <c r="G393" s="24"/>
      <c r="H393" s="24">
        <v>44</v>
      </c>
      <c r="I393" s="24"/>
      <c r="J393" s="24">
        <v>0</v>
      </c>
      <c r="K393" s="25"/>
    </row>
    <row r="394" spans="1:11" ht="15" customHeight="1" x14ac:dyDescent="0.3">
      <c r="A394" s="22" t="s">
        <v>399</v>
      </c>
      <c r="B394" s="18">
        <v>695</v>
      </c>
      <c r="C394" s="23">
        <v>472</v>
      </c>
      <c r="D394" s="24">
        <v>409</v>
      </c>
      <c r="E394" s="24"/>
      <c r="F394" s="24">
        <v>63</v>
      </c>
      <c r="G394" s="24"/>
      <c r="H394" s="24">
        <v>63</v>
      </c>
      <c r="I394" s="24"/>
      <c r="J394" s="24">
        <v>0</v>
      </c>
      <c r="K394" s="25"/>
    </row>
    <row r="395" spans="1:11" ht="15" customHeight="1" x14ac:dyDescent="0.3">
      <c r="A395" s="22" t="s">
        <v>400</v>
      </c>
      <c r="B395" s="18">
        <v>234</v>
      </c>
      <c r="C395" s="23">
        <v>209</v>
      </c>
      <c r="D395" s="24">
        <v>193</v>
      </c>
      <c r="E395" s="24"/>
      <c r="F395" s="24">
        <v>16</v>
      </c>
      <c r="G395" s="24"/>
      <c r="H395" s="24">
        <v>16</v>
      </c>
      <c r="I395" s="24"/>
      <c r="J395" s="24">
        <v>0</v>
      </c>
      <c r="K395" s="25"/>
    </row>
    <row r="396" spans="1:11" ht="15" customHeight="1" x14ac:dyDescent="0.3">
      <c r="A396" s="22" t="s">
        <v>401</v>
      </c>
      <c r="B396" s="18">
        <v>1663</v>
      </c>
      <c r="C396" s="23">
        <v>1435</v>
      </c>
      <c r="D396" s="24">
        <v>1269</v>
      </c>
      <c r="E396" s="24"/>
      <c r="F396" s="24">
        <v>166</v>
      </c>
      <c r="G396" s="24"/>
      <c r="H396" s="24">
        <v>151</v>
      </c>
      <c r="I396" s="24"/>
      <c r="J396" s="24">
        <v>15</v>
      </c>
      <c r="K396" s="25"/>
    </row>
    <row r="397" spans="1:11" ht="15" customHeight="1" x14ac:dyDescent="0.3">
      <c r="A397" s="22" t="s">
        <v>402</v>
      </c>
      <c r="B397" s="18">
        <v>856</v>
      </c>
      <c r="C397" s="23">
        <v>693</v>
      </c>
      <c r="D397" s="24">
        <v>613</v>
      </c>
      <c r="E397" s="24"/>
      <c r="F397" s="24">
        <v>80</v>
      </c>
      <c r="G397" s="24"/>
      <c r="H397" s="24">
        <v>80</v>
      </c>
      <c r="I397" s="24"/>
      <c r="J397" s="24">
        <v>0</v>
      </c>
      <c r="K397" s="25"/>
    </row>
    <row r="398" spans="1:11" ht="15" customHeight="1" x14ac:dyDescent="0.3">
      <c r="A398" s="22" t="s">
        <v>403</v>
      </c>
      <c r="B398" s="18">
        <v>2103</v>
      </c>
      <c r="C398" s="23">
        <v>1849</v>
      </c>
      <c r="D398" s="24">
        <v>1745</v>
      </c>
      <c r="E398" s="24"/>
      <c r="F398" s="24">
        <v>104</v>
      </c>
      <c r="G398" s="24"/>
      <c r="H398" s="24">
        <v>104</v>
      </c>
      <c r="I398" s="24"/>
      <c r="J398" s="24">
        <v>0</v>
      </c>
      <c r="K398" s="25"/>
    </row>
    <row r="399" spans="1:11" ht="15" customHeight="1" x14ac:dyDescent="0.3">
      <c r="A399" s="22" t="s">
        <v>404</v>
      </c>
      <c r="B399" s="18">
        <v>1420</v>
      </c>
      <c r="C399" s="23">
        <v>1149</v>
      </c>
      <c r="D399" s="24">
        <v>1082</v>
      </c>
      <c r="E399" s="24"/>
      <c r="F399" s="24">
        <v>67</v>
      </c>
      <c r="G399" s="24"/>
      <c r="H399" s="24">
        <v>59</v>
      </c>
      <c r="I399" s="24"/>
      <c r="J399" s="24">
        <v>8</v>
      </c>
      <c r="K399" s="25"/>
    </row>
    <row r="400" spans="1:11" ht="15" customHeight="1" x14ac:dyDescent="0.3">
      <c r="A400" s="22" t="s">
        <v>405</v>
      </c>
      <c r="B400" s="18">
        <v>1129</v>
      </c>
      <c r="C400" s="23">
        <v>889</v>
      </c>
      <c r="D400" s="24">
        <v>840</v>
      </c>
      <c r="E400" s="24"/>
      <c r="F400" s="24">
        <v>49</v>
      </c>
      <c r="G400" s="24"/>
      <c r="H400" s="24">
        <v>49</v>
      </c>
      <c r="I400" s="24"/>
      <c r="J400" s="24">
        <v>0</v>
      </c>
      <c r="K400" s="25"/>
    </row>
    <row r="401" spans="1:11" ht="15" customHeight="1" x14ac:dyDescent="0.3">
      <c r="A401" s="22" t="s">
        <v>406</v>
      </c>
      <c r="B401" s="18">
        <v>1752</v>
      </c>
      <c r="C401" s="23">
        <v>1363</v>
      </c>
      <c r="D401" s="24">
        <v>1084</v>
      </c>
      <c r="E401" s="24"/>
      <c r="F401" s="24">
        <v>279</v>
      </c>
      <c r="G401" s="24"/>
      <c r="H401" s="24">
        <v>194</v>
      </c>
      <c r="I401" s="24"/>
      <c r="J401" s="24">
        <v>85</v>
      </c>
      <c r="K401" s="25"/>
    </row>
    <row r="402" spans="1:11" ht="15" customHeight="1" x14ac:dyDescent="0.3">
      <c r="A402" s="22" t="s">
        <v>407</v>
      </c>
      <c r="B402" s="18">
        <v>1894</v>
      </c>
      <c r="C402" s="23">
        <v>1501</v>
      </c>
      <c r="D402" s="24">
        <v>1427</v>
      </c>
      <c r="E402" s="24"/>
      <c r="F402" s="24">
        <v>74</v>
      </c>
      <c r="G402" s="24"/>
      <c r="H402" s="24">
        <v>67</v>
      </c>
      <c r="I402" s="24"/>
      <c r="J402" s="24">
        <v>7</v>
      </c>
      <c r="K402" s="25"/>
    </row>
    <row r="403" spans="1:11" ht="15" customHeight="1" x14ac:dyDescent="0.3">
      <c r="A403" s="22" t="s">
        <v>408</v>
      </c>
      <c r="B403" s="18">
        <v>2400</v>
      </c>
      <c r="C403" s="23">
        <v>1542</v>
      </c>
      <c r="D403" s="24">
        <v>1321</v>
      </c>
      <c r="E403" s="24"/>
      <c r="F403" s="24">
        <v>221</v>
      </c>
      <c r="G403" s="24"/>
      <c r="H403" s="24">
        <v>198</v>
      </c>
      <c r="I403" s="24"/>
      <c r="J403" s="24">
        <v>23</v>
      </c>
      <c r="K403" s="25"/>
    </row>
    <row r="404" spans="1:11" ht="15" customHeight="1" x14ac:dyDescent="0.3">
      <c r="A404" s="22" t="s">
        <v>409</v>
      </c>
      <c r="B404" s="18">
        <v>1939</v>
      </c>
      <c r="C404" s="23">
        <v>1544</v>
      </c>
      <c r="D404" s="24">
        <v>1418</v>
      </c>
      <c r="E404" s="24"/>
      <c r="F404" s="24">
        <v>126</v>
      </c>
      <c r="G404" s="24"/>
      <c r="H404" s="24">
        <v>110</v>
      </c>
      <c r="I404" s="24"/>
      <c r="J404" s="24">
        <v>16</v>
      </c>
      <c r="K404" s="25"/>
    </row>
    <row r="405" spans="1:11" ht="15" customHeight="1" x14ac:dyDescent="0.3">
      <c r="A405" s="22" t="s">
        <v>410</v>
      </c>
      <c r="B405" s="18">
        <v>2091</v>
      </c>
      <c r="C405" s="23">
        <v>1614</v>
      </c>
      <c r="D405" s="24">
        <v>1431</v>
      </c>
      <c r="E405" s="24"/>
      <c r="F405" s="24">
        <v>183</v>
      </c>
      <c r="G405" s="24"/>
      <c r="H405" s="24">
        <v>183</v>
      </c>
      <c r="I405" s="24"/>
      <c r="J405" s="24">
        <v>0</v>
      </c>
      <c r="K405" s="25"/>
    </row>
    <row r="406" spans="1:11" ht="15" customHeight="1" x14ac:dyDescent="0.3">
      <c r="A406" s="22" t="s">
        <v>411</v>
      </c>
      <c r="B406" s="18">
        <v>2674</v>
      </c>
      <c r="C406" s="23">
        <v>2320</v>
      </c>
      <c r="D406" s="24">
        <v>2178</v>
      </c>
      <c r="E406" s="24"/>
      <c r="F406" s="24">
        <v>142</v>
      </c>
      <c r="G406" s="24"/>
      <c r="H406" s="24">
        <v>142</v>
      </c>
      <c r="I406" s="24"/>
      <c r="J406" s="24">
        <v>0</v>
      </c>
      <c r="K406" s="25"/>
    </row>
    <row r="407" spans="1:11" ht="15" customHeight="1" x14ac:dyDescent="0.3">
      <c r="A407" s="22" t="s">
        <v>412</v>
      </c>
      <c r="B407" s="18">
        <v>2983</v>
      </c>
      <c r="C407" s="23">
        <v>2482</v>
      </c>
      <c r="D407" s="24">
        <v>2147</v>
      </c>
      <c r="E407" s="24"/>
      <c r="F407" s="24">
        <v>335</v>
      </c>
      <c r="G407" s="24"/>
      <c r="H407" s="24">
        <v>305</v>
      </c>
      <c r="I407" s="24"/>
      <c r="J407" s="24">
        <v>30</v>
      </c>
      <c r="K407" s="25"/>
    </row>
    <row r="408" spans="1:11" ht="15" customHeight="1" x14ac:dyDescent="0.3">
      <c r="A408" s="22" t="s">
        <v>413</v>
      </c>
      <c r="B408" s="18">
        <v>2102</v>
      </c>
      <c r="C408" s="23">
        <v>1833</v>
      </c>
      <c r="D408" s="24">
        <v>1684</v>
      </c>
      <c r="E408" s="24"/>
      <c r="F408" s="24">
        <v>149</v>
      </c>
      <c r="G408" s="24"/>
      <c r="H408" s="24">
        <v>141</v>
      </c>
      <c r="I408" s="24"/>
      <c r="J408" s="24">
        <v>8</v>
      </c>
      <c r="K408" s="25"/>
    </row>
    <row r="409" spans="1:11" ht="15" customHeight="1" x14ac:dyDescent="0.3">
      <c r="A409" s="22" t="s">
        <v>414</v>
      </c>
      <c r="B409" s="18">
        <v>2581</v>
      </c>
      <c r="C409" s="23">
        <v>2057</v>
      </c>
      <c r="D409" s="24">
        <v>1880</v>
      </c>
      <c r="E409" s="24"/>
      <c r="F409" s="24">
        <v>177</v>
      </c>
      <c r="G409" s="24"/>
      <c r="H409" s="24">
        <v>161</v>
      </c>
      <c r="I409" s="24"/>
      <c r="J409" s="24">
        <v>16</v>
      </c>
      <c r="K409" s="25"/>
    </row>
    <row r="410" spans="1:11" ht="15" customHeight="1" x14ac:dyDescent="0.3">
      <c r="A410" s="22" t="s">
        <v>415</v>
      </c>
      <c r="B410" s="18">
        <v>1502</v>
      </c>
      <c r="C410" s="23">
        <v>1252</v>
      </c>
      <c r="D410" s="24">
        <v>1156</v>
      </c>
      <c r="E410" s="24"/>
      <c r="F410" s="24">
        <v>96</v>
      </c>
      <c r="G410" s="24"/>
      <c r="H410" s="24">
        <v>88</v>
      </c>
      <c r="I410" s="24"/>
      <c r="J410" s="24">
        <v>8</v>
      </c>
      <c r="K410" s="25"/>
    </row>
    <row r="411" spans="1:11" ht="15" customHeight="1" x14ac:dyDescent="0.3">
      <c r="A411" s="22" t="s">
        <v>416</v>
      </c>
      <c r="B411" s="18">
        <v>2395</v>
      </c>
      <c r="C411" s="23">
        <v>1838</v>
      </c>
      <c r="D411" s="24">
        <v>1599</v>
      </c>
      <c r="E411" s="24"/>
      <c r="F411" s="24">
        <v>239</v>
      </c>
      <c r="G411" s="24"/>
      <c r="H411" s="24">
        <v>227</v>
      </c>
      <c r="I411" s="24"/>
      <c r="J411" s="24">
        <v>12</v>
      </c>
      <c r="K411" s="25"/>
    </row>
    <row r="412" spans="1:11" ht="15" customHeight="1" x14ac:dyDescent="0.3">
      <c r="A412" s="22" t="s">
        <v>417</v>
      </c>
      <c r="B412" s="18">
        <v>3525</v>
      </c>
      <c r="C412" s="23">
        <v>2258</v>
      </c>
      <c r="D412" s="24">
        <v>1966</v>
      </c>
      <c r="E412" s="24"/>
      <c r="F412" s="24">
        <v>292</v>
      </c>
      <c r="G412" s="24"/>
      <c r="H412" s="24">
        <v>292</v>
      </c>
      <c r="I412" s="24"/>
      <c r="J412" s="24">
        <v>0</v>
      </c>
      <c r="K412" s="25"/>
    </row>
    <row r="413" spans="1:11" ht="15" customHeight="1" x14ac:dyDescent="0.3">
      <c r="A413" s="22" t="s">
        <v>418</v>
      </c>
      <c r="B413" s="18">
        <v>1382</v>
      </c>
      <c r="C413" s="23">
        <v>947</v>
      </c>
      <c r="D413" s="24">
        <v>803</v>
      </c>
      <c r="E413" s="24"/>
      <c r="F413" s="24">
        <v>144</v>
      </c>
      <c r="G413" s="24"/>
      <c r="H413" s="24">
        <v>144</v>
      </c>
      <c r="I413" s="24"/>
      <c r="J413" s="24">
        <v>0</v>
      </c>
      <c r="K413" s="25"/>
    </row>
    <row r="414" spans="1:11" ht="15" customHeight="1" x14ac:dyDescent="0.3">
      <c r="A414" s="22" t="s">
        <v>419</v>
      </c>
      <c r="B414" s="18">
        <v>1828</v>
      </c>
      <c r="C414" s="23">
        <v>1259</v>
      </c>
      <c r="D414" s="24">
        <v>951</v>
      </c>
      <c r="E414" s="24"/>
      <c r="F414" s="24">
        <v>308</v>
      </c>
      <c r="G414" s="24"/>
      <c r="H414" s="24">
        <v>289</v>
      </c>
      <c r="I414" s="24"/>
      <c r="J414" s="24">
        <v>19</v>
      </c>
      <c r="K414" s="25"/>
    </row>
    <row r="415" spans="1:11" ht="15" customHeight="1" x14ac:dyDescent="0.3">
      <c r="A415" s="22" t="s">
        <v>420</v>
      </c>
      <c r="B415" s="18">
        <v>1761</v>
      </c>
      <c r="C415" s="23">
        <v>763</v>
      </c>
      <c r="D415" s="24">
        <v>585</v>
      </c>
      <c r="E415" s="24"/>
      <c r="F415" s="24">
        <v>178</v>
      </c>
      <c r="G415" s="24"/>
      <c r="H415" s="24">
        <v>171</v>
      </c>
      <c r="I415" s="24"/>
      <c r="J415" s="24">
        <v>7</v>
      </c>
      <c r="K415" s="25"/>
    </row>
    <row r="416" spans="1:11" ht="15" customHeight="1" x14ac:dyDescent="0.3">
      <c r="A416" s="22" t="s">
        <v>421</v>
      </c>
      <c r="B416" s="18">
        <v>3139</v>
      </c>
      <c r="C416" s="23">
        <v>2603</v>
      </c>
      <c r="D416" s="24">
        <v>2422</v>
      </c>
      <c r="E416" s="24"/>
      <c r="F416" s="24">
        <v>181</v>
      </c>
      <c r="G416" s="24"/>
      <c r="H416" s="24">
        <v>181</v>
      </c>
      <c r="I416" s="24"/>
      <c r="J416" s="24">
        <v>0</v>
      </c>
      <c r="K416" s="25"/>
    </row>
    <row r="417" spans="1:11" ht="15" customHeight="1" x14ac:dyDescent="0.3">
      <c r="A417" s="22" t="s">
        <v>422</v>
      </c>
      <c r="B417" s="18">
        <v>1650</v>
      </c>
      <c r="C417" s="23">
        <v>958</v>
      </c>
      <c r="D417" s="24">
        <v>887</v>
      </c>
      <c r="E417" s="24"/>
      <c r="F417" s="24">
        <v>71</v>
      </c>
      <c r="G417" s="24"/>
      <c r="H417" s="24">
        <v>71</v>
      </c>
      <c r="I417" s="24"/>
      <c r="J417" s="24">
        <v>0</v>
      </c>
      <c r="K417" s="25"/>
    </row>
    <row r="418" spans="1:11" ht="15" customHeight="1" x14ac:dyDescent="0.3">
      <c r="A418" s="22" t="s">
        <v>423</v>
      </c>
      <c r="B418" s="18">
        <v>1732</v>
      </c>
      <c r="C418" s="23">
        <v>1282</v>
      </c>
      <c r="D418" s="24">
        <v>1167</v>
      </c>
      <c r="E418" s="24"/>
      <c r="F418" s="24">
        <v>115</v>
      </c>
      <c r="G418" s="24"/>
      <c r="H418" s="24">
        <v>115</v>
      </c>
      <c r="I418" s="24"/>
      <c r="J418" s="24">
        <v>0</v>
      </c>
      <c r="K418" s="25"/>
    </row>
    <row r="419" spans="1:11" ht="15" customHeight="1" x14ac:dyDescent="0.3">
      <c r="A419" s="22" t="s">
        <v>424</v>
      </c>
      <c r="B419" s="18">
        <v>3001</v>
      </c>
      <c r="C419" s="23">
        <v>1836</v>
      </c>
      <c r="D419" s="24">
        <v>1598</v>
      </c>
      <c r="E419" s="24"/>
      <c r="F419" s="24">
        <v>238</v>
      </c>
      <c r="G419" s="24"/>
      <c r="H419" s="24">
        <v>238</v>
      </c>
      <c r="I419" s="24"/>
      <c r="J419" s="24">
        <v>0</v>
      </c>
      <c r="K419" s="25"/>
    </row>
    <row r="420" spans="1:11" ht="15" customHeight="1" x14ac:dyDescent="0.3">
      <c r="A420" s="22" t="s">
        <v>425</v>
      </c>
      <c r="B420" s="18">
        <v>2069</v>
      </c>
      <c r="C420" s="23">
        <v>1213</v>
      </c>
      <c r="D420" s="24">
        <v>1065</v>
      </c>
      <c r="E420" s="24"/>
      <c r="F420" s="24">
        <v>148</v>
      </c>
      <c r="G420" s="24"/>
      <c r="H420" s="24">
        <v>84</v>
      </c>
      <c r="I420" s="24"/>
      <c r="J420" s="24">
        <v>64</v>
      </c>
      <c r="K420" s="25"/>
    </row>
    <row r="421" spans="1:11" ht="15" customHeight="1" x14ac:dyDescent="0.3">
      <c r="A421" s="22" t="s">
        <v>426</v>
      </c>
      <c r="B421" s="18">
        <v>1455</v>
      </c>
      <c r="C421" s="23">
        <v>664</v>
      </c>
      <c r="D421" s="24">
        <v>587</v>
      </c>
      <c r="E421" s="24"/>
      <c r="F421" s="24">
        <v>77</v>
      </c>
      <c r="G421" s="24"/>
      <c r="H421" s="24">
        <v>54</v>
      </c>
      <c r="I421" s="24"/>
      <c r="J421" s="24">
        <v>23</v>
      </c>
      <c r="K421" s="25"/>
    </row>
    <row r="422" spans="1:11" ht="15" customHeight="1" x14ac:dyDescent="0.3">
      <c r="A422" s="22" t="s">
        <v>427</v>
      </c>
      <c r="B422" s="18">
        <v>1573</v>
      </c>
      <c r="C422" s="23">
        <v>590</v>
      </c>
      <c r="D422" s="24">
        <v>521</v>
      </c>
      <c r="E422" s="24"/>
      <c r="F422" s="24">
        <v>69</v>
      </c>
      <c r="G422" s="24"/>
      <c r="H422" s="24">
        <v>69</v>
      </c>
      <c r="I422" s="24"/>
      <c r="J422" s="24">
        <v>0</v>
      </c>
      <c r="K422" s="25"/>
    </row>
    <row r="423" spans="1:11" ht="15" customHeight="1" x14ac:dyDescent="0.3">
      <c r="A423" s="22" t="s">
        <v>428</v>
      </c>
      <c r="B423" s="18">
        <v>1570</v>
      </c>
      <c r="C423" s="23">
        <v>513</v>
      </c>
      <c r="D423" s="24">
        <v>425</v>
      </c>
      <c r="E423" s="24"/>
      <c r="F423" s="24">
        <v>88</v>
      </c>
      <c r="G423" s="24"/>
      <c r="H423" s="24">
        <v>88</v>
      </c>
      <c r="I423" s="24"/>
      <c r="J423" s="24">
        <v>0</v>
      </c>
      <c r="K423" s="25"/>
    </row>
    <row r="424" spans="1:11" ht="15" customHeight="1" x14ac:dyDescent="0.3">
      <c r="A424" s="22" t="s">
        <v>429</v>
      </c>
      <c r="B424" s="18">
        <v>1538</v>
      </c>
      <c r="C424" s="23">
        <v>1109</v>
      </c>
      <c r="D424" s="24">
        <v>1024</v>
      </c>
      <c r="E424" s="24"/>
      <c r="F424" s="24">
        <v>85</v>
      </c>
      <c r="G424" s="24"/>
      <c r="H424" s="24">
        <v>85</v>
      </c>
      <c r="I424" s="24"/>
      <c r="J424" s="24">
        <v>0</v>
      </c>
      <c r="K424" s="25"/>
    </row>
    <row r="425" spans="1:11" ht="15" customHeight="1" x14ac:dyDescent="0.3">
      <c r="A425" s="22" t="s">
        <v>430</v>
      </c>
      <c r="B425" s="18">
        <v>868</v>
      </c>
      <c r="C425" s="23">
        <v>386</v>
      </c>
      <c r="D425" s="24">
        <v>379</v>
      </c>
      <c r="E425" s="24"/>
      <c r="F425" s="24">
        <v>7</v>
      </c>
      <c r="G425" s="24"/>
      <c r="H425" s="24">
        <v>7</v>
      </c>
      <c r="I425" s="24"/>
      <c r="J425" s="24">
        <v>0</v>
      </c>
      <c r="K425" s="25"/>
    </row>
    <row r="426" spans="1:11" ht="15" customHeight="1" x14ac:dyDescent="0.3">
      <c r="A426" s="22" t="s">
        <v>431</v>
      </c>
      <c r="B426" s="18">
        <v>948</v>
      </c>
      <c r="C426" s="23">
        <v>584</v>
      </c>
      <c r="D426" s="24">
        <v>441</v>
      </c>
      <c r="E426" s="24"/>
      <c r="F426" s="24">
        <v>143</v>
      </c>
      <c r="G426" s="24"/>
      <c r="H426" s="24">
        <v>108</v>
      </c>
      <c r="I426" s="24"/>
      <c r="J426" s="24">
        <v>35</v>
      </c>
      <c r="K426" s="25"/>
    </row>
    <row r="427" spans="1:11" ht="15" customHeight="1" x14ac:dyDescent="0.3">
      <c r="A427" s="22" t="s">
        <v>432</v>
      </c>
      <c r="B427" s="18">
        <v>597</v>
      </c>
      <c r="C427" s="23">
        <v>421</v>
      </c>
      <c r="D427" s="24">
        <v>375</v>
      </c>
      <c r="E427" s="24"/>
      <c r="F427" s="24">
        <v>46</v>
      </c>
      <c r="G427" s="24"/>
      <c r="H427" s="24">
        <v>18</v>
      </c>
      <c r="I427" s="24"/>
      <c r="J427" s="24">
        <v>28</v>
      </c>
      <c r="K427" s="25"/>
    </row>
    <row r="428" spans="1:11" ht="15" customHeight="1" x14ac:dyDescent="0.3">
      <c r="A428" s="22" t="s">
        <v>433</v>
      </c>
      <c r="B428" s="18">
        <v>1160</v>
      </c>
      <c r="C428" s="23">
        <v>599</v>
      </c>
      <c r="D428" s="24">
        <v>520</v>
      </c>
      <c r="E428" s="24"/>
      <c r="F428" s="24">
        <v>79</v>
      </c>
      <c r="G428" s="24"/>
      <c r="H428" s="24">
        <v>55</v>
      </c>
      <c r="I428" s="24"/>
      <c r="J428" s="24">
        <v>24</v>
      </c>
      <c r="K428" s="25"/>
    </row>
    <row r="429" spans="1:11" ht="15" customHeight="1" x14ac:dyDescent="0.3">
      <c r="A429" s="22" t="s">
        <v>434</v>
      </c>
      <c r="B429" s="18">
        <v>1344</v>
      </c>
      <c r="C429" s="23">
        <v>1137</v>
      </c>
      <c r="D429" s="24">
        <v>996</v>
      </c>
      <c r="E429" s="24"/>
      <c r="F429" s="24">
        <v>141</v>
      </c>
      <c r="G429" s="24"/>
      <c r="H429" s="24">
        <v>141</v>
      </c>
      <c r="I429" s="24"/>
      <c r="J429" s="24">
        <v>0</v>
      </c>
      <c r="K429" s="25"/>
    </row>
    <row r="430" spans="1:11" ht="15" customHeight="1" x14ac:dyDescent="0.3">
      <c r="A430" s="22" t="s">
        <v>435</v>
      </c>
      <c r="B430" s="18">
        <v>1879</v>
      </c>
      <c r="C430" s="23">
        <v>901</v>
      </c>
      <c r="D430" s="24">
        <v>842</v>
      </c>
      <c r="E430" s="24"/>
      <c r="F430" s="24">
        <v>59</v>
      </c>
      <c r="G430" s="24"/>
      <c r="H430" s="24">
        <v>45</v>
      </c>
      <c r="I430" s="24"/>
      <c r="J430" s="24">
        <v>14</v>
      </c>
      <c r="K430" s="25"/>
    </row>
    <row r="431" spans="1:11" ht="15" customHeight="1" x14ac:dyDescent="0.3">
      <c r="A431" s="22" t="s">
        <v>436</v>
      </c>
      <c r="B431" s="18">
        <v>1326</v>
      </c>
      <c r="C431" s="23">
        <v>538</v>
      </c>
      <c r="D431" s="24">
        <v>388</v>
      </c>
      <c r="E431" s="24"/>
      <c r="F431" s="24">
        <v>150</v>
      </c>
      <c r="G431" s="24"/>
      <c r="H431" s="24">
        <v>116</v>
      </c>
      <c r="I431" s="24"/>
      <c r="J431" s="24">
        <v>34</v>
      </c>
      <c r="K431" s="25"/>
    </row>
    <row r="432" spans="1:11" ht="15" customHeight="1" x14ac:dyDescent="0.3">
      <c r="A432" s="22" t="s">
        <v>437</v>
      </c>
      <c r="B432" s="18">
        <v>2088</v>
      </c>
      <c r="C432" s="23">
        <v>1112</v>
      </c>
      <c r="D432" s="24">
        <v>1011</v>
      </c>
      <c r="E432" s="24"/>
      <c r="F432" s="24">
        <v>101</v>
      </c>
      <c r="G432" s="24"/>
      <c r="H432" s="24">
        <v>89</v>
      </c>
      <c r="I432" s="24"/>
      <c r="J432" s="24">
        <v>12</v>
      </c>
      <c r="K432" s="25"/>
    </row>
    <row r="433" spans="1:11" ht="15" customHeight="1" x14ac:dyDescent="0.3">
      <c r="A433" s="22" t="s">
        <v>438</v>
      </c>
      <c r="B433" s="18">
        <v>736</v>
      </c>
      <c r="C433" s="23">
        <v>443</v>
      </c>
      <c r="D433" s="24">
        <v>380</v>
      </c>
      <c r="E433" s="24"/>
      <c r="F433" s="24">
        <v>63</v>
      </c>
      <c r="G433" s="24"/>
      <c r="H433" s="24">
        <v>37</v>
      </c>
      <c r="I433" s="24"/>
      <c r="J433" s="24">
        <v>26</v>
      </c>
      <c r="K433" s="25"/>
    </row>
    <row r="434" spans="1:11" ht="15" customHeight="1" x14ac:dyDescent="0.3">
      <c r="A434" s="22" t="s">
        <v>439</v>
      </c>
      <c r="B434" s="18">
        <v>695</v>
      </c>
      <c r="C434" s="23">
        <v>300</v>
      </c>
      <c r="D434" s="24">
        <v>253</v>
      </c>
      <c r="E434" s="24"/>
      <c r="F434" s="24">
        <v>47</v>
      </c>
      <c r="G434" s="24"/>
      <c r="H434" s="24">
        <v>47</v>
      </c>
      <c r="I434" s="24"/>
      <c r="J434" s="24">
        <v>0</v>
      </c>
      <c r="K434" s="25"/>
    </row>
    <row r="435" spans="1:11" ht="15" customHeight="1" x14ac:dyDescent="0.3">
      <c r="A435" s="22" t="s">
        <v>440</v>
      </c>
      <c r="B435" s="18">
        <v>449</v>
      </c>
      <c r="C435" s="23">
        <v>295</v>
      </c>
      <c r="D435" s="24">
        <v>248</v>
      </c>
      <c r="E435" s="24"/>
      <c r="F435" s="24">
        <v>47</v>
      </c>
      <c r="G435" s="24"/>
      <c r="H435" s="24">
        <v>47</v>
      </c>
      <c r="I435" s="24"/>
      <c r="J435" s="24">
        <v>0</v>
      </c>
      <c r="K435" s="25"/>
    </row>
    <row r="436" spans="1:11" ht="15" customHeight="1" x14ac:dyDescent="0.3">
      <c r="A436" s="22" t="s">
        <v>441</v>
      </c>
      <c r="B436" s="18">
        <v>551</v>
      </c>
      <c r="C436" s="23">
        <v>383</v>
      </c>
      <c r="D436" s="24">
        <v>325</v>
      </c>
      <c r="E436" s="24"/>
      <c r="F436" s="24">
        <v>58</v>
      </c>
      <c r="G436" s="24"/>
      <c r="H436" s="24">
        <v>58</v>
      </c>
      <c r="I436" s="24"/>
      <c r="J436" s="24">
        <v>0</v>
      </c>
      <c r="K436" s="25"/>
    </row>
    <row r="437" spans="1:11" ht="15" customHeight="1" x14ac:dyDescent="0.3">
      <c r="A437" s="22" t="s">
        <v>442</v>
      </c>
      <c r="B437" s="18">
        <v>454</v>
      </c>
      <c r="C437" s="23">
        <v>420</v>
      </c>
      <c r="D437" s="24">
        <v>379</v>
      </c>
      <c r="E437" s="24"/>
      <c r="F437" s="24">
        <v>41</v>
      </c>
      <c r="G437" s="24"/>
      <c r="H437" s="24">
        <v>41</v>
      </c>
      <c r="I437" s="24"/>
      <c r="J437" s="24">
        <v>0</v>
      </c>
      <c r="K437" s="25"/>
    </row>
    <row r="438" spans="1:11" ht="15" customHeight="1" x14ac:dyDescent="0.3">
      <c r="A438" s="22" t="s">
        <v>443</v>
      </c>
      <c r="B438" s="18">
        <v>541</v>
      </c>
      <c r="C438" s="23">
        <v>473</v>
      </c>
      <c r="D438" s="24">
        <v>463</v>
      </c>
      <c r="E438" s="24"/>
      <c r="F438" s="24">
        <v>10</v>
      </c>
      <c r="G438" s="24"/>
      <c r="H438" s="24">
        <v>10</v>
      </c>
      <c r="I438" s="24"/>
      <c r="J438" s="24">
        <v>0</v>
      </c>
      <c r="K438" s="25"/>
    </row>
    <row r="439" spans="1:11" ht="15" customHeight="1" x14ac:dyDescent="0.3">
      <c r="A439" s="22" t="s">
        <v>444</v>
      </c>
      <c r="B439" s="18">
        <v>1046</v>
      </c>
      <c r="C439" s="23">
        <v>527</v>
      </c>
      <c r="D439" s="24">
        <v>268</v>
      </c>
      <c r="E439" s="24"/>
      <c r="F439" s="24">
        <v>259</v>
      </c>
      <c r="G439" s="24"/>
      <c r="H439" s="24">
        <v>244</v>
      </c>
      <c r="I439" s="24"/>
      <c r="J439" s="24">
        <v>15</v>
      </c>
      <c r="K439" s="25"/>
    </row>
    <row r="440" spans="1:11" ht="15" customHeight="1" x14ac:dyDescent="0.3">
      <c r="A440" s="22" t="s">
        <v>445</v>
      </c>
      <c r="B440" s="18">
        <v>712</v>
      </c>
      <c r="C440" s="23">
        <v>430</v>
      </c>
      <c r="D440" s="24">
        <v>395</v>
      </c>
      <c r="E440" s="24"/>
      <c r="F440" s="24">
        <v>35</v>
      </c>
      <c r="G440" s="24"/>
      <c r="H440" s="24">
        <v>35</v>
      </c>
      <c r="I440" s="24"/>
      <c r="J440" s="24">
        <v>0</v>
      </c>
      <c r="K440" s="25"/>
    </row>
    <row r="441" spans="1:11" ht="15" customHeight="1" x14ac:dyDescent="0.3">
      <c r="A441" s="22" t="s">
        <v>446</v>
      </c>
      <c r="B441" s="18">
        <v>401</v>
      </c>
      <c r="C441" s="23">
        <v>266</v>
      </c>
      <c r="D441" s="24">
        <v>209</v>
      </c>
      <c r="E441" s="24"/>
      <c r="F441" s="24">
        <v>57</v>
      </c>
      <c r="G441" s="24"/>
      <c r="H441" s="24">
        <v>50</v>
      </c>
      <c r="I441" s="24"/>
      <c r="J441" s="24">
        <v>7</v>
      </c>
      <c r="K441" s="25"/>
    </row>
    <row r="442" spans="1:11" ht="15" customHeight="1" x14ac:dyDescent="0.3">
      <c r="A442" s="22" t="s">
        <v>447</v>
      </c>
      <c r="B442" s="18">
        <v>604</v>
      </c>
      <c r="C442" s="23">
        <v>322</v>
      </c>
      <c r="D442" s="24">
        <v>279</v>
      </c>
      <c r="E442" s="24"/>
      <c r="F442" s="24">
        <v>43</v>
      </c>
      <c r="G442" s="24"/>
      <c r="H442" s="24">
        <v>43</v>
      </c>
      <c r="I442" s="24"/>
      <c r="J442" s="24">
        <v>0</v>
      </c>
      <c r="K442" s="25"/>
    </row>
    <row r="443" spans="1:11" ht="15" customHeight="1" x14ac:dyDescent="0.3">
      <c r="A443" s="22" t="s">
        <v>448</v>
      </c>
      <c r="B443" s="18">
        <v>575</v>
      </c>
      <c r="C443" s="23">
        <v>354</v>
      </c>
      <c r="D443" s="24">
        <v>263</v>
      </c>
      <c r="E443" s="24"/>
      <c r="F443" s="24">
        <v>91</v>
      </c>
      <c r="G443" s="24"/>
      <c r="H443" s="24">
        <v>76</v>
      </c>
      <c r="I443" s="24"/>
      <c r="J443" s="24">
        <v>15</v>
      </c>
      <c r="K443" s="25"/>
    </row>
    <row r="444" spans="1:11" ht="15" customHeight="1" x14ac:dyDescent="0.3">
      <c r="A444" s="22" t="s">
        <v>449</v>
      </c>
      <c r="B444" s="18">
        <v>841</v>
      </c>
      <c r="C444" s="23">
        <v>758</v>
      </c>
      <c r="D444" s="24">
        <v>725</v>
      </c>
      <c r="E444" s="24"/>
      <c r="F444" s="24">
        <v>33</v>
      </c>
      <c r="G444" s="24"/>
      <c r="H444" s="24">
        <v>25</v>
      </c>
      <c r="I444" s="24"/>
      <c r="J444" s="24">
        <v>8</v>
      </c>
      <c r="K444" s="25"/>
    </row>
    <row r="445" spans="1:11" ht="15" customHeight="1" x14ac:dyDescent="0.3">
      <c r="A445" s="22" t="s">
        <v>450</v>
      </c>
      <c r="B445" s="18">
        <v>1173</v>
      </c>
      <c r="C445" s="23">
        <v>954</v>
      </c>
      <c r="D445" s="24">
        <v>850</v>
      </c>
      <c r="E445" s="24"/>
      <c r="F445" s="24">
        <v>104</v>
      </c>
      <c r="G445" s="24"/>
      <c r="H445" s="24">
        <v>104</v>
      </c>
      <c r="I445" s="24"/>
      <c r="J445" s="24">
        <v>0</v>
      </c>
      <c r="K445" s="25"/>
    </row>
    <row r="446" spans="1:11" ht="15" customHeight="1" x14ac:dyDescent="0.3">
      <c r="A446" s="22" t="s">
        <v>451</v>
      </c>
      <c r="B446" s="18">
        <v>1982</v>
      </c>
      <c r="C446" s="23">
        <v>1253</v>
      </c>
      <c r="D446" s="24">
        <v>1125</v>
      </c>
      <c r="E446" s="24"/>
      <c r="F446" s="24">
        <v>128</v>
      </c>
      <c r="G446" s="24"/>
      <c r="H446" s="24">
        <v>72</v>
      </c>
      <c r="I446" s="24"/>
      <c r="J446" s="24">
        <v>56</v>
      </c>
      <c r="K446" s="25"/>
    </row>
    <row r="447" spans="1:11" ht="15" customHeight="1" x14ac:dyDescent="0.3">
      <c r="A447" s="22" t="s">
        <v>452</v>
      </c>
      <c r="B447" s="18">
        <v>1956</v>
      </c>
      <c r="C447" s="23">
        <v>1656</v>
      </c>
      <c r="D447" s="24">
        <v>1492</v>
      </c>
      <c r="E447" s="24"/>
      <c r="F447" s="24">
        <v>164</v>
      </c>
      <c r="G447" s="24"/>
      <c r="H447" s="24">
        <v>164</v>
      </c>
      <c r="I447" s="24"/>
      <c r="J447" s="24">
        <v>0</v>
      </c>
      <c r="K447" s="25"/>
    </row>
    <row r="448" spans="1:11" ht="15" customHeight="1" x14ac:dyDescent="0.3">
      <c r="A448" s="22" t="s">
        <v>453</v>
      </c>
      <c r="B448" s="18">
        <v>1712</v>
      </c>
      <c r="C448" s="23">
        <v>1304</v>
      </c>
      <c r="D448" s="24">
        <v>1052</v>
      </c>
      <c r="E448" s="24"/>
      <c r="F448" s="24">
        <v>252</v>
      </c>
      <c r="G448" s="24"/>
      <c r="H448" s="24">
        <v>239</v>
      </c>
      <c r="I448" s="24"/>
      <c r="J448" s="24">
        <v>13</v>
      </c>
      <c r="K448" s="25"/>
    </row>
    <row r="449" spans="1:11" ht="15" customHeight="1" x14ac:dyDescent="0.3">
      <c r="A449" s="22" t="s">
        <v>454</v>
      </c>
      <c r="B449" s="18">
        <v>1937</v>
      </c>
      <c r="C449" s="23">
        <v>1433</v>
      </c>
      <c r="D449" s="24">
        <v>1127</v>
      </c>
      <c r="E449" s="24"/>
      <c r="F449" s="24">
        <v>306</v>
      </c>
      <c r="G449" s="24"/>
      <c r="H449" s="24">
        <v>306</v>
      </c>
      <c r="I449" s="24"/>
      <c r="J449" s="24">
        <v>0</v>
      </c>
      <c r="K449" s="25"/>
    </row>
    <row r="450" spans="1:11" ht="15" customHeight="1" x14ac:dyDescent="0.3">
      <c r="A450" s="22" t="s">
        <v>455</v>
      </c>
      <c r="B450" s="18">
        <v>1642</v>
      </c>
      <c r="C450" s="23">
        <v>1404</v>
      </c>
      <c r="D450" s="24">
        <v>1313</v>
      </c>
      <c r="E450" s="24"/>
      <c r="F450" s="24">
        <v>91</v>
      </c>
      <c r="G450" s="24"/>
      <c r="H450" s="24">
        <v>83</v>
      </c>
      <c r="I450" s="24"/>
      <c r="J450" s="24">
        <v>8</v>
      </c>
      <c r="K450" s="25"/>
    </row>
    <row r="451" spans="1:11" ht="15" customHeight="1" x14ac:dyDescent="0.3">
      <c r="A451" s="22" t="s">
        <v>456</v>
      </c>
      <c r="B451" s="18">
        <v>1530</v>
      </c>
      <c r="C451" s="23">
        <v>1235</v>
      </c>
      <c r="D451" s="24">
        <v>1142</v>
      </c>
      <c r="E451" s="24"/>
      <c r="F451" s="24">
        <v>93</v>
      </c>
      <c r="G451" s="24"/>
      <c r="H451" s="24">
        <v>93</v>
      </c>
      <c r="I451" s="24"/>
      <c r="J451" s="24">
        <v>0</v>
      </c>
      <c r="K451" s="25"/>
    </row>
    <row r="452" spans="1:11" ht="15" customHeight="1" x14ac:dyDescent="0.3">
      <c r="A452" s="22" t="s">
        <v>457</v>
      </c>
      <c r="B452" s="18">
        <v>441</v>
      </c>
      <c r="C452" s="23">
        <v>413</v>
      </c>
      <c r="D452" s="24">
        <v>413</v>
      </c>
      <c r="E452" s="24"/>
      <c r="F452" s="24">
        <v>0</v>
      </c>
      <c r="G452" s="24"/>
      <c r="H452" s="24">
        <v>0</v>
      </c>
      <c r="I452" s="24"/>
      <c r="J452" s="24">
        <v>0</v>
      </c>
      <c r="K452" s="25"/>
    </row>
    <row r="453" spans="1:11" ht="15" customHeight="1" x14ac:dyDescent="0.3">
      <c r="A453" s="22" t="s">
        <v>458</v>
      </c>
      <c r="B453" s="18">
        <v>196</v>
      </c>
      <c r="C453" s="23">
        <v>136</v>
      </c>
      <c r="D453" s="24">
        <v>93</v>
      </c>
      <c r="E453" s="24"/>
      <c r="F453" s="24">
        <v>43</v>
      </c>
      <c r="G453" s="24"/>
      <c r="H453" s="24">
        <v>26</v>
      </c>
      <c r="I453" s="24"/>
      <c r="J453" s="24">
        <v>17</v>
      </c>
      <c r="K453" s="25"/>
    </row>
    <row r="454" spans="1:11" ht="15" customHeight="1" x14ac:dyDescent="0.3">
      <c r="A454" s="22" t="s">
        <v>459</v>
      </c>
      <c r="B454" s="18">
        <v>362</v>
      </c>
      <c r="C454" s="23">
        <v>235</v>
      </c>
      <c r="D454" s="24">
        <v>147</v>
      </c>
      <c r="E454" s="24"/>
      <c r="F454" s="24">
        <v>88</v>
      </c>
      <c r="G454" s="24"/>
      <c r="H454" s="24">
        <v>81</v>
      </c>
      <c r="I454" s="24"/>
      <c r="J454" s="24">
        <v>7</v>
      </c>
      <c r="K454" s="25"/>
    </row>
    <row r="455" spans="1:11" ht="15" customHeight="1" x14ac:dyDescent="0.3">
      <c r="A455" s="22" t="s">
        <v>460</v>
      </c>
      <c r="B455" s="18">
        <v>407</v>
      </c>
      <c r="C455" s="23">
        <v>233</v>
      </c>
      <c r="D455" s="24">
        <v>226</v>
      </c>
      <c r="E455" s="24"/>
      <c r="F455" s="24">
        <v>7</v>
      </c>
      <c r="G455" s="24"/>
      <c r="H455" s="24">
        <v>7</v>
      </c>
      <c r="I455" s="24"/>
      <c r="J455" s="24">
        <v>0</v>
      </c>
      <c r="K455" s="25"/>
    </row>
    <row r="456" spans="1:11" ht="15" customHeight="1" x14ac:dyDescent="0.3">
      <c r="A456" s="22" t="s">
        <v>461</v>
      </c>
      <c r="B456" s="18">
        <v>277</v>
      </c>
      <c r="C456" s="23">
        <v>242</v>
      </c>
      <c r="D456" s="24">
        <v>226</v>
      </c>
      <c r="E456" s="24"/>
      <c r="F456" s="24">
        <v>16</v>
      </c>
      <c r="G456" s="24"/>
      <c r="H456" s="24">
        <v>16</v>
      </c>
      <c r="I456" s="24"/>
      <c r="J456" s="24">
        <v>0</v>
      </c>
      <c r="K456" s="25"/>
    </row>
    <row r="457" spans="1:11" ht="15" customHeight="1" x14ac:dyDescent="0.3">
      <c r="A457" s="22" t="s">
        <v>462</v>
      </c>
      <c r="B457" s="18">
        <v>382</v>
      </c>
      <c r="C457" s="23">
        <v>359</v>
      </c>
      <c r="D457" s="24">
        <v>327</v>
      </c>
      <c r="E457" s="24"/>
      <c r="F457" s="24">
        <v>32</v>
      </c>
      <c r="G457" s="24"/>
      <c r="H457" s="24">
        <v>32</v>
      </c>
      <c r="I457" s="24"/>
      <c r="J457" s="24">
        <v>0</v>
      </c>
      <c r="K457" s="25"/>
    </row>
    <row r="458" spans="1:11" ht="15" customHeight="1" x14ac:dyDescent="0.3">
      <c r="A458" s="22" t="s">
        <v>463</v>
      </c>
      <c r="B458" s="18">
        <v>2340</v>
      </c>
      <c r="C458" s="23">
        <v>1678</v>
      </c>
      <c r="D458" s="24">
        <v>1477</v>
      </c>
      <c r="E458" s="24"/>
      <c r="F458" s="24">
        <v>201</v>
      </c>
      <c r="G458" s="24"/>
      <c r="H458" s="24">
        <v>201</v>
      </c>
      <c r="I458" s="24"/>
      <c r="J458" s="24">
        <v>0</v>
      </c>
      <c r="K458" s="25"/>
    </row>
    <row r="459" spans="1:11" ht="15" customHeight="1" x14ac:dyDescent="0.3">
      <c r="A459" s="22" t="s">
        <v>464</v>
      </c>
      <c r="B459" s="18">
        <v>2941</v>
      </c>
      <c r="C459" s="23">
        <v>2289</v>
      </c>
      <c r="D459" s="24">
        <v>1886</v>
      </c>
      <c r="E459" s="24"/>
      <c r="F459" s="24">
        <v>403</v>
      </c>
      <c r="G459" s="24"/>
      <c r="H459" s="24">
        <v>403</v>
      </c>
      <c r="I459" s="24"/>
      <c r="J459" s="24">
        <v>0</v>
      </c>
      <c r="K459" s="25"/>
    </row>
    <row r="460" spans="1:11" ht="15" customHeight="1" x14ac:dyDescent="0.3">
      <c r="A460" s="22" t="s">
        <v>465</v>
      </c>
      <c r="B460" s="18">
        <v>2809</v>
      </c>
      <c r="C460" s="23">
        <v>2128</v>
      </c>
      <c r="D460" s="24">
        <v>1825</v>
      </c>
      <c r="E460" s="24"/>
      <c r="F460" s="24">
        <v>303</v>
      </c>
      <c r="G460" s="24"/>
      <c r="H460" s="24">
        <v>294</v>
      </c>
      <c r="I460" s="24"/>
      <c r="J460" s="24">
        <v>9</v>
      </c>
      <c r="K460" s="25"/>
    </row>
    <row r="461" spans="1:11" ht="15" customHeight="1" x14ac:dyDescent="0.3">
      <c r="A461" s="22" t="s">
        <v>466</v>
      </c>
      <c r="B461" s="18">
        <v>2787</v>
      </c>
      <c r="C461" s="23">
        <v>2236</v>
      </c>
      <c r="D461" s="24">
        <v>1724</v>
      </c>
      <c r="E461" s="24"/>
      <c r="F461" s="24">
        <v>512</v>
      </c>
      <c r="G461" s="24"/>
      <c r="H461" s="24">
        <v>512</v>
      </c>
      <c r="I461" s="24"/>
      <c r="J461" s="24">
        <v>0</v>
      </c>
      <c r="K461" s="25"/>
    </row>
    <row r="462" spans="1:11" ht="15" customHeight="1" x14ac:dyDescent="0.3">
      <c r="A462" s="22" t="s">
        <v>467</v>
      </c>
      <c r="B462" s="18">
        <v>1666</v>
      </c>
      <c r="C462" s="23">
        <v>1229</v>
      </c>
      <c r="D462" s="24">
        <v>1115</v>
      </c>
      <c r="E462" s="24"/>
      <c r="F462" s="24">
        <v>114</v>
      </c>
      <c r="G462" s="24"/>
      <c r="H462" s="24">
        <v>114</v>
      </c>
      <c r="I462" s="24"/>
      <c r="J462" s="24">
        <v>0</v>
      </c>
      <c r="K462" s="25"/>
    </row>
    <row r="463" spans="1:11" ht="15" customHeight="1" x14ac:dyDescent="0.3">
      <c r="A463" s="22" t="s">
        <v>468</v>
      </c>
      <c r="B463" s="18">
        <v>2408</v>
      </c>
      <c r="C463" s="23">
        <v>1999</v>
      </c>
      <c r="D463" s="24">
        <v>1832</v>
      </c>
      <c r="E463" s="24"/>
      <c r="F463" s="24">
        <v>167</v>
      </c>
      <c r="G463" s="24"/>
      <c r="H463" s="24">
        <v>167</v>
      </c>
      <c r="I463" s="24"/>
      <c r="J463" s="24">
        <v>0</v>
      </c>
      <c r="K463" s="25"/>
    </row>
    <row r="464" spans="1:11" ht="15" customHeight="1" x14ac:dyDescent="0.3">
      <c r="A464" s="22" t="s">
        <v>469</v>
      </c>
      <c r="B464" s="18">
        <v>1433</v>
      </c>
      <c r="C464" s="23">
        <v>867</v>
      </c>
      <c r="D464" s="24">
        <v>731</v>
      </c>
      <c r="E464" s="24"/>
      <c r="F464" s="24">
        <v>136</v>
      </c>
      <c r="G464" s="24"/>
      <c r="H464" s="24">
        <v>136</v>
      </c>
      <c r="I464" s="24"/>
      <c r="J464" s="24">
        <v>0</v>
      </c>
      <c r="K464" s="25"/>
    </row>
    <row r="465" spans="1:11" ht="15" customHeight="1" x14ac:dyDescent="0.3">
      <c r="A465" s="22" t="s">
        <v>470</v>
      </c>
      <c r="B465" s="18">
        <v>3025</v>
      </c>
      <c r="C465" s="23">
        <v>2747</v>
      </c>
      <c r="D465" s="24">
        <v>2504</v>
      </c>
      <c r="E465" s="24"/>
      <c r="F465" s="24">
        <v>243</v>
      </c>
      <c r="G465" s="24"/>
      <c r="H465" s="24">
        <v>198</v>
      </c>
      <c r="I465" s="24"/>
      <c r="J465" s="24">
        <v>45</v>
      </c>
      <c r="K465" s="25"/>
    </row>
    <row r="466" spans="1:11" ht="15" customHeight="1" x14ac:dyDescent="0.3">
      <c r="A466" s="22" t="s">
        <v>471</v>
      </c>
      <c r="B466" s="18">
        <v>1704</v>
      </c>
      <c r="C466" s="23">
        <v>1484</v>
      </c>
      <c r="D466" s="24">
        <v>1454</v>
      </c>
      <c r="E466" s="24"/>
      <c r="F466" s="24">
        <v>30</v>
      </c>
      <c r="G466" s="24"/>
      <c r="H466" s="24">
        <v>22</v>
      </c>
      <c r="I466" s="24"/>
      <c r="J466" s="24">
        <v>8</v>
      </c>
      <c r="K466" s="25"/>
    </row>
    <row r="467" spans="1:11" ht="15" customHeight="1" x14ac:dyDescent="0.3">
      <c r="A467" s="22" t="s">
        <v>472</v>
      </c>
      <c r="B467" s="18">
        <v>2519</v>
      </c>
      <c r="C467" s="23">
        <v>2046</v>
      </c>
      <c r="D467" s="24">
        <v>1713</v>
      </c>
      <c r="E467" s="24"/>
      <c r="F467" s="24">
        <v>333</v>
      </c>
      <c r="G467" s="24"/>
      <c r="H467" s="24">
        <v>304</v>
      </c>
      <c r="I467" s="24"/>
      <c r="J467" s="24">
        <v>29</v>
      </c>
      <c r="K467" s="25"/>
    </row>
    <row r="468" spans="1:11" ht="15" customHeight="1" x14ac:dyDescent="0.3">
      <c r="A468" s="22" t="s">
        <v>473</v>
      </c>
      <c r="B468" s="18">
        <v>1664</v>
      </c>
      <c r="C468" s="23">
        <v>1234</v>
      </c>
      <c r="D468" s="24">
        <v>1054</v>
      </c>
      <c r="E468" s="24"/>
      <c r="F468" s="24">
        <v>180</v>
      </c>
      <c r="G468" s="24"/>
      <c r="H468" s="24">
        <v>163</v>
      </c>
      <c r="I468" s="24"/>
      <c r="J468" s="24">
        <v>17</v>
      </c>
      <c r="K468" s="25"/>
    </row>
    <row r="469" spans="1:11" ht="15" customHeight="1" x14ac:dyDescent="0.3">
      <c r="A469" s="22" t="s">
        <v>474</v>
      </c>
      <c r="B469" s="18">
        <v>2694</v>
      </c>
      <c r="C469" s="23">
        <v>2423</v>
      </c>
      <c r="D469" s="24">
        <v>2202</v>
      </c>
      <c r="E469" s="24"/>
      <c r="F469" s="24">
        <v>221</v>
      </c>
      <c r="G469" s="24"/>
      <c r="H469" s="24">
        <v>221</v>
      </c>
      <c r="I469" s="24"/>
      <c r="J469" s="24">
        <v>0</v>
      </c>
      <c r="K469" s="25"/>
    </row>
    <row r="470" spans="1:11" ht="15" customHeight="1" x14ac:dyDescent="0.3">
      <c r="A470" s="22" t="s">
        <v>475</v>
      </c>
      <c r="B470" s="18">
        <v>1852</v>
      </c>
      <c r="C470" s="23">
        <v>1717</v>
      </c>
      <c r="D470" s="24">
        <v>1539</v>
      </c>
      <c r="E470" s="24"/>
      <c r="F470" s="24">
        <v>178</v>
      </c>
      <c r="G470" s="24"/>
      <c r="H470" s="24">
        <v>178</v>
      </c>
      <c r="I470" s="24"/>
      <c r="J470" s="24">
        <v>0</v>
      </c>
      <c r="K470" s="25"/>
    </row>
    <row r="471" spans="1:11" ht="15" customHeight="1" x14ac:dyDescent="0.3">
      <c r="A471" s="22" t="s">
        <v>476</v>
      </c>
      <c r="B471" s="18">
        <v>753</v>
      </c>
      <c r="C471" s="23">
        <v>662</v>
      </c>
      <c r="D471" s="24">
        <v>579</v>
      </c>
      <c r="E471" s="24"/>
      <c r="F471" s="24">
        <v>83</v>
      </c>
      <c r="G471" s="24"/>
      <c r="H471" s="24">
        <v>83</v>
      </c>
      <c r="I471" s="24"/>
      <c r="J471" s="24">
        <v>0</v>
      </c>
      <c r="K471" s="25"/>
    </row>
    <row r="472" spans="1:11" ht="15" customHeight="1" x14ac:dyDescent="0.3">
      <c r="A472" s="22" t="s">
        <v>477</v>
      </c>
      <c r="B472" s="18">
        <v>651</v>
      </c>
      <c r="C472" s="23">
        <v>536</v>
      </c>
      <c r="D472" s="24">
        <v>429</v>
      </c>
      <c r="E472" s="24"/>
      <c r="F472" s="24">
        <v>107</v>
      </c>
      <c r="G472" s="24"/>
      <c r="H472" s="24">
        <v>107</v>
      </c>
      <c r="I472" s="24"/>
      <c r="J472" s="24">
        <v>0</v>
      </c>
      <c r="K472" s="25"/>
    </row>
    <row r="473" spans="1:11" ht="15" customHeight="1" x14ac:dyDescent="0.3">
      <c r="A473" s="22" t="s">
        <v>478</v>
      </c>
      <c r="B473" s="18">
        <v>435</v>
      </c>
      <c r="C473" s="23">
        <v>377</v>
      </c>
      <c r="D473" s="24">
        <v>350</v>
      </c>
      <c r="E473" s="24"/>
      <c r="F473" s="24">
        <v>27</v>
      </c>
      <c r="G473" s="24"/>
      <c r="H473" s="24">
        <v>23</v>
      </c>
      <c r="I473" s="24"/>
      <c r="J473" s="24">
        <v>4</v>
      </c>
      <c r="K473" s="25"/>
    </row>
    <row r="474" spans="1:11" ht="15" customHeight="1" x14ac:dyDescent="0.3">
      <c r="A474" s="22" t="s">
        <v>479</v>
      </c>
      <c r="B474" s="18">
        <v>270</v>
      </c>
      <c r="C474" s="23">
        <v>246</v>
      </c>
      <c r="D474" s="24">
        <v>222</v>
      </c>
      <c r="E474" s="24"/>
      <c r="F474" s="24">
        <v>24</v>
      </c>
      <c r="G474" s="24"/>
      <c r="H474" s="24">
        <v>24</v>
      </c>
      <c r="I474" s="24"/>
      <c r="J474" s="24">
        <v>0</v>
      </c>
      <c r="K474" s="25"/>
    </row>
    <row r="475" spans="1:11" ht="15" customHeight="1" x14ac:dyDescent="0.3">
      <c r="A475" s="22" t="s">
        <v>480</v>
      </c>
      <c r="B475" s="18">
        <v>882</v>
      </c>
      <c r="C475" s="23">
        <v>770</v>
      </c>
      <c r="D475" s="24">
        <v>737</v>
      </c>
      <c r="E475" s="24"/>
      <c r="F475" s="24">
        <v>33</v>
      </c>
      <c r="G475" s="24"/>
      <c r="H475" s="24">
        <v>33</v>
      </c>
      <c r="I475" s="24"/>
      <c r="J475" s="24">
        <v>0</v>
      </c>
      <c r="K475" s="25"/>
    </row>
    <row r="476" spans="1:11" ht="15" customHeight="1" x14ac:dyDescent="0.3">
      <c r="A476" s="22" t="s">
        <v>481</v>
      </c>
      <c r="B476" s="18">
        <v>492</v>
      </c>
      <c r="C476" s="23">
        <v>453</v>
      </c>
      <c r="D476" s="24">
        <v>402</v>
      </c>
      <c r="E476" s="24"/>
      <c r="F476" s="24">
        <v>51</v>
      </c>
      <c r="G476" s="24"/>
      <c r="H476" s="24">
        <v>51</v>
      </c>
      <c r="I476" s="24"/>
      <c r="J476" s="24">
        <v>0</v>
      </c>
      <c r="K476" s="25"/>
    </row>
    <row r="477" spans="1:11" ht="15" customHeight="1" x14ac:dyDescent="0.3">
      <c r="A477" s="22" t="s">
        <v>482</v>
      </c>
      <c r="B477" s="18">
        <v>1048</v>
      </c>
      <c r="C477" s="23">
        <v>905</v>
      </c>
      <c r="D477" s="24">
        <v>806</v>
      </c>
      <c r="E477" s="24"/>
      <c r="F477" s="24">
        <v>99</v>
      </c>
      <c r="G477" s="24"/>
      <c r="H477" s="24">
        <v>58</v>
      </c>
      <c r="I477" s="24"/>
      <c r="J477" s="24">
        <v>41</v>
      </c>
      <c r="K477" s="25"/>
    </row>
    <row r="478" spans="1:11" ht="15" customHeight="1" x14ac:dyDescent="0.3">
      <c r="A478" s="22" t="s">
        <v>483</v>
      </c>
      <c r="B478" s="18">
        <v>1084</v>
      </c>
      <c r="C478" s="23">
        <v>937</v>
      </c>
      <c r="D478" s="24">
        <v>821</v>
      </c>
      <c r="E478" s="24"/>
      <c r="F478" s="24">
        <v>116</v>
      </c>
      <c r="G478" s="24"/>
      <c r="H478" s="24">
        <v>116</v>
      </c>
      <c r="I478" s="24"/>
      <c r="J478" s="24">
        <v>0</v>
      </c>
      <c r="K478" s="25"/>
    </row>
    <row r="479" spans="1:11" ht="15" customHeight="1" x14ac:dyDescent="0.3">
      <c r="A479" s="22" t="s">
        <v>484</v>
      </c>
      <c r="B479" s="18">
        <v>817</v>
      </c>
      <c r="C479" s="23">
        <v>771</v>
      </c>
      <c r="D479" s="24">
        <v>723</v>
      </c>
      <c r="E479" s="24"/>
      <c r="F479" s="24">
        <v>48</v>
      </c>
      <c r="G479" s="24"/>
      <c r="H479" s="24">
        <v>48</v>
      </c>
      <c r="I479" s="24"/>
      <c r="J479" s="24">
        <v>0</v>
      </c>
      <c r="K479" s="25"/>
    </row>
    <row r="480" spans="1:11" ht="15" customHeight="1" x14ac:dyDescent="0.3">
      <c r="A480" s="22" t="s">
        <v>485</v>
      </c>
      <c r="B480" s="18">
        <v>289</v>
      </c>
      <c r="C480" s="23">
        <v>281</v>
      </c>
      <c r="D480" s="24">
        <v>276</v>
      </c>
      <c r="E480" s="24"/>
      <c r="F480" s="24">
        <v>5</v>
      </c>
      <c r="G480" s="24"/>
      <c r="H480" s="24">
        <v>5</v>
      </c>
      <c r="I480" s="24"/>
      <c r="J480" s="24">
        <v>0</v>
      </c>
      <c r="K480" s="25"/>
    </row>
    <row r="481" spans="1:11" ht="15" customHeight="1" x14ac:dyDescent="0.3">
      <c r="A481" s="22" t="s">
        <v>486</v>
      </c>
      <c r="B481" s="18">
        <v>1339</v>
      </c>
      <c r="C481" s="23">
        <v>1152</v>
      </c>
      <c r="D481" s="24">
        <v>1098</v>
      </c>
      <c r="E481" s="24"/>
      <c r="F481" s="24">
        <v>54</v>
      </c>
      <c r="G481" s="24"/>
      <c r="H481" s="24">
        <v>54</v>
      </c>
      <c r="I481" s="24"/>
      <c r="J481" s="24">
        <v>0</v>
      </c>
      <c r="K481" s="25"/>
    </row>
    <row r="482" spans="1:11" ht="15" customHeight="1" x14ac:dyDescent="0.3">
      <c r="A482" s="22" t="s">
        <v>487</v>
      </c>
      <c r="B482" s="18">
        <v>2164</v>
      </c>
      <c r="C482" s="23">
        <v>1856</v>
      </c>
      <c r="D482" s="24">
        <v>1699</v>
      </c>
      <c r="E482" s="24"/>
      <c r="F482" s="24">
        <v>157</v>
      </c>
      <c r="G482" s="24"/>
      <c r="H482" s="24">
        <v>150</v>
      </c>
      <c r="I482" s="24"/>
      <c r="J482" s="24">
        <v>7</v>
      </c>
      <c r="K482" s="25"/>
    </row>
    <row r="483" spans="1:11" ht="15" customHeight="1" x14ac:dyDescent="0.3">
      <c r="A483" s="22" t="s">
        <v>488</v>
      </c>
      <c r="B483" s="18">
        <v>813</v>
      </c>
      <c r="C483" s="23">
        <v>763</v>
      </c>
      <c r="D483" s="24">
        <v>674</v>
      </c>
      <c r="E483" s="24"/>
      <c r="F483" s="24">
        <v>89</v>
      </c>
      <c r="G483" s="24"/>
      <c r="H483" s="24">
        <v>87</v>
      </c>
      <c r="I483" s="24"/>
      <c r="J483" s="24">
        <v>2</v>
      </c>
      <c r="K483" s="25"/>
    </row>
    <row r="484" spans="1:11" ht="15" customHeight="1" x14ac:dyDescent="0.3">
      <c r="A484" s="22" t="s">
        <v>489</v>
      </c>
      <c r="B484" s="18">
        <v>985</v>
      </c>
      <c r="C484" s="23">
        <v>935</v>
      </c>
      <c r="D484" s="24">
        <v>793</v>
      </c>
      <c r="E484" s="24"/>
      <c r="F484" s="24">
        <v>142</v>
      </c>
      <c r="G484" s="24"/>
      <c r="H484" s="24">
        <v>134</v>
      </c>
      <c r="I484" s="24"/>
      <c r="J484" s="24">
        <v>8</v>
      </c>
      <c r="K484" s="25"/>
    </row>
    <row r="485" spans="1:11" ht="15" customHeight="1" x14ac:dyDescent="0.3">
      <c r="A485" s="22" t="s">
        <v>490</v>
      </c>
      <c r="B485" s="18">
        <v>568</v>
      </c>
      <c r="C485" s="23">
        <v>519</v>
      </c>
      <c r="D485" s="24">
        <v>506</v>
      </c>
      <c r="E485" s="24"/>
      <c r="F485" s="24">
        <v>13</v>
      </c>
      <c r="G485" s="24"/>
      <c r="H485" s="24">
        <v>13</v>
      </c>
      <c r="I485" s="24"/>
      <c r="J485" s="24">
        <v>0</v>
      </c>
      <c r="K485" s="25"/>
    </row>
    <row r="486" spans="1:11" ht="15" customHeight="1" x14ac:dyDescent="0.3">
      <c r="A486" s="22" t="s">
        <v>491</v>
      </c>
      <c r="B486" s="18">
        <v>764</v>
      </c>
      <c r="C486" s="23">
        <v>735</v>
      </c>
      <c r="D486" s="24">
        <v>701</v>
      </c>
      <c r="E486" s="24"/>
      <c r="F486" s="24">
        <v>34</v>
      </c>
      <c r="G486" s="24"/>
      <c r="H486" s="24">
        <v>34</v>
      </c>
      <c r="I486" s="24"/>
      <c r="J486" s="24">
        <v>0</v>
      </c>
      <c r="K486" s="25"/>
    </row>
    <row r="487" spans="1:11" ht="15" customHeight="1" x14ac:dyDescent="0.3">
      <c r="A487" s="22" t="s">
        <v>492</v>
      </c>
      <c r="B487" s="18">
        <v>197</v>
      </c>
      <c r="C487" s="23">
        <v>109</v>
      </c>
      <c r="D487" s="24">
        <v>82</v>
      </c>
      <c r="E487" s="24"/>
      <c r="F487" s="24">
        <v>27</v>
      </c>
      <c r="G487" s="24"/>
      <c r="H487" s="24">
        <v>27</v>
      </c>
      <c r="I487" s="24"/>
      <c r="J487" s="24">
        <v>0</v>
      </c>
      <c r="K487" s="25"/>
    </row>
    <row r="488" spans="1:11" ht="15" customHeight="1" x14ac:dyDescent="0.3">
      <c r="A488" s="22" t="s">
        <v>493</v>
      </c>
      <c r="B488" s="18">
        <v>188</v>
      </c>
      <c r="C488" s="23">
        <v>126</v>
      </c>
      <c r="D488" s="24">
        <v>126</v>
      </c>
      <c r="E488" s="24"/>
      <c r="F488" s="24">
        <v>0</v>
      </c>
      <c r="G488" s="24"/>
      <c r="H488" s="24">
        <v>0</v>
      </c>
      <c r="I488" s="24"/>
      <c r="J488" s="24">
        <v>0</v>
      </c>
      <c r="K488" s="25"/>
    </row>
    <row r="489" spans="1:11" ht="15" customHeight="1" x14ac:dyDescent="0.3">
      <c r="A489" s="22" t="s">
        <v>494</v>
      </c>
      <c r="B489" s="18">
        <v>96</v>
      </c>
      <c r="C489" s="23">
        <v>89</v>
      </c>
      <c r="D489" s="24">
        <v>79</v>
      </c>
      <c r="E489" s="24"/>
      <c r="F489" s="24">
        <v>10</v>
      </c>
      <c r="G489" s="24"/>
      <c r="H489" s="24">
        <v>0</v>
      </c>
      <c r="I489" s="24"/>
      <c r="J489" s="24">
        <v>10</v>
      </c>
      <c r="K489" s="25"/>
    </row>
    <row r="490" spans="1:11" ht="15" customHeight="1" x14ac:dyDescent="0.3">
      <c r="A490" s="22" t="s">
        <v>495</v>
      </c>
      <c r="B490" s="18">
        <v>72</v>
      </c>
      <c r="C490" s="23">
        <v>64</v>
      </c>
      <c r="D490" s="24">
        <v>56</v>
      </c>
      <c r="E490" s="24"/>
      <c r="F490" s="24">
        <v>8</v>
      </c>
      <c r="G490" s="24"/>
      <c r="H490" s="24">
        <v>8</v>
      </c>
      <c r="I490" s="24"/>
      <c r="J490" s="24">
        <v>0</v>
      </c>
      <c r="K490" s="25"/>
    </row>
    <row r="491" spans="1:11" ht="15" customHeight="1" x14ac:dyDescent="0.3">
      <c r="A491" s="22" t="s">
        <v>496</v>
      </c>
      <c r="B491" s="18">
        <v>248</v>
      </c>
      <c r="C491" s="23">
        <v>213</v>
      </c>
      <c r="D491" s="24">
        <v>164</v>
      </c>
      <c r="E491" s="24"/>
      <c r="F491" s="24">
        <v>49</v>
      </c>
      <c r="G491" s="24"/>
      <c r="H491" s="24">
        <v>45</v>
      </c>
      <c r="I491" s="24"/>
      <c r="J491" s="24">
        <v>4</v>
      </c>
      <c r="K491" s="25"/>
    </row>
    <row r="492" spans="1:11" ht="15" customHeight="1" x14ac:dyDescent="0.3">
      <c r="A492" s="22" t="s">
        <v>497</v>
      </c>
      <c r="B492" s="18">
        <v>679</v>
      </c>
      <c r="C492" s="23">
        <v>628</v>
      </c>
      <c r="D492" s="24">
        <v>610</v>
      </c>
      <c r="E492" s="24"/>
      <c r="F492" s="24">
        <v>18</v>
      </c>
      <c r="G492" s="24"/>
      <c r="H492" s="24">
        <v>18</v>
      </c>
      <c r="I492" s="24"/>
      <c r="J492" s="24">
        <v>0</v>
      </c>
      <c r="K492" s="25"/>
    </row>
    <row r="493" spans="1:11" ht="15" customHeight="1" x14ac:dyDescent="0.3">
      <c r="A493" s="22" t="s">
        <v>498</v>
      </c>
      <c r="B493" s="18">
        <v>177</v>
      </c>
      <c r="C493" s="23">
        <v>177</v>
      </c>
      <c r="D493" s="24">
        <v>177</v>
      </c>
      <c r="E493" s="24"/>
      <c r="F493" s="24">
        <v>0</v>
      </c>
      <c r="G493" s="24"/>
      <c r="H493" s="24">
        <v>0</v>
      </c>
      <c r="I493" s="24"/>
      <c r="J493" s="24">
        <v>0</v>
      </c>
      <c r="K493" s="25"/>
    </row>
    <row r="494" spans="1:11" ht="15" customHeight="1" x14ac:dyDescent="0.3">
      <c r="A494" s="22" t="s">
        <v>499</v>
      </c>
      <c r="B494" s="18">
        <v>329</v>
      </c>
      <c r="C494" s="23">
        <v>299</v>
      </c>
      <c r="D494" s="24">
        <v>280</v>
      </c>
      <c r="E494" s="24"/>
      <c r="F494" s="24">
        <v>19</v>
      </c>
      <c r="G494" s="24"/>
      <c r="H494" s="24">
        <v>19</v>
      </c>
      <c r="I494" s="24"/>
      <c r="J494" s="24">
        <v>0</v>
      </c>
      <c r="K494" s="25"/>
    </row>
    <row r="495" spans="1:11" ht="15" customHeight="1" x14ac:dyDescent="0.3">
      <c r="A495" s="22" t="s">
        <v>500</v>
      </c>
      <c r="B495" s="18">
        <v>45</v>
      </c>
      <c r="C495" s="23">
        <v>34</v>
      </c>
      <c r="D495" s="24">
        <v>18</v>
      </c>
      <c r="E495" s="24"/>
      <c r="F495" s="24">
        <v>16</v>
      </c>
      <c r="G495" s="24"/>
      <c r="H495" s="24">
        <v>16</v>
      </c>
      <c r="I495" s="24"/>
      <c r="J495" s="24">
        <v>0</v>
      </c>
      <c r="K495" s="25"/>
    </row>
    <row r="496" spans="1:11" ht="15" customHeight="1" x14ac:dyDescent="0.3">
      <c r="A496" s="22" t="s">
        <v>501</v>
      </c>
      <c r="B496" s="18">
        <v>29</v>
      </c>
      <c r="C496" s="23">
        <v>29</v>
      </c>
      <c r="D496" s="24">
        <v>29</v>
      </c>
      <c r="E496" s="24"/>
      <c r="F496" s="24">
        <v>0</v>
      </c>
      <c r="G496" s="24"/>
      <c r="H496" s="24">
        <v>0</v>
      </c>
      <c r="I496" s="24"/>
      <c r="J496" s="24">
        <v>0</v>
      </c>
      <c r="K496" s="25"/>
    </row>
    <row r="497" spans="1:11" ht="15" customHeight="1" x14ac:dyDescent="0.3">
      <c r="A497" s="22" t="s">
        <v>502</v>
      </c>
      <c r="B497" s="18">
        <v>251</v>
      </c>
      <c r="C497" s="23">
        <v>228</v>
      </c>
      <c r="D497" s="24">
        <v>222</v>
      </c>
      <c r="E497" s="24"/>
      <c r="F497" s="24">
        <v>6</v>
      </c>
      <c r="G497" s="24"/>
      <c r="H497" s="24">
        <v>6</v>
      </c>
      <c r="I497" s="24"/>
      <c r="J497" s="24">
        <v>0</v>
      </c>
      <c r="K497" s="25"/>
    </row>
    <row r="498" spans="1:11" ht="15" customHeight="1" x14ac:dyDescent="0.3">
      <c r="A498" s="22" t="s">
        <v>503</v>
      </c>
      <c r="B498" s="18">
        <v>219</v>
      </c>
      <c r="C498" s="23">
        <v>194</v>
      </c>
      <c r="D498" s="24">
        <v>175</v>
      </c>
      <c r="E498" s="24"/>
      <c r="F498" s="24">
        <v>19</v>
      </c>
      <c r="G498" s="24"/>
      <c r="H498" s="24">
        <v>19</v>
      </c>
      <c r="I498" s="24"/>
      <c r="J498" s="24">
        <v>0</v>
      </c>
      <c r="K498" s="25"/>
    </row>
    <row r="499" spans="1:11" ht="15" customHeight="1" x14ac:dyDescent="0.3">
      <c r="A499" s="22" t="s">
        <v>504</v>
      </c>
      <c r="B499" s="18">
        <v>58</v>
      </c>
      <c r="C499" s="23">
        <v>52</v>
      </c>
      <c r="D499" s="24">
        <v>52</v>
      </c>
      <c r="E499" s="24"/>
      <c r="F499" s="24">
        <v>0</v>
      </c>
      <c r="G499" s="24"/>
      <c r="H499" s="24">
        <v>0</v>
      </c>
      <c r="I499" s="24"/>
      <c r="J499" s="24">
        <v>0</v>
      </c>
      <c r="K499" s="25"/>
    </row>
    <row r="500" spans="1:11" ht="15" customHeight="1" x14ac:dyDescent="0.3">
      <c r="A500" s="22" t="s">
        <v>505</v>
      </c>
      <c r="B500" s="18">
        <v>239</v>
      </c>
      <c r="C500" s="23">
        <v>206</v>
      </c>
      <c r="D500" s="24">
        <v>190</v>
      </c>
      <c r="E500" s="24"/>
      <c r="F500" s="24">
        <v>16</v>
      </c>
      <c r="G500" s="24"/>
      <c r="H500" s="24">
        <v>16</v>
      </c>
      <c r="I500" s="24"/>
      <c r="J500" s="24">
        <v>0</v>
      </c>
      <c r="K500" s="25"/>
    </row>
    <row r="501" spans="1:11" ht="15" customHeight="1" x14ac:dyDescent="0.3">
      <c r="A501" s="22" t="s">
        <v>506</v>
      </c>
      <c r="B501" s="18">
        <v>755</v>
      </c>
      <c r="C501" s="23">
        <v>677</v>
      </c>
      <c r="D501" s="24">
        <v>573</v>
      </c>
      <c r="E501" s="24"/>
      <c r="F501" s="24">
        <v>104</v>
      </c>
      <c r="G501" s="24"/>
      <c r="H501" s="24">
        <v>95</v>
      </c>
      <c r="I501" s="24"/>
      <c r="J501" s="24">
        <v>9</v>
      </c>
      <c r="K501" s="25"/>
    </row>
    <row r="502" spans="1:11" ht="15" customHeight="1" x14ac:dyDescent="0.3">
      <c r="A502" s="22" t="s">
        <v>507</v>
      </c>
      <c r="B502" s="18">
        <v>249</v>
      </c>
      <c r="C502" s="23">
        <v>213</v>
      </c>
      <c r="D502" s="24">
        <v>213</v>
      </c>
      <c r="E502" s="24"/>
      <c r="F502" s="24">
        <v>0</v>
      </c>
      <c r="G502" s="24"/>
      <c r="H502" s="24">
        <v>0</v>
      </c>
      <c r="I502" s="24"/>
      <c r="J502" s="24">
        <v>0</v>
      </c>
      <c r="K502" s="25"/>
    </row>
    <row r="503" spans="1:11" ht="15" customHeight="1" x14ac:dyDescent="0.3">
      <c r="A503" s="22" t="s">
        <v>508</v>
      </c>
      <c r="B503" s="18">
        <v>373</v>
      </c>
      <c r="C503" s="23">
        <v>329</v>
      </c>
      <c r="D503" s="24">
        <v>267</v>
      </c>
      <c r="E503" s="24"/>
      <c r="F503" s="24">
        <v>62</v>
      </c>
      <c r="G503" s="24"/>
      <c r="H503" s="24">
        <v>62</v>
      </c>
      <c r="I503" s="24"/>
      <c r="J503" s="24">
        <v>0</v>
      </c>
      <c r="K503" s="25"/>
    </row>
    <row r="504" spans="1:11" ht="15" customHeight="1" x14ac:dyDescent="0.3">
      <c r="A504" s="22" t="s">
        <v>509</v>
      </c>
      <c r="B504" s="18">
        <v>383</v>
      </c>
      <c r="C504" s="23">
        <v>368</v>
      </c>
      <c r="D504" s="24">
        <v>352</v>
      </c>
      <c r="E504" s="24"/>
      <c r="F504" s="24">
        <v>16</v>
      </c>
      <c r="G504" s="24"/>
      <c r="H504" s="24">
        <v>16</v>
      </c>
      <c r="I504" s="24"/>
      <c r="J504" s="24">
        <v>0</v>
      </c>
      <c r="K504" s="25"/>
    </row>
    <row r="505" spans="1:11" ht="15" customHeight="1" x14ac:dyDescent="0.3">
      <c r="A505" s="22" t="s">
        <v>510</v>
      </c>
      <c r="B505" s="18">
        <v>153</v>
      </c>
      <c r="C505" s="23">
        <v>134</v>
      </c>
      <c r="D505" s="24">
        <v>95</v>
      </c>
      <c r="E505" s="24"/>
      <c r="F505" s="24">
        <v>39</v>
      </c>
      <c r="G505" s="24"/>
      <c r="H505" s="24">
        <v>32</v>
      </c>
      <c r="I505" s="24"/>
      <c r="J505" s="24">
        <v>7</v>
      </c>
      <c r="K505" s="25"/>
    </row>
    <row r="506" spans="1:11" ht="15" customHeight="1" x14ac:dyDescent="0.3">
      <c r="A506" s="22" t="s">
        <v>511</v>
      </c>
      <c r="B506" s="18">
        <v>120</v>
      </c>
      <c r="C506" s="23">
        <v>103</v>
      </c>
      <c r="D506" s="24">
        <v>86</v>
      </c>
      <c r="E506" s="24"/>
      <c r="F506" s="24">
        <v>17</v>
      </c>
      <c r="G506" s="24"/>
      <c r="H506" s="24">
        <v>17</v>
      </c>
      <c r="I506" s="24"/>
      <c r="J506" s="24">
        <v>0</v>
      </c>
      <c r="K506" s="25"/>
    </row>
    <row r="507" spans="1:11" ht="15" customHeight="1" x14ac:dyDescent="0.3">
      <c r="A507" s="22" t="s">
        <v>512</v>
      </c>
      <c r="B507" s="18">
        <v>117</v>
      </c>
      <c r="C507" s="23">
        <v>82</v>
      </c>
      <c r="D507" s="24">
        <v>82</v>
      </c>
      <c r="E507" s="24"/>
      <c r="F507" s="24">
        <v>0</v>
      </c>
      <c r="G507" s="24"/>
      <c r="H507" s="24">
        <v>0</v>
      </c>
      <c r="I507" s="24"/>
      <c r="J507" s="24">
        <v>0</v>
      </c>
      <c r="K507" s="25"/>
    </row>
    <row r="508" spans="1:11" ht="15" customHeight="1" x14ac:dyDescent="0.3">
      <c r="A508" s="22" t="s">
        <v>513</v>
      </c>
      <c r="B508" s="18">
        <v>215</v>
      </c>
      <c r="C508" s="23">
        <v>215</v>
      </c>
      <c r="D508" s="24">
        <v>193</v>
      </c>
      <c r="E508" s="24"/>
      <c r="F508" s="24">
        <v>22</v>
      </c>
      <c r="G508" s="24"/>
      <c r="H508" s="24">
        <v>13</v>
      </c>
      <c r="I508" s="24"/>
      <c r="J508" s="24">
        <v>9</v>
      </c>
      <c r="K508" s="25"/>
    </row>
    <row r="509" spans="1:11" ht="15" customHeight="1" x14ac:dyDescent="0.3">
      <c r="A509" s="22" t="s">
        <v>514</v>
      </c>
      <c r="B509" s="18">
        <v>805</v>
      </c>
      <c r="C509" s="23">
        <v>761</v>
      </c>
      <c r="D509" s="24">
        <v>692</v>
      </c>
      <c r="E509" s="24"/>
      <c r="F509" s="24">
        <v>69</v>
      </c>
      <c r="G509" s="24"/>
      <c r="H509" s="24">
        <v>69</v>
      </c>
      <c r="I509" s="24"/>
      <c r="J509" s="24">
        <v>0</v>
      </c>
      <c r="K509" s="25"/>
    </row>
    <row r="510" spans="1:11" ht="15" customHeight="1" x14ac:dyDescent="0.3">
      <c r="A510" s="22" t="s">
        <v>515</v>
      </c>
      <c r="B510" s="18">
        <v>38</v>
      </c>
      <c r="C510" s="23">
        <v>37</v>
      </c>
      <c r="D510" s="24">
        <v>6</v>
      </c>
      <c r="E510" s="24"/>
      <c r="F510" s="24">
        <v>31</v>
      </c>
      <c r="G510" s="24"/>
      <c r="H510" s="24">
        <v>31</v>
      </c>
      <c r="I510" s="24"/>
      <c r="J510" s="24">
        <v>0</v>
      </c>
      <c r="K510" s="25"/>
    </row>
    <row r="511" spans="1:11" ht="15" customHeight="1" x14ac:dyDescent="0.3">
      <c r="A511" s="22" t="s">
        <v>516</v>
      </c>
      <c r="B511" s="18">
        <v>39</v>
      </c>
      <c r="C511" s="23">
        <v>31</v>
      </c>
      <c r="D511" s="24">
        <v>31</v>
      </c>
      <c r="E511" s="24"/>
      <c r="F511" s="24">
        <v>0</v>
      </c>
      <c r="G511" s="24"/>
      <c r="H511" s="24">
        <v>0</v>
      </c>
      <c r="I511" s="24"/>
      <c r="J511" s="24">
        <v>0</v>
      </c>
      <c r="K511" s="25"/>
    </row>
    <row r="512" spans="1:11" ht="15" customHeight="1" x14ac:dyDescent="0.3">
      <c r="A512" s="22" t="s">
        <v>517</v>
      </c>
      <c r="B512" s="18">
        <v>70</v>
      </c>
      <c r="C512" s="23">
        <v>61</v>
      </c>
      <c r="D512" s="24">
        <v>49</v>
      </c>
      <c r="E512" s="24"/>
      <c r="F512" s="24">
        <v>12</v>
      </c>
      <c r="G512" s="24"/>
      <c r="H512" s="24">
        <v>12</v>
      </c>
      <c r="I512" s="24"/>
      <c r="J512" s="24">
        <v>0</v>
      </c>
      <c r="K512" s="25"/>
    </row>
    <row r="513" spans="1:11" ht="15" customHeight="1" x14ac:dyDescent="0.3">
      <c r="A513" s="22" t="s">
        <v>518</v>
      </c>
      <c r="B513" s="18">
        <v>153</v>
      </c>
      <c r="C513" s="23">
        <v>148</v>
      </c>
      <c r="D513" s="24">
        <v>115</v>
      </c>
      <c r="E513" s="24"/>
      <c r="F513" s="24">
        <v>33</v>
      </c>
      <c r="G513" s="24"/>
      <c r="H513" s="24">
        <v>23</v>
      </c>
      <c r="I513" s="24"/>
      <c r="J513" s="24">
        <v>10</v>
      </c>
      <c r="K513" s="25"/>
    </row>
    <row r="514" spans="1:11" ht="15" customHeight="1" x14ac:dyDescent="0.3">
      <c r="A514" s="22" t="s">
        <v>519</v>
      </c>
      <c r="B514" s="18">
        <v>49</v>
      </c>
      <c r="C514" s="23">
        <v>10</v>
      </c>
      <c r="D514" s="24">
        <v>10</v>
      </c>
      <c r="E514" s="24"/>
      <c r="F514" s="24">
        <v>0</v>
      </c>
      <c r="G514" s="24"/>
      <c r="H514" s="24">
        <v>0</v>
      </c>
      <c r="I514" s="24"/>
      <c r="J514" s="24">
        <v>0</v>
      </c>
      <c r="K514" s="25"/>
    </row>
    <row r="515" spans="1:11" ht="15" customHeight="1" x14ac:dyDescent="0.3">
      <c r="A515" s="22" t="s">
        <v>520</v>
      </c>
      <c r="B515" s="18">
        <v>30</v>
      </c>
      <c r="C515" s="23">
        <v>24</v>
      </c>
      <c r="D515" s="24">
        <v>24</v>
      </c>
      <c r="E515" s="24"/>
      <c r="F515" s="24">
        <v>0</v>
      </c>
      <c r="G515" s="24"/>
      <c r="H515" s="24">
        <v>0</v>
      </c>
      <c r="I515" s="24"/>
      <c r="J515" s="24">
        <v>0</v>
      </c>
      <c r="K515" s="25"/>
    </row>
    <row r="516" spans="1:11" ht="15" customHeight="1" x14ac:dyDescent="0.3">
      <c r="A516" s="22" t="s">
        <v>521</v>
      </c>
      <c r="B516" s="18">
        <v>31</v>
      </c>
      <c r="C516" s="23">
        <v>31</v>
      </c>
      <c r="D516" s="24">
        <v>31</v>
      </c>
      <c r="E516" s="24"/>
      <c r="F516" s="24">
        <v>0</v>
      </c>
      <c r="G516" s="24"/>
      <c r="H516" s="24">
        <v>0</v>
      </c>
      <c r="I516" s="24"/>
      <c r="J516" s="24">
        <v>0</v>
      </c>
      <c r="K516" s="25"/>
    </row>
    <row r="517" spans="1:11" ht="15" customHeight="1" x14ac:dyDescent="0.3">
      <c r="A517" s="22" t="s">
        <v>522</v>
      </c>
      <c r="B517" s="18">
        <v>97</v>
      </c>
      <c r="C517" s="23">
        <v>97</v>
      </c>
      <c r="D517" s="24">
        <v>89</v>
      </c>
      <c r="E517" s="24"/>
      <c r="F517" s="24">
        <v>8</v>
      </c>
      <c r="G517" s="24"/>
      <c r="H517" s="24">
        <v>0</v>
      </c>
      <c r="I517" s="24"/>
      <c r="J517" s="24">
        <v>8</v>
      </c>
      <c r="K517" s="25"/>
    </row>
    <row r="518" spans="1:11" ht="15" customHeight="1" x14ac:dyDescent="0.3">
      <c r="A518" s="22" t="s">
        <v>523</v>
      </c>
      <c r="B518" s="18">
        <v>58</v>
      </c>
      <c r="C518" s="23">
        <v>46</v>
      </c>
      <c r="D518" s="24">
        <v>46</v>
      </c>
      <c r="E518" s="24"/>
      <c r="F518" s="24">
        <v>0</v>
      </c>
      <c r="G518" s="24"/>
      <c r="H518" s="24">
        <v>0</v>
      </c>
      <c r="I518" s="24"/>
      <c r="J518" s="24">
        <v>0</v>
      </c>
      <c r="K518" s="25"/>
    </row>
    <row r="519" spans="1:11" ht="15" customHeight="1" x14ac:dyDescent="0.3">
      <c r="A519" s="22" t="s">
        <v>524</v>
      </c>
      <c r="B519" s="18">
        <v>8</v>
      </c>
      <c r="C519" s="23">
        <v>4</v>
      </c>
      <c r="D519" s="24">
        <v>2</v>
      </c>
      <c r="E519" s="24"/>
      <c r="F519" s="24">
        <v>2</v>
      </c>
      <c r="G519" s="24"/>
      <c r="H519" s="24">
        <v>2</v>
      </c>
      <c r="I519" s="24"/>
      <c r="J519" s="24">
        <v>0</v>
      </c>
      <c r="K519" s="25"/>
    </row>
    <row r="520" spans="1:11" ht="15" customHeight="1" x14ac:dyDescent="0.3">
      <c r="A520" s="22" t="s">
        <v>525</v>
      </c>
      <c r="B520" s="18">
        <v>30</v>
      </c>
      <c r="C520" s="23">
        <v>26</v>
      </c>
      <c r="D520" s="24">
        <v>22</v>
      </c>
      <c r="E520" s="24"/>
      <c r="F520" s="24">
        <v>4</v>
      </c>
      <c r="G520" s="24"/>
      <c r="H520" s="24">
        <v>4</v>
      </c>
      <c r="I520" s="24"/>
      <c r="J520" s="24">
        <v>0</v>
      </c>
      <c r="K520" s="25"/>
    </row>
    <row r="521" spans="1:11" ht="15" customHeight="1" x14ac:dyDescent="0.3">
      <c r="A521" s="22" t="s">
        <v>526</v>
      </c>
      <c r="B521" s="18">
        <v>110</v>
      </c>
      <c r="C521" s="23">
        <v>85</v>
      </c>
      <c r="D521" s="24">
        <v>64</v>
      </c>
      <c r="E521" s="24"/>
      <c r="F521" s="24">
        <v>21</v>
      </c>
      <c r="G521" s="24"/>
      <c r="H521" s="24">
        <v>16</v>
      </c>
      <c r="I521" s="24"/>
      <c r="J521" s="24">
        <v>5</v>
      </c>
      <c r="K521" s="25"/>
    </row>
    <row r="522" spans="1:11" ht="15" customHeight="1" x14ac:dyDescent="0.3">
      <c r="A522" s="22" t="s">
        <v>527</v>
      </c>
      <c r="B522" s="18">
        <v>108</v>
      </c>
      <c r="C522" s="23">
        <v>84</v>
      </c>
      <c r="D522" s="24">
        <v>84</v>
      </c>
      <c r="E522" s="24"/>
      <c r="F522" s="24">
        <v>0</v>
      </c>
      <c r="G522" s="24"/>
      <c r="H522" s="24">
        <v>0</v>
      </c>
      <c r="I522" s="24"/>
      <c r="J522" s="24">
        <v>0</v>
      </c>
      <c r="K522" s="25"/>
    </row>
    <row r="523" spans="1:11" ht="15" customHeight="1" x14ac:dyDescent="0.3">
      <c r="A523" s="22" t="s">
        <v>528</v>
      </c>
      <c r="B523" s="18">
        <v>4</v>
      </c>
      <c r="C523" s="23">
        <v>4</v>
      </c>
      <c r="D523" s="24">
        <v>0</v>
      </c>
      <c r="E523" s="24"/>
      <c r="F523" s="24">
        <v>4</v>
      </c>
      <c r="G523" s="24"/>
      <c r="H523" s="24">
        <v>4</v>
      </c>
      <c r="I523" s="24"/>
      <c r="J523" s="24">
        <v>0</v>
      </c>
      <c r="K523" s="25"/>
    </row>
    <row r="524" spans="1:11" ht="15" customHeight="1" x14ac:dyDescent="0.3">
      <c r="A524" s="22" t="s">
        <v>529</v>
      </c>
      <c r="B524" s="18">
        <v>86</v>
      </c>
      <c r="C524" s="23">
        <v>75</v>
      </c>
      <c r="D524" s="24">
        <v>68</v>
      </c>
      <c r="E524" s="24"/>
      <c r="F524" s="24">
        <v>7</v>
      </c>
      <c r="G524" s="24"/>
      <c r="H524" s="24">
        <v>0</v>
      </c>
      <c r="I524" s="24"/>
      <c r="J524" s="24">
        <v>7</v>
      </c>
      <c r="K524" s="25"/>
    </row>
    <row r="525" spans="1:11" ht="15" customHeight="1" x14ac:dyDescent="0.3">
      <c r="A525" s="22" t="s">
        <v>530</v>
      </c>
      <c r="B525" s="18">
        <v>74</v>
      </c>
      <c r="C525" s="23">
        <v>69</v>
      </c>
      <c r="D525" s="24">
        <v>69</v>
      </c>
      <c r="E525" s="24"/>
      <c r="F525" s="24">
        <v>0</v>
      </c>
      <c r="G525" s="24"/>
      <c r="H525" s="24">
        <v>0</v>
      </c>
      <c r="I525" s="24"/>
      <c r="J525" s="24">
        <v>0</v>
      </c>
      <c r="K525" s="25"/>
    </row>
    <row r="526" spans="1:11" ht="15" customHeight="1" x14ac:dyDescent="0.3">
      <c r="A526" s="22" t="s">
        <v>531</v>
      </c>
      <c r="B526" s="18">
        <v>213</v>
      </c>
      <c r="C526" s="23">
        <v>137</v>
      </c>
      <c r="D526" s="24">
        <v>30</v>
      </c>
      <c r="E526" s="24"/>
      <c r="F526" s="24">
        <v>107</v>
      </c>
      <c r="G526" s="24"/>
      <c r="H526" s="24">
        <v>107</v>
      </c>
      <c r="I526" s="24"/>
      <c r="J526" s="24">
        <v>0</v>
      </c>
      <c r="K526" s="25"/>
    </row>
    <row r="527" spans="1:11" ht="15" customHeight="1" x14ac:dyDescent="0.3">
      <c r="A527" s="22" t="s">
        <v>532</v>
      </c>
      <c r="B527" s="18">
        <v>62</v>
      </c>
      <c r="C527" s="23">
        <v>62</v>
      </c>
      <c r="D527" s="24">
        <v>8</v>
      </c>
      <c r="E527" s="24"/>
      <c r="F527" s="24">
        <v>54</v>
      </c>
      <c r="G527" s="24"/>
      <c r="H527" s="24">
        <v>54</v>
      </c>
      <c r="I527" s="24"/>
      <c r="J527" s="24">
        <v>0</v>
      </c>
      <c r="K527" s="25"/>
    </row>
    <row r="528" spans="1:11" ht="15" customHeight="1" x14ac:dyDescent="0.3">
      <c r="A528" s="22" t="s">
        <v>533</v>
      </c>
      <c r="B528" s="18">
        <v>34</v>
      </c>
      <c r="C528" s="23">
        <v>34</v>
      </c>
      <c r="D528" s="24">
        <v>29</v>
      </c>
      <c r="E528" s="24"/>
      <c r="F528" s="24">
        <v>5</v>
      </c>
      <c r="G528" s="24"/>
      <c r="H528" s="24">
        <v>0</v>
      </c>
      <c r="I528" s="24"/>
      <c r="J528" s="24">
        <v>5</v>
      </c>
      <c r="K528" s="25"/>
    </row>
    <row r="529" spans="1:11" ht="15" customHeight="1" x14ac:dyDescent="0.3">
      <c r="A529" s="22" t="s">
        <v>534</v>
      </c>
      <c r="B529" s="18">
        <v>139</v>
      </c>
      <c r="C529" s="23">
        <v>136</v>
      </c>
      <c r="D529" s="24">
        <v>129</v>
      </c>
      <c r="E529" s="24"/>
      <c r="F529" s="24">
        <v>7</v>
      </c>
      <c r="G529" s="24"/>
      <c r="H529" s="24">
        <v>7</v>
      </c>
      <c r="I529" s="24"/>
      <c r="J529" s="24">
        <v>0</v>
      </c>
      <c r="K529" s="25"/>
    </row>
    <row r="530" spans="1:11" ht="15" customHeight="1" x14ac:dyDescent="0.3">
      <c r="A530" s="22" t="s">
        <v>535</v>
      </c>
      <c r="B530" s="18">
        <v>88</v>
      </c>
      <c r="C530" s="23">
        <v>88</v>
      </c>
      <c r="D530" s="24">
        <v>76</v>
      </c>
      <c r="E530" s="24"/>
      <c r="F530" s="24">
        <v>12</v>
      </c>
      <c r="G530" s="24"/>
      <c r="H530" s="24">
        <v>7</v>
      </c>
      <c r="I530" s="24"/>
      <c r="J530" s="24">
        <v>5</v>
      </c>
      <c r="K530" s="25"/>
    </row>
    <row r="531" spans="1:11" ht="15" customHeight="1" x14ac:dyDescent="0.3">
      <c r="A531" s="22" t="s">
        <v>536</v>
      </c>
      <c r="B531" s="18">
        <v>41</v>
      </c>
      <c r="C531" s="23">
        <v>32</v>
      </c>
      <c r="D531" s="24">
        <v>27</v>
      </c>
      <c r="E531" s="24"/>
      <c r="F531" s="24">
        <v>5</v>
      </c>
      <c r="G531" s="24"/>
      <c r="H531" s="24">
        <v>5</v>
      </c>
      <c r="I531" s="24"/>
      <c r="J531" s="24">
        <v>0</v>
      </c>
      <c r="K531" s="25"/>
    </row>
    <row r="532" spans="1:11" ht="15" customHeight="1" x14ac:dyDescent="0.3">
      <c r="A532" s="22" t="s">
        <v>537</v>
      </c>
      <c r="B532" s="18">
        <v>35</v>
      </c>
      <c r="C532" s="23">
        <v>35</v>
      </c>
      <c r="D532" s="24">
        <v>18</v>
      </c>
      <c r="E532" s="24"/>
      <c r="F532" s="24">
        <v>17</v>
      </c>
      <c r="G532" s="24"/>
      <c r="H532" s="24">
        <v>17</v>
      </c>
      <c r="I532" s="24"/>
      <c r="J532" s="24">
        <v>0</v>
      </c>
      <c r="K532" s="25"/>
    </row>
    <row r="533" spans="1:11" ht="15" customHeight="1" x14ac:dyDescent="0.3">
      <c r="A533" s="22" t="s">
        <v>538</v>
      </c>
      <c r="B533" s="18">
        <v>108</v>
      </c>
      <c r="C533" s="23">
        <v>94</v>
      </c>
      <c r="D533" s="24">
        <v>68</v>
      </c>
      <c r="E533" s="24"/>
      <c r="F533" s="24">
        <v>26</v>
      </c>
      <c r="G533" s="24"/>
      <c r="H533" s="24">
        <v>26</v>
      </c>
      <c r="I533" s="24"/>
      <c r="J533" s="24">
        <v>0</v>
      </c>
      <c r="K533" s="25"/>
    </row>
    <row r="534" spans="1:11" ht="15" customHeight="1" x14ac:dyDescent="0.3">
      <c r="A534" s="22" t="s">
        <v>539</v>
      </c>
      <c r="B534" s="18">
        <v>1607</v>
      </c>
      <c r="C534" s="23">
        <v>1515</v>
      </c>
      <c r="D534" s="24">
        <v>1409</v>
      </c>
      <c r="E534" s="24"/>
      <c r="F534" s="24">
        <v>106</v>
      </c>
      <c r="G534" s="24"/>
      <c r="H534" s="24">
        <v>106</v>
      </c>
      <c r="I534" s="24"/>
      <c r="J534" s="24">
        <v>0</v>
      </c>
      <c r="K534" s="25"/>
    </row>
    <row r="535" spans="1:11" ht="15" customHeight="1" x14ac:dyDescent="0.3">
      <c r="A535" s="22" t="s">
        <v>540</v>
      </c>
      <c r="B535" s="18">
        <v>1289</v>
      </c>
      <c r="C535" s="23">
        <v>1228</v>
      </c>
      <c r="D535" s="24">
        <v>1176</v>
      </c>
      <c r="E535" s="24"/>
      <c r="F535" s="24">
        <v>52</v>
      </c>
      <c r="G535" s="24"/>
      <c r="H535" s="24">
        <v>52</v>
      </c>
      <c r="I535" s="24"/>
      <c r="J535" s="24">
        <v>0</v>
      </c>
      <c r="K535" s="25"/>
    </row>
    <row r="536" spans="1:11" ht="15" customHeight="1" x14ac:dyDescent="0.3">
      <c r="A536" s="22" t="s">
        <v>541</v>
      </c>
      <c r="B536" s="18">
        <v>262</v>
      </c>
      <c r="C536" s="23">
        <v>218</v>
      </c>
      <c r="D536" s="24">
        <v>189</v>
      </c>
      <c r="E536" s="24"/>
      <c r="F536" s="24">
        <v>29</v>
      </c>
      <c r="G536" s="24"/>
      <c r="H536" s="24">
        <v>9</v>
      </c>
      <c r="I536" s="24"/>
      <c r="J536" s="24">
        <v>20</v>
      </c>
      <c r="K536" s="25"/>
    </row>
    <row r="537" spans="1:11" ht="15" customHeight="1" x14ac:dyDescent="0.3">
      <c r="A537" s="22" t="s">
        <v>542</v>
      </c>
      <c r="B537" s="18">
        <v>160</v>
      </c>
      <c r="C537" s="23">
        <v>134</v>
      </c>
      <c r="D537" s="24">
        <v>113</v>
      </c>
      <c r="E537" s="24"/>
      <c r="F537" s="24">
        <v>21</v>
      </c>
      <c r="G537" s="24"/>
      <c r="H537" s="24">
        <v>21</v>
      </c>
      <c r="I537" s="24"/>
      <c r="J537" s="24">
        <v>0</v>
      </c>
      <c r="K537" s="25"/>
    </row>
    <row r="538" spans="1:11" ht="15" customHeight="1" x14ac:dyDescent="0.3">
      <c r="A538" s="22" t="s">
        <v>543</v>
      </c>
      <c r="B538" s="18">
        <v>406</v>
      </c>
      <c r="C538" s="23">
        <v>386</v>
      </c>
      <c r="D538" s="24">
        <v>359</v>
      </c>
      <c r="E538" s="24"/>
      <c r="F538" s="24">
        <v>27</v>
      </c>
      <c r="G538" s="24"/>
      <c r="H538" s="24">
        <v>27</v>
      </c>
      <c r="I538" s="24"/>
      <c r="J538" s="24">
        <v>0</v>
      </c>
      <c r="K538" s="25"/>
    </row>
    <row r="539" spans="1:11" ht="15" customHeight="1" x14ac:dyDescent="0.3">
      <c r="A539" s="22" t="s">
        <v>544</v>
      </c>
      <c r="B539" s="18">
        <v>1170</v>
      </c>
      <c r="C539" s="23">
        <v>1024</v>
      </c>
      <c r="D539" s="24">
        <v>962</v>
      </c>
      <c r="E539" s="24"/>
      <c r="F539" s="24">
        <v>62</v>
      </c>
      <c r="G539" s="24"/>
      <c r="H539" s="24">
        <v>62</v>
      </c>
      <c r="I539" s="24"/>
      <c r="J539" s="24">
        <v>0</v>
      </c>
      <c r="K539" s="25"/>
    </row>
    <row r="540" spans="1:11" ht="15" customHeight="1" x14ac:dyDescent="0.3">
      <c r="A540" s="22" t="s">
        <v>545</v>
      </c>
      <c r="B540" s="18">
        <v>657</v>
      </c>
      <c r="C540" s="23">
        <v>440</v>
      </c>
      <c r="D540" s="24">
        <v>355</v>
      </c>
      <c r="E540" s="24"/>
      <c r="F540" s="24">
        <v>85</v>
      </c>
      <c r="G540" s="24"/>
      <c r="H540" s="24">
        <v>85</v>
      </c>
      <c r="I540" s="24"/>
      <c r="J540" s="24">
        <v>0</v>
      </c>
      <c r="K540" s="25"/>
    </row>
    <row r="541" spans="1:11" ht="15" customHeight="1" x14ac:dyDescent="0.3">
      <c r="A541" s="22" t="s">
        <v>546</v>
      </c>
      <c r="B541" s="18">
        <v>30</v>
      </c>
      <c r="C541" s="23">
        <v>29</v>
      </c>
      <c r="D541" s="24">
        <v>29</v>
      </c>
      <c r="E541" s="24"/>
      <c r="F541" s="24">
        <v>0</v>
      </c>
      <c r="G541" s="24"/>
      <c r="H541" s="24">
        <v>0</v>
      </c>
      <c r="I541" s="24"/>
      <c r="J541" s="24">
        <v>0</v>
      </c>
      <c r="K541" s="25"/>
    </row>
    <row r="542" spans="1:11" ht="15" customHeight="1" x14ac:dyDescent="0.3">
      <c r="A542" s="22" t="s">
        <v>547</v>
      </c>
      <c r="B542" s="18">
        <v>125</v>
      </c>
      <c r="C542" s="23">
        <v>121</v>
      </c>
      <c r="D542" s="24">
        <v>121</v>
      </c>
      <c r="E542" s="24"/>
      <c r="F542" s="24">
        <v>0</v>
      </c>
      <c r="G542" s="24"/>
      <c r="H542" s="24">
        <v>0</v>
      </c>
      <c r="I542" s="24"/>
      <c r="J542" s="24">
        <v>0</v>
      </c>
      <c r="K542" s="25"/>
    </row>
    <row r="543" spans="1:11" ht="15" customHeight="1" x14ac:dyDescent="0.3">
      <c r="A543" s="22" t="s">
        <v>548</v>
      </c>
      <c r="B543" s="18">
        <v>2036</v>
      </c>
      <c r="C543" s="23">
        <v>1772</v>
      </c>
      <c r="D543" s="24">
        <v>1550</v>
      </c>
      <c r="E543" s="24"/>
      <c r="F543" s="24">
        <v>222</v>
      </c>
      <c r="G543" s="24"/>
      <c r="H543" s="24">
        <v>222</v>
      </c>
      <c r="I543" s="24"/>
      <c r="J543" s="24">
        <v>0</v>
      </c>
      <c r="K543" s="25"/>
    </row>
    <row r="544" spans="1:11" ht="15" customHeight="1" x14ac:dyDescent="0.3">
      <c r="A544" s="22" t="s">
        <v>549</v>
      </c>
      <c r="B544" s="18">
        <v>1741</v>
      </c>
      <c r="C544" s="23">
        <v>1529</v>
      </c>
      <c r="D544" s="24">
        <v>1337</v>
      </c>
      <c r="E544" s="24"/>
      <c r="F544" s="24">
        <v>192</v>
      </c>
      <c r="G544" s="24"/>
      <c r="H544" s="24">
        <v>177</v>
      </c>
      <c r="I544" s="24"/>
      <c r="J544" s="24">
        <v>15</v>
      </c>
      <c r="K544" s="25"/>
    </row>
    <row r="545" spans="1:11" ht="15" customHeight="1" x14ac:dyDescent="0.3">
      <c r="A545" s="22" t="s">
        <v>550</v>
      </c>
      <c r="B545" s="18">
        <v>143</v>
      </c>
      <c r="C545" s="23">
        <v>130</v>
      </c>
      <c r="D545" s="24">
        <v>118</v>
      </c>
      <c r="E545" s="24"/>
      <c r="F545" s="24">
        <v>12</v>
      </c>
      <c r="G545" s="24"/>
      <c r="H545" s="24">
        <v>12</v>
      </c>
      <c r="I545" s="24"/>
      <c r="J545" s="24">
        <v>0</v>
      </c>
      <c r="K545" s="25"/>
    </row>
    <row r="546" spans="1:11" ht="15" customHeight="1" x14ac:dyDescent="0.3">
      <c r="A546" s="22" t="s">
        <v>551</v>
      </c>
      <c r="B546" s="18">
        <v>811</v>
      </c>
      <c r="C546" s="23">
        <v>691</v>
      </c>
      <c r="D546" s="24">
        <v>642</v>
      </c>
      <c r="E546" s="24"/>
      <c r="F546" s="24">
        <v>49</v>
      </c>
      <c r="G546" s="24"/>
      <c r="H546" s="24">
        <v>49</v>
      </c>
      <c r="I546" s="24"/>
      <c r="J546" s="24">
        <v>0</v>
      </c>
      <c r="K546" s="25"/>
    </row>
    <row r="547" spans="1:11" ht="15" customHeight="1" x14ac:dyDescent="0.3">
      <c r="A547" s="22" t="s">
        <v>552</v>
      </c>
      <c r="B547" s="18">
        <v>565</v>
      </c>
      <c r="C547" s="23">
        <v>480</v>
      </c>
      <c r="D547" s="24">
        <v>402</v>
      </c>
      <c r="E547" s="24"/>
      <c r="F547" s="24">
        <v>78</v>
      </c>
      <c r="G547" s="24"/>
      <c r="H547" s="24">
        <v>78</v>
      </c>
      <c r="I547" s="24"/>
      <c r="J547" s="24">
        <v>0</v>
      </c>
      <c r="K547" s="25"/>
    </row>
    <row r="548" spans="1:11" ht="15" customHeight="1" x14ac:dyDescent="0.3">
      <c r="A548" s="22" t="s">
        <v>553</v>
      </c>
      <c r="B548" s="18">
        <v>1423</v>
      </c>
      <c r="C548" s="23">
        <v>1111</v>
      </c>
      <c r="D548" s="24">
        <v>780</v>
      </c>
      <c r="E548" s="24"/>
      <c r="F548" s="24">
        <v>331</v>
      </c>
      <c r="G548" s="24"/>
      <c r="H548" s="24">
        <v>283</v>
      </c>
      <c r="I548" s="24"/>
      <c r="J548" s="24">
        <v>48</v>
      </c>
      <c r="K548" s="25"/>
    </row>
    <row r="549" spans="1:11" ht="15" customHeight="1" x14ac:dyDescent="0.3">
      <c r="A549" s="22" t="s">
        <v>554</v>
      </c>
      <c r="B549" s="18">
        <v>1135</v>
      </c>
      <c r="C549" s="23">
        <v>1044</v>
      </c>
      <c r="D549" s="24">
        <v>938</v>
      </c>
      <c r="E549" s="24"/>
      <c r="F549" s="24">
        <v>106</v>
      </c>
      <c r="G549" s="24"/>
      <c r="H549" s="24">
        <v>106</v>
      </c>
      <c r="I549" s="24"/>
      <c r="J549" s="24">
        <v>0</v>
      </c>
      <c r="K549" s="25"/>
    </row>
    <row r="550" spans="1:11" ht="15" customHeight="1" x14ac:dyDescent="0.3">
      <c r="A550" s="22" t="s">
        <v>555</v>
      </c>
      <c r="B550" s="18">
        <v>433</v>
      </c>
      <c r="C550" s="23">
        <v>397</v>
      </c>
      <c r="D550" s="24">
        <v>376</v>
      </c>
      <c r="E550" s="24"/>
      <c r="F550" s="24">
        <v>21</v>
      </c>
      <c r="G550" s="24"/>
      <c r="H550" s="24">
        <v>21</v>
      </c>
      <c r="I550" s="24"/>
      <c r="J550" s="24">
        <v>0</v>
      </c>
      <c r="K550" s="25"/>
    </row>
    <row r="551" spans="1:11" ht="15" customHeight="1" x14ac:dyDescent="0.3">
      <c r="A551" s="22" t="s">
        <v>556</v>
      </c>
      <c r="B551" s="18">
        <v>31</v>
      </c>
      <c r="C551" s="23">
        <v>31</v>
      </c>
      <c r="D551" s="24">
        <v>31</v>
      </c>
      <c r="E551" s="24"/>
      <c r="F551" s="24">
        <v>0</v>
      </c>
      <c r="G551" s="24"/>
      <c r="H551" s="24">
        <v>0</v>
      </c>
      <c r="I551" s="24"/>
      <c r="J551" s="24">
        <v>0</v>
      </c>
      <c r="K551" s="25"/>
    </row>
    <row r="552" spans="1:11" ht="15" customHeight="1" x14ac:dyDescent="0.3">
      <c r="A552" s="22" t="s">
        <v>557</v>
      </c>
      <c r="B552" s="18">
        <v>260</v>
      </c>
      <c r="C552" s="23">
        <v>238</v>
      </c>
      <c r="D552" s="24">
        <v>206</v>
      </c>
      <c r="E552" s="24"/>
      <c r="F552" s="24">
        <v>32</v>
      </c>
      <c r="G552" s="24"/>
      <c r="H552" s="24">
        <v>32</v>
      </c>
      <c r="I552" s="24"/>
      <c r="J552" s="24">
        <v>0</v>
      </c>
      <c r="K552" s="25"/>
    </row>
    <row r="553" spans="1:11" ht="15" customHeight="1" x14ac:dyDescent="0.3">
      <c r="A553" s="22" t="s">
        <v>558</v>
      </c>
      <c r="B553" s="18">
        <v>75</v>
      </c>
      <c r="C553" s="23">
        <v>57</v>
      </c>
      <c r="D553" s="24">
        <v>52</v>
      </c>
      <c r="E553" s="24"/>
      <c r="F553" s="24">
        <v>5</v>
      </c>
      <c r="G553" s="24"/>
      <c r="H553" s="24">
        <v>5</v>
      </c>
      <c r="I553" s="24"/>
      <c r="J553" s="24">
        <v>0</v>
      </c>
      <c r="K553" s="25"/>
    </row>
    <row r="554" spans="1:11" ht="15" customHeight="1" x14ac:dyDescent="0.3">
      <c r="A554" s="22" t="s">
        <v>559</v>
      </c>
      <c r="B554" s="18">
        <v>120</v>
      </c>
      <c r="C554" s="23">
        <v>120</v>
      </c>
      <c r="D554" s="24">
        <v>108</v>
      </c>
      <c r="E554" s="24"/>
      <c r="F554" s="24">
        <v>12</v>
      </c>
      <c r="G554" s="24"/>
      <c r="H554" s="24">
        <v>12</v>
      </c>
      <c r="I554" s="24"/>
      <c r="J554" s="24">
        <v>0</v>
      </c>
      <c r="K554" s="25"/>
    </row>
    <row r="555" spans="1:11" ht="15" customHeight="1" x14ac:dyDescent="0.3">
      <c r="A555" s="22" t="s">
        <v>560</v>
      </c>
      <c r="B555" s="18">
        <v>97</v>
      </c>
      <c r="C555" s="23">
        <v>89</v>
      </c>
      <c r="D555" s="24">
        <v>84</v>
      </c>
      <c r="E555" s="24"/>
      <c r="F555" s="24">
        <v>5</v>
      </c>
      <c r="G555" s="24"/>
      <c r="H555" s="24">
        <v>5</v>
      </c>
      <c r="I555" s="24"/>
      <c r="J555" s="24">
        <v>0</v>
      </c>
      <c r="K555" s="25"/>
    </row>
    <row r="556" spans="1:11" ht="15" customHeight="1" x14ac:dyDescent="0.3">
      <c r="A556" s="22" t="s">
        <v>561</v>
      </c>
      <c r="B556" s="18">
        <v>271</v>
      </c>
      <c r="C556" s="23">
        <v>250</v>
      </c>
      <c r="D556" s="24">
        <v>250</v>
      </c>
      <c r="E556" s="24"/>
      <c r="F556" s="24">
        <v>0</v>
      </c>
      <c r="G556" s="24"/>
      <c r="H556" s="24">
        <v>0</v>
      </c>
      <c r="I556" s="24"/>
      <c r="J556" s="24">
        <v>0</v>
      </c>
      <c r="K556" s="25"/>
    </row>
    <row r="557" spans="1:11" ht="15" customHeight="1" x14ac:dyDescent="0.3">
      <c r="A557" s="22" t="s">
        <v>562</v>
      </c>
      <c r="B557" s="18">
        <v>117</v>
      </c>
      <c r="C557" s="23">
        <v>100</v>
      </c>
      <c r="D557" s="24">
        <v>81</v>
      </c>
      <c r="E557" s="24"/>
      <c r="F557" s="24">
        <v>19</v>
      </c>
      <c r="G557" s="24"/>
      <c r="H557" s="24">
        <v>19</v>
      </c>
      <c r="I557" s="24"/>
      <c r="J557" s="24">
        <v>0</v>
      </c>
      <c r="K557" s="25"/>
    </row>
    <row r="558" spans="1:11" ht="15" customHeight="1" x14ac:dyDescent="0.3">
      <c r="A558" s="22" t="s">
        <v>563</v>
      </c>
      <c r="B558" s="18">
        <v>285</v>
      </c>
      <c r="C558" s="23">
        <v>210</v>
      </c>
      <c r="D558" s="24">
        <v>171</v>
      </c>
      <c r="E558" s="24"/>
      <c r="F558" s="24">
        <v>39</v>
      </c>
      <c r="G558" s="24"/>
      <c r="H558" s="24">
        <v>23</v>
      </c>
      <c r="I558" s="24"/>
      <c r="J558" s="24">
        <v>16</v>
      </c>
      <c r="K558" s="25"/>
    </row>
    <row r="559" spans="1:11" ht="15" customHeight="1" x14ac:dyDescent="0.3">
      <c r="A559" s="22" t="s">
        <v>564</v>
      </c>
      <c r="B559" s="18">
        <v>326</v>
      </c>
      <c r="C559" s="23">
        <v>282</v>
      </c>
      <c r="D559" s="24">
        <v>212</v>
      </c>
      <c r="E559" s="24"/>
      <c r="F559" s="24">
        <v>70</v>
      </c>
      <c r="G559" s="24"/>
      <c r="H559" s="24">
        <v>70</v>
      </c>
      <c r="I559" s="24"/>
      <c r="J559" s="24">
        <v>0</v>
      </c>
      <c r="K559" s="25"/>
    </row>
    <row r="560" spans="1:11" ht="15" customHeight="1" x14ac:dyDescent="0.3">
      <c r="A560" s="22" t="s">
        <v>565</v>
      </c>
      <c r="B560" s="18">
        <v>196</v>
      </c>
      <c r="C560" s="23">
        <v>171</v>
      </c>
      <c r="D560" s="24">
        <v>171</v>
      </c>
      <c r="E560" s="24"/>
      <c r="F560" s="24">
        <v>0</v>
      </c>
      <c r="G560" s="24"/>
      <c r="H560" s="24">
        <v>0</v>
      </c>
      <c r="I560" s="24"/>
      <c r="J560" s="24">
        <v>0</v>
      </c>
      <c r="K560" s="25"/>
    </row>
    <row r="561" spans="1:11" ht="15" customHeight="1" x14ac:dyDescent="0.3">
      <c r="A561" s="22" t="s">
        <v>566</v>
      </c>
      <c r="B561" s="18">
        <v>210</v>
      </c>
      <c r="C561" s="23">
        <v>210</v>
      </c>
      <c r="D561" s="24">
        <v>210</v>
      </c>
      <c r="E561" s="24"/>
      <c r="F561" s="24">
        <v>0</v>
      </c>
      <c r="G561" s="24"/>
      <c r="H561" s="24">
        <v>0</v>
      </c>
      <c r="I561" s="24"/>
      <c r="J561" s="24">
        <v>0</v>
      </c>
      <c r="K561" s="25"/>
    </row>
    <row r="562" spans="1:11" ht="15" customHeight="1" x14ac:dyDescent="0.3">
      <c r="A562" s="22" t="s">
        <v>567</v>
      </c>
      <c r="B562" s="18">
        <v>315</v>
      </c>
      <c r="C562" s="23">
        <v>306</v>
      </c>
      <c r="D562" s="24">
        <v>306</v>
      </c>
      <c r="E562" s="24"/>
      <c r="F562" s="24">
        <v>0</v>
      </c>
      <c r="G562" s="24"/>
      <c r="H562" s="24">
        <v>0</v>
      </c>
      <c r="I562" s="24"/>
      <c r="J562" s="24">
        <v>0</v>
      </c>
      <c r="K562" s="25"/>
    </row>
    <row r="563" spans="1:11" ht="15" customHeight="1" x14ac:dyDescent="0.3">
      <c r="A563" s="22" t="s">
        <v>568</v>
      </c>
      <c r="B563" s="18">
        <v>15</v>
      </c>
      <c r="C563" s="23">
        <v>10</v>
      </c>
      <c r="D563" s="24">
        <v>10</v>
      </c>
      <c r="E563" s="24"/>
      <c r="F563" s="24">
        <v>0</v>
      </c>
      <c r="G563" s="24"/>
      <c r="H563" s="24">
        <v>0</v>
      </c>
      <c r="I563" s="24"/>
      <c r="J563" s="24">
        <v>0</v>
      </c>
      <c r="K563" s="25"/>
    </row>
    <row r="564" spans="1:11" ht="15" customHeight="1" x14ac:dyDescent="0.3">
      <c r="A564" s="22" t="s">
        <v>569</v>
      </c>
      <c r="B564" s="18">
        <v>245</v>
      </c>
      <c r="C564" s="23">
        <v>219</v>
      </c>
      <c r="D564" s="24">
        <v>178</v>
      </c>
      <c r="E564" s="24"/>
      <c r="F564" s="24">
        <v>41</v>
      </c>
      <c r="G564" s="24"/>
      <c r="H564" s="24">
        <v>36</v>
      </c>
      <c r="I564" s="24"/>
      <c r="J564" s="24">
        <v>5</v>
      </c>
      <c r="K564" s="25"/>
    </row>
    <row r="565" spans="1:11" ht="15" customHeight="1" x14ac:dyDescent="0.3">
      <c r="A565" s="22" t="s">
        <v>570</v>
      </c>
      <c r="B565" s="18">
        <v>101</v>
      </c>
      <c r="C565" s="23">
        <v>78</v>
      </c>
      <c r="D565" s="24">
        <v>54</v>
      </c>
      <c r="E565" s="24"/>
      <c r="F565" s="24">
        <v>24</v>
      </c>
      <c r="G565" s="24"/>
      <c r="H565" s="24">
        <v>0</v>
      </c>
      <c r="I565" s="24"/>
      <c r="J565" s="24">
        <v>24</v>
      </c>
      <c r="K565" s="25"/>
    </row>
    <row r="566" spans="1:11" ht="15" customHeight="1" x14ac:dyDescent="0.3">
      <c r="A566" s="22" t="s">
        <v>571</v>
      </c>
      <c r="B566" s="18">
        <v>143</v>
      </c>
      <c r="C566" s="23">
        <v>111</v>
      </c>
      <c r="D566" s="24">
        <v>102</v>
      </c>
      <c r="E566" s="24"/>
      <c r="F566" s="24">
        <v>9</v>
      </c>
      <c r="G566" s="24"/>
      <c r="H566" s="24">
        <v>9</v>
      </c>
      <c r="I566" s="24"/>
      <c r="J566" s="24">
        <v>0</v>
      </c>
      <c r="K566" s="25"/>
    </row>
    <row r="567" spans="1:11" ht="15" customHeight="1" x14ac:dyDescent="0.3">
      <c r="A567" s="22" t="s">
        <v>572</v>
      </c>
      <c r="B567" s="18">
        <v>23</v>
      </c>
      <c r="C567" s="23">
        <v>23</v>
      </c>
      <c r="D567" s="24">
        <v>23</v>
      </c>
      <c r="E567" s="24"/>
      <c r="F567" s="24">
        <v>0</v>
      </c>
      <c r="G567" s="24"/>
      <c r="H567" s="24">
        <v>0</v>
      </c>
      <c r="I567" s="24"/>
      <c r="J567" s="24">
        <v>0</v>
      </c>
      <c r="K567" s="25"/>
    </row>
    <row r="568" spans="1:11" ht="15" customHeight="1" x14ac:dyDescent="0.3">
      <c r="A568" s="22" t="s">
        <v>573</v>
      </c>
      <c r="B568" s="18">
        <v>201</v>
      </c>
      <c r="C568" s="23">
        <v>133</v>
      </c>
      <c r="D568" s="24">
        <v>120</v>
      </c>
      <c r="E568" s="24"/>
      <c r="F568" s="24">
        <v>13</v>
      </c>
      <c r="G568" s="24"/>
      <c r="H568" s="24">
        <v>13</v>
      </c>
      <c r="I568" s="24"/>
      <c r="J568" s="24">
        <v>0</v>
      </c>
      <c r="K568" s="25"/>
    </row>
    <row r="569" spans="1:11" ht="15" customHeight="1" x14ac:dyDescent="0.3">
      <c r="A569" s="22" t="s">
        <v>574</v>
      </c>
      <c r="B569" s="18">
        <v>791</v>
      </c>
      <c r="C569" s="23">
        <v>644</v>
      </c>
      <c r="D569" s="24">
        <v>621</v>
      </c>
      <c r="E569" s="24"/>
      <c r="F569" s="24">
        <v>23</v>
      </c>
      <c r="G569" s="24"/>
      <c r="H569" s="24">
        <v>23</v>
      </c>
      <c r="I569" s="24"/>
      <c r="J569" s="24">
        <v>0</v>
      </c>
      <c r="K569" s="25"/>
    </row>
    <row r="570" spans="1:11" ht="15" customHeight="1" x14ac:dyDescent="0.3">
      <c r="A570" s="22" t="s">
        <v>575</v>
      </c>
      <c r="B570" s="18">
        <v>555</v>
      </c>
      <c r="C570" s="23">
        <v>488</v>
      </c>
      <c r="D570" s="24">
        <v>430</v>
      </c>
      <c r="E570" s="24"/>
      <c r="F570" s="24">
        <v>58</v>
      </c>
      <c r="G570" s="24"/>
      <c r="H570" s="24">
        <v>58</v>
      </c>
      <c r="I570" s="24"/>
      <c r="J570" s="24">
        <v>0</v>
      </c>
      <c r="K570" s="25"/>
    </row>
    <row r="571" spans="1:11" ht="15" customHeight="1" x14ac:dyDescent="0.3">
      <c r="A571" s="22" t="s">
        <v>576</v>
      </c>
      <c r="B571" s="18">
        <v>200</v>
      </c>
      <c r="C571" s="23">
        <v>149</v>
      </c>
      <c r="D571" s="24">
        <v>143</v>
      </c>
      <c r="E571" s="24"/>
      <c r="F571" s="24">
        <v>6</v>
      </c>
      <c r="G571" s="24"/>
      <c r="H571" s="24">
        <v>0</v>
      </c>
      <c r="I571" s="24"/>
      <c r="J571" s="24">
        <v>6</v>
      </c>
      <c r="K571" s="25"/>
    </row>
    <row r="572" spans="1:11" ht="15" customHeight="1" x14ac:dyDescent="0.3">
      <c r="A572" s="22" t="s">
        <v>577</v>
      </c>
      <c r="B572" s="18">
        <v>124</v>
      </c>
      <c r="C572" s="23">
        <v>105</v>
      </c>
      <c r="D572" s="24">
        <v>93</v>
      </c>
      <c r="E572" s="24"/>
      <c r="F572" s="24">
        <v>12</v>
      </c>
      <c r="G572" s="24"/>
      <c r="H572" s="24">
        <v>12</v>
      </c>
      <c r="I572" s="24"/>
      <c r="J572" s="24">
        <v>0</v>
      </c>
      <c r="K572" s="25"/>
    </row>
    <row r="573" spans="1:11" ht="15" customHeight="1" x14ac:dyDescent="0.3">
      <c r="A573" s="22" t="s">
        <v>578</v>
      </c>
      <c r="B573" s="18">
        <v>253</v>
      </c>
      <c r="C573" s="23">
        <v>199</v>
      </c>
      <c r="D573" s="24">
        <v>192</v>
      </c>
      <c r="E573" s="24"/>
      <c r="F573" s="24">
        <v>7</v>
      </c>
      <c r="G573" s="24"/>
      <c r="H573" s="24">
        <v>7</v>
      </c>
      <c r="I573" s="24"/>
      <c r="J573" s="24">
        <v>0</v>
      </c>
      <c r="K573" s="25"/>
    </row>
    <row r="574" spans="1:11" ht="15" customHeight="1" x14ac:dyDescent="0.3">
      <c r="A574" s="22" t="s">
        <v>579</v>
      </c>
      <c r="B574" s="18">
        <v>117</v>
      </c>
      <c r="C574" s="23">
        <v>69</v>
      </c>
      <c r="D574" s="24">
        <v>48</v>
      </c>
      <c r="E574" s="24"/>
      <c r="F574" s="24">
        <v>21</v>
      </c>
      <c r="G574" s="24"/>
      <c r="H574" s="24">
        <v>21</v>
      </c>
      <c r="I574" s="24"/>
      <c r="J574" s="24">
        <v>0</v>
      </c>
      <c r="K574" s="25"/>
    </row>
    <row r="575" spans="1:11" ht="15" customHeight="1" x14ac:dyDescent="0.3">
      <c r="A575" s="22" t="s">
        <v>580</v>
      </c>
      <c r="B575" s="18">
        <v>38</v>
      </c>
      <c r="C575" s="23">
        <v>29</v>
      </c>
      <c r="D575" s="24">
        <v>28</v>
      </c>
      <c r="E575" s="24"/>
      <c r="F575" s="24">
        <v>1</v>
      </c>
      <c r="G575" s="24"/>
      <c r="H575" s="24">
        <v>1</v>
      </c>
      <c r="I575" s="24"/>
      <c r="J575" s="24">
        <v>0</v>
      </c>
      <c r="K575" s="25"/>
    </row>
    <row r="576" spans="1:11" ht="15" customHeight="1" x14ac:dyDescent="0.3">
      <c r="A576" s="22" t="s">
        <v>581</v>
      </c>
      <c r="B576" s="18">
        <v>248</v>
      </c>
      <c r="C576" s="23">
        <v>224</v>
      </c>
      <c r="D576" s="24">
        <v>211</v>
      </c>
      <c r="E576" s="24"/>
      <c r="F576" s="24">
        <v>13</v>
      </c>
      <c r="G576" s="24"/>
      <c r="H576" s="24">
        <v>8</v>
      </c>
      <c r="I576" s="24"/>
      <c r="J576" s="24">
        <v>5</v>
      </c>
      <c r="K576" s="25"/>
    </row>
    <row r="577" spans="1:11" ht="15" customHeight="1" x14ac:dyDescent="0.3">
      <c r="A577" s="22" t="s">
        <v>582</v>
      </c>
      <c r="B577" s="18">
        <v>16</v>
      </c>
      <c r="C577" s="23">
        <v>16</v>
      </c>
      <c r="D577" s="24">
        <v>9</v>
      </c>
      <c r="E577" s="24"/>
      <c r="F577" s="24">
        <v>7</v>
      </c>
      <c r="G577" s="24"/>
      <c r="H577" s="24">
        <v>7</v>
      </c>
      <c r="I577" s="24"/>
      <c r="J577" s="24">
        <v>0</v>
      </c>
      <c r="K577" s="25"/>
    </row>
    <row r="578" spans="1:11" ht="15" customHeight="1" x14ac:dyDescent="0.3">
      <c r="A578" s="22" t="s">
        <v>583</v>
      </c>
      <c r="B578" s="18">
        <v>98</v>
      </c>
      <c r="C578" s="23">
        <v>81</v>
      </c>
      <c r="D578" s="24">
        <v>45</v>
      </c>
      <c r="E578" s="24"/>
      <c r="F578" s="24">
        <v>36</v>
      </c>
      <c r="G578" s="24"/>
      <c r="H578" s="24">
        <v>29</v>
      </c>
      <c r="I578" s="24"/>
      <c r="J578" s="24">
        <v>7</v>
      </c>
      <c r="K578" s="25"/>
    </row>
    <row r="579" spans="1:11" ht="15" customHeight="1" x14ac:dyDescent="0.3">
      <c r="A579" s="22" t="s">
        <v>584</v>
      </c>
      <c r="B579" s="18">
        <v>2493</v>
      </c>
      <c r="C579" s="23">
        <v>2185</v>
      </c>
      <c r="D579" s="24">
        <v>2065</v>
      </c>
      <c r="E579" s="24"/>
      <c r="F579" s="24">
        <v>120</v>
      </c>
      <c r="G579" s="24"/>
      <c r="H579" s="24">
        <v>105</v>
      </c>
      <c r="I579" s="24"/>
      <c r="J579" s="24">
        <v>15</v>
      </c>
      <c r="K579" s="25"/>
    </row>
    <row r="580" spans="1:11" ht="15" customHeight="1" x14ac:dyDescent="0.3">
      <c r="A580" s="22" t="s">
        <v>585</v>
      </c>
      <c r="B580" s="18">
        <v>541</v>
      </c>
      <c r="C580" s="23">
        <v>492</v>
      </c>
      <c r="D580" s="24">
        <v>459</v>
      </c>
      <c r="E580" s="24"/>
      <c r="F580" s="24">
        <v>33</v>
      </c>
      <c r="G580" s="24"/>
      <c r="H580" s="24">
        <v>17</v>
      </c>
      <c r="I580" s="24"/>
      <c r="J580" s="24">
        <v>16</v>
      </c>
      <c r="K580" s="25"/>
    </row>
    <row r="581" spans="1:11" ht="15" customHeight="1" x14ac:dyDescent="0.3">
      <c r="A581" s="22" t="s">
        <v>586</v>
      </c>
      <c r="B581" s="18">
        <v>288</v>
      </c>
      <c r="C581" s="23">
        <v>206</v>
      </c>
      <c r="D581" s="24">
        <v>182</v>
      </c>
      <c r="E581" s="24"/>
      <c r="F581" s="24">
        <v>24</v>
      </c>
      <c r="G581" s="24"/>
      <c r="H581" s="24">
        <v>24</v>
      </c>
      <c r="I581" s="24"/>
      <c r="J581" s="24">
        <v>0</v>
      </c>
      <c r="K581" s="25"/>
    </row>
    <row r="582" spans="1:11" ht="15" customHeight="1" x14ac:dyDescent="0.3">
      <c r="A582" s="22" t="s">
        <v>587</v>
      </c>
      <c r="B582" s="18">
        <v>486</v>
      </c>
      <c r="C582" s="23">
        <v>453</v>
      </c>
      <c r="D582" s="24">
        <v>423</v>
      </c>
      <c r="E582" s="24"/>
      <c r="F582" s="24">
        <v>30</v>
      </c>
      <c r="G582" s="24"/>
      <c r="H582" s="24">
        <v>20</v>
      </c>
      <c r="I582" s="24"/>
      <c r="J582" s="24">
        <v>10</v>
      </c>
      <c r="K582" s="25"/>
    </row>
    <row r="583" spans="1:11" ht="15" customHeight="1" x14ac:dyDescent="0.3">
      <c r="A583" s="22" t="s">
        <v>588</v>
      </c>
      <c r="B583" s="18">
        <v>170</v>
      </c>
      <c r="C583" s="23">
        <v>151</v>
      </c>
      <c r="D583" s="24">
        <v>134</v>
      </c>
      <c r="E583" s="24"/>
      <c r="F583" s="24">
        <v>17</v>
      </c>
      <c r="G583" s="24"/>
      <c r="H583" s="24">
        <v>17</v>
      </c>
      <c r="I583" s="24"/>
      <c r="J583" s="24">
        <v>0</v>
      </c>
      <c r="K583" s="25"/>
    </row>
    <row r="584" spans="1:11" ht="15" customHeight="1" x14ac:dyDescent="0.3">
      <c r="A584" s="22" t="s">
        <v>589</v>
      </c>
      <c r="B584" s="18">
        <v>230</v>
      </c>
      <c r="C584" s="23">
        <v>191</v>
      </c>
      <c r="D584" s="24">
        <v>161</v>
      </c>
      <c r="E584" s="24"/>
      <c r="F584" s="24">
        <v>30</v>
      </c>
      <c r="G584" s="24"/>
      <c r="H584" s="24">
        <v>23</v>
      </c>
      <c r="I584" s="24"/>
      <c r="J584" s="24">
        <v>7</v>
      </c>
      <c r="K584" s="25"/>
    </row>
    <row r="585" spans="1:11" ht="15" customHeight="1" x14ac:dyDescent="0.3">
      <c r="A585" s="22" t="s">
        <v>590</v>
      </c>
      <c r="B585" s="18">
        <v>83</v>
      </c>
      <c r="C585" s="23">
        <v>81</v>
      </c>
      <c r="D585" s="24">
        <v>70</v>
      </c>
      <c r="E585" s="24"/>
      <c r="F585" s="24">
        <v>11</v>
      </c>
      <c r="G585" s="24"/>
      <c r="H585" s="24">
        <v>0</v>
      </c>
      <c r="I585" s="24"/>
      <c r="J585" s="24">
        <v>11</v>
      </c>
      <c r="K585" s="25"/>
    </row>
    <row r="586" spans="1:11" ht="15" customHeight="1" x14ac:dyDescent="0.3">
      <c r="A586" s="22" t="s">
        <v>591</v>
      </c>
      <c r="B586" s="18">
        <v>219</v>
      </c>
      <c r="C586" s="23">
        <v>206</v>
      </c>
      <c r="D586" s="24">
        <v>183</v>
      </c>
      <c r="E586" s="24"/>
      <c r="F586" s="24">
        <v>23</v>
      </c>
      <c r="G586" s="24"/>
      <c r="H586" s="24">
        <v>23</v>
      </c>
      <c r="I586" s="24"/>
      <c r="J586" s="24">
        <v>0</v>
      </c>
      <c r="K586" s="25"/>
    </row>
    <row r="587" spans="1:11" ht="15" customHeight="1" x14ac:dyDescent="0.3">
      <c r="A587" s="22" t="s">
        <v>592</v>
      </c>
      <c r="B587" s="18">
        <v>219</v>
      </c>
      <c r="C587" s="23">
        <v>187</v>
      </c>
      <c r="D587" s="24">
        <v>169</v>
      </c>
      <c r="E587" s="24"/>
      <c r="F587" s="24">
        <v>18</v>
      </c>
      <c r="G587" s="24"/>
      <c r="H587" s="24">
        <v>18</v>
      </c>
      <c r="I587" s="24"/>
      <c r="J587" s="24">
        <v>0</v>
      </c>
      <c r="K587" s="25"/>
    </row>
    <row r="588" spans="1:11" ht="15" customHeight="1" x14ac:dyDescent="0.3">
      <c r="A588" s="22" t="s">
        <v>593</v>
      </c>
      <c r="B588" s="18">
        <v>372</v>
      </c>
      <c r="C588" s="23">
        <v>313</v>
      </c>
      <c r="D588" s="24">
        <v>307</v>
      </c>
      <c r="E588" s="24"/>
      <c r="F588" s="24">
        <v>6</v>
      </c>
      <c r="G588" s="24"/>
      <c r="H588" s="24">
        <v>6</v>
      </c>
      <c r="I588" s="24"/>
      <c r="J588" s="24">
        <v>0</v>
      </c>
      <c r="K588" s="25"/>
    </row>
    <row r="589" spans="1:11" ht="15" customHeight="1" x14ac:dyDescent="0.3">
      <c r="A589" s="22" t="s">
        <v>594</v>
      </c>
      <c r="B589" s="18">
        <v>1407</v>
      </c>
      <c r="C589" s="23">
        <v>1225</v>
      </c>
      <c r="D589" s="24">
        <v>1161</v>
      </c>
      <c r="E589" s="24"/>
      <c r="F589" s="24">
        <v>64</v>
      </c>
      <c r="G589" s="24"/>
      <c r="H589" s="24">
        <v>45</v>
      </c>
      <c r="I589" s="24"/>
      <c r="J589" s="24">
        <v>19</v>
      </c>
      <c r="K589" s="25"/>
    </row>
    <row r="590" spans="1:11" ht="15" customHeight="1" x14ac:dyDescent="0.3">
      <c r="A590" s="22" t="s">
        <v>595</v>
      </c>
      <c r="B590" s="18">
        <v>733</v>
      </c>
      <c r="C590" s="23">
        <v>681</v>
      </c>
      <c r="D590" s="24">
        <v>669</v>
      </c>
      <c r="E590" s="24"/>
      <c r="F590" s="24">
        <v>12</v>
      </c>
      <c r="G590" s="24"/>
      <c r="H590" s="24">
        <v>12</v>
      </c>
      <c r="I590" s="24"/>
      <c r="J590" s="24">
        <v>0</v>
      </c>
      <c r="K590" s="25"/>
    </row>
    <row r="591" spans="1:11" ht="15" customHeight="1" x14ac:dyDescent="0.3">
      <c r="A591" s="22" t="s">
        <v>596</v>
      </c>
      <c r="B591" s="18">
        <v>429</v>
      </c>
      <c r="C591" s="23">
        <v>307</v>
      </c>
      <c r="D591" s="24">
        <v>234</v>
      </c>
      <c r="E591" s="24"/>
      <c r="F591" s="24">
        <v>73</v>
      </c>
      <c r="G591" s="24"/>
      <c r="H591" s="24">
        <v>62</v>
      </c>
      <c r="I591" s="24"/>
      <c r="J591" s="24">
        <v>11</v>
      </c>
      <c r="K591" s="25"/>
    </row>
    <row r="592" spans="1:11" ht="15" customHeight="1" x14ac:dyDescent="0.3">
      <c r="A592" s="22" t="s">
        <v>597</v>
      </c>
      <c r="B592" s="18">
        <v>450</v>
      </c>
      <c r="C592" s="23">
        <v>401</v>
      </c>
      <c r="D592" s="24">
        <v>370</v>
      </c>
      <c r="E592" s="24"/>
      <c r="F592" s="24">
        <v>31</v>
      </c>
      <c r="G592" s="24"/>
      <c r="H592" s="24">
        <v>23</v>
      </c>
      <c r="I592" s="24"/>
      <c r="J592" s="24">
        <v>8</v>
      </c>
      <c r="K592" s="25"/>
    </row>
    <row r="593" spans="1:11" ht="15" customHeight="1" x14ac:dyDescent="0.3">
      <c r="A593" s="22" t="s">
        <v>598</v>
      </c>
      <c r="B593" s="18">
        <v>502</v>
      </c>
      <c r="C593" s="23">
        <v>414</v>
      </c>
      <c r="D593" s="24">
        <v>406</v>
      </c>
      <c r="E593" s="24"/>
      <c r="F593" s="24">
        <v>8</v>
      </c>
      <c r="G593" s="24"/>
      <c r="H593" s="24">
        <v>8</v>
      </c>
      <c r="I593" s="24"/>
      <c r="J593" s="24">
        <v>0</v>
      </c>
      <c r="K593" s="25"/>
    </row>
    <row r="594" spans="1:11" ht="15" customHeight="1" x14ac:dyDescent="0.3">
      <c r="A594" s="22" t="s">
        <v>599</v>
      </c>
      <c r="B594" s="18">
        <v>214</v>
      </c>
      <c r="C594" s="23">
        <v>144</v>
      </c>
      <c r="D594" s="24">
        <v>144</v>
      </c>
      <c r="E594" s="24"/>
      <c r="F594" s="24">
        <v>0</v>
      </c>
      <c r="G594" s="24"/>
      <c r="H594" s="24">
        <v>0</v>
      </c>
      <c r="I594" s="24"/>
      <c r="J594" s="24">
        <v>0</v>
      </c>
      <c r="K594" s="25"/>
    </row>
    <row r="595" spans="1:11" ht="15" customHeight="1" x14ac:dyDescent="0.3">
      <c r="A595" s="22" t="s">
        <v>600</v>
      </c>
      <c r="B595" s="18">
        <v>281</v>
      </c>
      <c r="C595" s="23">
        <v>240</v>
      </c>
      <c r="D595" s="24">
        <v>240</v>
      </c>
      <c r="E595" s="24"/>
      <c r="F595" s="24">
        <v>0</v>
      </c>
      <c r="G595" s="24"/>
      <c r="H595" s="24">
        <v>0</v>
      </c>
      <c r="I595" s="24"/>
      <c r="J595" s="24">
        <v>0</v>
      </c>
      <c r="K595" s="25"/>
    </row>
    <row r="596" spans="1:11" ht="15" customHeight="1" x14ac:dyDescent="0.3">
      <c r="A596" s="22" t="s">
        <v>601</v>
      </c>
      <c r="B596" s="18">
        <v>296</v>
      </c>
      <c r="C596" s="23">
        <v>266</v>
      </c>
      <c r="D596" s="24">
        <v>228</v>
      </c>
      <c r="E596" s="24"/>
      <c r="F596" s="24">
        <v>38</v>
      </c>
      <c r="G596" s="24"/>
      <c r="H596" s="24">
        <v>38</v>
      </c>
      <c r="I596" s="24"/>
      <c r="J596" s="24">
        <v>0</v>
      </c>
      <c r="K596" s="25"/>
    </row>
    <row r="597" spans="1:11" ht="15" customHeight="1" x14ac:dyDescent="0.3">
      <c r="A597" s="22" t="s">
        <v>602</v>
      </c>
      <c r="B597" s="18">
        <v>150</v>
      </c>
      <c r="C597" s="23">
        <v>124</v>
      </c>
      <c r="D597" s="24">
        <v>111</v>
      </c>
      <c r="E597" s="24"/>
      <c r="F597" s="24">
        <v>13</v>
      </c>
      <c r="G597" s="24"/>
      <c r="H597" s="24">
        <v>13</v>
      </c>
      <c r="I597" s="24"/>
      <c r="J597" s="24">
        <v>0</v>
      </c>
      <c r="K597" s="25"/>
    </row>
    <row r="598" spans="1:11" ht="15" customHeight="1" x14ac:dyDescent="0.3">
      <c r="A598" s="22" t="s">
        <v>603</v>
      </c>
      <c r="B598" s="18">
        <v>177</v>
      </c>
      <c r="C598" s="23">
        <v>143</v>
      </c>
      <c r="D598" s="24">
        <v>120</v>
      </c>
      <c r="E598" s="24"/>
      <c r="F598" s="24">
        <v>23</v>
      </c>
      <c r="G598" s="24"/>
      <c r="H598" s="24">
        <v>23</v>
      </c>
      <c r="I598" s="24"/>
      <c r="J598" s="24">
        <v>0</v>
      </c>
      <c r="K598" s="25"/>
    </row>
    <row r="599" spans="1:11" ht="15" customHeight="1" x14ac:dyDescent="0.3">
      <c r="A599" s="22" t="s">
        <v>604</v>
      </c>
      <c r="B599" s="18">
        <v>250</v>
      </c>
      <c r="C599" s="23">
        <v>230</v>
      </c>
      <c r="D599" s="24">
        <v>210</v>
      </c>
      <c r="E599" s="24"/>
      <c r="F599" s="24">
        <v>20</v>
      </c>
      <c r="G599" s="24"/>
      <c r="H599" s="24">
        <v>20</v>
      </c>
      <c r="I599" s="24"/>
      <c r="J599" s="24">
        <v>0</v>
      </c>
      <c r="K599" s="25"/>
    </row>
    <row r="600" spans="1:11" ht="15" customHeight="1" x14ac:dyDescent="0.3">
      <c r="A600" s="22" t="s">
        <v>605</v>
      </c>
      <c r="B600" s="18">
        <v>300</v>
      </c>
      <c r="C600" s="23">
        <v>179</v>
      </c>
      <c r="D600" s="24">
        <v>163</v>
      </c>
      <c r="E600" s="24"/>
      <c r="F600" s="24">
        <v>16</v>
      </c>
      <c r="G600" s="24"/>
      <c r="H600" s="24">
        <v>16</v>
      </c>
      <c r="I600" s="24"/>
      <c r="J600" s="24">
        <v>0</v>
      </c>
      <c r="K600" s="25"/>
    </row>
    <row r="601" spans="1:11" ht="15" customHeight="1" x14ac:dyDescent="0.3">
      <c r="A601" s="22" t="s">
        <v>606</v>
      </c>
      <c r="B601" s="18">
        <v>106</v>
      </c>
      <c r="C601" s="23">
        <v>84</v>
      </c>
      <c r="D601" s="24">
        <v>84</v>
      </c>
      <c r="E601" s="24"/>
      <c r="F601" s="24">
        <v>0</v>
      </c>
      <c r="G601" s="24"/>
      <c r="H601" s="24">
        <v>0</v>
      </c>
      <c r="I601" s="24"/>
      <c r="J601" s="24">
        <v>0</v>
      </c>
      <c r="K601" s="25"/>
    </row>
    <row r="602" spans="1:11" ht="15" customHeight="1" x14ac:dyDescent="0.3">
      <c r="A602" s="22" t="s">
        <v>607</v>
      </c>
      <c r="B602" s="18">
        <v>44</v>
      </c>
      <c r="C602" s="23">
        <v>44</v>
      </c>
      <c r="D602" s="24">
        <v>44</v>
      </c>
      <c r="E602" s="24"/>
      <c r="F602" s="24">
        <v>0</v>
      </c>
      <c r="G602" s="24"/>
      <c r="H602" s="24">
        <v>0</v>
      </c>
      <c r="I602" s="24"/>
      <c r="J602" s="24">
        <v>0</v>
      </c>
      <c r="K602" s="25"/>
    </row>
    <row r="603" spans="1:11" ht="15" customHeight="1" x14ac:dyDescent="0.3">
      <c r="A603" s="22" t="s">
        <v>608</v>
      </c>
      <c r="B603" s="18">
        <v>121</v>
      </c>
      <c r="C603" s="23">
        <v>84</v>
      </c>
      <c r="D603" s="24">
        <v>84</v>
      </c>
      <c r="E603" s="24"/>
      <c r="F603" s="24">
        <v>0</v>
      </c>
      <c r="G603" s="24"/>
      <c r="H603" s="24">
        <v>0</v>
      </c>
      <c r="I603" s="24"/>
      <c r="J603" s="24">
        <v>0</v>
      </c>
      <c r="K603" s="25"/>
    </row>
    <row r="604" spans="1:11" ht="15" customHeight="1" x14ac:dyDescent="0.3">
      <c r="A604" s="22" t="s">
        <v>609</v>
      </c>
      <c r="B604" s="18">
        <v>193</v>
      </c>
      <c r="C604" s="23">
        <v>157</v>
      </c>
      <c r="D604" s="24">
        <v>150</v>
      </c>
      <c r="E604" s="24"/>
      <c r="F604" s="24">
        <v>7</v>
      </c>
      <c r="G604" s="24"/>
      <c r="H604" s="24">
        <v>7</v>
      </c>
      <c r="I604" s="24"/>
      <c r="J604" s="24">
        <v>0</v>
      </c>
      <c r="K604" s="25"/>
    </row>
    <row r="605" spans="1:11" ht="15" customHeight="1" x14ac:dyDescent="0.3">
      <c r="A605" s="22" t="s">
        <v>610</v>
      </c>
      <c r="B605" s="18">
        <v>228</v>
      </c>
      <c r="C605" s="23">
        <v>204</v>
      </c>
      <c r="D605" s="24">
        <v>188</v>
      </c>
      <c r="E605" s="24"/>
      <c r="F605" s="24">
        <v>16</v>
      </c>
      <c r="G605" s="24"/>
      <c r="H605" s="24">
        <v>16</v>
      </c>
      <c r="I605" s="24"/>
      <c r="J605" s="24">
        <v>0</v>
      </c>
      <c r="K605" s="25"/>
    </row>
    <row r="606" spans="1:11" ht="15" customHeight="1" x14ac:dyDescent="0.3">
      <c r="A606" s="22" t="s">
        <v>611</v>
      </c>
      <c r="B606" s="18">
        <v>107</v>
      </c>
      <c r="C606" s="23">
        <v>92</v>
      </c>
      <c r="D606" s="24">
        <v>92</v>
      </c>
      <c r="E606" s="24"/>
      <c r="F606" s="24">
        <v>0</v>
      </c>
      <c r="G606" s="24"/>
      <c r="H606" s="24">
        <v>0</v>
      </c>
      <c r="I606" s="24"/>
      <c r="J606" s="24">
        <v>0</v>
      </c>
      <c r="K606" s="25"/>
    </row>
    <row r="607" spans="1:11" ht="15" customHeight="1" x14ac:dyDescent="0.3">
      <c r="A607" s="22" t="s">
        <v>612</v>
      </c>
      <c r="B607" s="18">
        <v>81</v>
      </c>
      <c r="C607" s="23">
        <v>81</v>
      </c>
      <c r="D607" s="24">
        <v>81</v>
      </c>
      <c r="E607" s="24"/>
      <c r="F607" s="24">
        <v>0</v>
      </c>
      <c r="G607" s="24"/>
      <c r="H607" s="24">
        <v>0</v>
      </c>
      <c r="I607" s="24"/>
      <c r="J607" s="24">
        <v>0</v>
      </c>
      <c r="K607" s="25"/>
    </row>
    <row r="608" spans="1:11" ht="15" customHeight="1" x14ac:dyDescent="0.3">
      <c r="A608" s="22" t="s">
        <v>613</v>
      </c>
      <c r="B608" s="18">
        <v>361</v>
      </c>
      <c r="C608" s="23">
        <v>353</v>
      </c>
      <c r="D608" s="24">
        <v>307</v>
      </c>
      <c r="E608" s="24"/>
      <c r="F608" s="24">
        <v>46</v>
      </c>
      <c r="G608" s="24"/>
      <c r="H608" s="24">
        <v>36</v>
      </c>
      <c r="I608" s="24"/>
      <c r="J608" s="24">
        <v>10</v>
      </c>
      <c r="K608" s="25"/>
    </row>
    <row r="609" spans="1:11" ht="15" customHeight="1" x14ac:dyDescent="0.3">
      <c r="A609" s="22" t="s">
        <v>614</v>
      </c>
      <c r="B609" s="18">
        <v>69</v>
      </c>
      <c r="C609" s="23">
        <v>66</v>
      </c>
      <c r="D609" s="24">
        <v>53</v>
      </c>
      <c r="E609" s="24"/>
      <c r="F609" s="24">
        <v>13</v>
      </c>
      <c r="G609" s="24"/>
      <c r="H609" s="24">
        <v>13</v>
      </c>
      <c r="I609" s="24"/>
      <c r="J609" s="24">
        <v>0</v>
      </c>
      <c r="K609" s="25"/>
    </row>
    <row r="610" spans="1:11" ht="15" customHeight="1" x14ac:dyDescent="0.3">
      <c r="A610" s="22" t="s">
        <v>615</v>
      </c>
      <c r="B610" s="18">
        <v>365</v>
      </c>
      <c r="C610" s="23">
        <v>348</v>
      </c>
      <c r="D610" s="24">
        <v>341</v>
      </c>
      <c r="E610" s="24"/>
      <c r="F610" s="24">
        <v>7</v>
      </c>
      <c r="G610" s="24"/>
      <c r="H610" s="24">
        <v>7</v>
      </c>
      <c r="I610" s="24"/>
      <c r="J610" s="24">
        <v>0</v>
      </c>
      <c r="K610" s="25"/>
    </row>
    <row r="611" spans="1:11" ht="15" customHeight="1" x14ac:dyDescent="0.3">
      <c r="A611" s="22" t="s">
        <v>616</v>
      </c>
      <c r="B611" s="18">
        <v>382</v>
      </c>
      <c r="C611" s="23">
        <v>346</v>
      </c>
      <c r="D611" s="24">
        <v>318</v>
      </c>
      <c r="E611" s="24"/>
      <c r="F611" s="24">
        <v>28</v>
      </c>
      <c r="G611" s="24"/>
      <c r="H611" s="24">
        <v>28</v>
      </c>
      <c r="I611" s="24"/>
      <c r="J611" s="24">
        <v>0</v>
      </c>
      <c r="K611" s="25"/>
    </row>
    <row r="612" spans="1:11" ht="15" customHeight="1" x14ac:dyDescent="0.3">
      <c r="A612" s="22" t="s">
        <v>617</v>
      </c>
      <c r="B612" s="18">
        <v>375</v>
      </c>
      <c r="C612" s="23">
        <v>316</v>
      </c>
      <c r="D612" s="24">
        <v>300</v>
      </c>
      <c r="E612" s="24"/>
      <c r="F612" s="24">
        <v>16</v>
      </c>
      <c r="G612" s="24"/>
      <c r="H612" s="24">
        <v>16</v>
      </c>
      <c r="I612" s="24"/>
      <c r="J612" s="24">
        <v>0</v>
      </c>
      <c r="K612" s="25"/>
    </row>
    <row r="613" spans="1:11" ht="15" customHeight="1" x14ac:dyDescent="0.3">
      <c r="A613" s="22" t="s">
        <v>618</v>
      </c>
      <c r="B613" s="18">
        <v>145</v>
      </c>
      <c r="C613" s="23">
        <v>110</v>
      </c>
      <c r="D613" s="24">
        <v>110</v>
      </c>
      <c r="E613" s="24"/>
      <c r="F613" s="24">
        <v>0</v>
      </c>
      <c r="G613" s="24"/>
      <c r="H613" s="24">
        <v>0</v>
      </c>
      <c r="I613" s="24"/>
      <c r="J613" s="24">
        <v>0</v>
      </c>
      <c r="K613" s="25"/>
    </row>
    <row r="614" spans="1:11" ht="15" customHeight="1" x14ac:dyDescent="0.3">
      <c r="A614" s="22" t="s">
        <v>619</v>
      </c>
      <c r="B614" s="18">
        <v>281</v>
      </c>
      <c r="C614" s="23">
        <v>237</v>
      </c>
      <c r="D614" s="24">
        <v>237</v>
      </c>
      <c r="E614" s="24"/>
      <c r="F614" s="24">
        <v>0</v>
      </c>
      <c r="G614" s="24"/>
      <c r="H614" s="24">
        <v>0</v>
      </c>
      <c r="I614" s="24"/>
      <c r="J614" s="24">
        <v>0</v>
      </c>
      <c r="K614" s="25"/>
    </row>
    <row r="615" spans="1:11" ht="15" customHeight="1" x14ac:dyDescent="0.3">
      <c r="A615" s="22" t="s">
        <v>620</v>
      </c>
      <c r="B615" s="18">
        <v>785</v>
      </c>
      <c r="C615" s="23">
        <v>710</v>
      </c>
      <c r="D615" s="24">
        <v>656</v>
      </c>
      <c r="E615" s="24"/>
      <c r="F615" s="24">
        <v>54</v>
      </c>
      <c r="G615" s="24"/>
      <c r="H615" s="24">
        <v>54</v>
      </c>
      <c r="I615" s="24"/>
      <c r="J615" s="24">
        <v>0</v>
      </c>
      <c r="K615" s="25"/>
    </row>
    <row r="616" spans="1:11" ht="15" customHeight="1" x14ac:dyDescent="0.3">
      <c r="A616" s="22" t="s">
        <v>621</v>
      </c>
      <c r="B616" s="18">
        <v>553</v>
      </c>
      <c r="C616" s="23">
        <v>413</v>
      </c>
      <c r="D616" s="24">
        <v>413</v>
      </c>
      <c r="E616" s="24"/>
      <c r="F616" s="24">
        <v>0</v>
      </c>
      <c r="G616" s="24"/>
      <c r="H616" s="24">
        <v>0</v>
      </c>
      <c r="I616" s="24"/>
      <c r="J616" s="24">
        <v>0</v>
      </c>
      <c r="K616" s="25"/>
    </row>
    <row r="617" spans="1:11" ht="15" customHeight="1" x14ac:dyDescent="0.3">
      <c r="A617" s="22" t="s">
        <v>622</v>
      </c>
      <c r="B617" s="18">
        <v>259</v>
      </c>
      <c r="C617" s="23">
        <v>232</v>
      </c>
      <c r="D617" s="24">
        <v>207</v>
      </c>
      <c r="E617" s="24"/>
      <c r="F617" s="24">
        <v>25</v>
      </c>
      <c r="G617" s="24"/>
      <c r="H617" s="24">
        <v>25</v>
      </c>
      <c r="I617" s="24"/>
      <c r="J617" s="24">
        <v>0</v>
      </c>
      <c r="K617" s="25"/>
    </row>
    <row r="618" spans="1:11" ht="15" customHeight="1" x14ac:dyDescent="0.3">
      <c r="A618" s="22" t="s">
        <v>623</v>
      </c>
      <c r="B618" s="18">
        <v>256</v>
      </c>
      <c r="C618" s="23">
        <v>240</v>
      </c>
      <c r="D618" s="24">
        <v>202</v>
      </c>
      <c r="E618" s="24"/>
      <c r="F618" s="24">
        <v>38</v>
      </c>
      <c r="G618" s="24"/>
      <c r="H618" s="24">
        <v>38</v>
      </c>
      <c r="I618" s="24"/>
      <c r="J618" s="24">
        <v>0</v>
      </c>
      <c r="K618" s="25"/>
    </row>
    <row r="619" spans="1:11" ht="15" customHeight="1" x14ac:dyDescent="0.3">
      <c r="A619" s="22" t="s">
        <v>624</v>
      </c>
      <c r="B619" s="18">
        <v>133</v>
      </c>
      <c r="C619" s="23">
        <v>126</v>
      </c>
      <c r="D619" s="24">
        <v>126</v>
      </c>
      <c r="E619" s="24"/>
      <c r="F619" s="24">
        <v>0</v>
      </c>
      <c r="G619" s="24"/>
      <c r="H619" s="24">
        <v>0</v>
      </c>
      <c r="I619" s="24"/>
      <c r="J619" s="24">
        <v>0</v>
      </c>
      <c r="K619" s="25"/>
    </row>
    <row r="620" spans="1:11" ht="15" customHeight="1" x14ac:dyDescent="0.3">
      <c r="A620" s="22" t="s">
        <v>625</v>
      </c>
      <c r="B620" s="18">
        <v>85</v>
      </c>
      <c r="C620" s="23">
        <v>70</v>
      </c>
      <c r="D620" s="24">
        <v>64</v>
      </c>
      <c r="E620" s="24"/>
      <c r="F620" s="24">
        <v>6</v>
      </c>
      <c r="G620" s="24"/>
      <c r="H620" s="24">
        <v>6</v>
      </c>
      <c r="I620" s="24"/>
      <c r="J620" s="24">
        <v>0</v>
      </c>
      <c r="K620" s="25"/>
    </row>
    <row r="621" spans="1:11" ht="15" customHeight="1" x14ac:dyDescent="0.3">
      <c r="A621" s="22" t="s">
        <v>626</v>
      </c>
      <c r="B621" s="18">
        <v>19</v>
      </c>
      <c r="C621" s="23">
        <v>15</v>
      </c>
      <c r="D621" s="24">
        <v>15</v>
      </c>
      <c r="E621" s="24"/>
      <c r="F621" s="24">
        <v>0</v>
      </c>
      <c r="G621" s="24"/>
      <c r="H621" s="24">
        <v>0</v>
      </c>
      <c r="I621" s="24"/>
      <c r="J621" s="24">
        <v>0</v>
      </c>
      <c r="K621" s="25"/>
    </row>
    <row r="622" spans="1:11" ht="15" customHeight="1" x14ac:dyDescent="0.3">
      <c r="A622" s="22" t="s">
        <v>627</v>
      </c>
      <c r="B622" s="18">
        <v>71</v>
      </c>
      <c r="C622" s="23">
        <v>50</v>
      </c>
      <c r="D622" s="24">
        <v>34</v>
      </c>
      <c r="E622" s="24"/>
      <c r="F622" s="24">
        <v>16</v>
      </c>
      <c r="G622" s="24"/>
      <c r="H622" s="24">
        <v>16</v>
      </c>
      <c r="I622" s="24"/>
      <c r="J622" s="24">
        <v>0</v>
      </c>
      <c r="K622" s="25"/>
    </row>
    <row r="623" spans="1:11" ht="15" customHeight="1" x14ac:dyDescent="0.3">
      <c r="A623" s="22" t="s">
        <v>628</v>
      </c>
      <c r="B623" s="18">
        <v>52</v>
      </c>
      <c r="C623" s="23">
        <v>39</v>
      </c>
      <c r="D623" s="24">
        <v>25</v>
      </c>
      <c r="E623" s="24"/>
      <c r="F623" s="24">
        <v>14</v>
      </c>
      <c r="G623" s="24"/>
      <c r="H623" s="24">
        <v>14</v>
      </c>
      <c r="I623" s="24"/>
      <c r="J623" s="24">
        <v>0</v>
      </c>
      <c r="K623" s="25"/>
    </row>
    <row r="624" spans="1:11" ht="15" customHeight="1" x14ac:dyDescent="0.3">
      <c r="A624" s="22" t="s">
        <v>629</v>
      </c>
      <c r="B624" s="18">
        <v>122</v>
      </c>
      <c r="C624" s="23">
        <v>114</v>
      </c>
      <c r="D624" s="24">
        <v>82</v>
      </c>
      <c r="E624" s="24"/>
      <c r="F624" s="24">
        <v>32</v>
      </c>
      <c r="G624" s="24"/>
      <c r="H624" s="24">
        <v>32</v>
      </c>
      <c r="I624" s="24"/>
      <c r="J624" s="24">
        <v>0</v>
      </c>
      <c r="K624" s="25"/>
    </row>
    <row r="625" spans="1:11" ht="15" customHeight="1" x14ac:dyDescent="0.3">
      <c r="A625" s="22" t="s">
        <v>630</v>
      </c>
      <c r="B625" s="18">
        <v>3147</v>
      </c>
      <c r="C625" s="23">
        <v>2618</v>
      </c>
      <c r="D625" s="24">
        <v>2188</v>
      </c>
      <c r="E625" s="24"/>
      <c r="F625" s="24">
        <v>430</v>
      </c>
      <c r="G625" s="24"/>
      <c r="H625" s="24">
        <v>363</v>
      </c>
      <c r="I625" s="24"/>
      <c r="J625" s="24">
        <v>67</v>
      </c>
      <c r="K625" s="25"/>
    </row>
    <row r="626" spans="1:11" ht="15" customHeight="1" x14ac:dyDescent="0.3">
      <c r="A626" s="22" t="s">
        <v>631</v>
      </c>
      <c r="B626" s="18">
        <v>3467</v>
      </c>
      <c r="C626" s="23">
        <v>2774</v>
      </c>
      <c r="D626" s="24">
        <v>2472</v>
      </c>
      <c r="E626" s="24"/>
      <c r="F626" s="24">
        <v>302</v>
      </c>
      <c r="G626" s="24"/>
      <c r="H626" s="24">
        <v>302</v>
      </c>
      <c r="I626" s="24"/>
      <c r="J626" s="24">
        <v>0</v>
      </c>
      <c r="K626" s="25"/>
    </row>
    <row r="627" spans="1:11" ht="15" customHeight="1" x14ac:dyDescent="0.3">
      <c r="A627" s="22" t="s">
        <v>632</v>
      </c>
      <c r="B627" s="18">
        <v>2109</v>
      </c>
      <c r="C627" s="23">
        <v>1770</v>
      </c>
      <c r="D627" s="24">
        <v>1534</v>
      </c>
      <c r="E627" s="24"/>
      <c r="F627" s="24">
        <v>236</v>
      </c>
      <c r="G627" s="24"/>
      <c r="H627" s="24">
        <v>229</v>
      </c>
      <c r="I627" s="24"/>
      <c r="J627" s="24">
        <v>7</v>
      </c>
      <c r="K627" s="25"/>
    </row>
    <row r="628" spans="1:11" ht="15" customHeight="1" x14ac:dyDescent="0.3">
      <c r="A628" s="22" t="s">
        <v>633</v>
      </c>
      <c r="B628" s="18">
        <v>1713</v>
      </c>
      <c r="C628" s="23">
        <v>1180</v>
      </c>
      <c r="D628" s="24">
        <v>857</v>
      </c>
      <c r="E628" s="24"/>
      <c r="F628" s="24">
        <v>323</v>
      </c>
      <c r="G628" s="24"/>
      <c r="H628" s="24">
        <v>315</v>
      </c>
      <c r="I628" s="24"/>
      <c r="J628" s="24">
        <v>8</v>
      </c>
      <c r="K628" s="25"/>
    </row>
    <row r="629" spans="1:11" ht="15" customHeight="1" x14ac:dyDescent="0.3">
      <c r="A629" s="22" t="s">
        <v>634</v>
      </c>
      <c r="B629" s="18">
        <v>2732</v>
      </c>
      <c r="C629" s="23">
        <v>1924</v>
      </c>
      <c r="D629" s="24">
        <v>1635</v>
      </c>
      <c r="E629" s="24"/>
      <c r="F629" s="24">
        <v>289</v>
      </c>
      <c r="G629" s="24"/>
      <c r="H629" s="24">
        <v>235</v>
      </c>
      <c r="I629" s="24"/>
      <c r="J629" s="24">
        <v>54</v>
      </c>
      <c r="K629" s="25"/>
    </row>
    <row r="630" spans="1:11" ht="15" customHeight="1" x14ac:dyDescent="0.3">
      <c r="A630" s="22" t="s">
        <v>635</v>
      </c>
      <c r="B630" s="18">
        <v>1498</v>
      </c>
      <c r="C630" s="23">
        <v>1040</v>
      </c>
      <c r="D630" s="24">
        <v>952</v>
      </c>
      <c r="E630" s="24"/>
      <c r="F630" s="24">
        <v>88</v>
      </c>
      <c r="G630" s="24"/>
      <c r="H630" s="24">
        <v>88</v>
      </c>
      <c r="I630" s="24"/>
      <c r="J630" s="24">
        <v>0</v>
      </c>
      <c r="K630" s="25"/>
    </row>
    <row r="631" spans="1:11" ht="15" customHeight="1" x14ac:dyDescent="0.3">
      <c r="A631" s="22" t="s">
        <v>636</v>
      </c>
      <c r="B631" s="18">
        <v>1838</v>
      </c>
      <c r="C631" s="23">
        <v>1343</v>
      </c>
      <c r="D631" s="24">
        <v>1132</v>
      </c>
      <c r="E631" s="24"/>
      <c r="F631" s="24">
        <v>211</v>
      </c>
      <c r="G631" s="24"/>
      <c r="H631" s="24">
        <v>211</v>
      </c>
      <c r="I631" s="24"/>
      <c r="J631" s="24">
        <v>0</v>
      </c>
      <c r="K631" s="25"/>
    </row>
    <row r="632" spans="1:11" ht="15" customHeight="1" x14ac:dyDescent="0.3">
      <c r="A632" s="22" t="s">
        <v>637</v>
      </c>
      <c r="B632" s="18">
        <v>1913</v>
      </c>
      <c r="C632" s="23">
        <v>1379</v>
      </c>
      <c r="D632" s="24">
        <v>1046</v>
      </c>
      <c r="E632" s="24"/>
      <c r="F632" s="24">
        <v>333</v>
      </c>
      <c r="G632" s="24"/>
      <c r="H632" s="24">
        <v>333</v>
      </c>
      <c r="I632" s="24"/>
      <c r="J632" s="24">
        <v>0</v>
      </c>
      <c r="K632" s="25"/>
    </row>
    <row r="633" spans="1:11" ht="15" customHeight="1" x14ac:dyDescent="0.3">
      <c r="A633" s="22" t="s">
        <v>638</v>
      </c>
      <c r="B633" s="18">
        <v>2099</v>
      </c>
      <c r="C633" s="23">
        <v>1717</v>
      </c>
      <c r="D633" s="24">
        <v>1404</v>
      </c>
      <c r="E633" s="24"/>
      <c r="F633" s="24">
        <v>313</v>
      </c>
      <c r="G633" s="24"/>
      <c r="H633" s="24">
        <v>292</v>
      </c>
      <c r="I633" s="24"/>
      <c r="J633" s="24">
        <v>21</v>
      </c>
      <c r="K633" s="25"/>
    </row>
    <row r="634" spans="1:11" ht="15" customHeight="1" x14ac:dyDescent="0.3">
      <c r="A634" s="22" t="s">
        <v>639</v>
      </c>
      <c r="B634" s="18">
        <v>2166</v>
      </c>
      <c r="C634" s="23">
        <v>1631</v>
      </c>
      <c r="D634" s="24">
        <v>1292</v>
      </c>
      <c r="E634" s="24"/>
      <c r="F634" s="24">
        <v>339</v>
      </c>
      <c r="G634" s="24"/>
      <c r="H634" s="24">
        <v>339</v>
      </c>
      <c r="I634" s="24"/>
      <c r="J634" s="24">
        <v>0</v>
      </c>
      <c r="K634" s="25"/>
    </row>
    <row r="635" spans="1:11" ht="15" customHeight="1" x14ac:dyDescent="0.3">
      <c r="A635" s="22" t="s">
        <v>640</v>
      </c>
      <c r="B635" s="18">
        <v>1811</v>
      </c>
      <c r="C635" s="23">
        <v>1227</v>
      </c>
      <c r="D635" s="24">
        <v>1041</v>
      </c>
      <c r="E635" s="24"/>
      <c r="F635" s="24">
        <v>186</v>
      </c>
      <c r="G635" s="24"/>
      <c r="H635" s="24">
        <v>168</v>
      </c>
      <c r="I635" s="24"/>
      <c r="J635" s="24">
        <v>18</v>
      </c>
      <c r="K635" s="25"/>
    </row>
    <row r="636" spans="1:11" ht="15" customHeight="1" x14ac:dyDescent="0.3">
      <c r="A636" s="22" t="s">
        <v>641</v>
      </c>
      <c r="B636" s="18">
        <v>1630</v>
      </c>
      <c r="C636" s="23">
        <v>1096</v>
      </c>
      <c r="D636" s="24">
        <v>933</v>
      </c>
      <c r="E636" s="24"/>
      <c r="F636" s="24">
        <v>163</v>
      </c>
      <c r="G636" s="24"/>
      <c r="H636" s="24">
        <v>163</v>
      </c>
      <c r="I636" s="24"/>
      <c r="J636" s="24">
        <v>0</v>
      </c>
      <c r="K636" s="25"/>
    </row>
    <row r="637" spans="1:11" ht="15" customHeight="1" x14ac:dyDescent="0.3">
      <c r="A637" s="22" t="s">
        <v>642</v>
      </c>
      <c r="B637" s="18">
        <v>1781</v>
      </c>
      <c r="C637" s="23">
        <v>1441</v>
      </c>
      <c r="D637" s="24">
        <v>1233</v>
      </c>
      <c r="E637" s="24"/>
      <c r="F637" s="24">
        <v>208</v>
      </c>
      <c r="G637" s="24"/>
      <c r="H637" s="24">
        <v>208</v>
      </c>
      <c r="I637" s="24"/>
      <c r="J637" s="24">
        <v>0</v>
      </c>
      <c r="K637" s="25"/>
    </row>
    <row r="638" spans="1:11" ht="15" customHeight="1" x14ac:dyDescent="0.3">
      <c r="A638" s="22" t="s">
        <v>643</v>
      </c>
      <c r="B638" s="18">
        <v>1156</v>
      </c>
      <c r="C638" s="23">
        <v>1035</v>
      </c>
      <c r="D638" s="24">
        <v>922</v>
      </c>
      <c r="E638" s="24"/>
      <c r="F638" s="24">
        <v>113</v>
      </c>
      <c r="G638" s="24"/>
      <c r="H638" s="24">
        <v>106</v>
      </c>
      <c r="I638" s="24"/>
      <c r="J638" s="24">
        <v>7</v>
      </c>
      <c r="K638" s="25"/>
    </row>
    <row r="639" spans="1:11" ht="15" customHeight="1" x14ac:dyDescent="0.3">
      <c r="A639" s="22" t="s">
        <v>644</v>
      </c>
      <c r="B639" s="18">
        <v>1615</v>
      </c>
      <c r="C639" s="23">
        <v>1190</v>
      </c>
      <c r="D639" s="24">
        <v>1029</v>
      </c>
      <c r="E639" s="24"/>
      <c r="F639" s="24">
        <v>161</v>
      </c>
      <c r="G639" s="24"/>
      <c r="H639" s="24">
        <v>147</v>
      </c>
      <c r="I639" s="24"/>
      <c r="J639" s="24">
        <v>14</v>
      </c>
      <c r="K639" s="25"/>
    </row>
    <row r="640" spans="1:11" ht="15" customHeight="1" x14ac:dyDescent="0.3">
      <c r="A640" s="22" t="s">
        <v>645</v>
      </c>
      <c r="B640" s="18">
        <v>2915</v>
      </c>
      <c r="C640" s="23">
        <v>2344</v>
      </c>
      <c r="D640" s="24">
        <v>1985</v>
      </c>
      <c r="E640" s="24"/>
      <c r="F640" s="24">
        <v>359</v>
      </c>
      <c r="G640" s="24"/>
      <c r="H640" s="24">
        <v>300</v>
      </c>
      <c r="I640" s="24"/>
      <c r="J640" s="24">
        <v>59</v>
      </c>
      <c r="K640" s="25"/>
    </row>
    <row r="641" spans="1:11" ht="15" customHeight="1" x14ac:dyDescent="0.3">
      <c r="A641" s="22" t="s">
        <v>646</v>
      </c>
      <c r="B641" s="18">
        <v>3175</v>
      </c>
      <c r="C641" s="23">
        <v>1965</v>
      </c>
      <c r="D641" s="24">
        <v>1475</v>
      </c>
      <c r="E641" s="24"/>
      <c r="F641" s="24">
        <v>490</v>
      </c>
      <c r="G641" s="24"/>
      <c r="H641" s="24">
        <v>478</v>
      </c>
      <c r="I641" s="24"/>
      <c r="J641" s="24">
        <v>12</v>
      </c>
      <c r="K641" s="25"/>
    </row>
    <row r="642" spans="1:11" ht="15" customHeight="1" x14ac:dyDescent="0.3">
      <c r="A642" s="22" t="s">
        <v>647</v>
      </c>
      <c r="B642" s="18">
        <v>2127</v>
      </c>
      <c r="C642" s="23">
        <v>1434</v>
      </c>
      <c r="D642" s="24">
        <v>1131</v>
      </c>
      <c r="E642" s="24"/>
      <c r="F642" s="24">
        <v>303</v>
      </c>
      <c r="G642" s="24"/>
      <c r="H642" s="24">
        <v>277</v>
      </c>
      <c r="I642" s="24"/>
      <c r="J642" s="24">
        <v>26</v>
      </c>
      <c r="K642" s="25"/>
    </row>
    <row r="643" spans="1:11" ht="15" customHeight="1" x14ac:dyDescent="0.3">
      <c r="A643" s="22" t="s">
        <v>648</v>
      </c>
      <c r="B643" s="18">
        <v>1152</v>
      </c>
      <c r="C643" s="23">
        <v>983</v>
      </c>
      <c r="D643" s="24">
        <v>909</v>
      </c>
      <c r="E643" s="24"/>
      <c r="F643" s="24">
        <v>74</v>
      </c>
      <c r="G643" s="24"/>
      <c r="H643" s="24">
        <v>60</v>
      </c>
      <c r="I643" s="24"/>
      <c r="J643" s="24">
        <v>14</v>
      </c>
      <c r="K643" s="25"/>
    </row>
    <row r="644" spans="1:11" ht="15" customHeight="1" x14ac:dyDescent="0.3">
      <c r="A644" s="22" t="s">
        <v>649</v>
      </c>
      <c r="B644" s="18">
        <v>1895</v>
      </c>
      <c r="C644" s="23">
        <v>1680</v>
      </c>
      <c r="D644" s="24">
        <v>1423</v>
      </c>
      <c r="E644" s="24"/>
      <c r="F644" s="24">
        <v>257</v>
      </c>
      <c r="G644" s="24"/>
      <c r="H644" s="24">
        <v>257</v>
      </c>
      <c r="I644" s="24"/>
      <c r="J644" s="24">
        <v>0</v>
      </c>
      <c r="K644" s="25"/>
    </row>
    <row r="645" spans="1:11" ht="15" customHeight="1" x14ac:dyDescent="0.3">
      <c r="A645" s="22" t="s">
        <v>650</v>
      </c>
      <c r="B645" s="18">
        <v>1791</v>
      </c>
      <c r="C645" s="23">
        <v>1569</v>
      </c>
      <c r="D645" s="24">
        <v>1384</v>
      </c>
      <c r="E645" s="24"/>
      <c r="F645" s="24">
        <v>185</v>
      </c>
      <c r="G645" s="24"/>
      <c r="H645" s="24">
        <v>185</v>
      </c>
      <c r="I645" s="24"/>
      <c r="J645" s="24">
        <v>0</v>
      </c>
      <c r="K645" s="25"/>
    </row>
    <row r="646" spans="1:11" ht="15" customHeight="1" x14ac:dyDescent="0.3">
      <c r="A646" s="22" t="s">
        <v>651</v>
      </c>
      <c r="B646" s="18">
        <v>2160</v>
      </c>
      <c r="C646" s="23">
        <v>1605</v>
      </c>
      <c r="D646" s="24">
        <v>1187</v>
      </c>
      <c r="E646" s="24"/>
      <c r="F646" s="24">
        <v>418</v>
      </c>
      <c r="G646" s="24"/>
      <c r="H646" s="24">
        <v>394</v>
      </c>
      <c r="I646" s="24"/>
      <c r="J646" s="24">
        <v>24</v>
      </c>
      <c r="K646" s="25"/>
    </row>
    <row r="647" spans="1:11" ht="15" customHeight="1" x14ac:dyDescent="0.3">
      <c r="A647" s="22" t="s">
        <v>652</v>
      </c>
      <c r="B647" s="18">
        <v>3155</v>
      </c>
      <c r="C647" s="23">
        <v>2325</v>
      </c>
      <c r="D647" s="24">
        <v>1962</v>
      </c>
      <c r="E647" s="24"/>
      <c r="F647" s="24">
        <v>363</v>
      </c>
      <c r="G647" s="24"/>
      <c r="H647" s="24">
        <v>363</v>
      </c>
      <c r="I647" s="24"/>
      <c r="J647" s="24">
        <v>0</v>
      </c>
      <c r="K647" s="25"/>
    </row>
    <row r="648" spans="1:11" ht="15" customHeight="1" x14ac:dyDescent="0.3">
      <c r="A648" s="22" t="s">
        <v>653</v>
      </c>
      <c r="B648" s="18">
        <v>1291</v>
      </c>
      <c r="C648" s="23">
        <v>979</v>
      </c>
      <c r="D648" s="24">
        <v>877</v>
      </c>
      <c r="E648" s="24"/>
      <c r="F648" s="24">
        <v>102</v>
      </c>
      <c r="G648" s="24"/>
      <c r="H648" s="24">
        <v>88</v>
      </c>
      <c r="I648" s="24"/>
      <c r="J648" s="24">
        <v>14</v>
      </c>
      <c r="K648" s="25"/>
    </row>
    <row r="649" spans="1:11" ht="15" customHeight="1" x14ac:dyDescent="0.3">
      <c r="A649" s="22" t="s">
        <v>654</v>
      </c>
      <c r="B649" s="18">
        <v>794</v>
      </c>
      <c r="C649" s="23">
        <v>694</v>
      </c>
      <c r="D649" s="24">
        <v>656</v>
      </c>
      <c r="E649" s="24"/>
      <c r="F649" s="24">
        <v>38</v>
      </c>
      <c r="G649" s="24"/>
      <c r="H649" s="24">
        <v>38</v>
      </c>
      <c r="I649" s="24"/>
      <c r="J649" s="24">
        <v>0</v>
      </c>
      <c r="K649" s="25"/>
    </row>
    <row r="650" spans="1:11" ht="15" customHeight="1" x14ac:dyDescent="0.3">
      <c r="A650" s="22" t="s">
        <v>655</v>
      </c>
      <c r="B650" s="18">
        <v>127</v>
      </c>
      <c r="C650" s="23">
        <v>118</v>
      </c>
      <c r="D650" s="24">
        <v>113</v>
      </c>
      <c r="E650" s="24"/>
      <c r="F650" s="24">
        <v>5</v>
      </c>
      <c r="G650" s="24"/>
      <c r="H650" s="24">
        <v>5</v>
      </c>
      <c r="I650" s="24"/>
      <c r="J650" s="24">
        <v>0</v>
      </c>
      <c r="K650" s="25"/>
    </row>
    <row r="651" spans="1:11" ht="15" customHeight="1" x14ac:dyDescent="0.3">
      <c r="A651" s="22" t="s">
        <v>656</v>
      </c>
      <c r="B651" s="18">
        <v>144</v>
      </c>
      <c r="C651" s="23">
        <v>96</v>
      </c>
      <c r="D651" s="24">
        <v>84</v>
      </c>
      <c r="E651" s="24"/>
      <c r="F651" s="24">
        <v>12</v>
      </c>
      <c r="G651" s="24"/>
      <c r="H651" s="24">
        <v>12</v>
      </c>
      <c r="I651" s="24"/>
      <c r="J651" s="24">
        <v>0</v>
      </c>
      <c r="K651" s="25"/>
    </row>
    <row r="652" spans="1:11" ht="15" customHeight="1" x14ac:dyDescent="0.3">
      <c r="A652" s="22" t="s">
        <v>657</v>
      </c>
      <c r="B652" s="18">
        <v>244</v>
      </c>
      <c r="C652" s="23">
        <v>210</v>
      </c>
      <c r="D652" s="24">
        <v>185</v>
      </c>
      <c r="E652" s="24"/>
      <c r="F652" s="24">
        <v>25</v>
      </c>
      <c r="G652" s="24"/>
      <c r="H652" s="24">
        <v>25</v>
      </c>
      <c r="I652" s="24"/>
      <c r="J652" s="24">
        <v>0</v>
      </c>
      <c r="K652" s="25"/>
    </row>
    <row r="653" spans="1:11" ht="15" customHeight="1" x14ac:dyDescent="0.3">
      <c r="A653" s="22" t="s">
        <v>658</v>
      </c>
      <c r="B653" s="18">
        <v>399</v>
      </c>
      <c r="C653" s="23">
        <v>328</v>
      </c>
      <c r="D653" s="24">
        <v>316</v>
      </c>
      <c r="E653" s="24"/>
      <c r="F653" s="24">
        <v>12</v>
      </c>
      <c r="G653" s="24"/>
      <c r="H653" s="24">
        <v>12</v>
      </c>
      <c r="I653" s="24"/>
      <c r="J653" s="24">
        <v>0</v>
      </c>
      <c r="K653" s="25"/>
    </row>
    <row r="654" spans="1:11" ht="15" customHeight="1" x14ac:dyDescent="0.3">
      <c r="A654" s="22" t="s">
        <v>659</v>
      </c>
      <c r="B654" s="18">
        <v>555</v>
      </c>
      <c r="C654" s="23">
        <v>450</v>
      </c>
      <c r="D654" s="24">
        <v>450</v>
      </c>
      <c r="E654" s="24"/>
      <c r="F654" s="24">
        <v>0</v>
      </c>
      <c r="G654" s="24"/>
      <c r="H654" s="24">
        <v>0</v>
      </c>
      <c r="I654" s="24"/>
      <c r="J654" s="24">
        <v>0</v>
      </c>
      <c r="K654" s="25"/>
    </row>
    <row r="655" spans="1:11" ht="15" customHeight="1" x14ac:dyDescent="0.3">
      <c r="A655" s="22" t="s">
        <v>660</v>
      </c>
      <c r="B655" s="18">
        <v>169</v>
      </c>
      <c r="C655" s="23">
        <v>91</v>
      </c>
      <c r="D655" s="24">
        <v>58</v>
      </c>
      <c r="E655" s="24"/>
      <c r="F655" s="24">
        <v>33</v>
      </c>
      <c r="G655" s="24"/>
      <c r="H655" s="24">
        <v>8</v>
      </c>
      <c r="I655" s="24"/>
      <c r="J655" s="24">
        <v>25</v>
      </c>
      <c r="K655" s="25"/>
    </row>
    <row r="656" spans="1:11" ht="15" customHeight="1" x14ac:dyDescent="0.3">
      <c r="A656" s="22" t="s">
        <v>661</v>
      </c>
      <c r="B656" s="18">
        <v>83</v>
      </c>
      <c r="C656" s="23">
        <v>68</v>
      </c>
      <c r="D656" s="24">
        <v>59</v>
      </c>
      <c r="E656" s="24"/>
      <c r="F656" s="24">
        <v>9</v>
      </c>
      <c r="G656" s="24"/>
      <c r="H656" s="24">
        <v>9</v>
      </c>
      <c r="I656" s="24"/>
      <c r="J656" s="24">
        <v>0</v>
      </c>
      <c r="K656" s="25"/>
    </row>
    <row r="657" spans="1:11" ht="15" customHeight="1" x14ac:dyDescent="0.3">
      <c r="A657" s="22" t="s">
        <v>662</v>
      </c>
      <c r="B657" s="18">
        <v>92</v>
      </c>
      <c r="C657" s="23">
        <v>78</v>
      </c>
      <c r="D657" s="24">
        <v>78</v>
      </c>
      <c r="E657" s="24"/>
      <c r="F657" s="24">
        <v>0</v>
      </c>
      <c r="G657" s="24"/>
      <c r="H657" s="24">
        <v>0</v>
      </c>
      <c r="I657" s="24"/>
      <c r="J657" s="24">
        <v>0</v>
      </c>
      <c r="K657" s="25"/>
    </row>
    <row r="658" spans="1:11" ht="15" customHeight="1" x14ac:dyDescent="0.3">
      <c r="A658" s="22" t="s">
        <v>663</v>
      </c>
      <c r="B658" s="18">
        <v>160</v>
      </c>
      <c r="C658" s="23">
        <v>154</v>
      </c>
      <c r="D658" s="24">
        <v>153</v>
      </c>
      <c r="E658" s="24"/>
      <c r="F658" s="24">
        <v>1</v>
      </c>
      <c r="G658" s="24"/>
      <c r="H658" s="24">
        <v>1</v>
      </c>
      <c r="I658" s="24"/>
      <c r="J658" s="24">
        <v>0</v>
      </c>
      <c r="K658" s="25"/>
    </row>
    <row r="659" spans="1:11" ht="15" customHeight="1" x14ac:dyDescent="0.3">
      <c r="A659" s="22" t="s">
        <v>664</v>
      </c>
      <c r="B659" s="18">
        <v>46</v>
      </c>
      <c r="C659" s="23">
        <v>39</v>
      </c>
      <c r="D659" s="24">
        <v>39</v>
      </c>
      <c r="E659" s="24"/>
      <c r="F659" s="24">
        <v>0</v>
      </c>
      <c r="G659" s="24"/>
      <c r="H659" s="24">
        <v>0</v>
      </c>
      <c r="I659" s="24"/>
      <c r="J659" s="24">
        <v>0</v>
      </c>
      <c r="K659" s="25"/>
    </row>
    <row r="660" spans="1:11" ht="15" customHeight="1" x14ac:dyDescent="0.3">
      <c r="A660" s="22" t="s">
        <v>665</v>
      </c>
      <c r="B660" s="18">
        <v>101</v>
      </c>
      <c r="C660" s="23">
        <v>67</v>
      </c>
      <c r="D660" s="24">
        <v>67</v>
      </c>
      <c r="E660" s="24"/>
      <c r="F660" s="24">
        <v>0</v>
      </c>
      <c r="G660" s="24"/>
      <c r="H660" s="24">
        <v>0</v>
      </c>
      <c r="I660" s="24"/>
      <c r="J660" s="24">
        <v>0</v>
      </c>
      <c r="K660" s="25"/>
    </row>
    <row r="661" spans="1:11" ht="15" customHeight="1" x14ac:dyDescent="0.3">
      <c r="A661" s="22" t="s">
        <v>666</v>
      </c>
      <c r="B661" s="18">
        <v>402</v>
      </c>
      <c r="C661" s="23">
        <v>355</v>
      </c>
      <c r="D661" s="24">
        <v>355</v>
      </c>
      <c r="E661" s="24"/>
      <c r="F661" s="24">
        <v>0</v>
      </c>
      <c r="G661" s="24"/>
      <c r="H661" s="24">
        <v>0</v>
      </c>
      <c r="I661" s="24"/>
      <c r="J661" s="24">
        <v>0</v>
      </c>
      <c r="K661" s="25"/>
    </row>
    <row r="662" spans="1:11" ht="15" customHeight="1" x14ac:dyDescent="0.3">
      <c r="A662" s="22" t="s">
        <v>667</v>
      </c>
      <c r="B662" s="18">
        <v>123</v>
      </c>
      <c r="C662" s="23">
        <v>123</v>
      </c>
      <c r="D662" s="24">
        <v>119</v>
      </c>
      <c r="E662" s="24"/>
      <c r="F662" s="24">
        <v>4</v>
      </c>
      <c r="G662" s="24"/>
      <c r="H662" s="24">
        <v>4</v>
      </c>
      <c r="I662" s="24"/>
      <c r="J662" s="24">
        <v>0</v>
      </c>
      <c r="K662" s="25"/>
    </row>
    <row r="663" spans="1:11" ht="15" customHeight="1" x14ac:dyDescent="0.3">
      <c r="A663" s="22" t="s">
        <v>668</v>
      </c>
      <c r="B663" s="18">
        <v>117</v>
      </c>
      <c r="C663" s="23">
        <v>99</v>
      </c>
      <c r="D663" s="24">
        <v>76</v>
      </c>
      <c r="E663" s="24"/>
      <c r="F663" s="24">
        <v>23</v>
      </c>
      <c r="G663" s="24"/>
      <c r="H663" s="24">
        <v>23</v>
      </c>
      <c r="I663" s="24"/>
      <c r="J663" s="24">
        <v>0</v>
      </c>
      <c r="K663" s="25"/>
    </row>
    <row r="664" spans="1:11" ht="15" customHeight="1" x14ac:dyDescent="0.3">
      <c r="A664" s="22" t="s">
        <v>669</v>
      </c>
      <c r="B664" s="18">
        <v>125</v>
      </c>
      <c r="C664" s="23">
        <v>75</v>
      </c>
      <c r="D664" s="24">
        <v>48</v>
      </c>
      <c r="E664" s="24"/>
      <c r="F664" s="24">
        <v>27</v>
      </c>
      <c r="G664" s="24"/>
      <c r="H664" s="24">
        <v>0</v>
      </c>
      <c r="I664" s="24"/>
      <c r="J664" s="24">
        <v>27</v>
      </c>
      <c r="K664" s="25"/>
    </row>
    <row r="665" spans="1:11" ht="15" customHeight="1" x14ac:dyDescent="0.3">
      <c r="A665" s="22" t="s">
        <v>670</v>
      </c>
      <c r="B665" s="18">
        <v>56</v>
      </c>
      <c r="C665" s="23">
        <v>35</v>
      </c>
      <c r="D665" s="24">
        <v>20</v>
      </c>
      <c r="E665" s="24"/>
      <c r="F665" s="24">
        <v>15</v>
      </c>
      <c r="G665" s="24"/>
      <c r="H665" s="24">
        <v>15</v>
      </c>
      <c r="I665" s="24"/>
      <c r="J665" s="24">
        <v>0</v>
      </c>
      <c r="K665" s="25"/>
    </row>
    <row r="666" spans="1:11" ht="15" customHeight="1" x14ac:dyDescent="0.3">
      <c r="A666" s="22" t="s">
        <v>671</v>
      </c>
      <c r="B666" s="18">
        <v>210</v>
      </c>
      <c r="C666" s="23">
        <v>179</v>
      </c>
      <c r="D666" s="24">
        <v>171</v>
      </c>
      <c r="E666" s="24"/>
      <c r="F666" s="24">
        <v>8</v>
      </c>
      <c r="G666" s="24"/>
      <c r="H666" s="24">
        <v>8</v>
      </c>
      <c r="I666" s="24"/>
      <c r="J666" s="24">
        <v>0</v>
      </c>
      <c r="K666" s="25"/>
    </row>
    <row r="667" spans="1:11" ht="15" customHeight="1" x14ac:dyDescent="0.3">
      <c r="A667" s="22" t="s">
        <v>672</v>
      </c>
      <c r="B667" s="18">
        <v>60</v>
      </c>
      <c r="C667" s="23">
        <v>35</v>
      </c>
      <c r="D667" s="24">
        <v>35</v>
      </c>
      <c r="E667" s="24"/>
      <c r="F667" s="24">
        <v>0</v>
      </c>
      <c r="G667" s="24"/>
      <c r="H667" s="24">
        <v>0</v>
      </c>
      <c r="I667" s="24"/>
      <c r="J667" s="24">
        <v>0</v>
      </c>
      <c r="K667" s="25"/>
    </row>
    <row r="668" spans="1:11" ht="15" customHeight="1" x14ac:dyDescent="0.3">
      <c r="A668" s="22" t="s">
        <v>673</v>
      </c>
      <c r="B668" s="18">
        <v>151</v>
      </c>
      <c r="C668" s="23">
        <v>124</v>
      </c>
      <c r="D668" s="24">
        <v>124</v>
      </c>
      <c r="E668" s="24"/>
      <c r="F668" s="24">
        <v>0</v>
      </c>
      <c r="G668" s="24"/>
      <c r="H668" s="24">
        <v>0</v>
      </c>
      <c r="I668" s="24"/>
      <c r="J668" s="24">
        <v>0</v>
      </c>
      <c r="K668" s="25"/>
    </row>
    <row r="669" spans="1:11" ht="15" customHeight="1" x14ac:dyDescent="0.3">
      <c r="A669" s="22" t="s">
        <v>674</v>
      </c>
      <c r="B669" s="18">
        <v>224</v>
      </c>
      <c r="C669" s="23">
        <v>195</v>
      </c>
      <c r="D669" s="24">
        <v>169</v>
      </c>
      <c r="E669" s="24"/>
      <c r="F669" s="24">
        <v>26</v>
      </c>
      <c r="G669" s="24"/>
      <c r="H669" s="24">
        <v>26</v>
      </c>
      <c r="I669" s="24"/>
      <c r="J669" s="24">
        <v>0</v>
      </c>
      <c r="K669" s="25"/>
    </row>
    <row r="670" spans="1:11" ht="15" customHeight="1" x14ac:dyDescent="0.3">
      <c r="A670" s="22" t="s">
        <v>675</v>
      </c>
      <c r="B670" s="18">
        <v>281</v>
      </c>
      <c r="C670" s="23">
        <v>273</v>
      </c>
      <c r="D670" s="24">
        <v>271</v>
      </c>
      <c r="E670" s="24"/>
      <c r="F670" s="24">
        <v>2</v>
      </c>
      <c r="G670" s="24"/>
      <c r="H670" s="24">
        <v>2</v>
      </c>
      <c r="I670" s="24"/>
      <c r="J670" s="24">
        <v>0</v>
      </c>
      <c r="K670" s="25"/>
    </row>
    <row r="671" spans="1:11" ht="15" customHeight="1" x14ac:dyDescent="0.3">
      <c r="A671" s="22" t="s">
        <v>676</v>
      </c>
      <c r="B671" s="18">
        <v>163</v>
      </c>
      <c r="C671" s="23">
        <v>150</v>
      </c>
      <c r="D671" s="24">
        <v>141</v>
      </c>
      <c r="E671" s="24"/>
      <c r="F671" s="24">
        <v>9</v>
      </c>
      <c r="G671" s="24"/>
      <c r="H671" s="24">
        <v>9</v>
      </c>
      <c r="I671" s="24"/>
      <c r="J671" s="24">
        <v>0</v>
      </c>
      <c r="K671" s="25"/>
    </row>
    <row r="672" spans="1:11" ht="15" customHeight="1" x14ac:dyDescent="0.3">
      <c r="A672" s="22" t="s">
        <v>677</v>
      </c>
      <c r="B672" s="18">
        <v>146</v>
      </c>
      <c r="C672" s="23">
        <v>137</v>
      </c>
      <c r="D672" s="24">
        <v>137</v>
      </c>
      <c r="E672" s="24"/>
      <c r="F672" s="24">
        <v>0</v>
      </c>
      <c r="G672" s="24"/>
      <c r="H672" s="24">
        <v>0</v>
      </c>
      <c r="I672" s="24"/>
      <c r="J672" s="24">
        <v>0</v>
      </c>
      <c r="K672" s="25"/>
    </row>
    <row r="673" spans="1:11" ht="15" customHeight="1" x14ac:dyDescent="0.3">
      <c r="A673" s="22" t="s">
        <v>678</v>
      </c>
      <c r="B673" s="18">
        <v>35</v>
      </c>
      <c r="C673" s="23">
        <v>30</v>
      </c>
      <c r="D673" s="24">
        <v>24</v>
      </c>
      <c r="E673" s="24"/>
      <c r="F673" s="24">
        <v>6</v>
      </c>
      <c r="G673" s="24"/>
      <c r="H673" s="24">
        <v>6</v>
      </c>
      <c r="I673" s="24"/>
      <c r="J673" s="24">
        <v>0</v>
      </c>
      <c r="K673" s="25"/>
    </row>
    <row r="674" spans="1:11" ht="15" customHeight="1" x14ac:dyDescent="0.3">
      <c r="A674" s="22" t="s">
        <v>679</v>
      </c>
      <c r="B674" s="18">
        <v>166</v>
      </c>
      <c r="C674" s="23">
        <v>163</v>
      </c>
      <c r="D674" s="24">
        <v>163</v>
      </c>
      <c r="E674" s="24"/>
      <c r="F674" s="24">
        <v>0</v>
      </c>
      <c r="G674" s="24"/>
      <c r="H674" s="24">
        <v>0</v>
      </c>
      <c r="I674" s="24"/>
      <c r="J674" s="24">
        <v>0</v>
      </c>
      <c r="K674" s="25"/>
    </row>
    <row r="675" spans="1:11" ht="15" customHeight="1" x14ac:dyDescent="0.3">
      <c r="A675" s="22" t="s">
        <v>680</v>
      </c>
      <c r="B675" s="18">
        <v>30</v>
      </c>
      <c r="C675" s="23">
        <v>25</v>
      </c>
      <c r="D675" s="24">
        <v>16</v>
      </c>
      <c r="E675" s="24"/>
      <c r="F675" s="24">
        <v>9</v>
      </c>
      <c r="G675" s="24"/>
      <c r="H675" s="24">
        <v>9</v>
      </c>
      <c r="I675" s="24"/>
      <c r="J675" s="24">
        <v>0</v>
      </c>
      <c r="K675" s="25"/>
    </row>
    <row r="676" spans="1:11" ht="15" customHeight="1" x14ac:dyDescent="0.3">
      <c r="A676" s="22" t="s">
        <v>681</v>
      </c>
      <c r="B676" s="18">
        <v>377</v>
      </c>
      <c r="C676" s="23">
        <v>292</v>
      </c>
      <c r="D676" s="24">
        <v>292</v>
      </c>
      <c r="E676" s="24"/>
      <c r="F676" s="24">
        <v>0</v>
      </c>
      <c r="G676" s="24"/>
      <c r="H676" s="24">
        <v>0</v>
      </c>
      <c r="I676" s="24"/>
      <c r="J676" s="24">
        <v>0</v>
      </c>
      <c r="K676" s="25"/>
    </row>
    <row r="677" spans="1:11" ht="15" customHeight="1" x14ac:dyDescent="0.3">
      <c r="A677" s="22" t="s">
        <v>682</v>
      </c>
      <c r="B677" s="18">
        <v>206</v>
      </c>
      <c r="C677" s="23">
        <v>164</v>
      </c>
      <c r="D677" s="24">
        <v>134</v>
      </c>
      <c r="E677" s="24"/>
      <c r="F677" s="24">
        <v>30</v>
      </c>
      <c r="G677" s="24"/>
      <c r="H677" s="24">
        <v>30</v>
      </c>
      <c r="I677" s="24"/>
      <c r="J677" s="24">
        <v>0</v>
      </c>
      <c r="K677" s="25"/>
    </row>
    <row r="678" spans="1:11" ht="15" customHeight="1" x14ac:dyDescent="0.3">
      <c r="A678" s="22" t="s">
        <v>683</v>
      </c>
      <c r="B678" s="18">
        <v>110</v>
      </c>
      <c r="C678" s="23">
        <v>78</v>
      </c>
      <c r="D678" s="24">
        <v>63</v>
      </c>
      <c r="E678" s="24"/>
      <c r="F678" s="24">
        <v>15</v>
      </c>
      <c r="G678" s="24"/>
      <c r="H678" s="24">
        <v>15</v>
      </c>
      <c r="I678" s="24"/>
      <c r="J678" s="24">
        <v>0</v>
      </c>
      <c r="K678" s="25"/>
    </row>
    <row r="679" spans="1:11" ht="15" customHeight="1" x14ac:dyDescent="0.3">
      <c r="A679" s="22" t="s">
        <v>684</v>
      </c>
      <c r="B679" s="18">
        <v>247</v>
      </c>
      <c r="C679" s="23">
        <v>197</v>
      </c>
      <c r="D679" s="24">
        <v>194</v>
      </c>
      <c r="E679" s="24"/>
      <c r="F679" s="24">
        <v>3</v>
      </c>
      <c r="G679" s="24"/>
      <c r="H679" s="24">
        <v>3</v>
      </c>
      <c r="I679" s="24"/>
      <c r="J679" s="24">
        <v>0</v>
      </c>
      <c r="K679" s="25"/>
    </row>
    <row r="680" spans="1:11" ht="15" customHeight="1" x14ac:dyDescent="0.3">
      <c r="A680" s="22" t="s">
        <v>685</v>
      </c>
      <c r="B680" s="18">
        <v>230</v>
      </c>
      <c r="C680" s="23">
        <v>202</v>
      </c>
      <c r="D680" s="24">
        <v>180</v>
      </c>
      <c r="E680" s="24"/>
      <c r="F680" s="24">
        <v>22</v>
      </c>
      <c r="G680" s="24"/>
      <c r="H680" s="24">
        <v>17</v>
      </c>
      <c r="I680" s="24"/>
      <c r="J680" s="24">
        <v>5</v>
      </c>
      <c r="K680" s="25"/>
    </row>
    <row r="681" spans="1:11" ht="15" customHeight="1" x14ac:dyDescent="0.3">
      <c r="A681" s="22" t="s">
        <v>686</v>
      </c>
      <c r="B681" s="18">
        <v>64</v>
      </c>
      <c r="C681" s="23">
        <v>60</v>
      </c>
      <c r="D681" s="24">
        <v>46</v>
      </c>
      <c r="E681" s="24"/>
      <c r="F681" s="24">
        <v>14</v>
      </c>
      <c r="G681" s="24"/>
      <c r="H681" s="24">
        <v>14</v>
      </c>
      <c r="I681" s="24"/>
      <c r="J681" s="24">
        <v>0</v>
      </c>
      <c r="K681" s="25"/>
    </row>
    <row r="682" spans="1:11" ht="15" customHeight="1" x14ac:dyDescent="0.3">
      <c r="A682" s="22" t="s">
        <v>687</v>
      </c>
      <c r="B682" s="18">
        <v>154</v>
      </c>
      <c r="C682" s="23">
        <v>151</v>
      </c>
      <c r="D682" s="24">
        <v>151</v>
      </c>
      <c r="E682" s="24"/>
      <c r="F682" s="24">
        <v>0</v>
      </c>
      <c r="G682" s="24"/>
      <c r="H682" s="24">
        <v>0</v>
      </c>
      <c r="I682" s="24"/>
      <c r="J682" s="24">
        <v>0</v>
      </c>
      <c r="K682" s="25"/>
    </row>
    <row r="683" spans="1:11" ht="15" customHeight="1" x14ac:dyDescent="0.3">
      <c r="A683" s="22" t="s">
        <v>688</v>
      </c>
      <c r="B683" s="18">
        <v>44</v>
      </c>
      <c r="C683" s="23">
        <v>44</v>
      </c>
      <c r="D683" s="24">
        <v>37</v>
      </c>
      <c r="E683" s="24"/>
      <c r="F683" s="24">
        <v>7</v>
      </c>
      <c r="G683" s="24"/>
      <c r="H683" s="24">
        <v>7</v>
      </c>
      <c r="I683" s="24"/>
      <c r="J683" s="24">
        <v>0</v>
      </c>
      <c r="K683" s="25"/>
    </row>
    <row r="684" spans="1:11" ht="15" customHeight="1" x14ac:dyDescent="0.3">
      <c r="A684" s="22" t="s">
        <v>689</v>
      </c>
      <c r="B684" s="18">
        <v>172</v>
      </c>
      <c r="C684" s="23">
        <v>149</v>
      </c>
      <c r="D684" s="24">
        <v>149</v>
      </c>
      <c r="E684" s="24"/>
      <c r="F684" s="24">
        <v>0</v>
      </c>
      <c r="G684" s="24"/>
      <c r="H684" s="24">
        <v>0</v>
      </c>
      <c r="I684" s="24"/>
      <c r="J684" s="24">
        <v>0</v>
      </c>
      <c r="K684" s="25"/>
    </row>
    <row r="685" spans="1:11" ht="15" customHeight="1" x14ac:dyDescent="0.3">
      <c r="A685" s="22" t="s">
        <v>690</v>
      </c>
      <c r="B685" s="18">
        <v>442</v>
      </c>
      <c r="C685" s="23">
        <v>377</v>
      </c>
      <c r="D685" s="24">
        <v>348</v>
      </c>
      <c r="E685" s="24"/>
      <c r="F685" s="24">
        <v>29</v>
      </c>
      <c r="G685" s="24"/>
      <c r="H685" s="24">
        <v>25</v>
      </c>
      <c r="I685" s="24"/>
      <c r="J685" s="24">
        <v>4</v>
      </c>
      <c r="K685" s="25"/>
    </row>
    <row r="686" spans="1:11" ht="15" customHeight="1" x14ac:dyDescent="0.3">
      <c r="A686" s="22" t="s">
        <v>691</v>
      </c>
      <c r="B686" s="18">
        <v>844</v>
      </c>
      <c r="C686" s="23">
        <v>616</v>
      </c>
      <c r="D686" s="24">
        <v>581</v>
      </c>
      <c r="E686" s="24"/>
      <c r="F686" s="24">
        <v>35</v>
      </c>
      <c r="G686" s="24"/>
      <c r="H686" s="24">
        <v>35</v>
      </c>
      <c r="I686" s="24"/>
      <c r="J686" s="24">
        <v>0</v>
      </c>
      <c r="K686" s="25"/>
    </row>
    <row r="687" spans="1:11" ht="15" customHeight="1" x14ac:dyDescent="0.3">
      <c r="A687" s="22" t="s">
        <v>692</v>
      </c>
      <c r="B687" s="18">
        <v>779</v>
      </c>
      <c r="C687" s="23">
        <v>682</v>
      </c>
      <c r="D687" s="24">
        <v>647</v>
      </c>
      <c r="E687" s="24"/>
      <c r="F687" s="24">
        <v>35</v>
      </c>
      <c r="G687" s="24"/>
      <c r="H687" s="24">
        <v>35</v>
      </c>
      <c r="I687" s="24"/>
      <c r="J687" s="24">
        <v>0</v>
      </c>
      <c r="K687" s="25"/>
    </row>
    <row r="688" spans="1:11" ht="15" customHeight="1" x14ac:dyDescent="0.3">
      <c r="A688" s="22" t="s">
        <v>693</v>
      </c>
      <c r="B688" s="18">
        <v>247</v>
      </c>
      <c r="C688" s="23">
        <v>184</v>
      </c>
      <c r="D688" s="24">
        <v>182</v>
      </c>
      <c r="E688" s="24"/>
      <c r="F688" s="24">
        <v>2</v>
      </c>
      <c r="G688" s="24"/>
      <c r="H688" s="24">
        <v>0</v>
      </c>
      <c r="I688" s="24"/>
      <c r="J688" s="24">
        <v>2</v>
      </c>
      <c r="K688" s="25"/>
    </row>
    <row r="689" spans="1:11" ht="15" customHeight="1" x14ac:dyDescent="0.3">
      <c r="A689" s="22" t="s">
        <v>694</v>
      </c>
      <c r="B689" s="18">
        <v>104</v>
      </c>
      <c r="C689" s="23">
        <v>104</v>
      </c>
      <c r="D689" s="24">
        <v>104</v>
      </c>
      <c r="E689" s="24"/>
      <c r="F689" s="24">
        <v>0</v>
      </c>
      <c r="G689" s="24"/>
      <c r="H689" s="24">
        <v>0</v>
      </c>
      <c r="I689" s="24"/>
      <c r="J689" s="24">
        <v>0</v>
      </c>
      <c r="K689" s="25"/>
    </row>
    <row r="690" spans="1:11" ht="15" customHeight="1" x14ac:dyDescent="0.3">
      <c r="A690" s="22" t="s">
        <v>695</v>
      </c>
      <c r="B690" s="18">
        <v>91</v>
      </c>
      <c r="C690" s="23">
        <v>82</v>
      </c>
      <c r="D690" s="24">
        <v>68</v>
      </c>
      <c r="E690" s="24"/>
      <c r="F690" s="24">
        <v>14</v>
      </c>
      <c r="G690" s="24"/>
      <c r="H690" s="24">
        <v>14</v>
      </c>
      <c r="I690" s="24"/>
      <c r="J690" s="24">
        <v>0</v>
      </c>
      <c r="K690" s="25"/>
    </row>
    <row r="691" spans="1:11" ht="15" customHeight="1" x14ac:dyDescent="0.3">
      <c r="A691" s="22" t="s">
        <v>696</v>
      </c>
      <c r="B691" s="18">
        <v>216</v>
      </c>
      <c r="C691" s="23">
        <v>216</v>
      </c>
      <c r="D691" s="24">
        <v>210</v>
      </c>
      <c r="E691" s="24"/>
      <c r="F691" s="24">
        <v>6</v>
      </c>
      <c r="G691" s="24"/>
      <c r="H691" s="24">
        <v>0</v>
      </c>
      <c r="I691" s="24"/>
      <c r="J691" s="24">
        <v>6</v>
      </c>
      <c r="K691" s="25"/>
    </row>
    <row r="692" spans="1:11" ht="15" customHeight="1" x14ac:dyDescent="0.3">
      <c r="A692" s="22" t="s">
        <v>697</v>
      </c>
      <c r="B692" s="18">
        <v>64</v>
      </c>
      <c r="C692" s="23">
        <v>36</v>
      </c>
      <c r="D692" s="24">
        <v>36</v>
      </c>
      <c r="E692" s="24"/>
      <c r="F692" s="24">
        <v>0</v>
      </c>
      <c r="G692" s="24"/>
      <c r="H692" s="24">
        <v>0</v>
      </c>
      <c r="I692" s="24"/>
      <c r="J692" s="24">
        <v>0</v>
      </c>
      <c r="K692" s="25"/>
    </row>
    <row r="693" spans="1:11" ht="15" customHeight="1" x14ac:dyDescent="0.3">
      <c r="A693" s="22" t="s">
        <v>698</v>
      </c>
      <c r="B693" s="18">
        <v>381</v>
      </c>
      <c r="C693" s="23">
        <v>351</v>
      </c>
      <c r="D693" s="24">
        <v>340</v>
      </c>
      <c r="E693" s="24"/>
      <c r="F693" s="24">
        <v>11</v>
      </c>
      <c r="G693" s="24"/>
      <c r="H693" s="24">
        <v>11</v>
      </c>
      <c r="I693" s="24"/>
      <c r="J693" s="24">
        <v>0</v>
      </c>
      <c r="K693" s="25"/>
    </row>
    <row r="694" spans="1:11" ht="15" customHeight="1" x14ac:dyDescent="0.3">
      <c r="A694" s="22" t="s">
        <v>699</v>
      </c>
      <c r="B694" s="18">
        <v>1706</v>
      </c>
      <c r="C694" s="23">
        <v>1571</v>
      </c>
      <c r="D694" s="24">
        <v>1442</v>
      </c>
      <c r="E694" s="24"/>
      <c r="F694" s="24">
        <v>129</v>
      </c>
      <c r="G694" s="24"/>
      <c r="H694" s="24">
        <v>111</v>
      </c>
      <c r="I694" s="24"/>
      <c r="J694" s="24">
        <v>18</v>
      </c>
      <c r="K694" s="25"/>
    </row>
    <row r="695" spans="1:11" ht="15" customHeight="1" x14ac:dyDescent="0.3">
      <c r="A695" s="22" t="s">
        <v>700</v>
      </c>
      <c r="B695" s="18">
        <v>270</v>
      </c>
      <c r="C695" s="23">
        <v>201</v>
      </c>
      <c r="D695" s="24">
        <v>166</v>
      </c>
      <c r="E695" s="24"/>
      <c r="F695" s="24">
        <v>35</v>
      </c>
      <c r="G695" s="24"/>
      <c r="H695" s="24">
        <v>35</v>
      </c>
      <c r="I695" s="24"/>
      <c r="J695" s="24">
        <v>0</v>
      </c>
      <c r="K695" s="25"/>
    </row>
    <row r="696" spans="1:11" ht="15" customHeight="1" x14ac:dyDescent="0.3">
      <c r="A696" s="22" t="s">
        <v>701</v>
      </c>
      <c r="B696" s="18">
        <v>108</v>
      </c>
      <c r="C696" s="23">
        <v>81</v>
      </c>
      <c r="D696" s="24">
        <v>72</v>
      </c>
      <c r="E696" s="24"/>
      <c r="F696" s="24">
        <v>9</v>
      </c>
      <c r="G696" s="24"/>
      <c r="H696" s="24">
        <v>9</v>
      </c>
      <c r="I696" s="24"/>
      <c r="J696" s="24">
        <v>0</v>
      </c>
      <c r="K696" s="25"/>
    </row>
    <row r="697" spans="1:11" ht="15" customHeight="1" x14ac:dyDescent="0.3">
      <c r="A697" s="22" t="s">
        <v>702</v>
      </c>
      <c r="B697" s="18">
        <v>44</v>
      </c>
      <c r="C697" s="23">
        <v>34</v>
      </c>
      <c r="D697" s="24">
        <v>34</v>
      </c>
      <c r="E697" s="24"/>
      <c r="F697" s="24">
        <v>0</v>
      </c>
      <c r="G697" s="24"/>
      <c r="H697" s="24">
        <v>0</v>
      </c>
      <c r="I697" s="24"/>
      <c r="J697" s="24">
        <v>0</v>
      </c>
      <c r="K697" s="25"/>
    </row>
    <row r="698" spans="1:11" ht="15" customHeight="1" x14ac:dyDescent="0.3">
      <c r="A698" s="22" t="s">
        <v>703</v>
      </c>
      <c r="B698" s="18">
        <v>105</v>
      </c>
      <c r="C698" s="23">
        <v>105</v>
      </c>
      <c r="D698" s="24">
        <v>89</v>
      </c>
      <c r="E698" s="24"/>
      <c r="F698" s="24">
        <v>16</v>
      </c>
      <c r="G698" s="24"/>
      <c r="H698" s="24">
        <v>16</v>
      </c>
      <c r="I698" s="24"/>
      <c r="J698" s="24">
        <v>0</v>
      </c>
      <c r="K698" s="25"/>
    </row>
    <row r="699" spans="1:11" ht="15" customHeight="1" x14ac:dyDescent="0.3">
      <c r="A699" s="22" t="s">
        <v>704</v>
      </c>
      <c r="B699" s="18">
        <v>81</v>
      </c>
      <c r="C699" s="23">
        <v>81</v>
      </c>
      <c r="D699" s="24">
        <v>81</v>
      </c>
      <c r="E699" s="24"/>
      <c r="F699" s="24">
        <v>0</v>
      </c>
      <c r="G699" s="24"/>
      <c r="H699" s="24">
        <v>0</v>
      </c>
      <c r="I699" s="24"/>
      <c r="J699" s="24">
        <v>0</v>
      </c>
      <c r="K699" s="25"/>
    </row>
    <row r="700" spans="1:11" ht="15" customHeight="1" x14ac:dyDescent="0.3">
      <c r="A700" s="22" t="s">
        <v>705</v>
      </c>
      <c r="B700" s="18">
        <v>559</v>
      </c>
      <c r="C700" s="23">
        <v>493</v>
      </c>
      <c r="D700" s="24">
        <v>467</v>
      </c>
      <c r="E700" s="24"/>
      <c r="F700" s="24">
        <v>26</v>
      </c>
      <c r="G700" s="24"/>
      <c r="H700" s="24">
        <v>26</v>
      </c>
      <c r="I700" s="24"/>
      <c r="J700" s="24">
        <v>0</v>
      </c>
      <c r="K700" s="25"/>
    </row>
    <row r="701" spans="1:11" ht="15" customHeight="1" x14ac:dyDescent="0.3">
      <c r="A701" s="22" t="s">
        <v>706</v>
      </c>
      <c r="B701" s="18">
        <v>149</v>
      </c>
      <c r="C701" s="23">
        <v>138</v>
      </c>
      <c r="D701" s="24">
        <v>118</v>
      </c>
      <c r="E701" s="24"/>
      <c r="F701" s="24">
        <v>20</v>
      </c>
      <c r="G701" s="24"/>
      <c r="H701" s="24">
        <v>10</v>
      </c>
      <c r="I701" s="24"/>
      <c r="J701" s="24">
        <v>10</v>
      </c>
      <c r="K701" s="25"/>
    </row>
    <row r="702" spans="1:11" ht="15" customHeight="1" x14ac:dyDescent="0.3">
      <c r="A702" s="22" t="s">
        <v>707</v>
      </c>
      <c r="B702" s="18">
        <v>114</v>
      </c>
      <c r="C702" s="23">
        <v>97</v>
      </c>
      <c r="D702" s="24">
        <v>97</v>
      </c>
      <c r="E702" s="24"/>
      <c r="F702" s="24">
        <v>0</v>
      </c>
      <c r="G702" s="24"/>
      <c r="H702" s="24">
        <v>0</v>
      </c>
      <c r="I702" s="24"/>
      <c r="J702" s="24">
        <v>0</v>
      </c>
      <c r="K702" s="25"/>
    </row>
    <row r="703" spans="1:11" ht="15.6" x14ac:dyDescent="0.3">
      <c r="A703" s="22" t="s">
        <v>708</v>
      </c>
      <c r="B703" s="18">
        <v>3163</v>
      </c>
      <c r="C703" s="23">
        <v>2896</v>
      </c>
      <c r="D703" s="24">
        <v>2622</v>
      </c>
      <c r="E703" s="24"/>
      <c r="F703" s="24">
        <v>274</v>
      </c>
      <c r="G703" s="24"/>
      <c r="H703" s="24">
        <v>274</v>
      </c>
      <c r="I703" s="24"/>
      <c r="J703" s="24">
        <v>0</v>
      </c>
      <c r="K703" s="25"/>
    </row>
    <row r="704" spans="1:11" ht="15" customHeight="1" x14ac:dyDescent="0.3">
      <c r="A704" s="22" t="s">
        <v>709</v>
      </c>
      <c r="B704" s="18">
        <v>0</v>
      </c>
      <c r="C704" s="23">
        <v>0</v>
      </c>
      <c r="D704" s="24">
        <v>0</v>
      </c>
      <c r="E704" s="24"/>
      <c r="F704" s="24">
        <v>0</v>
      </c>
      <c r="G704" s="24"/>
      <c r="H704" s="24">
        <v>0</v>
      </c>
      <c r="I704" s="24"/>
      <c r="J704" s="24">
        <v>0</v>
      </c>
      <c r="K704" s="25"/>
    </row>
    <row r="705" spans="1:11" ht="15" customHeight="1" x14ac:dyDescent="0.3">
      <c r="A705" s="22" t="s">
        <v>710</v>
      </c>
      <c r="B705" s="18">
        <v>386</v>
      </c>
      <c r="C705" s="23">
        <v>317</v>
      </c>
      <c r="D705" s="24">
        <v>272</v>
      </c>
      <c r="E705" s="24"/>
      <c r="F705" s="24">
        <v>45</v>
      </c>
      <c r="G705" s="24"/>
      <c r="H705" s="24">
        <v>33</v>
      </c>
      <c r="I705" s="24"/>
      <c r="J705" s="24">
        <v>12</v>
      </c>
      <c r="K705" s="25"/>
    </row>
    <row r="706" spans="1:11" ht="15" customHeight="1" x14ac:dyDescent="0.3">
      <c r="A706" s="22" t="s">
        <v>711</v>
      </c>
      <c r="B706" s="18">
        <v>9</v>
      </c>
      <c r="C706" s="23">
        <v>9</v>
      </c>
      <c r="D706" s="24">
        <v>0</v>
      </c>
      <c r="E706" s="24"/>
      <c r="F706" s="24">
        <v>9</v>
      </c>
      <c r="G706" s="24"/>
      <c r="H706" s="24">
        <v>9</v>
      </c>
      <c r="I706" s="24"/>
      <c r="J706" s="24">
        <v>0</v>
      </c>
      <c r="K706" s="25"/>
    </row>
    <row r="707" spans="1:11" ht="15.6" x14ac:dyDescent="0.3">
      <c r="A707" s="22" t="s">
        <v>712</v>
      </c>
      <c r="B707" s="18">
        <v>41</v>
      </c>
      <c r="C707" s="23">
        <v>41</v>
      </c>
      <c r="D707" s="24">
        <v>41</v>
      </c>
      <c r="E707" s="24"/>
      <c r="F707" s="24">
        <v>0</v>
      </c>
      <c r="G707" s="24"/>
      <c r="H707" s="24">
        <v>0</v>
      </c>
      <c r="I707" s="24"/>
      <c r="J707" s="24">
        <v>0</v>
      </c>
      <c r="K707" s="25"/>
    </row>
    <row r="708" spans="1:11" ht="15.6" x14ac:dyDescent="0.3">
      <c r="A708" s="22" t="s">
        <v>713</v>
      </c>
      <c r="B708" s="18">
        <v>0</v>
      </c>
      <c r="C708" s="23">
        <v>0</v>
      </c>
      <c r="D708" s="24">
        <v>0</v>
      </c>
      <c r="E708" s="24"/>
      <c r="F708" s="24">
        <v>0</v>
      </c>
      <c r="G708" s="24"/>
      <c r="H708" s="24">
        <v>0</v>
      </c>
      <c r="I708" s="24"/>
      <c r="J708" s="24">
        <v>0</v>
      </c>
      <c r="K708" s="25"/>
    </row>
    <row r="709" spans="1:11" ht="15" customHeight="1" x14ac:dyDescent="0.3">
      <c r="A709" s="22" t="s">
        <v>714</v>
      </c>
      <c r="B709" s="18">
        <v>0</v>
      </c>
      <c r="C709" s="23">
        <v>0</v>
      </c>
      <c r="D709" s="24">
        <v>0</v>
      </c>
      <c r="E709" s="24"/>
      <c r="F709" s="24">
        <v>0</v>
      </c>
      <c r="G709" s="24"/>
      <c r="H709" s="24">
        <v>0</v>
      </c>
      <c r="I709" s="24"/>
      <c r="J709" s="24">
        <v>0</v>
      </c>
      <c r="K709" s="25"/>
    </row>
    <row r="710" spans="1:11" ht="15" customHeight="1" x14ac:dyDescent="0.3">
      <c r="A710" s="22" t="s">
        <v>715</v>
      </c>
      <c r="B710" s="18">
        <v>20</v>
      </c>
      <c r="C710" s="23">
        <v>20</v>
      </c>
      <c r="D710" s="24">
        <v>20</v>
      </c>
      <c r="E710" s="24"/>
      <c r="F710" s="24">
        <v>0</v>
      </c>
      <c r="G710" s="24"/>
      <c r="H710" s="24">
        <v>0</v>
      </c>
      <c r="I710" s="24"/>
      <c r="J710" s="24">
        <v>0</v>
      </c>
      <c r="K710" s="25"/>
    </row>
    <row r="711" spans="1:11" ht="15" customHeight="1" x14ac:dyDescent="0.3">
      <c r="A711" s="22" t="s">
        <v>716</v>
      </c>
      <c r="B711" s="18">
        <v>6</v>
      </c>
      <c r="C711" s="23">
        <v>0</v>
      </c>
      <c r="D711" s="24">
        <v>0</v>
      </c>
      <c r="E711" s="24"/>
      <c r="F711" s="24">
        <v>0</v>
      </c>
      <c r="G711" s="24"/>
      <c r="H711" s="24">
        <v>0</v>
      </c>
      <c r="I711" s="24"/>
      <c r="J711" s="24">
        <v>0</v>
      </c>
      <c r="K711" s="25"/>
    </row>
    <row r="712" spans="1:11" ht="15" customHeight="1" x14ac:dyDescent="0.3">
      <c r="A712" s="22" t="s">
        <v>717</v>
      </c>
      <c r="B712" s="18">
        <v>5</v>
      </c>
      <c r="C712" s="23">
        <v>5</v>
      </c>
      <c r="D712" s="24">
        <v>5</v>
      </c>
      <c r="E712" s="24"/>
      <c r="F712" s="24">
        <v>0</v>
      </c>
      <c r="G712" s="24"/>
      <c r="H712" s="24">
        <v>0</v>
      </c>
      <c r="I712" s="24"/>
      <c r="J712" s="24">
        <v>0</v>
      </c>
      <c r="K712" s="25"/>
    </row>
    <row r="713" spans="1:11" ht="15" customHeight="1" x14ac:dyDescent="0.3">
      <c r="A713" s="22" t="s">
        <v>718</v>
      </c>
      <c r="B713" s="18">
        <v>40</v>
      </c>
      <c r="C713" s="23">
        <v>40</v>
      </c>
      <c r="D713" s="24">
        <v>35</v>
      </c>
      <c r="E713" s="24"/>
      <c r="F713" s="24">
        <v>5</v>
      </c>
      <c r="G713" s="24"/>
      <c r="H713" s="24">
        <v>5</v>
      </c>
      <c r="I713" s="24"/>
      <c r="J713" s="24">
        <v>0</v>
      </c>
      <c r="K713" s="25"/>
    </row>
    <row r="714" spans="1:11" ht="15" customHeight="1" x14ac:dyDescent="0.3">
      <c r="A714" s="22" t="s">
        <v>719</v>
      </c>
      <c r="B714" s="18">
        <v>6</v>
      </c>
      <c r="C714" s="23">
        <v>2</v>
      </c>
      <c r="D714" s="24">
        <v>2</v>
      </c>
      <c r="E714" s="24"/>
      <c r="F714" s="24">
        <v>0</v>
      </c>
      <c r="G714" s="24"/>
      <c r="H714" s="24">
        <v>0</v>
      </c>
      <c r="I714" s="24"/>
      <c r="J714" s="24">
        <v>0</v>
      </c>
      <c r="K714" s="25"/>
    </row>
    <row r="715" spans="1:11" ht="15" customHeight="1" x14ac:dyDescent="0.3">
      <c r="A715" s="22" t="s">
        <v>720</v>
      </c>
      <c r="B715" s="18">
        <v>8</v>
      </c>
      <c r="C715" s="23">
        <v>8</v>
      </c>
      <c r="D715" s="24">
        <v>8</v>
      </c>
      <c r="E715" s="24"/>
      <c r="F715" s="24">
        <v>0</v>
      </c>
      <c r="G715" s="24"/>
      <c r="H715" s="24">
        <v>0</v>
      </c>
      <c r="I715" s="24"/>
      <c r="J715" s="24">
        <v>0</v>
      </c>
      <c r="K715" s="25"/>
    </row>
    <row r="716" spans="1:11" ht="15" customHeight="1" x14ac:dyDescent="0.3">
      <c r="A716" s="22" t="s">
        <v>721</v>
      </c>
      <c r="B716" s="18">
        <v>69</v>
      </c>
      <c r="C716" s="23">
        <v>42</v>
      </c>
      <c r="D716" s="24">
        <v>15</v>
      </c>
      <c r="E716" s="24"/>
      <c r="F716" s="24">
        <v>27</v>
      </c>
      <c r="G716" s="24"/>
      <c r="H716" s="24">
        <v>18</v>
      </c>
      <c r="I716" s="24"/>
      <c r="J716" s="24">
        <v>9</v>
      </c>
      <c r="K716" s="25"/>
    </row>
    <row r="717" spans="1:11" ht="15.6" x14ac:dyDescent="0.3">
      <c r="A717" s="22" t="s">
        <v>722</v>
      </c>
      <c r="B717" s="18">
        <v>27</v>
      </c>
      <c r="C717" s="23">
        <v>27</v>
      </c>
      <c r="D717" s="24">
        <v>27</v>
      </c>
      <c r="E717" s="24"/>
      <c r="F717" s="24">
        <v>0</v>
      </c>
      <c r="G717" s="24"/>
      <c r="H717" s="24">
        <v>0</v>
      </c>
      <c r="I717" s="24"/>
      <c r="J717" s="24">
        <v>0</v>
      </c>
      <c r="K717" s="25"/>
    </row>
    <row r="718" spans="1:11" ht="15" customHeight="1" x14ac:dyDescent="0.3">
      <c r="A718" s="22" t="s">
        <v>723</v>
      </c>
      <c r="B718" s="18">
        <v>0</v>
      </c>
      <c r="C718" s="23">
        <v>0</v>
      </c>
      <c r="D718" s="24">
        <v>0</v>
      </c>
      <c r="E718" s="24"/>
      <c r="F718" s="24">
        <v>0</v>
      </c>
      <c r="G718" s="24"/>
      <c r="H718" s="24">
        <v>0</v>
      </c>
      <c r="I718" s="24"/>
      <c r="J718" s="24">
        <v>0</v>
      </c>
      <c r="K718" s="25"/>
    </row>
    <row r="719" spans="1:11" ht="15" customHeight="1" x14ac:dyDescent="0.3">
      <c r="A719" s="22" t="s">
        <v>724</v>
      </c>
      <c r="B719" s="18">
        <v>96</v>
      </c>
      <c r="C719" s="23">
        <v>96</v>
      </c>
      <c r="D719" s="24">
        <v>96</v>
      </c>
      <c r="E719" s="24"/>
      <c r="F719" s="24">
        <v>0</v>
      </c>
      <c r="G719" s="24"/>
      <c r="H719" s="24">
        <v>0</v>
      </c>
      <c r="I719" s="24"/>
      <c r="J719" s="24">
        <v>0</v>
      </c>
      <c r="K719" s="25"/>
    </row>
    <row r="720" spans="1:11" ht="15" customHeight="1" x14ac:dyDescent="0.3">
      <c r="A720" s="22" t="s">
        <v>725</v>
      </c>
      <c r="B720" s="18">
        <v>12</v>
      </c>
      <c r="C720" s="23">
        <v>12</v>
      </c>
      <c r="D720" s="24">
        <v>12</v>
      </c>
      <c r="E720" s="24"/>
      <c r="F720" s="24">
        <v>0</v>
      </c>
      <c r="G720" s="24"/>
      <c r="H720" s="24">
        <v>0</v>
      </c>
      <c r="I720" s="24"/>
      <c r="J720" s="24">
        <v>0</v>
      </c>
      <c r="K720" s="25"/>
    </row>
    <row r="721" spans="1:11" ht="15" customHeight="1" x14ac:dyDescent="0.3">
      <c r="A721" s="22" t="s">
        <v>726</v>
      </c>
      <c r="B721" s="18">
        <v>17</v>
      </c>
      <c r="C721" s="23">
        <v>10</v>
      </c>
      <c r="D721" s="24">
        <v>10</v>
      </c>
      <c r="E721" s="24"/>
      <c r="F721" s="24">
        <v>0</v>
      </c>
      <c r="G721" s="24"/>
      <c r="H721" s="24">
        <v>0</v>
      </c>
      <c r="I721" s="24"/>
      <c r="J721" s="24">
        <v>0</v>
      </c>
      <c r="K721" s="25"/>
    </row>
    <row r="722" spans="1:11" ht="15.6" x14ac:dyDescent="0.3">
      <c r="A722" s="22" t="s">
        <v>727</v>
      </c>
      <c r="B722" s="18">
        <v>16</v>
      </c>
      <c r="C722" s="23">
        <v>16</v>
      </c>
      <c r="D722" s="24">
        <v>0</v>
      </c>
      <c r="E722" s="24"/>
      <c r="F722" s="24">
        <v>16</v>
      </c>
      <c r="G722" s="24"/>
      <c r="H722" s="24">
        <v>16</v>
      </c>
      <c r="I722" s="24"/>
      <c r="J722" s="24">
        <v>0</v>
      </c>
      <c r="K722" s="25"/>
    </row>
    <row r="723" spans="1:11" ht="15" customHeight="1" x14ac:dyDescent="0.3">
      <c r="A723" s="22" t="s">
        <v>728</v>
      </c>
      <c r="B723" s="18">
        <v>0</v>
      </c>
      <c r="C723" s="23">
        <v>0</v>
      </c>
      <c r="D723" s="24">
        <v>0</v>
      </c>
      <c r="E723" s="24"/>
      <c r="F723" s="24">
        <v>0</v>
      </c>
      <c r="G723" s="24"/>
      <c r="H723" s="24">
        <v>0</v>
      </c>
      <c r="I723" s="24"/>
      <c r="J723" s="24">
        <v>0</v>
      </c>
      <c r="K723" s="25"/>
    </row>
    <row r="724" spans="1:11" ht="15" customHeight="1" x14ac:dyDescent="0.3">
      <c r="A724" s="22" t="s">
        <v>729</v>
      </c>
      <c r="B724" s="18">
        <v>33</v>
      </c>
      <c r="C724" s="23">
        <v>33</v>
      </c>
      <c r="D724" s="24">
        <v>0</v>
      </c>
      <c r="E724" s="24"/>
      <c r="F724" s="24">
        <v>33</v>
      </c>
      <c r="G724" s="24"/>
      <c r="H724" s="24">
        <v>33</v>
      </c>
      <c r="I724" s="24"/>
      <c r="J724" s="24">
        <v>0</v>
      </c>
      <c r="K724" s="25"/>
    </row>
    <row r="725" spans="1:11" ht="15" customHeight="1" x14ac:dyDescent="0.3">
      <c r="A725" s="22" t="s">
        <v>730</v>
      </c>
      <c r="B725" s="18">
        <v>1</v>
      </c>
      <c r="C725" s="23">
        <v>1</v>
      </c>
      <c r="D725" s="24">
        <v>1</v>
      </c>
      <c r="E725" s="24"/>
      <c r="F725" s="24">
        <v>0</v>
      </c>
      <c r="G725" s="24"/>
      <c r="H725" s="24">
        <v>0</v>
      </c>
      <c r="I725" s="24"/>
      <c r="J725" s="24">
        <v>0</v>
      </c>
      <c r="K725" s="25"/>
    </row>
    <row r="726" spans="1:11" ht="15" customHeight="1" x14ac:dyDescent="0.3">
      <c r="A726" s="22" t="s">
        <v>731</v>
      </c>
      <c r="B726" s="18">
        <v>16</v>
      </c>
      <c r="C726" s="23">
        <v>16</v>
      </c>
      <c r="D726" s="24">
        <v>8</v>
      </c>
      <c r="E726" s="24"/>
      <c r="F726" s="24">
        <v>8</v>
      </c>
      <c r="G726" s="24"/>
      <c r="H726" s="24">
        <v>8</v>
      </c>
      <c r="I726" s="24"/>
      <c r="J726" s="24">
        <v>0</v>
      </c>
      <c r="K726" s="25"/>
    </row>
    <row r="727" spans="1:11" ht="15" customHeight="1" x14ac:dyDescent="0.3">
      <c r="A727" s="22" t="s">
        <v>732</v>
      </c>
      <c r="B727" s="18">
        <v>64</v>
      </c>
      <c r="C727" s="23">
        <v>64</v>
      </c>
      <c r="D727" s="24">
        <v>64</v>
      </c>
      <c r="E727" s="24"/>
      <c r="F727" s="24">
        <v>0</v>
      </c>
      <c r="G727" s="24"/>
      <c r="H727" s="24">
        <v>0</v>
      </c>
      <c r="I727" s="24"/>
      <c r="J727" s="24">
        <v>0</v>
      </c>
      <c r="K727" s="25"/>
    </row>
    <row r="728" spans="1:11" ht="15" customHeight="1" x14ac:dyDescent="0.3">
      <c r="A728" s="22" t="s">
        <v>733</v>
      </c>
      <c r="B728" s="18">
        <v>40</v>
      </c>
      <c r="C728" s="23">
        <v>40</v>
      </c>
      <c r="D728" s="24">
        <v>40</v>
      </c>
      <c r="E728" s="24"/>
      <c r="F728" s="24">
        <v>0</v>
      </c>
      <c r="G728" s="24"/>
      <c r="H728" s="24">
        <v>0</v>
      </c>
      <c r="I728" s="24"/>
      <c r="J728" s="24">
        <v>0</v>
      </c>
      <c r="K728" s="25"/>
    </row>
    <row r="729" spans="1:11" ht="15.6" x14ac:dyDescent="0.3">
      <c r="A729" s="22" t="s">
        <v>734</v>
      </c>
      <c r="B729" s="18">
        <v>186</v>
      </c>
      <c r="C729" s="23">
        <v>173</v>
      </c>
      <c r="D729" s="24">
        <v>158</v>
      </c>
      <c r="E729" s="24"/>
      <c r="F729" s="24">
        <v>15</v>
      </c>
      <c r="G729" s="24"/>
      <c r="H729" s="24">
        <v>15</v>
      </c>
      <c r="I729" s="24"/>
      <c r="J729" s="24">
        <v>0</v>
      </c>
      <c r="K729" s="25"/>
    </row>
    <row r="730" spans="1:11" ht="15" customHeight="1" x14ac:dyDescent="0.3">
      <c r="A730" s="22" t="s">
        <v>735</v>
      </c>
      <c r="B730" s="18">
        <v>0</v>
      </c>
      <c r="C730" s="23">
        <v>0</v>
      </c>
      <c r="D730" s="24">
        <v>0</v>
      </c>
      <c r="E730" s="24"/>
      <c r="F730" s="24">
        <v>0</v>
      </c>
      <c r="G730" s="24"/>
      <c r="H730" s="24">
        <v>0</v>
      </c>
      <c r="I730" s="24"/>
      <c r="J730" s="24">
        <v>0</v>
      </c>
      <c r="K730" s="25"/>
    </row>
    <row r="731" spans="1:11" ht="15" customHeight="1" x14ac:dyDescent="0.3">
      <c r="A731" s="22" t="s">
        <v>736</v>
      </c>
      <c r="B731" s="18">
        <v>175</v>
      </c>
      <c r="C731" s="23">
        <v>169</v>
      </c>
      <c r="D731" s="24">
        <v>169</v>
      </c>
      <c r="E731" s="24"/>
      <c r="F731" s="24">
        <v>0</v>
      </c>
      <c r="G731" s="24"/>
      <c r="H731" s="24">
        <v>0</v>
      </c>
      <c r="I731" s="24"/>
      <c r="J731" s="24">
        <v>0</v>
      </c>
      <c r="K731" s="25"/>
    </row>
    <row r="732" spans="1:11" ht="15" customHeight="1" x14ac:dyDescent="0.3">
      <c r="A732" s="22" t="s">
        <v>737</v>
      </c>
      <c r="B732" s="18">
        <v>71</v>
      </c>
      <c r="C732" s="23">
        <v>71</v>
      </c>
      <c r="D732" s="24">
        <v>71</v>
      </c>
      <c r="E732" s="24"/>
      <c r="F732" s="24">
        <v>0</v>
      </c>
      <c r="G732" s="24"/>
      <c r="H732" s="24">
        <v>0</v>
      </c>
      <c r="I732" s="24"/>
      <c r="J732" s="24">
        <v>0</v>
      </c>
      <c r="K732" s="25"/>
    </row>
    <row r="733" spans="1:11" ht="15" customHeight="1" x14ac:dyDescent="0.3">
      <c r="A733" s="22" t="s">
        <v>738</v>
      </c>
      <c r="B733" s="18">
        <v>16</v>
      </c>
      <c r="C733" s="23">
        <v>16</v>
      </c>
      <c r="D733" s="24">
        <v>16</v>
      </c>
      <c r="E733" s="24"/>
      <c r="F733" s="24">
        <v>0</v>
      </c>
      <c r="G733" s="24"/>
      <c r="H733" s="24">
        <v>0</v>
      </c>
      <c r="I733" s="24"/>
      <c r="J733" s="24">
        <v>0</v>
      </c>
      <c r="K733" s="25"/>
    </row>
    <row r="734" spans="1:11" ht="15" customHeight="1" x14ac:dyDescent="0.3">
      <c r="A734" s="22" t="s">
        <v>739</v>
      </c>
      <c r="B734" s="18">
        <v>14</v>
      </c>
      <c r="C734" s="23">
        <v>14</v>
      </c>
      <c r="D734" s="24">
        <v>14</v>
      </c>
      <c r="E734" s="24"/>
      <c r="F734" s="24">
        <v>0</v>
      </c>
      <c r="G734" s="24"/>
      <c r="H734" s="24">
        <v>0</v>
      </c>
      <c r="I734" s="24"/>
      <c r="J734" s="24">
        <v>0</v>
      </c>
      <c r="K734" s="25"/>
    </row>
    <row r="735" spans="1:11" ht="15" customHeight="1" x14ac:dyDescent="0.3">
      <c r="A735" s="22" t="s">
        <v>740</v>
      </c>
      <c r="B735" s="18">
        <v>227</v>
      </c>
      <c r="C735" s="23">
        <v>227</v>
      </c>
      <c r="D735" s="24">
        <v>213</v>
      </c>
      <c r="E735" s="24"/>
      <c r="F735" s="24">
        <v>14</v>
      </c>
      <c r="G735" s="24"/>
      <c r="H735" s="24">
        <v>14</v>
      </c>
      <c r="I735" s="24"/>
      <c r="J735" s="24">
        <v>0</v>
      </c>
      <c r="K735" s="25"/>
    </row>
    <row r="736" spans="1:11" ht="15" customHeight="1" x14ac:dyDescent="0.3">
      <c r="A736" s="22" t="s">
        <v>741</v>
      </c>
      <c r="B736" s="18">
        <v>37</v>
      </c>
      <c r="C736" s="23">
        <v>37</v>
      </c>
      <c r="D736" s="24">
        <v>37</v>
      </c>
      <c r="E736" s="24"/>
      <c r="F736" s="24">
        <v>0</v>
      </c>
      <c r="G736" s="24"/>
      <c r="H736" s="24">
        <v>0</v>
      </c>
      <c r="I736" s="24"/>
      <c r="J736" s="24">
        <v>0</v>
      </c>
      <c r="K736" s="25"/>
    </row>
    <row r="737" spans="1:11" ht="15" customHeight="1" x14ac:dyDescent="0.3">
      <c r="A737" s="22" t="s">
        <v>742</v>
      </c>
      <c r="B737" s="18">
        <v>93</v>
      </c>
      <c r="C737" s="23">
        <v>83</v>
      </c>
      <c r="D737" s="24">
        <v>66</v>
      </c>
      <c r="E737" s="24"/>
      <c r="F737" s="24">
        <v>17</v>
      </c>
      <c r="G737" s="24"/>
      <c r="H737" s="24">
        <v>17</v>
      </c>
      <c r="I737" s="24"/>
      <c r="J737" s="24">
        <v>0</v>
      </c>
      <c r="K737" s="25"/>
    </row>
    <row r="738" spans="1:11" ht="15" customHeight="1" x14ac:dyDescent="0.3">
      <c r="A738" s="22" t="s">
        <v>743</v>
      </c>
      <c r="B738" s="18">
        <v>16</v>
      </c>
      <c r="C738" s="23">
        <v>16</v>
      </c>
      <c r="D738" s="24">
        <v>16</v>
      </c>
      <c r="E738" s="24"/>
      <c r="F738" s="24">
        <v>0</v>
      </c>
      <c r="G738" s="24"/>
      <c r="H738" s="24">
        <v>0</v>
      </c>
      <c r="I738" s="24"/>
      <c r="J738" s="24">
        <v>0</v>
      </c>
      <c r="K738" s="25"/>
    </row>
    <row r="739" spans="1:11" ht="15" customHeight="1" x14ac:dyDescent="0.3">
      <c r="A739" s="22" t="s">
        <v>744</v>
      </c>
      <c r="B739" s="18">
        <v>114</v>
      </c>
      <c r="C739" s="23">
        <v>57</v>
      </c>
      <c r="D739" s="24">
        <v>47</v>
      </c>
      <c r="E739" s="24"/>
      <c r="F739" s="24">
        <v>10</v>
      </c>
      <c r="G739" s="24"/>
      <c r="H739" s="24">
        <v>10</v>
      </c>
      <c r="I739" s="24"/>
      <c r="J739" s="24">
        <v>0</v>
      </c>
      <c r="K739" s="25"/>
    </row>
    <row r="740" spans="1:11" ht="15" customHeight="1" x14ac:dyDescent="0.3">
      <c r="A740" s="22" t="s">
        <v>745</v>
      </c>
      <c r="B740" s="18">
        <v>11</v>
      </c>
      <c r="C740" s="23">
        <v>11</v>
      </c>
      <c r="D740" s="24">
        <v>11</v>
      </c>
      <c r="E740" s="24"/>
      <c r="F740" s="24">
        <v>0</v>
      </c>
      <c r="G740" s="24"/>
      <c r="H740" s="24">
        <v>0</v>
      </c>
      <c r="I740" s="24"/>
      <c r="J740" s="24">
        <v>0</v>
      </c>
      <c r="K740" s="25"/>
    </row>
    <row r="741" spans="1:11" ht="15" customHeight="1" x14ac:dyDescent="0.3">
      <c r="A741" s="22" t="s">
        <v>746</v>
      </c>
      <c r="B741" s="18">
        <v>26</v>
      </c>
      <c r="C741" s="23">
        <v>24</v>
      </c>
      <c r="D741" s="24">
        <v>17</v>
      </c>
      <c r="E741" s="24"/>
      <c r="F741" s="24">
        <v>7</v>
      </c>
      <c r="G741" s="24"/>
      <c r="H741" s="24">
        <v>7</v>
      </c>
      <c r="I741" s="24"/>
      <c r="J741" s="24">
        <v>0</v>
      </c>
      <c r="K741" s="25"/>
    </row>
    <row r="742" spans="1:11" ht="15" customHeight="1" x14ac:dyDescent="0.3">
      <c r="A742" s="22" t="s">
        <v>747</v>
      </c>
      <c r="B742" s="18">
        <v>23</v>
      </c>
      <c r="C742" s="23">
        <v>23</v>
      </c>
      <c r="D742" s="24">
        <v>7</v>
      </c>
      <c r="E742" s="24"/>
      <c r="F742" s="24">
        <v>16</v>
      </c>
      <c r="G742" s="24"/>
      <c r="H742" s="24">
        <v>16</v>
      </c>
      <c r="I742" s="24"/>
      <c r="J742" s="24">
        <v>0</v>
      </c>
      <c r="K742" s="25"/>
    </row>
    <row r="743" spans="1:11" ht="15" customHeight="1" x14ac:dyDescent="0.3">
      <c r="A743" s="22" t="s">
        <v>748</v>
      </c>
      <c r="B743" s="18">
        <v>65</v>
      </c>
      <c r="C743" s="23">
        <v>65</v>
      </c>
      <c r="D743" s="24">
        <v>24</v>
      </c>
      <c r="E743" s="24"/>
      <c r="F743" s="24">
        <v>41</v>
      </c>
      <c r="G743" s="24"/>
      <c r="H743" s="24">
        <v>30</v>
      </c>
      <c r="I743" s="24"/>
      <c r="J743" s="24">
        <v>11</v>
      </c>
      <c r="K743" s="25"/>
    </row>
    <row r="744" spans="1:11" ht="15" customHeight="1" x14ac:dyDescent="0.3">
      <c r="A744" s="22" t="s">
        <v>749</v>
      </c>
      <c r="B744" s="18">
        <v>69</v>
      </c>
      <c r="C744" s="23">
        <v>69</v>
      </c>
      <c r="D744" s="24">
        <v>38</v>
      </c>
      <c r="E744" s="24"/>
      <c r="F744" s="24">
        <v>31</v>
      </c>
      <c r="G744" s="24"/>
      <c r="H744" s="24">
        <v>31</v>
      </c>
      <c r="I744" s="24"/>
      <c r="J744" s="24">
        <v>0</v>
      </c>
      <c r="K744" s="25"/>
    </row>
    <row r="745" spans="1:11" ht="15" customHeight="1" x14ac:dyDescent="0.3">
      <c r="A745" s="22" t="s">
        <v>750</v>
      </c>
      <c r="B745" s="18">
        <v>9</v>
      </c>
      <c r="C745" s="23">
        <v>5</v>
      </c>
      <c r="D745" s="24">
        <v>0</v>
      </c>
      <c r="E745" s="24"/>
      <c r="F745" s="24">
        <v>5</v>
      </c>
      <c r="G745" s="24"/>
      <c r="H745" s="24">
        <v>5</v>
      </c>
      <c r="I745" s="24"/>
      <c r="J745" s="24">
        <v>0</v>
      </c>
      <c r="K745" s="25"/>
    </row>
    <row r="746" spans="1:11" ht="15" customHeight="1" x14ac:dyDescent="0.3">
      <c r="A746" s="22" t="s">
        <v>751</v>
      </c>
      <c r="B746" s="18">
        <v>21</v>
      </c>
      <c r="C746" s="23">
        <v>21</v>
      </c>
      <c r="D746" s="24">
        <v>21</v>
      </c>
      <c r="E746" s="24"/>
      <c r="F746" s="24">
        <v>0</v>
      </c>
      <c r="G746" s="24"/>
      <c r="H746" s="24">
        <v>0</v>
      </c>
      <c r="I746" s="24"/>
      <c r="J746" s="24">
        <v>0</v>
      </c>
      <c r="K746" s="25"/>
    </row>
    <row r="747" spans="1:11" ht="15" customHeight="1" x14ac:dyDescent="0.3">
      <c r="A747" s="22" t="s">
        <v>752</v>
      </c>
      <c r="B747" s="18">
        <v>38</v>
      </c>
      <c r="C747" s="23">
        <v>38</v>
      </c>
      <c r="D747" s="24">
        <v>26</v>
      </c>
      <c r="E747" s="24"/>
      <c r="F747" s="24">
        <v>12</v>
      </c>
      <c r="G747" s="24"/>
      <c r="H747" s="24">
        <v>12</v>
      </c>
      <c r="I747" s="24"/>
      <c r="J747" s="24">
        <v>0</v>
      </c>
      <c r="K747" s="25"/>
    </row>
    <row r="748" spans="1:11" ht="15" customHeight="1" x14ac:dyDescent="0.3">
      <c r="A748" s="22" t="s">
        <v>753</v>
      </c>
      <c r="B748" s="18">
        <v>42</v>
      </c>
      <c r="C748" s="23">
        <v>24</v>
      </c>
      <c r="D748" s="24">
        <v>11</v>
      </c>
      <c r="E748" s="24"/>
      <c r="F748" s="24">
        <v>13</v>
      </c>
      <c r="G748" s="24"/>
      <c r="H748" s="24">
        <v>13</v>
      </c>
      <c r="I748" s="24"/>
      <c r="J748" s="24">
        <v>0</v>
      </c>
      <c r="K748" s="25"/>
    </row>
    <row r="749" spans="1:11" ht="15" customHeight="1" x14ac:dyDescent="0.3">
      <c r="A749" s="22" t="s">
        <v>754</v>
      </c>
      <c r="B749" s="18">
        <v>75</v>
      </c>
      <c r="C749" s="23">
        <v>75</v>
      </c>
      <c r="D749" s="24">
        <v>62</v>
      </c>
      <c r="E749" s="24"/>
      <c r="F749" s="24">
        <v>13</v>
      </c>
      <c r="G749" s="24"/>
      <c r="H749" s="24">
        <v>13</v>
      </c>
      <c r="I749" s="24"/>
      <c r="J749" s="24">
        <v>0</v>
      </c>
      <c r="K749" s="25"/>
    </row>
    <row r="750" spans="1:11" ht="15" customHeight="1" x14ac:dyDescent="0.3">
      <c r="A750" s="22" t="s">
        <v>755</v>
      </c>
      <c r="B750" s="18">
        <v>85</v>
      </c>
      <c r="C750" s="23">
        <v>85</v>
      </c>
      <c r="D750" s="24">
        <v>85</v>
      </c>
      <c r="E750" s="24"/>
      <c r="F750" s="24">
        <v>0</v>
      </c>
      <c r="G750" s="24"/>
      <c r="H750" s="24">
        <v>0</v>
      </c>
      <c r="I750" s="24"/>
      <c r="J750" s="24">
        <v>0</v>
      </c>
      <c r="K750" s="25"/>
    </row>
    <row r="751" spans="1:11" ht="15" customHeight="1" x14ac:dyDescent="0.3">
      <c r="A751" s="22" t="s">
        <v>756</v>
      </c>
      <c r="B751" s="18">
        <v>65</v>
      </c>
      <c r="C751" s="23">
        <v>65</v>
      </c>
      <c r="D751" s="24">
        <v>65</v>
      </c>
      <c r="E751" s="24"/>
      <c r="F751" s="24">
        <v>0</v>
      </c>
      <c r="G751" s="24"/>
      <c r="H751" s="24">
        <v>0</v>
      </c>
      <c r="I751" s="24"/>
      <c r="J751" s="24">
        <v>0</v>
      </c>
      <c r="K751" s="25"/>
    </row>
    <row r="752" spans="1:11" ht="15" customHeight="1" x14ac:dyDescent="0.3">
      <c r="A752" s="22" t="s">
        <v>757</v>
      </c>
      <c r="B752" s="18">
        <v>43</v>
      </c>
      <c r="C752" s="23">
        <v>43</v>
      </c>
      <c r="D752" s="24">
        <v>40</v>
      </c>
      <c r="E752" s="24"/>
      <c r="F752" s="24">
        <v>3</v>
      </c>
      <c r="G752" s="24"/>
      <c r="H752" s="24">
        <v>3</v>
      </c>
      <c r="I752" s="24"/>
      <c r="J752" s="24">
        <v>0</v>
      </c>
      <c r="K752" s="25"/>
    </row>
    <row r="753" spans="1:11" ht="15" customHeight="1" x14ac:dyDescent="0.3">
      <c r="A753" s="22" t="s">
        <v>758</v>
      </c>
      <c r="B753" s="18">
        <v>72</v>
      </c>
      <c r="C753" s="23">
        <v>72</v>
      </c>
      <c r="D753" s="24">
        <v>72</v>
      </c>
      <c r="E753" s="24"/>
      <c r="F753" s="24">
        <v>0</v>
      </c>
      <c r="G753" s="24"/>
      <c r="H753" s="24">
        <v>0</v>
      </c>
      <c r="I753" s="24"/>
      <c r="J753" s="24">
        <v>0</v>
      </c>
      <c r="K753" s="25"/>
    </row>
    <row r="754" spans="1:11" ht="15" customHeight="1" x14ac:dyDescent="0.3">
      <c r="A754" s="22" t="s">
        <v>759</v>
      </c>
      <c r="B754" s="18">
        <v>162</v>
      </c>
      <c r="C754" s="23">
        <v>162</v>
      </c>
      <c r="D754" s="24">
        <v>152</v>
      </c>
      <c r="E754" s="24"/>
      <c r="F754" s="24">
        <v>10</v>
      </c>
      <c r="G754" s="24"/>
      <c r="H754" s="24">
        <v>10</v>
      </c>
      <c r="I754" s="24"/>
      <c r="J754" s="24">
        <v>0</v>
      </c>
      <c r="K754" s="25"/>
    </row>
    <row r="755" spans="1:11" ht="15" customHeight="1" x14ac:dyDescent="0.3">
      <c r="A755" s="22" t="s">
        <v>760</v>
      </c>
      <c r="B755" s="18">
        <v>17</v>
      </c>
      <c r="C755" s="23">
        <v>17</v>
      </c>
      <c r="D755" s="24">
        <v>17</v>
      </c>
      <c r="E755" s="24"/>
      <c r="F755" s="24">
        <v>0</v>
      </c>
      <c r="G755" s="24"/>
      <c r="H755" s="24">
        <v>0</v>
      </c>
      <c r="I755" s="24"/>
      <c r="J755" s="24">
        <v>0</v>
      </c>
      <c r="K755" s="25"/>
    </row>
    <row r="756" spans="1:11" ht="15.6" x14ac:dyDescent="0.3">
      <c r="A756" s="22" t="s">
        <v>761</v>
      </c>
      <c r="B756" s="18">
        <v>48</v>
      </c>
      <c r="C756" s="23">
        <v>48</v>
      </c>
      <c r="D756" s="24">
        <v>16</v>
      </c>
      <c r="E756" s="24"/>
      <c r="F756" s="24">
        <v>32</v>
      </c>
      <c r="G756" s="24"/>
      <c r="H756" s="24">
        <v>32</v>
      </c>
      <c r="I756" s="24"/>
      <c r="J756" s="24">
        <v>0</v>
      </c>
      <c r="K756" s="25"/>
    </row>
    <row r="757" spans="1:11" ht="15" customHeight="1" x14ac:dyDescent="0.3">
      <c r="A757" s="22" t="s">
        <v>762</v>
      </c>
      <c r="B757" s="18">
        <v>0</v>
      </c>
      <c r="C757" s="23">
        <v>0</v>
      </c>
      <c r="D757" s="24">
        <v>0</v>
      </c>
      <c r="E757" s="24"/>
      <c r="F757" s="24">
        <v>0</v>
      </c>
      <c r="G757" s="24"/>
      <c r="H757" s="24">
        <v>0</v>
      </c>
      <c r="I757" s="24"/>
      <c r="J757" s="24">
        <v>0</v>
      </c>
      <c r="K757" s="25"/>
    </row>
    <row r="758" spans="1:11" ht="15" customHeight="1" x14ac:dyDescent="0.3">
      <c r="A758" s="22" t="s">
        <v>763</v>
      </c>
      <c r="B758" s="18">
        <v>45</v>
      </c>
      <c r="C758" s="23">
        <v>40</v>
      </c>
      <c r="D758" s="24">
        <v>40</v>
      </c>
      <c r="E758" s="24"/>
      <c r="F758" s="24">
        <v>0</v>
      </c>
      <c r="G758" s="24"/>
      <c r="H758" s="24">
        <v>0</v>
      </c>
      <c r="I758" s="24"/>
      <c r="J758" s="24">
        <v>0</v>
      </c>
      <c r="K758" s="25"/>
    </row>
    <row r="759" spans="1:11" ht="15" customHeight="1" x14ac:dyDescent="0.3">
      <c r="A759" s="22" t="s">
        <v>764</v>
      </c>
      <c r="B759" s="18">
        <v>150</v>
      </c>
      <c r="C759" s="23">
        <v>125</v>
      </c>
      <c r="D759" s="24">
        <v>125</v>
      </c>
      <c r="E759" s="24"/>
      <c r="F759" s="24">
        <v>0</v>
      </c>
      <c r="G759" s="24"/>
      <c r="H759" s="24">
        <v>0</v>
      </c>
      <c r="I759" s="24"/>
      <c r="J759" s="24">
        <v>0</v>
      </c>
      <c r="K759" s="25"/>
    </row>
    <row r="760" spans="1:11" ht="15" customHeight="1" x14ac:dyDescent="0.3">
      <c r="A760" s="22" t="s">
        <v>765</v>
      </c>
      <c r="B760" s="18">
        <v>53</v>
      </c>
      <c r="C760" s="23">
        <v>49</v>
      </c>
      <c r="D760" s="24">
        <v>41</v>
      </c>
      <c r="E760" s="24"/>
      <c r="F760" s="24">
        <v>8</v>
      </c>
      <c r="G760" s="24"/>
      <c r="H760" s="24">
        <v>8</v>
      </c>
      <c r="I760" s="24"/>
      <c r="J760" s="24">
        <v>0</v>
      </c>
      <c r="K760" s="25"/>
    </row>
    <row r="761" spans="1:11" ht="15" customHeight="1" x14ac:dyDescent="0.3">
      <c r="A761" s="22" t="s">
        <v>766</v>
      </c>
      <c r="B761" s="18">
        <v>87</v>
      </c>
      <c r="C761" s="23">
        <v>87</v>
      </c>
      <c r="D761" s="24">
        <v>87</v>
      </c>
      <c r="E761" s="24"/>
      <c r="F761" s="24">
        <v>0</v>
      </c>
      <c r="G761" s="24"/>
      <c r="H761" s="24">
        <v>0</v>
      </c>
      <c r="I761" s="24"/>
      <c r="J761" s="24">
        <v>0</v>
      </c>
      <c r="K761" s="25"/>
    </row>
    <row r="762" spans="1:11" ht="15" customHeight="1" x14ac:dyDescent="0.3">
      <c r="A762" s="22" t="s">
        <v>767</v>
      </c>
      <c r="B762" s="18">
        <v>622</v>
      </c>
      <c r="C762" s="23">
        <v>563</v>
      </c>
      <c r="D762" s="24">
        <v>516</v>
      </c>
      <c r="E762" s="24"/>
      <c r="F762" s="24">
        <v>47</v>
      </c>
      <c r="G762" s="24"/>
      <c r="H762" s="24">
        <v>47</v>
      </c>
      <c r="I762" s="24"/>
      <c r="J762" s="24">
        <v>0</v>
      </c>
      <c r="K762" s="25"/>
    </row>
    <row r="763" spans="1:11" ht="15" customHeight="1" x14ac:dyDescent="0.3">
      <c r="A763" s="22" t="s">
        <v>768</v>
      </c>
      <c r="B763" s="18">
        <v>141</v>
      </c>
      <c r="C763" s="23">
        <v>141</v>
      </c>
      <c r="D763" s="24">
        <v>141</v>
      </c>
      <c r="E763" s="24"/>
      <c r="F763" s="24">
        <v>0</v>
      </c>
      <c r="G763" s="24"/>
      <c r="H763" s="24">
        <v>0</v>
      </c>
      <c r="I763" s="24"/>
      <c r="J763" s="24">
        <v>0</v>
      </c>
      <c r="K763" s="25"/>
    </row>
    <row r="764" spans="1:11" ht="15" customHeight="1" x14ac:dyDescent="0.3">
      <c r="A764" s="22" t="s">
        <v>769</v>
      </c>
      <c r="B764" s="18">
        <v>103</v>
      </c>
      <c r="C764" s="23">
        <v>103</v>
      </c>
      <c r="D764" s="24">
        <v>103</v>
      </c>
      <c r="E764" s="24"/>
      <c r="F764" s="24">
        <v>0</v>
      </c>
      <c r="G764" s="24"/>
      <c r="H764" s="24">
        <v>0</v>
      </c>
      <c r="I764" s="24"/>
      <c r="J764" s="24">
        <v>0</v>
      </c>
      <c r="K764" s="25"/>
    </row>
    <row r="765" spans="1:11" ht="15" customHeight="1" x14ac:dyDescent="0.3">
      <c r="A765" s="22" t="s">
        <v>770</v>
      </c>
      <c r="B765" s="18">
        <v>37</v>
      </c>
      <c r="C765" s="23">
        <v>37</v>
      </c>
      <c r="D765" s="24">
        <v>26</v>
      </c>
      <c r="E765" s="24"/>
      <c r="F765" s="24">
        <v>11</v>
      </c>
      <c r="G765" s="24"/>
      <c r="H765" s="24">
        <v>11</v>
      </c>
      <c r="I765" s="24"/>
      <c r="J765" s="24">
        <v>0</v>
      </c>
      <c r="K765" s="25"/>
    </row>
    <row r="766" spans="1:11" ht="15" customHeight="1" x14ac:dyDescent="0.3">
      <c r="A766" s="22" t="s">
        <v>771</v>
      </c>
      <c r="B766" s="18">
        <v>73</v>
      </c>
      <c r="C766" s="23">
        <v>73</v>
      </c>
      <c r="D766" s="24">
        <v>59</v>
      </c>
      <c r="E766" s="24"/>
      <c r="F766" s="24">
        <v>14</v>
      </c>
      <c r="G766" s="24"/>
      <c r="H766" s="24">
        <v>9</v>
      </c>
      <c r="I766" s="24"/>
      <c r="J766" s="24">
        <v>5</v>
      </c>
      <c r="K766" s="25"/>
    </row>
    <row r="767" spans="1:11" ht="15" customHeight="1" x14ac:dyDescent="0.3">
      <c r="A767" s="22" t="s">
        <v>772</v>
      </c>
      <c r="B767" s="18">
        <v>170</v>
      </c>
      <c r="C767" s="23">
        <v>117</v>
      </c>
      <c r="D767" s="24">
        <v>107</v>
      </c>
      <c r="E767" s="24"/>
      <c r="F767" s="24">
        <v>10</v>
      </c>
      <c r="G767" s="24"/>
      <c r="H767" s="24">
        <v>10</v>
      </c>
      <c r="I767" s="24"/>
      <c r="J767" s="24">
        <v>0</v>
      </c>
      <c r="K767" s="25"/>
    </row>
    <row r="768" spans="1:11" ht="15" customHeight="1" x14ac:dyDescent="0.3">
      <c r="A768" s="22" t="s">
        <v>773</v>
      </c>
      <c r="B768" s="18">
        <v>5</v>
      </c>
      <c r="C768" s="23">
        <v>5</v>
      </c>
      <c r="D768" s="24">
        <v>5</v>
      </c>
      <c r="E768" s="24"/>
      <c r="F768" s="24">
        <v>0</v>
      </c>
      <c r="G768" s="24"/>
      <c r="H768" s="24">
        <v>0</v>
      </c>
      <c r="I768" s="24"/>
      <c r="J768" s="24">
        <v>0</v>
      </c>
      <c r="K768" s="25"/>
    </row>
    <row r="769" spans="1:11" ht="15" customHeight="1" x14ac:dyDescent="0.3">
      <c r="A769" s="22" t="s">
        <v>774</v>
      </c>
      <c r="B769" s="18">
        <v>11</v>
      </c>
      <c r="C769" s="23">
        <v>0</v>
      </c>
      <c r="D769" s="24">
        <v>0</v>
      </c>
      <c r="E769" s="24"/>
      <c r="F769" s="24">
        <v>0</v>
      </c>
      <c r="G769" s="24"/>
      <c r="H769" s="24">
        <v>0</v>
      </c>
      <c r="I769" s="24"/>
      <c r="J769" s="24">
        <v>0</v>
      </c>
      <c r="K769" s="25"/>
    </row>
    <row r="770" spans="1:11" ht="15" customHeight="1" x14ac:dyDescent="0.3">
      <c r="A770" s="22" t="s">
        <v>775</v>
      </c>
      <c r="B770" s="18">
        <v>6</v>
      </c>
      <c r="C770" s="23">
        <v>5</v>
      </c>
      <c r="D770" s="24">
        <v>5</v>
      </c>
      <c r="E770" s="24"/>
      <c r="F770" s="24">
        <v>0</v>
      </c>
      <c r="G770" s="24"/>
      <c r="H770" s="24">
        <v>0</v>
      </c>
      <c r="I770" s="24"/>
      <c r="J770" s="24">
        <v>0</v>
      </c>
      <c r="K770" s="25"/>
    </row>
    <row r="771" spans="1:11" ht="15" customHeight="1" x14ac:dyDescent="0.3">
      <c r="A771" s="22" t="s">
        <v>776</v>
      </c>
      <c r="B771" s="18">
        <v>43</v>
      </c>
      <c r="C771" s="23">
        <v>30</v>
      </c>
      <c r="D771" s="24">
        <v>20</v>
      </c>
      <c r="E771" s="24"/>
      <c r="F771" s="24">
        <v>10</v>
      </c>
      <c r="G771" s="24"/>
      <c r="H771" s="24">
        <v>0</v>
      </c>
      <c r="I771" s="24"/>
      <c r="J771" s="24">
        <v>10</v>
      </c>
      <c r="K771" s="25"/>
    </row>
    <row r="772" spans="1:11" ht="15" customHeight="1" x14ac:dyDescent="0.3">
      <c r="A772" s="22" t="s">
        <v>777</v>
      </c>
      <c r="B772" s="18">
        <v>81</v>
      </c>
      <c r="C772" s="23">
        <v>81</v>
      </c>
      <c r="D772" s="24">
        <v>67</v>
      </c>
      <c r="E772" s="24"/>
      <c r="F772" s="24">
        <v>14</v>
      </c>
      <c r="G772" s="24"/>
      <c r="H772" s="24">
        <v>0</v>
      </c>
      <c r="I772" s="24"/>
      <c r="J772" s="24">
        <v>14</v>
      </c>
      <c r="K772" s="25"/>
    </row>
    <row r="773" spans="1:11" ht="15" customHeight="1" x14ac:dyDescent="0.3">
      <c r="A773" s="22" t="s">
        <v>778</v>
      </c>
      <c r="B773" s="18">
        <v>5</v>
      </c>
      <c r="C773" s="23">
        <v>5</v>
      </c>
      <c r="D773" s="24">
        <v>5</v>
      </c>
      <c r="E773" s="24"/>
      <c r="F773" s="24">
        <v>0</v>
      </c>
      <c r="G773" s="24"/>
      <c r="H773" s="24">
        <v>0</v>
      </c>
      <c r="I773" s="24"/>
      <c r="J773" s="24">
        <v>0</v>
      </c>
      <c r="K773" s="25"/>
    </row>
    <row r="774" spans="1:11" ht="15" customHeight="1" x14ac:dyDescent="0.3">
      <c r="A774" s="22" t="s">
        <v>779</v>
      </c>
      <c r="B774" s="18">
        <v>13</v>
      </c>
      <c r="C774" s="23">
        <v>7</v>
      </c>
      <c r="D774" s="24">
        <v>7</v>
      </c>
      <c r="E774" s="24"/>
      <c r="F774" s="24">
        <v>0</v>
      </c>
      <c r="G774" s="24"/>
      <c r="H774" s="24">
        <v>0</v>
      </c>
      <c r="I774" s="24"/>
      <c r="J774" s="24">
        <v>0</v>
      </c>
      <c r="K774" s="25"/>
    </row>
    <row r="775" spans="1:11" ht="15" customHeight="1" x14ac:dyDescent="0.3">
      <c r="A775" s="22" t="s">
        <v>780</v>
      </c>
      <c r="B775" s="18">
        <v>15</v>
      </c>
      <c r="C775" s="23">
        <v>15</v>
      </c>
      <c r="D775" s="24">
        <v>15</v>
      </c>
      <c r="E775" s="24"/>
      <c r="F775" s="24">
        <v>0</v>
      </c>
      <c r="G775" s="24"/>
      <c r="H775" s="24">
        <v>0</v>
      </c>
      <c r="I775" s="24"/>
      <c r="J775" s="24">
        <v>0</v>
      </c>
      <c r="K775" s="25"/>
    </row>
    <row r="776" spans="1:11" ht="15" customHeight="1" x14ac:dyDescent="0.3">
      <c r="A776" s="22" t="s">
        <v>781</v>
      </c>
      <c r="B776" s="18">
        <v>27</v>
      </c>
      <c r="C776" s="23">
        <v>27</v>
      </c>
      <c r="D776" s="24">
        <v>27</v>
      </c>
      <c r="E776" s="24"/>
      <c r="F776" s="24">
        <v>0</v>
      </c>
      <c r="G776" s="24"/>
      <c r="H776" s="24">
        <v>0</v>
      </c>
      <c r="I776" s="24"/>
      <c r="J776" s="24">
        <v>0</v>
      </c>
      <c r="K776" s="25"/>
    </row>
    <row r="777" spans="1:11" ht="15" customHeight="1" x14ac:dyDescent="0.3">
      <c r="A777" s="22" t="s">
        <v>782</v>
      </c>
      <c r="B777" s="18">
        <v>8</v>
      </c>
      <c r="C777" s="23">
        <v>8</v>
      </c>
      <c r="D777" s="24">
        <v>8</v>
      </c>
      <c r="E777" s="24"/>
      <c r="F777" s="24">
        <v>0</v>
      </c>
      <c r="G777" s="24"/>
      <c r="H777" s="24">
        <v>0</v>
      </c>
      <c r="I777" s="24"/>
      <c r="J777" s="24">
        <v>0</v>
      </c>
      <c r="K777" s="25"/>
    </row>
    <row r="778" spans="1:11" ht="15" customHeight="1" x14ac:dyDescent="0.3">
      <c r="A778" s="22" t="s">
        <v>783</v>
      </c>
      <c r="B778" s="18">
        <v>6</v>
      </c>
      <c r="C778" s="23">
        <v>6</v>
      </c>
      <c r="D778" s="24">
        <v>6</v>
      </c>
      <c r="E778" s="24"/>
      <c r="F778" s="24">
        <v>0</v>
      </c>
      <c r="G778" s="24"/>
      <c r="H778" s="24">
        <v>0</v>
      </c>
      <c r="I778" s="24"/>
      <c r="J778" s="24">
        <v>0</v>
      </c>
      <c r="K778" s="25"/>
    </row>
    <row r="779" spans="1:11" ht="15" customHeight="1" x14ac:dyDescent="0.3">
      <c r="A779" s="22" t="s">
        <v>784</v>
      </c>
      <c r="B779" s="18">
        <v>66</v>
      </c>
      <c r="C779" s="23">
        <v>25</v>
      </c>
      <c r="D779" s="24">
        <v>17</v>
      </c>
      <c r="E779" s="24"/>
      <c r="F779" s="24">
        <v>8</v>
      </c>
      <c r="G779" s="24"/>
      <c r="H779" s="24">
        <v>8</v>
      </c>
      <c r="I779" s="24"/>
      <c r="J779" s="24">
        <v>0</v>
      </c>
      <c r="K779" s="25"/>
    </row>
    <row r="780" spans="1:11" ht="15" customHeight="1" x14ac:dyDescent="0.3">
      <c r="A780" s="22" t="s">
        <v>785</v>
      </c>
      <c r="B780" s="18">
        <v>16</v>
      </c>
      <c r="C780" s="23">
        <v>16</v>
      </c>
      <c r="D780" s="24">
        <v>16</v>
      </c>
      <c r="E780" s="24"/>
      <c r="F780" s="24">
        <v>0</v>
      </c>
      <c r="G780" s="24"/>
      <c r="H780" s="24">
        <v>0</v>
      </c>
      <c r="I780" s="24"/>
      <c r="J780" s="24">
        <v>0</v>
      </c>
      <c r="K780" s="25"/>
    </row>
    <row r="781" spans="1:11" ht="15" customHeight="1" x14ac:dyDescent="0.3">
      <c r="A781" s="22" t="s">
        <v>786</v>
      </c>
      <c r="B781" s="18">
        <v>55</v>
      </c>
      <c r="C781" s="23">
        <v>55</v>
      </c>
      <c r="D781" s="24">
        <v>54</v>
      </c>
      <c r="E781" s="24"/>
      <c r="F781" s="24">
        <v>1</v>
      </c>
      <c r="G781" s="24"/>
      <c r="H781" s="24">
        <v>1</v>
      </c>
      <c r="I781" s="24"/>
      <c r="J781" s="24">
        <v>0</v>
      </c>
      <c r="K781" s="25"/>
    </row>
    <row r="782" spans="1:11" ht="15" customHeight="1" x14ac:dyDescent="0.3">
      <c r="A782" s="22" t="s">
        <v>787</v>
      </c>
      <c r="B782" s="18">
        <v>69</v>
      </c>
      <c r="C782" s="23">
        <v>69</v>
      </c>
      <c r="D782" s="24">
        <v>49</v>
      </c>
      <c r="E782" s="24"/>
      <c r="F782" s="24">
        <v>20</v>
      </c>
      <c r="G782" s="24"/>
      <c r="H782" s="24">
        <v>20</v>
      </c>
      <c r="I782" s="24"/>
      <c r="J782" s="24">
        <v>0</v>
      </c>
      <c r="K782" s="25"/>
    </row>
    <row r="783" spans="1:11" ht="15" customHeight="1" x14ac:dyDescent="0.3">
      <c r="A783" s="22" t="s">
        <v>788</v>
      </c>
      <c r="B783" s="18">
        <v>77</v>
      </c>
      <c r="C783" s="23">
        <v>77</v>
      </c>
      <c r="D783" s="24">
        <v>77</v>
      </c>
      <c r="E783" s="24"/>
      <c r="F783" s="24">
        <v>0</v>
      </c>
      <c r="G783" s="24"/>
      <c r="H783" s="24">
        <v>0</v>
      </c>
      <c r="I783" s="24"/>
      <c r="J783" s="24">
        <v>0</v>
      </c>
      <c r="K783" s="25"/>
    </row>
    <row r="784" spans="1:11" ht="15" customHeight="1" x14ac:dyDescent="0.3">
      <c r="A784" s="22" t="s">
        <v>789</v>
      </c>
      <c r="B784" s="18">
        <v>89</v>
      </c>
      <c r="C784" s="23">
        <v>89</v>
      </c>
      <c r="D784" s="24">
        <v>49</v>
      </c>
      <c r="E784" s="24"/>
      <c r="F784" s="24">
        <v>40</v>
      </c>
      <c r="G784" s="24"/>
      <c r="H784" s="24">
        <v>40</v>
      </c>
      <c r="I784" s="24"/>
      <c r="J784" s="24">
        <v>0</v>
      </c>
      <c r="K784" s="25"/>
    </row>
    <row r="785" spans="1:11" ht="15" customHeight="1" x14ac:dyDescent="0.3">
      <c r="A785" s="22" t="s">
        <v>790</v>
      </c>
      <c r="B785" s="18">
        <v>9</v>
      </c>
      <c r="C785" s="23">
        <v>3</v>
      </c>
      <c r="D785" s="24">
        <v>3</v>
      </c>
      <c r="E785" s="24"/>
      <c r="F785" s="24">
        <v>0</v>
      </c>
      <c r="G785" s="24"/>
      <c r="H785" s="24">
        <v>0</v>
      </c>
      <c r="I785" s="24"/>
      <c r="J785" s="24">
        <v>0</v>
      </c>
      <c r="K785" s="25"/>
    </row>
    <row r="786" spans="1:11" ht="15" customHeight="1" x14ac:dyDescent="0.3">
      <c r="A786" s="22" t="s">
        <v>791</v>
      </c>
      <c r="B786" s="18">
        <v>65</v>
      </c>
      <c r="C786" s="23">
        <v>65</v>
      </c>
      <c r="D786" s="24">
        <v>65</v>
      </c>
      <c r="E786" s="24"/>
      <c r="F786" s="24">
        <v>0</v>
      </c>
      <c r="G786" s="24"/>
      <c r="H786" s="24">
        <v>0</v>
      </c>
      <c r="I786" s="24"/>
      <c r="J786" s="24">
        <v>0</v>
      </c>
      <c r="K786" s="25"/>
    </row>
    <row r="787" spans="1:11" ht="15" customHeight="1" x14ac:dyDescent="0.3">
      <c r="A787" s="22" t="s">
        <v>792</v>
      </c>
      <c r="B787" s="18">
        <v>9</v>
      </c>
      <c r="C787" s="23">
        <v>9</v>
      </c>
      <c r="D787" s="24">
        <v>9</v>
      </c>
      <c r="E787" s="24"/>
      <c r="F787" s="24">
        <v>0</v>
      </c>
      <c r="G787" s="24"/>
      <c r="H787" s="24">
        <v>0</v>
      </c>
      <c r="I787" s="24"/>
      <c r="J787" s="24">
        <v>0</v>
      </c>
      <c r="K787" s="25"/>
    </row>
    <row r="788" spans="1:11" ht="15" customHeight="1" x14ac:dyDescent="0.3">
      <c r="A788" s="22" t="s">
        <v>793</v>
      </c>
      <c r="B788" s="18">
        <v>18</v>
      </c>
      <c r="C788" s="23">
        <v>18</v>
      </c>
      <c r="D788" s="24">
        <v>10</v>
      </c>
      <c r="E788" s="24"/>
      <c r="F788" s="24">
        <v>8</v>
      </c>
      <c r="G788" s="24"/>
      <c r="H788" s="24">
        <v>8</v>
      </c>
      <c r="I788" s="24"/>
      <c r="J788" s="24">
        <v>0</v>
      </c>
      <c r="K788" s="25"/>
    </row>
    <row r="789" spans="1:11" ht="15" customHeight="1" x14ac:dyDescent="0.3">
      <c r="A789" s="22" t="s">
        <v>794</v>
      </c>
      <c r="B789" s="18">
        <v>93</v>
      </c>
      <c r="C789" s="23">
        <v>29</v>
      </c>
      <c r="D789" s="24">
        <v>2</v>
      </c>
      <c r="E789" s="24"/>
      <c r="F789" s="24">
        <v>27</v>
      </c>
      <c r="G789" s="24"/>
      <c r="H789" s="24">
        <v>27</v>
      </c>
      <c r="I789" s="24"/>
      <c r="J789" s="24">
        <v>0</v>
      </c>
      <c r="K789" s="25"/>
    </row>
    <row r="790" spans="1:11" ht="15.6" x14ac:dyDescent="0.3">
      <c r="A790" s="22" t="s">
        <v>795</v>
      </c>
      <c r="B790" s="18">
        <v>29</v>
      </c>
      <c r="C790" s="23">
        <v>19</v>
      </c>
      <c r="D790" s="24">
        <v>0</v>
      </c>
      <c r="E790" s="24"/>
      <c r="F790" s="24">
        <v>19</v>
      </c>
      <c r="G790" s="24"/>
      <c r="H790" s="24">
        <v>19</v>
      </c>
      <c r="I790" s="24"/>
      <c r="J790" s="24">
        <v>0</v>
      </c>
      <c r="K790" s="25"/>
    </row>
    <row r="791" spans="1:11" ht="15" customHeight="1" x14ac:dyDescent="0.3">
      <c r="A791" s="22" t="s">
        <v>796</v>
      </c>
      <c r="B791" s="18">
        <v>0</v>
      </c>
      <c r="C791" s="23">
        <v>0</v>
      </c>
      <c r="D791" s="24">
        <v>0</v>
      </c>
      <c r="E791" s="24"/>
      <c r="F791" s="24">
        <v>0</v>
      </c>
      <c r="G791" s="24"/>
      <c r="H791" s="24">
        <v>0</v>
      </c>
      <c r="I791" s="24"/>
      <c r="J791" s="24">
        <v>0</v>
      </c>
      <c r="K791" s="25"/>
    </row>
    <row r="792" spans="1:11" ht="15" customHeight="1" x14ac:dyDescent="0.3">
      <c r="A792" s="22" t="s">
        <v>797</v>
      </c>
      <c r="B792" s="18">
        <v>49</v>
      </c>
      <c r="C792" s="23">
        <v>49</v>
      </c>
      <c r="D792" s="24">
        <v>49</v>
      </c>
      <c r="E792" s="24"/>
      <c r="F792" s="24">
        <v>0</v>
      </c>
      <c r="G792" s="24"/>
      <c r="H792" s="24">
        <v>0</v>
      </c>
      <c r="I792" s="24"/>
      <c r="J792" s="24">
        <v>0</v>
      </c>
      <c r="K792" s="25"/>
    </row>
    <row r="793" spans="1:11" ht="15" customHeight="1" x14ac:dyDescent="0.3">
      <c r="A793" s="22" t="s">
        <v>798</v>
      </c>
      <c r="B793" s="18">
        <v>4</v>
      </c>
      <c r="C793" s="23">
        <v>4</v>
      </c>
      <c r="D793" s="24">
        <v>0</v>
      </c>
      <c r="E793" s="24"/>
      <c r="F793" s="24">
        <v>4</v>
      </c>
      <c r="G793" s="24"/>
      <c r="H793" s="24">
        <v>4</v>
      </c>
      <c r="I793" s="24"/>
      <c r="J793" s="24">
        <v>0</v>
      </c>
      <c r="K793" s="25"/>
    </row>
    <row r="794" spans="1:11" ht="15" customHeight="1" x14ac:dyDescent="0.3">
      <c r="A794" s="22" t="s">
        <v>799</v>
      </c>
      <c r="B794" s="18">
        <v>25</v>
      </c>
      <c r="C794" s="23">
        <v>25</v>
      </c>
      <c r="D794" s="24">
        <v>25</v>
      </c>
      <c r="E794" s="24"/>
      <c r="F794" s="24">
        <v>0</v>
      </c>
      <c r="G794" s="24"/>
      <c r="H794" s="24">
        <v>0</v>
      </c>
      <c r="I794" s="24"/>
      <c r="J794" s="24">
        <v>0</v>
      </c>
      <c r="K794" s="25"/>
    </row>
    <row r="795" spans="1:11" ht="15" customHeight="1" x14ac:dyDescent="0.3">
      <c r="A795" s="22" t="s">
        <v>800</v>
      </c>
      <c r="B795" s="18">
        <v>25</v>
      </c>
      <c r="C795" s="23">
        <v>25</v>
      </c>
      <c r="D795" s="24">
        <v>17</v>
      </c>
      <c r="E795" s="24"/>
      <c r="F795" s="24">
        <v>8</v>
      </c>
      <c r="G795" s="24"/>
      <c r="H795" s="24">
        <v>8</v>
      </c>
      <c r="I795" s="24"/>
      <c r="J795" s="24">
        <v>0</v>
      </c>
      <c r="K795" s="25"/>
    </row>
    <row r="796" spans="1:11" ht="15" customHeight="1" x14ac:dyDescent="0.3">
      <c r="A796" s="22" t="s">
        <v>801</v>
      </c>
      <c r="B796" s="18">
        <v>5</v>
      </c>
      <c r="C796" s="23">
        <v>5</v>
      </c>
      <c r="D796" s="24">
        <v>5</v>
      </c>
      <c r="E796" s="24"/>
      <c r="F796" s="24">
        <v>0</v>
      </c>
      <c r="G796" s="24"/>
      <c r="H796" s="24">
        <v>0</v>
      </c>
      <c r="I796" s="24"/>
      <c r="J796" s="24">
        <v>0</v>
      </c>
      <c r="K796" s="25"/>
    </row>
    <row r="797" spans="1:11" ht="15" customHeight="1" x14ac:dyDescent="0.3">
      <c r="A797" s="22" t="s">
        <v>802</v>
      </c>
      <c r="B797" s="18">
        <v>14</v>
      </c>
      <c r="C797" s="23">
        <v>14</v>
      </c>
      <c r="D797" s="24">
        <v>14</v>
      </c>
      <c r="E797" s="24"/>
      <c r="F797" s="24">
        <v>0</v>
      </c>
      <c r="G797" s="24"/>
      <c r="H797" s="24">
        <v>0</v>
      </c>
      <c r="I797" s="24"/>
      <c r="J797" s="24">
        <v>0</v>
      </c>
      <c r="K797" s="25"/>
    </row>
    <row r="798" spans="1:11" ht="15.6" x14ac:dyDescent="0.3">
      <c r="A798" s="22" t="s">
        <v>803</v>
      </c>
      <c r="B798" s="18">
        <v>4</v>
      </c>
      <c r="C798" s="23">
        <v>2</v>
      </c>
      <c r="D798" s="24">
        <v>2</v>
      </c>
      <c r="E798" s="24"/>
      <c r="F798" s="24">
        <v>0</v>
      </c>
      <c r="G798" s="24"/>
      <c r="H798" s="24">
        <v>0</v>
      </c>
      <c r="I798" s="24"/>
      <c r="J798" s="24">
        <v>0</v>
      </c>
      <c r="K798" s="25"/>
    </row>
    <row r="799" spans="1:11" ht="15.6" x14ac:dyDescent="0.3">
      <c r="A799" s="22" t="s">
        <v>804</v>
      </c>
      <c r="B799" s="18">
        <v>0</v>
      </c>
      <c r="C799" s="23">
        <v>0</v>
      </c>
      <c r="D799" s="24">
        <v>0</v>
      </c>
      <c r="E799" s="24"/>
      <c r="F799" s="24">
        <v>0</v>
      </c>
      <c r="G799" s="24"/>
      <c r="H799" s="24">
        <v>0</v>
      </c>
      <c r="I799" s="24"/>
      <c r="J799" s="24">
        <v>0</v>
      </c>
      <c r="K799" s="25"/>
    </row>
    <row r="800" spans="1:11" ht="15" customHeight="1" x14ac:dyDescent="0.3">
      <c r="A800" s="22" t="s">
        <v>805</v>
      </c>
      <c r="B800" s="18">
        <v>0</v>
      </c>
      <c r="C800" s="23">
        <v>0</v>
      </c>
      <c r="D800" s="24">
        <v>0</v>
      </c>
      <c r="E800" s="24"/>
      <c r="F800" s="24">
        <v>0</v>
      </c>
      <c r="G800" s="24"/>
      <c r="H800" s="24">
        <v>0</v>
      </c>
      <c r="I800" s="24"/>
      <c r="J800" s="24">
        <v>0</v>
      </c>
      <c r="K800" s="25"/>
    </row>
    <row r="801" spans="1:11" ht="15" customHeight="1" x14ac:dyDescent="0.3">
      <c r="A801" s="22" t="s">
        <v>806</v>
      </c>
      <c r="B801" s="18">
        <v>34</v>
      </c>
      <c r="C801" s="23">
        <v>34</v>
      </c>
      <c r="D801" s="24">
        <v>34</v>
      </c>
      <c r="E801" s="24"/>
      <c r="F801" s="24">
        <v>0</v>
      </c>
      <c r="G801" s="24"/>
      <c r="H801" s="24">
        <v>0</v>
      </c>
      <c r="I801" s="24"/>
      <c r="J801" s="24">
        <v>0</v>
      </c>
      <c r="K801" s="25"/>
    </row>
    <row r="802" spans="1:11" ht="15" customHeight="1" x14ac:dyDescent="0.3">
      <c r="A802" s="22" t="s">
        <v>807</v>
      </c>
      <c r="B802" s="18">
        <v>45</v>
      </c>
      <c r="C802" s="23">
        <v>38</v>
      </c>
      <c r="D802" s="24">
        <v>38</v>
      </c>
      <c r="E802" s="24"/>
      <c r="F802" s="24">
        <v>0</v>
      </c>
      <c r="G802" s="24"/>
      <c r="H802" s="24">
        <v>0</v>
      </c>
      <c r="I802" s="24"/>
      <c r="J802" s="24">
        <v>0</v>
      </c>
      <c r="K802" s="25"/>
    </row>
    <row r="803" spans="1:11" ht="15.6" x14ac:dyDescent="0.3">
      <c r="A803" s="22" t="s">
        <v>808</v>
      </c>
      <c r="B803" s="18">
        <v>117</v>
      </c>
      <c r="C803" s="23">
        <v>117</v>
      </c>
      <c r="D803" s="24">
        <v>24</v>
      </c>
      <c r="E803" s="24"/>
      <c r="F803" s="24">
        <v>93</v>
      </c>
      <c r="G803" s="24"/>
      <c r="H803" s="24">
        <v>84</v>
      </c>
      <c r="I803" s="24"/>
      <c r="J803" s="24">
        <v>9</v>
      </c>
      <c r="K803" s="25"/>
    </row>
    <row r="804" spans="1:11" ht="15" customHeight="1" x14ac:dyDescent="0.3">
      <c r="A804" s="22" t="s">
        <v>809</v>
      </c>
      <c r="B804" s="18">
        <v>0</v>
      </c>
      <c r="C804" s="23">
        <v>0</v>
      </c>
      <c r="D804" s="24">
        <v>0</v>
      </c>
      <c r="E804" s="24"/>
      <c r="F804" s="24">
        <v>0</v>
      </c>
      <c r="G804" s="24"/>
      <c r="H804" s="24">
        <v>0</v>
      </c>
      <c r="I804" s="24"/>
      <c r="J804" s="24">
        <v>0</v>
      </c>
      <c r="K804" s="25"/>
    </row>
    <row r="805" spans="1:11" ht="15" customHeight="1" x14ac:dyDescent="0.3">
      <c r="A805" s="22" t="s">
        <v>810</v>
      </c>
      <c r="B805" s="18">
        <v>1</v>
      </c>
      <c r="C805" s="23">
        <v>1</v>
      </c>
      <c r="D805" s="24">
        <v>1</v>
      </c>
      <c r="E805" s="24"/>
      <c r="F805" s="24">
        <v>0</v>
      </c>
      <c r="G805" s="24"/>
      <c r="H805" s="24">
        <v>0</v>
      </c>
      <c r="I805" s="24"/>
      <c r="J805" s="24">
        <v>0</v>
      </c>
      <c r="K805" s="25"/>
    </row>
    <row r="806" spans="1:11" ht="15" customHeight="1" x14ac:dyDescent="0.3">
      <c r="A806" s="22" t="s">
        <v>811</v>
      </c>
      <c r="B806" s="18">
        <v>17</v>
      </c>
      <c r="C806" s="23">
        <v>0</v>
      </c>
      <c r="D806" s="24">
        <v>0</v>
      </c>
      <c r="E806" s="24"/>
      <c r="F806" s="24">
        <v>0</v>
      </c>
      <c r="G806" s="24"/>
      <c r="H806" s="24">
        <v>0</v>
      </c>
      <c r="I806" s="24"/>
      <c r="J806" s="24">
        <v>0</v>
      </c>
      <c r="K806" s="25"/>
    </row>
    <row r="807" spans="1:11" ht="15" customHeight="1" x14ac:dyDescent="0.3">
      <c r="A807" s="22" t="s">
        <v>812</v>
      </c>
      <c r="B807" s="18">
        <v>9</v>
      </c>
      <c r="C807" s="23">
        <v>9</v>
      </c>
      <c r="D807" s="24">
        <v>9</v>
      </c>
      <c r="E807" s="24"/>
      <c r="F807" s="24">
        <v>0</v>
      </c>
      <c r="G807" s="24"/>
      <c r="H807" s="24">
        <v>0</v>
      </c>
      <c r="I807" s="24"/>
      <c r="J807" s="24">
        <v>0</v>
      </c>
      <c r="K807" s="25"/>
    </row>
    <row r="808" spans="1:11" ht="15" customHeight="1" x14ac:dyDescent="0.3">
      <c r="A808" s="22" t="s">
        <v>813</v>
      </c>
      <c r="B808" s="18">
        <v>140</v>
      </c>
      <c r="C808" s="23">
        <v>139</v>
      </c>
      <c r="D808" s="24">
        <v>91</v>
      </c>
      <c r="E808" s="24"/>
      <c r="F808" s="24">
        <v>48</v>
      </c>
      <c r="G808" s="24"/>
      <c r="H808" s="24">
        <v>31</v>
      </c>
      <c r="I808" s="24"/>
      <c r="J808" s="24">
        <v>17</v>
      </c>
      <c r="K808" s="25"/>
    </row>
    <row r="809" spans="1:11" ht="15" customHeight="1" x14ac:dyDescent="0.3">
      <c r="A809" s="22" t="s">
        <v>814</v>
      </c>
      <c r="B809" s="18">
        <v>85</v>
      </c>
      <c r="C809" s="23">
        <v>85</v>
      </c>
      <c r="D809" s="24">
        <v>82</v>
      </c>
      <c r="E809" s="24"/>
      <c r="F809" s="24">
        <v>3</v>
      </c>
      <c r="G809" s="24"/>
      <c r="H809" s="24">
        <v>0</v>
      </c>
      <c r="I809" s="24"/>
      <c r="J809" s="24">
        <v>3</v>
      </c>
      <c r="K809" s="25"/>
    </row>
    <row r="810" spans="1:11" ht="15" customHeight="1" x14ac:dyDescent="0.3">
      <c r="A810" s="22" t="s">
        <v>815</v>
      </c>
      <c r="B810" s="18">
        <v>17</v>
      </c>
      <c r="C810" s="23">
        <v>15</v>
      </c>
      <c r="D810" s="24">
        <v>11</v>
      </c>
      <c r="E810" s="24"/>
      <c r="F810" s="24">
        <v>4</v>
      </c>
      <c r="G810" s="24"/>
      <c r="H810" s="24">
        <v>4</v>
      </c>
      <c r="I810" s="24"/>
      <c r="J810" s="24">
        <v>0</v>
      </c>
      <c r="K810" s="25"/>
    </row>
    <row r="811" spans="1:11" ht="15" customHeight="1" x14ac:dyDescent="0.3">
      <c r="A811" s="22" t="s">
        <v>816</v>
      </c>
      <c r="B811" s="18">
        <v>18</v>
      </c>
      <c r="C811" s="23">
        <v>18</v>
      </c>
      <c r="D811" s="24">
        <v>18</v>
      </c>
      <c r="E811" s="24"/>
      <c r="F811" s="24">
        <v>0</v>
      </c>
      <c r="G811" s="24"/>
      <c r="H811" s="24">
        <v>0</v>
      </c>
      <c r="I811" s="24"/>
      <c r="J811" s="24">
        <v>0</v>
      </c>
      <c r="K811" s="25"/>
    </row>
    <row r="812" spans="1:11" ht="15" customHeight="1" x14ac:dyDescent="0.3">
      <c r="A812" s="22" t="s">
        <v>817</v>
      </c>
      <c r="B812" s="18">
        <v>3</v>
      </c>
      <c r="C812" s="23">
        <v>3</v>
      </c>
      <c r="D812" s="24">
        <v>3</v>
      </c>
      <c r="E812" s="24"/>
      <c r="F812" s="24">
        <v>0</v>
      </c>
      <c r="G812" s="24"/>
      <c r="H812" s="24">
        <v>0</v>
      </c>
      <c r="I812" s="24"/>
      <c r="J812" s="24">
        <v>0</v>
      </c>
      <c r="K812" s="25"/>
    </row>
    <row r="813" spans="1:11" ht="15" customHeight="1" x14ac:dyDescent="0.3">
      <c r="A813" s="22" t="s">
        <v>818</v>
      </c>
      <c r="B813" s="18">
        <v>4</v>
      </c>
      <c r="C813" s="23">
        <v>4</v>
      </c>
      <c r="D813" s="24">
        <v>4</v>
      </c>
      <c r="E813" s="24"/>
      <c r="F813" s="24">
        <v>0</v>
      </c>
      <c r="G813" s="24"/>
      <c r="H813" s="24">
        <v>0</v>
      </c>
      <c r="I813" s="24"/>
      <c r="J813" s="24">
        <v>0</v>
      </c>
      <c r="K813" s="25"/>
    </row>
    <row r="814" spans="1:11" ht="15.6" x14ac:dyDescent="0.3">
      <c r="A814" s="22" t="s">
        <v>819</v>
      </c>
      <c r="B814" s="18">
        <v>48</v>
      </c>
      <c r="C814" s="23">
        <v>48</v>
      </c>
      <c r="D814" s="24">
        <v>48</v>
      </c>
      <c r="E814" s="24"/>
      <c r="F814" s="24">
        <v>0</v>
      </c>
      <c r="G814" s="24"/>
      <c r="H814" s="24">
        <v>0</v>
      </c>
      <c r="I814" s="24"/>
      <c r="J814" s="24">
        <v>0</v>
      </c>
      <c r="K814" s="25"/>
    </row>
    <row r="815" spans="1:11" ht="15" customHeight="1" x14ac:dyDescent="0.3">
      <c r="A815" s="22" t="s">
        <v>820</v>
      </c>
      <c r="B815" s="18">
        <v>0</v>
      </c>
      <c r="C815" s="23">
        <v>0</v>
      </c>
      <c r="D815" s="24">
        <v>0</v>
      </c>
      <c r="E815" s="24"/>
      <c r="F815" s="24">
        <v>0</v>
      </c>
      <c r="G815" s="24"/>
      <c r="H815" s="24">
        <v>0</v>
      </c>
      <c r="I815" s="24"/>
      <c r="J815" s="24">
        <v>0</v>
      </c>
      <c r="K815" s="25"/>
    </row>
    <row r="816" spans="1:11" ht="15" customHeight="1" x14ac:dyDescent="0.3">
      <c r="A816" s="22" t="s">
        <v>821</v>
      </c>
      <c r="B816" s="18">
        <v>38</v>
      </c>
      <c r="C816" s="23">
        <v>30</v>
      </c>
      <c r="D816" s="24">
        <v>30</v>
      </c>
      <c r="E816" s="24"/>
      <c r="F816" s="24">
        <v>0</v>
      </c>
      <c r="G816" s="24"/>
      <c r="H816" s="24">
        <v>0</v>
      </c>
      <c r="I816" s="24"/>
      <c r="J816" s="24">
        <v>0</v>
      </c>
      <c r="K816" s="25"/>
    </row>
    <row r="817" spans="1:11" ht="15.6" x14ac:dyDescent="0.3">
      <c r="A817" s="22" t="s">
        <v>822</v>
      </c>
      <c r="B817" s="18">
        <v>38</v>
      </c>
      <c r="C817" s="23">
        <v>36</v>
      </c>
      <c r="D817" s="24">
        <v>27</v>
      </c>
      <c r="E817" s="24"/>
      <c r="F817" s="24">
        <v>9</v>
      </c>
      <c r="G817" s="24"/>
      <c r="H817" s="24">
        <v>9</v>
      </c>
      <c r="I817" s="24"/>
      <c r="J817" s="24">
        <v>0</v>
      </c>
      <c r="K817" s="25"/>
    </row>
    <row r="818" spans="1:11" ht="15" customHeight="1" x14ac:dyDescent="0.3">
      <c r="A818" s="22" t="s">
        <v>823</v>
      </c>
      <c r="B818" s="18">
        <v>0</v>
      </c>
      <c r="C818" s="23">
        <v>0</v>
      </c>
      <c r="D818" s="24">
        <v>0</v>
      </c>
      <c r="E818" s="24"/>
      <c r="F818" s="24">
        <v>0</v>
      </c>
      <c r="G818" s="24"/>
      <c r="H818" s="24">
        <v>0</v>
      </c>
      <c r="I818" s="24"/>
      <c r="J818" s="24">
        <v>0</v>
      </c>
      <c r="K818" s="25"/>
    </row>
    <row r="819" spans="1:11" ht="15.6" x14ac:dyDescent="0.3">
      <c r="A819" s="22" t="s">
        <v>824</v>
      </c>
      <c r="B819" s="18">
        <v>22</v>
      </c>
      <c r="C819" s="23">
        <v>22</v>
      </c>
      <c r="D819" s="24">
        <v>0</v>
      </c>
      <c r="E819" s="24"/>
      <c r="F819" s="24">
        <v>22</v>
      </c>
      <c r="G819" s="24"/>
      <c r="H819" s="24">
        <v>10</v>
      </c>
      <c r="I819" s="24"/>
      <c r="J819" s="24">
        <v>12</v>
      </c>
      <c r="K819" s="25"/>
    </row>
    <row r="820" spans="1:11" ht="15" customHeight="1" x14ac:dyDescent="0.3">
      <c r="A820" s="22" t="s">
        <v>825</v>
      </c>
      <c r="B820" s="18">
        <v>0</v>
      </c>
      <c r="C820" s="23">
        <v>0</v>
      </c>
      <c r="D820" s="24">
        <v>0</v>
      </c>
      <c r="E820" s="24"/>
      <c r="F820" s="24">
        <v>0</v>
      </c>
      <c r="G820" s="24"/>
      <c r="H820" s="24">
        <v>0</v>
      </c>
      <c r="I820" s="24"/>
      <c r="J820" s="24">
        <v>0</v>
      </c>
      <c r="K820" s="25"/>
    </row>
    <row r="821" spans="1:11" ht="15" customHeight="1" x14ac:dyDescent="0.3">
      <c r="A821" s="22" t="s">
        <v>826</v>
      </c>
      <c r="B821" s="18">
        <v>7</v>
      </c>
      <c r="C821" s="23">
        <v>7</v>
      </c>
      <c r="D821" s="24">
        <v>7</v>
      </c>
      <c r="E821" s="24"/>
      <c r="F821" s="24">
        <v>0</v>
      </c>
      <c r="G821" s="24"/>
      <c r="H821" s="24">
        <v>0</v>
      </c>
      <c r="I821" s="24"/>
      <c r="J821" s="24">
        <v>0</v>
      </c>
      <c r="K821" s="25"/>
    </row>
    <row r="822" spans="1:11" ht="15" customHeight="1" x14ac:dyDescent="0.3">
      <c r="A822" s="22" t="s">
        <v>827</v>
      </c>
      <c r="B822" s="18">
        <v>88</v>
      </c>
      <c r="C822" s="23">
        <v>88</v>
      </c>
      <c r="D822" s="24">
        <v>88</v>
      </c>
      <c r="E822" s="24"/>
      <c r="F822" s="24">
        <v>0</v>
      </c>
      <c r="G822" s="24"/>
      <c r="H822" s="24">
        <v>0</v>
      </c>
      <c r="I822" s="24"/>
      <c r="J822" s="24">
        <v>0</v>
      </c>
      <c r="K822" s="25"/>
    </row>
    <row r="823" spans="1:11" ht="15" customHeight="1" x14ac:dyDescent="0.3">
      <c r="A823" s="22" t="s">
        <v>828</v>
      </c>
      <c r="B823" s="18">
        <v>7</v>
      </c>
      <c r="C823" s="23">
        <v>7</v>
      </c>
      <c r="D823" s="24">
        <v>7</v>
      </c>
      <c r="E823" s="24"/>
      <c r="F823" s="24">
        <v>0</v>
      </c>
      <c r="G823" s="24"/>
      <c r="H823" s="24">
        <v>0</v>
      </c>
      <c r="I823" s="24"/>
      <c r="J823" s="24">
        <v>0</v>
      </c>
      <c r="K823" s="25"/>
    </row>
    <row r="824" spans="1:11" ht="15" customHeight="1" x14ac:dyDescent="0.3">
      <c r="A824" s="22" t="s">
        <v>829</v>
      </c>
      <c r="B824" s="18">
        <v>7</v>
      </c>
      <c r="C824" s="23">
        <v>7</v>
      </c>
      <c r="D824" s="24">
        <v>7</v>
      </c>
      <c r="E824" s="24"/>
      <c r="F824" s="24">
        <v>0</v>
      </c>
      <c r="G824" s="24"/>
      <c r="H824" s="24">
        <v>0</v>
      </c>
      <c r="I824" s="24"/>
      <c r="J824" s="24">
        <v>0</v>
      </c>
      <c r="K824" s="25"/>
    </row>
    <row r="825" spans="1:11" ht="15" customHeight="1" x14ac:dyDescent="0.3">
      <c r="A825" s="22" t="s">
        <v>830</v>
      </c>
      <c r="B825" s="18">
        <v>22</v>
      </c>
      <c r="C825" s="23">
        <v>22</v>
      </c>
      <c r="D825" s="24">
        <v>22</v>
      </c>
      <c r="E825" s="24"/>
      <c r="F825" s="24">
        <v>0</v>
      </c>
      <c r="G825" s="24"/>
      <c r="H825" s="24">
        <v>0</v>
      </c>
      <c r="I825" s="24"/>
      <c r="J825" s="24">
        <v>0</v>
      </c>
      <c r="K825" s="25"/>
    </row>
    <row r="826" spans="1:11" ht="15" customHeight="1" x14ac:dyDescent="0.3">
      <c r="A826" s="22" t="s">
        <v>831</v>
      </c>
      <c r="B826" s="18">
        <v>116</v>
      </c>
      <c r="C826" s="23">
        <v>116</v>
      </c>
      <c r="D826" s="24">
        <v>116</v>
      </c>
      <c r="E826" s="24"/>
      <c r="F826" s="24">
        <v>0</v>
      </c>
      <c r="G826" s="24"/>
      <c r="H826" s="24">
        <v>0</v>
      </c>
      <c r="I826" s="24"/>
      <c r="J826" s="24">
        <v>0</v>
      </c>
      <c r="K826" s="25"/>
    </row>
    <row r="827" spans="1:11" ht="15" customHeight="1" x14ac:dyDescent="0.3">
      <c r="A827" s="22" t="s">
        <v>832</v>
      </c>
      <c r="B827" s="18">
        <v>3100</v>
      </c>
      <c r="C827" s="23">
        <v>2413</v>
      </c>
      <c r="D827" s="24">
        <v>1925</v>
      </c>
      <c r="E827" s="24"/>
      <c r="F827" s="24">
        <v>488</v>
      </c>
      <c r="G827" s="24"/>
      <c r="H827" s="24">
        <v>452</v>
      </c>
      <c r="I827" s="24"/>
      <c r="J827" s="24">
        <v>36</v>
      </c>
      <c r="K827" s="25"/>
    </row>
    <row r="828" spans="1:11" ht="15" customHeight="1" x14ac:dyDescent="0.3">
      <c r="A828" s="22" t="s">
        <v>833</v>
      </c>
      <c r="B828" s="18">
        <v>2999</v>
      </c>
      <c r="C828" s="23">
        <v>2244</v>
      </c>
      <c r="D828" s="24">
        <v>1920</v>
      </c>
      <c r="E828" s="24"/>
      <c r="F828" s="24">
        <v>324</v>
      </c>
      <c r="G828" s="24"/>
      <c r="H828" s="24">
        <v>324</v>
      </c>
      <c r="I828" s="24"/>
      <c r="J828" s="24">
        <v>0</v>
      </c>
      <c r="K828" s="25"/>
    </row>
    <row r="829" spans="1:11" ht="15" customHeight="1" x14ac:dyDescent="0.3">
      <c r="A829" s="22" t="s">
        <v>834</v>
      </c>
      <c r="B829" s="18">
        <v>3064</v>
      </c>
      <c r="C829" s="23">
        <v>2344</v>
      </c>
      <c r="D829" s="24">
        <v>1973</v>
      </c>
      <c r="E829" s="24"/>
      <c r="F829" s="24">
        <v>371</v>
      </c>
      <c r="G829" s="24"/>
      <c r="H829" s="24">
        <v>329</v>
      </c>
      <c r="I829" s="24"/>
      <c r="J829" s="24">
        <v>42</v>
      </c>
      <c r="K829" s="25"/>
    </row>
    <row r="830" spans="1:11" ht="15" customHeight="1" x14ac:dyDescent="0.3">
      <c r="A830" s="22" t="s">
        <v>835</v>
      </c>
      <c r="B830" s="18">
        <v>2426</v>
      </c>
      <c r="C830" s="23">
        <v>1914</v>
      </c>
      <c r="D830" s="24">
        <v>1608</v>
      </c>
      <c r="E830" s="24"/>
      <c r="F830" s="24">
        <v>306</v>
      </c>
      <c r="G830" s="24"/>
      <c r="H830" s="24">
        <v>296</v>
      </c>
      <c r="I830" s="24"/>
      <c r="J830" s="24">
        <v>10</v>
      </c>
      <c r="K830" s="25"/>
    </row>
    <row r="831" spans="1:11" ht="15" customHeight="1" x14ac:dyDescent="0.3">
      <c r="A831" s="22" t="s">
        <v>836</v>
      </c>
      <c r="B831" s="18">
        <v>3259</v>
      </c>
      <c r="C831" s="23">
        <v>2467</v>
      </c>
      <c r="D831" s="24">
        <v>2233</v>
      </c>
      <c r="E831" s="24"/>
      <c r="F831" s="24">
        <v>234</v>
      </c>
      <c r="G831" s="24"/>
      <c r="H831" s="24">
        <v>198</v>
      </c>
      <c r="I831" s="24"/>
      <c r="J831" s="24">
        <v>36</v>
      </c>
      <c r="K831" s="25"/>
    </row>
    <row r="832" spans="1:11" ht="15" customHeight="1" x14ac:dyDescent="0.3">
      <c r="A832" s="22" t="s">
        <v>837</v>
      </c>
      <c r="B832" s="18">
        <v>1924</v>
      </c>
      <c r="C832" s="23">
        <v>1527</v>
      </c>
      <c r="D832" s="24">
        <v>1251</v>
      </c>
      <c r="E832" s="24"/>
      <c r="F832" s="24">
        <v>276</v>
      </c>
      <c r="G832" s="24"/>
      <c r="H832" s="24">
        <v>253</v>
      </c>
      <c r="I832" s="24"/>
      <c r="J832" s="24">
        <v>23</v>
      </c>
      <c r="K832" s="25"/>
    </row>
    <row r="833" spans="1:11" ht="15" customHeight="1" x14ac:dyDescent="0.3">
      <c r="A833" s="22" t="s">
        <v>838</v>
      </c>
      <c r="B833" s="18">
        <v>2617</v>
      </c>
      <c r="C833" s="23">
        <v>2047</v>
      </c>
      <c r="D833" s="24">
        <v>1659</v>
      </c>
      <c r="E833" s="24"/>
      <c r="F833" s="24">
        <v>388</v>
      </c>
      <c r="G833" s="24"/>
      <c r="H833" s="24">
        <v>381</v>
      </c>
      <c r="I833" s="24"/>
      <c r="J833" s="24">
        <v>7</v>
      </c>
      <c r="K833" s="25"/>
    </row>
    <row r="834" spans="1:11" ht="15" customHeight="1" x14ac:dyDescent="0.3">
      <c r="A834" s="22" t="s">
        <v>839</v>
      </c>
      <c r="B834" s="18">
        <v>2443</v>
      </c>
      <c r="C834" s="23">
        <v>1949</v>
      </c>
      <c r="D834" s="24">
        <v>1778</v>
      </c>
      <c r="E834" s="24"/>
      <c r="F834" s="24">
        <v>171</v>
      </c>
      <c r="G834" s="24"/>
      <c r="H834" s="24">
        <v>164</v>
      </c>
      <c r="I834" s="24"/>
      <c r="J834" s="24">
        <v>7</v>
      </c>
      <c r="K834" s="25"/>
    </row>
    <row r="835" spans="1:11" ht="15" customHeight="1" x14ac:dyDescent="0.3">
      <c r="A835" s="22" t="s">
        <v>840</v>
      </c>
      <c r="B835" s="18">
        <v>2367</v>
      </c>
      <c r="C835" s="23">
        <v>2045</v>
      </c>
      <c r="D835" s="24">
        <v>1794</v>
      </c>
      <c r="E835" s="24"/>
      <c r="F835" s="24">
        <v>251</v>
      </c>
      <c r="G835" s="24"/>
      <c r="H835" s="24">
        <v>233</v>
      </c>
      <c r="I835" s="24"/>
      <c r="J835" s="24">
        <v>18</v>
      </c>
      <c r="K835" s="25"/>
    </row>
    <row r="836" spans="1:11" ht="15" customHeight="1" x14ac:dyDescent="0.3">
      <c r="A836" s="22" t="s">
        <v>841</v>
      </c>
      <c r="B836" s="18">
        <v>3425</v>
      </c>
      <c r="C836" s="23">
        <v>3157</v>
      </c>
      <c r="D836" s="24">
        <v>2884</v>
      </c>
      <c r="E836" s="24"/>
      <c r="F836" s="24">
        <v>273</v>
      </c>
      <c r="G836" s="24"/>
      <c r="H836" s="24">
        <v>264</v>
      </c>
      <c r="I836" s="24"/>
      <c r="J836" s="24">
        <v>9</v>
      </c>
      <c r="K836" s="25"/>
    </row>
    <row r="837" spans="1:11" ht="15" customHeight="1" x14ac:dyDescent="0.3">
      <c r="A837" s="22" t="s">
        <v>842</v>
      </c>
      <c r="B837" s="18">
        <v>2745</v>
      </c>
      <c r="C837" s="23">
        <v>2288</v>
      </c>
      <c r="D837" s="24">
        <v>2190</v>
      </c>
      <c r="E837" s="24"/>
      <c r="F837" s="24">
        <v>98</v>
      </c>
      <c r="G837" s="24"/>
      <c r="H837" s="24">
        <v>82</v>
      </c>
      <c r="I837" s="24"/>
      <c r="J837" s="24">
        <v>16</v>
      </c>
      <c r="K837" s="25"/>
    </row>
    <row r="838" spans="1:11" ht="15" customHeight="1" x14ac:dyDescent="0.3">
      <c r="A838" s="22" t="s">
        <v>843</v>
      </c>
      <c r="B838" s="18">
        <v>5081</v>
      </c>
      <c r="C838" s="23">
        <v>4295</v>
      </c>
      <c r="D838" s="24">
        <v>3788</v>
      </c>
      <c r="E838" s="24"/>
      <c r="F838" s="24">
        <v>507</v>
      </c>
      <c r="G838" s="24"/>
      <c r="H838" s="24">
        <v>486</v>
      </c>
      <c r="I838" s="24"/>
      <c r="J838" s="24">
        <v>21</v>
      </c>
      <c r="K838" s="25"/>
    </row>
    <row r="839" spans="1:11" ht="15" customHeight="1" x14ac:dyDescent="0.3">
      <c r="A839" s="22" t="s">
        <v>844</v>
      </c>
      <c r="B839" s="18">
        <v>2679</v>
      </c>
      <c r="C839" s="23">
        <v>2163</v>
      </c>
      <c r="D839" s="24">
        <v>1985</v>
      </c>
      <c r="E839" s="24"/>
      <c r="F839" s="24">
        <v>178</v>
      </c>
      <c r="G839" s="24"/>
      <c r="H839" s="24">
        <v>152</v>
      </c>
      <c r="I839" s="24"/>
      <c r="J839" s="24">
        <v>26</v>
      </c>
      <c r="K839" s="25"/>
    </row>
    <row r="840" spans="1:11" ht="15" customHeight="1" x14ac:dyDescent="0.3">
      <c r="A840" s="22" t="s">
        <v>845</v>
      </c>
      <c r="B840" s="18">
        <v>2952</v>
      </c>
      <c r="C840" s="23">
        <v>2697</v>
      </c>
      <c r="D840" s="24">
        <v>2570</v>
      </c>
      <c r="E840" s="24"/>
      <c r="F840" s="24">
        <v>127</v>
      </c>
      <c r="G840" s="24"/>
      <c r="H840" s="24">
        <v>122</v>
      </c>
      <c r="I840" s="24"/>
      <c r="J840" s="24">
        <v>5</v>
      </c>
      <c r="K840" s="25"/>
    </row>
    <row r="841" spans="1:11" ht="15" customHeight="1" x14ac:dyDescent="0.3">
      <c r="A841" s="22" t="s">
        <v>846</v>
      </c>
      <c r="B841" s="18">
        <v>2851</v>
      </c>
      <c r="C841" s="23">
        <v>2510</v>
      </c>
      <c r="D841" s="24">
        <v>2308</v>
      </c>
      <c r="E841" s="24"/>
      <c r="F841" s="24">
        <v>202</v>
      </c>
      <c r="G841" s="24"/>
      <c r="H841" s="24">
        <v>202</v>
      </c>
      <c r="I841" s="24"/>
      <c r="J841" s="24">
        <v>0</v>
      </c>
      <c r="K841" s="25"/>
    </row>
    <row r="842" spans="1:11" ht="15" customHeight="1" x14ac:dyDescent="0.3">
      <c r="A842" s="22" t="s">
        <v>847</v>
      </c>
      <c r="B842" s="18">
        <v>2751</v>
      </c>
      <c r="C842" s="23">
        <v>2312</v>
      </c>
      <c r="D842" s="24">
        <v>1956</v>
      </c>
      <c r="E842" s="24"/>
      <c r="F842" s="24">
        <v>356</v>
      </c>
      <c r="G842" s="24"/>
      <c r="H842" s="24">
        <v>349</v>
      </c>
      <c r="I842" s="24"/>
      <c r="J842" s="24">
        <v>7</v>
      </c>
      <c r="K842" s="25"/>
    </row>
    <row r="843" spans="1:11" ht="15" customHeight="1" x14ac:dyDescent="0.3">
      <c r="A843" s="22" t="s">
        <v>848</v>
      </c>
      <c r="B843" s="18">
        <v>2176</v>
      </c>
      <c r="C843" s="23">
        <v>1603</v>
      </c>
      <c r="D843" s="24">
        <v>1438</v>
      </c>
      <c r="E843" s="24"/>
      <c r="F843" s="24">
        <v>165</v>
      </c>
      <c r="G843" s="24"/>
      <c r="H843" s="24">
        <v>165</v>
      </c>
      <c r="I843" s="24"/>
      <c r="J843" s="24">
        <v>0</v>
      </c>
      <c r="K843" s="25"/>
    </row>
    <row r="844" spans="1:11" ht="15" customHeight="1" x14ac:dyDescent="0.3">
      <c r="A844" s="22" t="s">
        <v>849</v>
      </c>
      <c r="B844" s="18">
        <v>1829</v>
      </c>
      <c r="C844" s="23">
        <v>1265</v>
      </c>
      <c r="D844" s="24">
        <v>1148</v>
      </c>
      <c r="E844" s="24"/>
      <c r="F844" s="24">
        <v>117</v>
      </c>
      <c r="G844" s="24"/>
      <c r="H844" s="24">
        <v>110</v>
      </c>
      <c r="I844" s="24"/>
      <c r="J844" s="24">
        <v>7</v>
      </c>
      <c r="K844" s="25"/>
    </row>
    <row r="845" spans="1:11" ht="15" customHeight="1" x14ac:dyDescent="0.3">
      <c r="A845" s="22" t="s">
        <v>850</v>
      </c>
      <c r="B845" s="18">
        <v>3713</v>
      </c>
      <c r="C845" s="23">
        <v>3045</v>
      </c>
      <c r="D845" s="24">
        <v>2867</v>
      </c>
      <c r="E845" s="24"/>
      <c r="F845" s="24">
        <v>178</v>
      </c>
      <c r="G845" s="24"/>
      <c r="H845" s="24">
        <v>141</v>
      </c>
      <c r="I845" s="24"/>
      <c r="J845" s="24">
        <v>37</v>
      </c>
      <c r="K845" s="25"/>
    </row>
    <row r="846" spans="1:11" ht="15" customHeight="1" x14ac:dyDescent="0.3">
      <c r="A846" s="22" t="s">
        <v>851</v>
      </c>
      <c r="B846" s="18">
        <v>4059</v>
      </c>
      <c r="C846" s="23">
        <v>3291</v>
      </c>
      <c r="D846" s="24">
        <v>2859</v>
      </c>
      <c r="E846" s="24"/>
      <c r="F846" s="24">
        <v>432</v>
      </c>
      <c r="G846" s="24"/>
      <c r="H846" s="24">
        <v>377</v>
      </c>
      <c r="I846" s="24"/>
      <c r="J846" s="24">
        <v>55</v>
      </c>
      <c r="K846" s="25"/>
    </row>
    <row r="847" spans="1:11" ht="15" customHeight="1" x14ac:dyDescent="0.3">
      <c r="A847" s="22" t="s">
        <v>852</v>
      </c>
      <c r="B847" s="18">
        <v>2249</v>
      </c>
      <c r="C847" s="23">
        <v>1724</v>
      </c>
      <c r="D847" s="24">
        <v>1424</v>
      </c>
      <c r="E847" s="24"/>
      <c r="F847" s="24">
        <v>300</v>
      </c>
      <c r="G847" s="24"/>
      <c r="H847" s="24">
        <v>265</v>
      </c>
      <c r="I847" s="24"/>
      <c r="J847" s="24">
        <v>35</v>
      </c>
      <c r="K847" s="25"/>
    </row>
    <row r="848" spans="1:11" ht="15" customHeight="1" x14ac:dyDescent="0.3">
      <c r="A848" s="22" t="s">
        <v>853</v>
      </c>
      <c r="B848" s="18">
        <v>1920</v>
      </c>
      <c r="C848" s="23">
        <v>1596</v>
      </c>
      <c r="D848" s="24">
        <v>1394</v>
      </c>
      <c r="E848" s="24"/>
      <c r="F848" s="24">
        <v>202</v>
      </c>
      <c r="G848" s="24"/>
      <c r="H848" s="24">
        <v>186</v>
      </c>
      <c r="I848" s="24"/>
      <c r="J848" s="24">
        <v>16</v>
      </c>
      <c r="K848" s="25"/>
    </row>
    <row r="849" spans="1:11" ht="15" customHeight="1" x14ac:dyDescent="0.3">
      <c r="A849" s="22" t="s">
        <v>854</v>
      </c>
      <c r="B849" s="18">
        <v>2447</v>
      </c>
      <c r="C849" s="23">
        <v>1863</v>
      </c>
      <c r="D849" s="24">
        <v>1554</v>
      </c>
      <c r="E849" s="24"/>
      <c r="F849" s="24">
        <v>309</v>
      </c>
      <c r="G849" s="24"/>
      <c r="H849" s="24">
        <v>294</v>
      </c>
      <c r="I849" s="24"/>
      <c r="J849" s="24">
        <v>15</v>
      </c>
      <c r="K849" s="25"/>
    </row>
    <row r="850" spans="1:11" ht="15" customHeight="1" x14ac:dyDescent="0.3">
      <c r="A850" s="22" t="s">
        <v>855</v>
      </c>
      <c r="B850" s="18">
        <v>2834</v>
      </c>
      <c r="C850" s="23">
        <v>2628</v>
      </c>
      <c r="D850" s="24">
        <v>2414</v>
      </c>
      <c r="E850" s="24"/>
      <c r="F850" s="24">
        <v>214</v>
      </c>
      <c r="G850" s="24"/>
      <c r="H850" s="24">
        <v>213</v>
      </c>
      <c r="I850" s="24"/>
      <c r="J850" s="24">
        <v>1</v>
      </c>
      <c r="K850" s="25"/>
    </row>
    <row r="851" spans="1:11" ht="15" customHeight="1" x14ac:dyDescent="0.3">
      <c r="A851" s="22" t="s">
        <v>856</v>
      </c>
      <c r="B851" s="18">
        <v>1783</v>
      </c>
      <c r="C851" s="23">
        <v>1653</v>
      </c>
      <c r="D851" s="24">
        <v>1411</v>
      </c>
      <c r="E851" s="24"/>
      <c r="F851" s="24">
        <v>242</v>
      </c>
      <c r="G851" s="24"/>
      <c r="H851" s="24">
        <v>242</v>
      </c>
      <c r="I851" s="24"/>
      <c r="J851" s="24">
        <v>0</v>
      </c>
      <c r="K851" s="25"/>
    </row>
    <row r="852" spans="1:11" ht="15" customHeight="1" x14ac:dyDescent="0.3">
      <c r="A852" s="22" t="s">
        <v>857</v>
      </c>
      <c r="B852" s="18">
        <v>1613</v>
      </c>
      <c r="C852" s="23">
        <v>1422</v>
      </c>
      <c r="D852" s="24">
        <v>1050</v>
      </c>
      <c r="E852" s="24"/>
      <c r="F852" s="24">
        <v>372</v>
      </c>
      <c r="G852" s="24"/>
      <c r="H852" s="24">
        <v>366</v>
      </c>
      <c r="I852" s="24"/>
      <c r="J852" s="24">
        <v>6</v>
      </c>
      <c r="K852" s="25"/>
    </row>
    <row r="853" spans="1:11" ht="15" customHeight="1" x14ac:dyDescent="0.3">
      <c r="A853" s="22" t="s">
        <v>858</v>
      </c>
      <c r="B853" s="18">
        <v>2132</v>
      </c>
      <c r="C853" s="23">
        <v>1718</v>
      </c>
      <c r="D853" s="24">
        <v>1503</v>
      </c>
      <c r="E853" s="24"/>
      <c r="F853" s="24">
        <v>215</v>
      </c>
      <c r="G853" s="24"/>
      <c r="H853" s="24">
        <v>177</v>
      </c>
      <c r="I853" s="24"/>
      <c r="J853" s="24">
        <v>38</v>
      </c>
      <c r="K853" s="25"/>
    </row>
    <row r="854" spans="1:11" ht="15" customHeight="1" x14ac:dyDescent="0.3">
      <c r="A854" s="22" t="s">
        <v>859</v>
      </c>
      <c r="B854" s="18">
        <v>975</v>
      </c>
      <c r="C854" s="23">
        <v>779</v>
      </c>
      <c r="D854" s="24">
        <v>713</v>
      </c>
      <c r="E854" s="24"/>
      <c r="F854" s="24">
        <v>66</v>
      </c>
      <c r="G854" s="24"/>
      <c r="H854" s="24">
        <v>66</v>
      </c>
      <c r="I854" s="24"/>
      <c r="J854" s="24">
        <v>0</v>
      </c>
      <c r="K854" s="25"/>
    </row>
    <row r="855" spans="1:11" ht="15" customHeight="1" x14ac:dyDescent="0.3">
      <c r="A855" s="22" t="s">
        <v>860</v>
      </c>
      <c r="B855" s="18">
        <v>1448</v>
      </c>
      <c r="C855" s="23">
        <v>1257</v>
      </c>
      <c r="D855" s="24">
        <v>1142</v>
      </c>
      <c r="E855" s="24"/>
      <c r="F855" s="24">
        <v>115</v>
      </c>
      <c r="G855" s="24"/>
      <c r="H855" s="24">
        <v>115</v>
      </c>
      <c r="I855" s="24"/>
      <c r="J855" s="24">
        <v>0</v>
      </c>
      <c r="K855" s="25"/>
    </row>
    <row r="856" spans="1:11" ht="15" customHeight="1" x14ac:dyDescent="0.3">
      <c r="A856" s="22" t="s">
        <v>861</v>
      </c>
      <c r="B856" s="18">
        <v>2059</v>
      </c>
      <c r="C856" s="23">
        <v>1337</v>
      </c>
      <c r="D856" s="24">
        <v>1219</v>
      </c>
      <c r="E856" s="24"/>
      <c r="F856" s="24">
        <v>118</v>
      </c>
      <c r="G856" s="24"/>
      <c r="H856" s="24">
        <v>118</v>
      </c>
      <c r="I856" s="24"/>
      <c r="J856" s="24">
        <v>0</v>
      </c>
      <c r="K856" s="25"/>
    </row>
    <row r="857" spans="1:11" ht="15" customHeight="1" x14ac:dyDescent="0.3">
      <c r="A857" s="22" t="s">
        <v>862</v>
      </c>
      <c r="B857" s="18">
        <v>2942</v>
      </c>
      <c r="C857" s="23">
        <v>2084</v>
      </c>
      <c r="D857" s="24">
        <v>1976</v>
      </c>
      <c r="E857" s="24"/>
      <c r="F857" s="24">
        <v>108</v>
      </c>
      <c r="G857" s="24"/>
      <c r="H857" s="24">
        <v>108</v>
      </c>
      <c r="I857" s="24"/>
      <c r="J857" s="24">
        <v>0</v>
      </c>
      <c r="K857" s="25"/>
    </row>
    <row r="858" spans="1:11" ht="15" customHeight="1" x14ac:dyDescent="0.3">
      <c r="A858" s="22" t="s">
        <v>863</v>
      </c>
      <c r="B858" s="18">
        <v>2017</v>
      </c>
      <c r="C858" s="23">
        <v>1366</v>
      </c>
      <c r="D858" s="24">
        <v>1307</v>
      </c>
      <c r="E858" s="24"/>
      <c r="F858" s="24">
        <v>59</v>
      </c>
      <c r="G858" s="24"/>
      <c r="H858" s="24">
        <v>59</v>
      </c>
      <c r="I858" s="24"/>
      <c r="J858" s="24">
        <v>0</v>
      </c>
      <c r="K858" s="25"/>
    </row>
    <row r="859" spans="1:11" ht="15" customHeight="1" x14ac:dyDescent="0.3">
      <c r="A859" s="22" t="s">
        <v>864</v>
      </c>
      <c r="B859" s="18">
        <v>2342</v>
      </c>
      <c r="C859" s="23">
        <v>1396</v>
      </c>
      <c r="D859" s="24">
        <v>1132</v>
      </c>
      <c r="E859" s="24"/>
      <c r="F859" s="24">
        <v>264</v>
      </c>
      <c r="G859" s="24"/>
      <c r="H859" s="24">
        <v>218</v>
      </c>
      <c r="I859" s="24"/>
      <c r="J859" s="24">
        <v>46</v>
      </c>
      <c r="K859" s="25"/>
    </row>
    <row r="860" spans="1:11" ht="15" customHeight="1" x14ac:dyDescent="0.3">
      <c r="A860" s="22" t="s">
        <v>865</v>
      </c>
      <c r="B860" s="18">
        <v>3487</v>
      </c>
      <c r="C860" s="23">
        <v>2699</v>
      </c>
      <c r="D860" s="24">
        <v>2303</v>
      </c>
      <c r="E860" s="24"/>
      <c r="F860" s="24">
        <v>396</v>
      </c>
      <c r="G860" s="24"/>
      <c r="H860" s="24">
        <v>341</v>
      </c>
      <c r="I860" s="24"/>
      <c r="J860" s="24">
        <v>55</v>
      </c>
      <c r="K860" s="25"/>
    </row>
    <row r="861" spans="1:11" ht="15" customHeight="1" x14ac:dyDescent="0.3">
      <c r="A861" s="22" t="s">
        <v>866</v>
      </c>
      <c r="B861" s="18">
        <v>4085</v>
      </c>
      <c r="C861" s="23">
        <v>3053</v>
      </c>
      <c r="D861" s="24">
        <v>2810</v>
      </c>
      <c r="E861" s="24"/>
      <c r="F861" s="24">
        <v>243</v>
      </c>
      <c r="G861" s="24"/>
      <c r="H861" s="24">
        <v>118</v>
      </c>
      <c r="I861" s="24"/>
      <c r="J861" s="24">
        <v>125</v>
      </c>
      <c r="K861" s="25"/>
    </row>
    <row r="862" spans="1:11" ht="15" customHeight="1" x14ac:dyDescent="0.3">
      <c r="A862" s="22" t="s">
        <v>867</v>
      </c>
      <c r="B862" s="18">
        <v>3804</v>
      </c>
      <c r="C862" s="23">
        <v>2530</v>
      </c>
      <c r="D862" s="24">
        <v>2096</v>
      </c>
      <c r="E862" s="24"/>
      <c r="F862" s="24">
        <v>434</v>
      </c>
      <c r="G862" s="24"/>
      <c r="H862" s="24">
        <v>390</v>
      </c>
      <c r="I862" s="24"/>
      <c r="J862" s="24">
        <v>44</v>
      </c>
      <c r="K862" s="25"/>
    </row>
    <row r="863" spans="1:11" ht="15" customHeight="1" x14ac:dyDescent="0.3">
      <c r="A863" s="22" t="s">
        <v>868</v>
      </c>
      <c r="B863" s="18">
        <v>2219</v>
      </c>
      <c r="C863" s="23">
        <v>1965</v>
      </c>
      <c r="D863" s="24">
        <v>1709</v>
      </c>
      <c r="E863" s="24"/>
      <c r="F863" s="24">
        <v>256</v>
      </c>
      <c r="G863" s="24"/>
      <c r="H863" s="24">
        <v>243</v>
      </c>
      <c r="I863" s="24"/>
      <c r="J863" s="24">
        <v>13</v>
      </c>
      <c r="K863" s="25"/>
    </row>
    <row r="864" spans="1:11" ht="15" customHeight="1" x14ac:dyDescent="0.3">
      <c r="A864" s="22" t="s">
        <v>869</v>
      </c>
      <c r="B864" s="18">
        <v>2752</v>
      </c>
      <c r="C864" s="23">
        <v>2092</v>
      </c>
      <c r="D864" s="24">
        <v>1942</v>
      </c>
      <c r="E864" s="24"/>
      <c r="F864" s="24">
        <v>150</v>
      </c>
      <c r="G864" s="24"/>
      <c r="H864" s="24">
        <v>150</v>
      </c>
      <c r="I864" s="24"/>
      <c r="J864" s="24">
        <v>0</v>
      </c>
      <c r="K864" s="25"/>
    </row>
    <row r="865" spans="1:11" ht="15" customHeight="1" x14ac:dyDescent="0.3">
      <c r="A865" s="22" t="s">
        <v>870</v>
      </c>
      <c r="B865" s="18">
        <v>1512</v>
      </c>
      <c r="C865" s="23">
        <v>1232</v>
      </c>
      <c r="D865" s="24">
        <v>1182</v>
      </c>
      <c r="E865" s="24"/>
      <c r="F865" s="24">
        <v>50</v>
      </c>
      <c r="G865" s="24"/>
      <c r="H865" s="24">
        <v>50</v>
      </c>
      <c r="I865" s="24"/>
      <c r="J865" s="24">
        <v>0</v>
      </c>
      <c r="K865" s="25"/>
    </row>
    <row r="866" spans="1:11" ht="15" customHeight="1" x14ac:dyDescent="0.3">
      <c r="A866" s="22" t="s">
        <v>871</v>
      </c>
      <c r="B866" s="18">
        <v>2001</v>
      </c>
      <c r="C866" s="23">
        <v>1189</v>
      </c>
      <c r="D866" s="24">
        <v>1105</v>
      </c>
      <c r="E866" s="24"/>
      <c r="F866" s="24">
        <v>84</v>
      </c>
      <c r="G866" s="24"/>
      <c r="H866" s="24">
        <v>84</v>
      </c>
      <c r="I866" s="24"/>
      <c r="J866" s="24">
        <v>0</v>
      </c>
      <c r="K866" s="25"/>
    </row>
    <row r="867" spans="1:11" ht="15" customHeight="1" x14ac:dyDescent="0.3">
      <c r="A867" s="22" t="s">
        <v>872</v>
      </c>
      <c r="B867" s="18">
        <v>2228</v>
      </c>
      <c r="C867" s="23">
        <v>1562</v>
      </c>
      <c r="D867" s="24">
        <v>1326</v>
      </c>
      <c r="E867" s="24"/>
      <c r="F867" s="24">
        <v>236</v>
      </c>
      <c r="G867" s="24"/>
      <c r="H867" s="24">
        <v>217</v>
      </c>
      <c r="I867" s="24"/>
      <c r="J867" s="24">
        <v>19</v>
      </c>
      <c r="K867" s="25"/>
    </row>
    <row r="868" spans="1:11" ht="15" customHeight="1" x14ac:dyDescent="0.3">
      <c r="A868" s="22" t="s">
        <v>873</v>
      </c>
      <c r="B868" s="18">
        <v>1662</v>
      </c>
      <c r="C868" s="23">
        <v>1096</v>
      </c>
      <c r="D868" s="24">
        <v>986</v>
      </c>
      <c r="E868" s="24"/>
      <c r="F868" s="24">
        <v>110</v>
      </c>
      <c r="G868" s="24"/>
      <c r="H868" s="24">
        <v>110</v>
      </c>
      <c r="I868" s="24"/>
      <c r="J868" s="24">
        <v>0</v>
      </c>
      <c r="K868" s="25"/>
    </row>
    <row r="869" spans="1:11" ht="15" customHeight="1" x14ac:dyDescent="0.3">
      <c r="A869" s="22" t="s">
        <v>874</v>
      </c>
      <c r="B869" s="18">
        <v>1262</v>
      </c>
      <c r="C869" s="23">
        <v>1048</v>
      </c>
      <c r="D869" s="24">
        <v>965</v>
      </c>
      <c r="E869" s="24"/>
      <c r="F869" s="24">
        <v>83</v>
      </c>
      <c r="G869" s="24"/>
      <c r="H869" s="24">
        <v>83</v>
      </c>
      <c r="I869" s="24"/>
      <c r="J869" s="24">
        <v>0</v>
      </c>
      <c r="K869" s="25"/>
    </row>
    <row r="870" spans="1:11" ht="15" customHeight="1" x14ac:dyDescent="0.3">
      <c r="A870" s="22" t="s">
        <v>875</v>
      </c>
      <c r="B870" s="18">
        <v>1271</v>
      </c>
      <c r="C870" s="23">
        <v>997</v>
      </c>
      <c r="D870" s="24">
        <v>864</v>
      </c>
      <c r="E870" s="24"/>
      <c r="F870" s="24">
        <v>133</v>
      </c>
      <c r="G870" s="24"/>
      <c r="H870" s="24">
        <v>133</v>
      </c>
      <c r="I870" s="24"/>
      <c r="J870" s="24">
        <v>0</v>
      </c>
      <c r="K870" s="25"/>
    </row>
    <row r="871" spans="1:11" ht="15" customHeight="1" x14ac:dyDescent="0.3">
      <c r="A871" s="22" t="s">
        <v>876</v>
      </c>
      <c r="B871" s="18">
        <v>1816</v>
      </c>
      <c r="C871" s="23">
        <v>1427</v>
      </c>
      <c r="D871" s="24">
        <v>1281</v>
      </c>
      <c r="E871" s="24"/>
      <c r="F871" s="24">
        <v>146</v>
      </c>
      <c r="G871" s="24"/>
      <c r="H871" s="24">
        <v>126</v>
      </c>
      <c r="I871" s="24"/>
      <c r="J871" s="24">
        <v>20</v>
      </c>
      <c r="K871" s="25"/>
    </row>
    <row r="872" spans="1:11" ht="15" customHeight="1" x14ac:dyDescent="0.3">
      <c r="A872" s="22" t="s">
        <v>877</v>
      </c>
      <c r="B872" s="18">
        <v>1716</v>
      </c>
      <c r="C872" s="23">
        <v>1461</v>
      </c>
      <c r="D872" s="24">
        <v>1283</v>
      </c>
      <c r="E872" s="24"/>
      <c r="F872" s="24">
        <v>178</v>
      </c>
      <c r="G872" s="24"/>
      <c r="H872" s="24">
        <v>157</v>
      </c>
      <c r="I872" s="24"/>
      <c r="J872" s="24">
        <v>21</v>
      </c>
      <c r="K872" s="25"/>
    </row>
    <row r="873" spans="1:11" ht="15" customHeight="1" x14ac:dyDescent="0.3">
      <c r="A873" s="22" t="s">
        <v>878</v>
      </c>
      <c r="B873" s="18">
        <v>2494</v>
      </c>
      <c r="C873" s="23">
        <v>1913</v>
      </c>
      <c r="D873" s="24">
        <v>1689</v>
      </c>
      <c r="E873" s="24"/>
      <c r="F873" s="24">
        <v>224</v>
      </c>
      <c r="G873" s="24"/>
      <c r="H873" s="24">
        <v>184</v>
      </c>
      <c r="I873" s="24"/>
      <c r="J873" s="24">
        <v>40</v>
      </c>
      <c r="K873" s="25"/>
    </row>
    <row r="874" spans="1:11" ht="15" customHeight="1" x14ac:dyDescent="0.3">
      <c r="A874" s="22" t="s">
        <v>879</v>
      </c>
      <c r="B874" s="18">
        <v>4121</v>
      </c>
      <c r="C874" s="23">
        <v>3030</v>
      </c>
      <c r="D874" s="24">
        <v>2788</v>
      </c>
      <c r="E874" s="24"/>
      <c r="F874" s="24">
        <v>242</v>
      </c>
      <c r="G874" s="24"/>
      <c r="H874" s="24">
        <v>229</v>
      </c>
      <c r="I874" s="24"/>
      <c r="J874" s="24">
        <v>13</v>
      </c>
      <c r="K874" s="25"/>
    </row>
    <row r="875" spans="1:11" ht="15" customHeight="1" x14ac:dyDescent="0.3">
      <c r="A875" s="22" t="s">
        <v>880</v>
      </c>
      <c r="B875" s="18">
        <v>2961</v>
      </c>
      <c r="C875" s="23">
        <v>2345</v>
      </c>
      <c r="D875" s="24">
        <v>1861</v>
      </c>
      <c r="E875" s="24"/>
      <c r="F875" s="24">
        <v>484</v>
      </c>
      <c r="G875" s="24"/>
      <c r="H875" s="24">
        <v>455</v>
      </c>
      <c r="I875" s="24"/>
      <c r="J875" s="24">
        <v>29</v>
      </c>
      <c r="K875" s="25"/>
    </row>
    <row r="876" spans="1:11" ht="15" customHeight="1" x14ac:dyDescent="0.3">
      <c r="A876" s="22" t="s">
        <v>881</v>
      </c>
      <c r="B876" s="18">
        <v>3298</v>
      </c>
      <c r="C876" s="23">
        <v>2876</v>
      </c>
      <c r="D876" s="24">
        <v>2351</v>
      </c>
      <c r="E876" s="24"/>
      <c r="F876" s="24">
        <v>525</v>
      </c>
      <c r="G876" s="24"/>
      <c r="H876" s="24">
        <v>410</v>
      </c>
      <c r="I876" s="24"/>
      <c r="J876" s="24">
        <v>115</v>
      </c>
      <c r="K876" s="25"/>
    </row>
    <row r="877" spans="1:11" ht="15" customHeight="1" x14ac:dyDescent="0.3">
      <c r="A877" s="22" t="s">
        <v>882</v>
      </c>
      <c r="B877" s="18">
        <v>3060</v>
      </c>
      <c r="C877" s="23">
        <v>2469</v>
      </c>
      <c r="D877" s="24">
        <v>2046</v>
      </c>
      <c r="E877" s="24"/>
      <c r="F877" s="24">
        <v>423</v>
      </c>
      <c r="G877" s="24"/>
      <c r="H877" s="24">
        <v>357</v>
      </c>
      <c r="I877" s="24"/>
      <c r="J877" s="24">
        <v>66</v>
      </c>
      <c r="K877" s="25"/>
    </row>
    <row r="878" spans="1:11" ht="15" customHeight="1" x14ac:dyDescent="0.3">
      <c r="A878" s="22" t="s">
        <v>883</v>
      </c>
      <c r="B878" s="18">
        <v>406</v>
      </c>
      <c r="C878" s="23">
        <v>334</v>
      </c>
      <c r="D878" s="24">
        <v>311</v>
      </c>
      <c r="E878" s="24"/>
      <c r="F878" s="24">
        <v>23</v>
      </c>
      <c r="G878" s="24"/>
      <c r="H878" s="24">
        <v>23</v>
      </c>
      <c r="I878" s="24"/>
      <c r="J878" s="24">
        <v>0</v>
      </c>
      <c r="K878" s="25"/>
    </row>
    <row r="879" spans="1:11" ht="15" customHeight="1" x14ac:dyDescent="0.3">
      <c r="A879" s="22" t="s">
        <v>884</v>
      </c>
      <c r="B879" s="18">
        <v>915</v>
      </c>
      <c r="C879" s="23">
        <v>691</v>
      </c>
      <c r="D879" s="24">
        <v>624</v>
      </c>
      <c r="E879" s="24"/>
      <c r="F879" s="24">
        <v>67</v>
      </c>
      <c r="G879" s="24"/>
      <c r="H879" s="24">
        <v>67</v>
      </c>
      <c r="I879" s="24"/>
      <c r="J879" s="24">
        <v>0</v>
      </c>
      <c r="K879" s="25"/>
    </row>
    <row r="880" spans="1:11" ht="15" customHeight="1" x14ac:dyDescent="0.3">
      <c r="A880" s="22" t="s">
        <v>885</v>
      </c>
      <c r="B880" s="18">
        <v>1193</v>
      </c>
      <c r="C880" s="23">
        <v>1066</v>
      </c>
      <c r="D880" s="24">
        <v>947</v>
      </c>
      <c r="E880" s="24"/>
      <c r="F880" s="24">
        <v>119</v>
      </c>
      <c r="G880" s="24"/>
      <c r="H880" s="24">
        <v>95</v>
      </c>
      <c r="I880" s="24"/>
      <c r="J880" s="24">
        <v>24</v>
      </c>
      <c r="K880" s="25"/>
    </row>
    <row r="881" spans="1:11" ht="15" customHeight="1" x14ac:dyDescent="0.3">
      <c r="A881" s="22" t="s">
        <v>886</v>
      </c>
      <c r="B881" s="18">
        <v>1547</v>
      </c>
      <c r="C881" s="23">
        <v>1282</v>
      </c>
      <c r="D881" s="24">
        <v>1140</v>
      </c>
      <c r="E881" s="24"/>
      <c r="F881" s="24">
        <v>142</v>
      </c>
      <c r="G881" s="24"/>
      <c r="H881" s="24">
        <v>114</v>
      </c>
      <c r="I881" s="24"/>
      <c r="J881" s="24">
        <v>28</v>
      </c>
      <c r="K881" s="25"/>
    </row>
    <row r="882" spans="1:11" ht="15" customHeight="1" x14ac:dyDescent="0.3">
      <c r="A882" s="22" t="s">
        <v>887</v>
      </c>
      <c r="B882" s="18">
        <v>1414</v>
      </c>
      <c r="C882" s="23">
        <v>1154</v>
      </c>
      <c r="D882" s="24">
        <v>1040</v>
      </c>
      <c r="E882" s="24"/>
      <c r="F882" s="24">
        <v>114</v>
      </c>
      <c r="G882" s="24"/>
      <c r="H882" s="24">
        <v>33</v>
      </c>
      <c r="I882" s="24"/>
      <c r="J882" s="24">
        <v>81</v>
      </c>
      <c r="K882" s="25"/>
    </row>
    <row r="883" spans="1:11" ht="15" customHeight="1" x14ac:dyDescent="0.3">
      <c r="A883" s="22" t="s">
        <v>888</v>
      </c>
      <c r="B883" s="18">
        <v>1581</v>
      </c>
      <c r="C883" s="23">
        <v>1258</v>
      </c>
      <c r="D883" s="24">
        <v>1100</v>
      </c>
      <c r="E883" s="24"/>
      <c r="F883" s="24">
        <v>158</v>
      </c>
      <c r="G883" s="24"/>
      <c r="H883" s="24">
        <v>136</v>
      </c>
      <c r="I883" s="24"/>
      <c r="J883" s="24">
        <v>22</v>
      </c>
      <c r="K883" s="25"/>
    </row>
    <row r="884" spans="1:11" ht="15" customHeight="1" x14ac:dyDescent="0.3">
      <c r="A884" s="22" t="s">
        <v>889</v>
      </c>
      <c r="B884" s="18">
        <v>742</v>
      </c>
      <c r="C884" s="23">
        <v>657</v>
      </c>
      <c r="D884" s="24">
        <v>613</v>
      </c>
      <c r="E884" s="24"/>
      <c r="F884" s="24">
        <v>44</v>
      </c>
      <c r="G884" s="24"/>
      <c r="H884" s="24">
        <v>26</v>
      </c>
      <c r="I884" s="24"/>
      <c r="J884" s="24">
        <v>18</v>
      </c>
      <c r="K884" s="25"/>
    </row>
    <row r="885" spans="1:11" ht="15" customHeight="1" x14ac:dyDescent="0.3">
      <c r="A885" s="22" t="s">
        <v>890</v>
      </c>
      <c r="B885" s="18">
        <v>1151</v>
      </c>
      <c r="C885" s="23">
        <v>876</v>
      </c>
      <c r="D885" s="24">
        <v>725</v>
      </c>
      <c r="E885" s="24"/>
      <c r="F885" s="24">
        <v>151</v>
      </c>
      <c r="G885" s="24"/>
      <c r="H885" s="24">
        <v>131</v>
      </c>
      <c r="I885" s="24"/>
      <c r="J885" s="24">
        <v>20</v>
      </c>
      <c r="K885" s="25"/>
    </row>
    <row r="886" spans="1:11" ht="15" customHeight="1" x14ac:dyDescent="0.3">
      <c r="A886" s="22" t="s">
        <v>891</v>
      </c>
      <c r="B886" s="18">
        <v>1024</v>
      </c>
      <c r="C886" s="23">
        <v>742</v>
      </c>
      <c r="D886" s="24">
        <v>551</v>
      </c>
      <c r="E886" s="24"/>
      <c r="F886" s="24">
        <v>191</v>
      </c>
      <c r="G886" s="24"/>
      <c r="H886" s="24">
        <v>130</v>
      </c>
      <c r="I886" s="24"/>
      <c r="J886" s="24">
        <v>61</v>
      </c>
      <c r="K886" s="25"/>
    </row>
    <row r="887" spans="1:11" ht="15" customHeight="1" x14ac:dyDescent="0.3">
      <c r="A887" s="22" t="s">
        <v>892</v>
      </c>
      <c r="B887" s="18">
        <v>1969</v>
      </c>
      <c r="C887" s="23">
        <v>1679</v>
      </c>
      <c r="D887" s="24">
        <v>1615</v>
      </c>
      <c r="E887" s="24"/>
      <c r="F887" s="24">
        <v>64</v>
      </c>
      <c r="G887" s="24"/>
      <c r="H887" s="24">
        <v>33</v>
      </c>
      <c r="I887" s="24"/>
      <c r="J887" s="24">
        <v>31</v>
      </c>
      <c r="K887" s="25"/>
    </row>
    <row r="888" spans="1:11" ht="15" customHeight="1" x14ac:dyDescent="0.3">
      <c r="A888" s="22" t="s">
        <v>893</v>
      </c>
      <c r="B888" s="18">
        <v>826</v>
      </c>
      <c r="C888" s="23">
        <v>699</v>
      </c>
      <c r="D888" s="24">
        <v>576</v>
      </c>
      <c r="E888" s="24"/>
      <c r="F888" s="24">
        <v>123</v>
      </c>
      <c r="G888" s="24"/>
      <c r="H888" s="24">
        <v>123</v>
      </c>
      <c r="I888" s="24"/>
      <c r="J888" s="24">
        <v>0</v>
      </c>
      <c r="K888" s="25"/>
    </row>
    <row r="889" spans="1:11" ht="15" customHeight="1" x14ac:dyDescent="0.3">
      <c r="A889" s="22" t="s">
        <v>894</v>
      </c>
      <c r="B889" s="18">
        <v>434</v>
      </c>
      <c r="C889" s="23">
        <v>428</v>
      </c>
      <c r="D889" s="24">
        <v>413</v>
      </c>
      <c r="E889" s="24"/>
      <c r="F889" s="24">
        <v>15</v>
      </c>
      <c r="G889" s="24"/>
      <c r="H889" s="24">
        <v>6</v>
      </c>
      <c r="I889" s="24"/>
      <c r="J889" s="24">
        <v>9</v>
      </c>
      <c r="K889" s="25"/>
    </row>
    <row r="890" spans="1:11" ht="15" customHeight="1" x14ac:dyDescent="0.3">
      <c r="A890" s="22" t="s">
        <v>895</v>
      </c>
      <c r="B890" s="18">
        <v>1163</v>
      </c>
      <c r="C890" s="23">
        <v>1019</v>
      </c>
      <c r="D890" s="24">
        <v>937</v>
      </c>
      <c r="E890" s="24"/>
      <c r="F890" s="24">
        <v>82</v>
      </c>
      <c r="G890" s="24"/>
      <c r="H890" s="24">
        <v>82</v>
      </c>
      <c r="I890" s="24"/>
      <c r="J890" s="24">
        <v>0</v>
      </c>
      <c r="K890" s="25"/>
    </row>
    <row r="891" spans="1:11" ht="15" customHeight="1" x14ac:dyDescent="0.3">
      <c r="A891" s="22" t="s">
        <v>896</v>
      </c>
      <c r="B891" s="18">
        <v>833</v>
      </c>
      <c r="C891" s="23">
        <v>486</v>
      </c>
      <c r="D891" s="24">
        <v>482</v>
      </c>
      <c r="E891" s="24"/>
      <c r="F891" s="24">
        <v>4</v>
      </c>
      <c r="G891" s="24"/>
      <c r="H891" s="24">
        <v>4</v>
      </c>
      <c r="I891" s="24"/>
      <c r="J891" s="24">
        <v>0</v>
      </c>
      <c r="K891" s="25"/>
    </row>
    <row r="892" spans="1:11" ht="15" customHeight="1" x14ac:dyDescent="0.3">
      <c r="A892" s="22" t="s">
        <v>897</v>
      </c>
      <c r="B892" s="18">
        <v>2134</v>
      </c>
      <c r="C892" s="23">
        <v>1786</v>
      </c>
      <c r="D892" s="24">
        <v>1597</v>
      </c>
      <c r="E892" s="24"/>
      <c r="F892" s="24">
        <v>189</v>
      </c>
      <c r="G892" s="24"/>
      <c r="H892" s="24">
        <v>119</v>
      </c>
      <c r="I892" s="24"/>
      <c r="J892" s="24">
        <v>70</v>
      </c>
      <c r="K892" s="25"/>
    </row>
    <row r="893" spans="1:11" ht="15" customHeight="1" x14ac:dyDescent="0.3">
      <c r="A893" s="22" t="s">
        <v>898</v>
      </c>
      <c r="B893" s="18">
        <v>2536</v>
      </c>
      <c r="C893" s="23">
        <v>2369</v>
      </c>
      <c r="D893" s="24">
        <v>2189</v>
      </c>
      <c r="E893" s="24"/>
      <c r="F893" s="24">
        <v>180</v>
      </c>
      <c r="G893" s="24"/>
      <c r="H893" s="24">
        <v>150</v>
      </c>
      <c r="I893" s="24"/>
      <c r="J893" s="24">
        <v>30</v>
      </c>
      <c r="K893" s="25"/>
    </row>
    <row r="894" spans="1:11" ht="15" customHeight="1" x14ac:dyDescent="0.3">
      <c r="A894" s="22" t="s">
        <v>899</v>
      </c>
      <c r="B894" s="18">
        <v>1761</v>
      </c>
      <c r="C894" s="23">
        <v>1533</v>
      </c>
      <c r="D894" s="24">
        <v>1278</v>
      </c>
      <c r="E894" s="24"/>
      <c r="F894" s="24">
        <v>255</v>
      </c>
      <c r="G894" s="24"/>
      <c r="H894" s="24">
        <v>199</v>
      </c>
      <c r="I894" s="24"/>
      <c r="J894" s="24">
        <v>56</v>
      </c>
      <c r="K894" s="25"/>
    </row>
    <row r="895" spans="1:11" ht="15" customHeight="1" x14ac:dyDescent="0.3">
      <c r="A895" s="22" t="s">
        <v>900</v>
      </c>
      <c r="B895" s="18">
        <v>1994</v>
      </c>
      <c r="C895" s="23">
        <v>1657</v>
      </c>
      <c r="D895" s="24">
        <v>1515</v>
      </c>
      <c r="E895" s="24"/>
      <c r="F895" s="24">
        <v>142</v>
      </c>
      <c r="G895" s="24"/>
      <c r="H895" s="24">
        <v>129</v>
      </c>
      <c r="I895" s="24"/>
      <c r="J895" s="24">
        <v>13</v>
      </c>
      <c r="K895" s="25"/>
    </row>
    <row r="896" spans="1:11" ht="15" customHeight="1" x14ac:dyDescent="0.3">
      <c r="A896" s="22" t="s">
        <v>901</v>
      </c>
      <c r="B896" s="18">
        <v>3210</v>
      </c>
      <c r="C896" s="23">
        <v>2669</v>
      </c>
      <c r="D896" s="24">
        <v>2455</v>
      </c>
      <c r="E896" s="24"/>
      <c r="F896" s="24">
        <v>214</v>
      </c>
      <c r="G896" s="24"/>
      <c r="H896" s="24">
        <v>214</v>
      </c>
      <c r="I896" s="24"/>
      <c r="J896" s="24">
        <v>0</v>
      </c>
      <c r="K896" s="25"/>
    </row>
    <row r="897" spans="1:11" ht="15" customHeight="1" x14ac:dyDescent="0.3">
      <c r="A897" s="22" t="s">
        <v>902</v>
      </c>
      <c r="B897" s="18">
        <v>1486</v>
      </c>
      <c r="C897" s="23">
        <v>1266</v>
      </c>
      <c r="D897" s="24">
        <v>1178</v>
      </c>
      <c r="E897" s="24"/>
      <c r="F897" s="24">
        <v>88</v>
      </c>
      <c r="G897" s="24"/>
      <c r="H897" s="24">
        <v>52</v>
      </c>
      <c r="I897" s="24"/>
      <c r="J897" s="24">
        <v>36</v>
      </c>
      <c r="K897" s="25"/>
    </row>
    <row r="898" spans="1:11" ht="15" customHeight="1" x14ac:dyDescent="0.3">
      <c r="A898" s="22" t="s">
        <v>903</v>
      </c>
      <c r="B898" s="18">
        <v>1361</v>
      </c>
      <c r="C898" s="23">
        <v>1067</v>
      </c>
      <c r="D898" s="24">
        <v>969</v>
      </c>
      <c r="E898" s="24"/>
      <c r="F898" s="24">
        <v>98</v>
      </c>
      <c r="G898" s="24"/>
      <c r="H898" s="24">
        <v>55</v>
      </c>
      <c r="I898" s="24"/>
      <c r="J898" s="24">
        <v>43</v>
      </c>
      <c r="K898" s="25"/>
    </row>
    <row r="899" spans="1:11" ht="15" customHeight="1" x14ac:dyDescent="0.3">
      <c r="A899" s="22" t="s">
        <v>904</v>
      </c>
      <c r="B899" s="18">
        <v>2694</v>
      </c>
      <c r="C899" s="23">
        <v>2127</v>
      </c>
      <c r="D899" s="24">
        <v>1640</v>
      </c>
      <c r="E899" s="24"/>
      <c r="F899" s="24">
        <v>487</v>
      </c>
      <c r="G899" s="24"/>
      <c r="H899" s="24">
        <v>448</v>
      </c>
      <c r="I899" s="24"/>
      <c r="J899" s="24">
        <v>39</v>
      </c>
      <c r="K899" s="25"/>
    </row>
    <row r="900" spans="1:11" ht="15" customHeight="1" x14ac:dyDescent="0.3">
      <c r="A900" s="22" t="s">
        <v>905</v>
      </c>
      <c r="B900" s="18">
        <v>1356</v>
      </c>
      <c r="C900" s="23">
        <v>1191</v>
      </c>
      <c r="D900" s="24">
        <v>1172</v>
      </c>
      <c r="E900" s="24"/>
      <c r="F900" s="24">
        <v>19</v>
      </c>
      <c r="G900" s="24"/>
      <c r="H900" s="24">
        <v>19</v>
      </c>
      <c r="I900" s="24"/>
      <c r="J900" s="24">
        <v>0</v>
      </c>
      <c r="K900" s="25"/>
    </row>
    <row r="901" spans="1:11" ht="15" customHeight="1" x14ac:dyDescent="0.3">
      <c r="A901" s="22" t="s">
        <v>906</v>
      </c>
      <c r="B901" s="18">
        <v>2194</v>
      </c>
      <c r="C901" s="23">
        <v>1858</v>
      </c>
      <c r="D901" s="24">
        <v>1713</v>
      </c>
      <c r="E901" s="24"/>
      <c r="F901" s="24">
        <v>145</v>
      </c>
      <c r="G901" s="24"/>
      <c r="H901" s="24">
        <v>117</v>
      </c>
      <c r="I901" s="24"/>
      <c r="J901" s="24">
        <v>28</v>
      </c>
      <c r="K901" s="25"/>
    </row>
    <row r="902" spans="1:11" ht="15" customHeight="1" x14ac:dyDescent="0.3">
      <c r="A902" s="22" t="s">
        <v>907</v>
      </c>
      <c r="B902" s="18">
        <v>2367</v>
      </c>
      <c r="C902" s="23">
        <v>2030</v>
      </c>
      <c r="D902" s="24">
        <v>1877</v>
      </c>
      <c r="E902" s="24"/>
      <c r="F902" s="24">
        <v>153</v>
      </c>
      <c r="G902" s="24"/>
      <c r="H902" s="24">
        <v>153</v>
      </c>
      <c r="I902" s="24"/>
      <c r="J902" s="24">
        <v>0</v>
      </c>
      <c r="K902" s="25"/>
    </row>
    <row r="903" spans="1:11" ht="15" customHeight="1" x14ac:dyDescent="0.3">
      <c r="A903" s="22" t="s">
        <v>908</v>
      </c>
      <c r="B903" s="18">
        <v>916</v>
      </c>
      <c r="C903" s="23">
        <v>788</v>
      </c>
      <c r="D903" s="24">
        <v>636</v>
      </c>
      <c r="E903" s="24"/>
      <c r="F903" s="24">
        <v>152</v>
      </c>
      <c r="G903" s="24"/>
      <c r="H903" s="24">
        <v>68</v>
      </c>
      <c r="I903" s="24"/>
      <c r="J903" s="24">
        <v>84</v>
      </c>
      <c r="K903" s="25"/>
    </row>
    <row r="904" spans="1:11" ht="15" customHeight="1" x14ac:dyDescent="0.3">
      <c r="A904" s="22" t="s">
        <v>909</v>
      </c>
      <c r="B904" s="18">
        <v>1676</v>
      </c>
      <c r="C904" s="23">
        <v>1342</v>
      </c>
      <c r="D904" s="24">
        <v>1176</v>
      </c>
      <c r="E904" s="24"/>
      <c r="F904" s="24">
        <v>166</v>
      </c>
      <c r="G904" s="24"/>
      <c r="H904" s="24">
        <v>156</v>
      </c>
      <c r="I904" s="24"/>
      <c r="J904" s="24">
        <v>10</v>
      </c>
      <c r="K904" s="25"/>
    </row>
    <row r="905" spans="1:11" ht="15" customHeight="1" x14ac:dyDescent="0.3">
      <c r="A905" s="22" t="s">
        <v>910</v>
      </c>
      <c r="B905" s="18">
        <v>1216</v>
      </c>
      <c r="C905" s="23">
        <v>1062</v>
      </c>
      <c r="D905" s="24">
        <v>992</v>
      </c>
      <c r="E905" s="24"/>
      <c r="F905" s="24">
        <v>70</v>
      </c>
      <c r="G905" s="24"/>
      <c r="H905" s="24">
        <v>52</v>
      </c>
      <c r="I905" s="24"/>
      <c r="J905" s="24">
        <v>18</v>
      </c>
      <c r="K905" s="25"/>
    </row>
    <row r="906" spans="1:11" ht="15" customHeight="1" x14ac:dyDescent="0.3">
      <c r="A906" s="22" t="s">
        <v>911</v>
      </c>
      <c r="B906" s="18">
        <v>1466</v>
      </c>
      <c r="C906" s="23">
        <v>1087</v>
      </c>
      <c r="D906" s="24">
        <v>1014</v>
      </c>
      <c r="E906" s="24"/>
      <c r="F906" s="24">
        <v>73</v>
      </c>
      <c r="G906" s="24"/>
      <c r="H906" s="24">
        <v>67</v>
      </c>
      <c r="I906" s="24"/>
      <c r="J906" s="24">
        <v>6</v>
      </c>
      <c r="K906" s="25"/>
    </row>
    <row r="907" spans="1:11" ht="15" customHeight="1" x14ac:dyDescent="0.3">
      <c r="A907" s="22" t="s">
        <v>912</v>
      </c>
      <c r="B907" s="18">
        <v>1488</v>
      </c>
      <c r="C907" s="23">
        <v>1211</v>
      </c>
      <c r="D907" s="24">
        <v>1083</v>
      </c>
      <c r="E907" s="24"/>
      <c r="F907" s="24">
        <v>128</v>
      </c>
      <c r="G907" s="24"/>
      <c r="H907" s="24">
        <v>124</v>
      </c>
      <c r="I907" s="24"/>
      <c r="J907" s="24">
        <v>4</v>
      </c>
      <c r="K907" s="25"/>
    </row>
    <row r="908" spans="1:11" ht="15" customHeight="1" x14ac:dyDescent="0.3">
      <c r="A908" s="22" t="s">
        <v>913</v>
      </c>
      <c r="B908" s="18">
        <v>1691</v>
      </c>
      <c r="C908" s="23">
        <v>1546</v>
      </c>
      <c r="D908" s="24">
        <v>1414</v>
      </c>
      <c r="E908" s="24"/>
      <c r="F908" s="24">
        <v>132</v>
      </c>
      <c r="G908" s="24"/>
      <c r="H908" s="24">
        <v>132</v>
      </c>
      <c r="I908" s="24"/>
      <c r="J908" s="24">
        <v>0</v>
      </c>
      <c r="K908" s="25"/>
    </row>
    <row r="909" spans="1:11" ht="15" customHeight="1" x14ac:dyDescent="0.3">
      <c r="A909" s="22" t="s">
        <v>914</v>
      </c>
      <c r="B909" s="18">
        <v>1933</v>
      </c>
      <c r="C909" s="23">
        <v>1599</v>
      </c>
      <c r="D909" s="24">
        <v>1444</v>
      </c>
      <c r="E909" s="24"/>
      <c r="F909" s="24">
        <v>155</v>
      </c>
      <c r="G909" s="24"/>
      <c r="H909" s="24">
        <v>155</v>
      </c>
      <c r="I909" s="24"/>
      <c r="J909" s="24">
        <v>0</v>
      </c>
      <c r="K909" s="25"/>
    </row>
    <row r="910" spans="1:11" ht="15" customHeight="1" x14ac:dyDescent="0.3">
      <c r="A910" s="22" t="s">
        <v>915</v>
      </c>
      <c r="B910" s="18">
        <v>2145</v>
      </c>
      <c r="C910" s="23">
        <v>1840</v>
      </c>
      <c r="D910" s="24">
        <v>1725</v>
      </c>
      <c r="E910" s="24"/>
      <c r="F910" s="24">
        <v>115</v>
      </c>
      <c r="G910" s="24"/>
      <c r="H910" s="24">
        <v>115</v>
      </c>
      <c r="I910" s="24"/>
      <c r="J910" s="24">
        <v>0</v>
      </c>
      <c r="K910" s="25"/>
    </row>
    <row r="911" spans="1:11" ht="15" customHeight="1" x14ac:dyDescent="0.3">
      <c r="A911" s="22" t="s">
        <v>916</v>
      </c>
      <c r="B911" s="18">
        <v>2163</v>
      </c>
      <c r="C911" s="23">
        <v>1964</v>
      </c>
      <c r="D911" s="24">
        <v>1893</v>
      </c>
      <c r="E911" s="24"/>
      <c r="F911" s="24">
        <v>71</v>
      </c>
      <c r="G911" s="24"/>
      <c r="H911" s="24">
        <v>71</v>
      </c>
      <c r="I911" s="24"/>
      <c r="J911" s="24">
        <v>0</v>
      </c>
      <c r="K911" s="25"/>
    </row>
    <row r="912" spans="1:11" ht="15" customHeight="1" x14ac:dyDescent="0.3">
      <c r="A912" s="22" t="s">
        <v>917</v>
      </c>
      <c r="B912" s="18">
        <v>1737</v>
      </c>
      <c r="C912" s="23">
        <v>1494</v>
      </c>
      <c r="D912" s="24">
        <v>1351</v>
      </c>
      <c r="E912" s="24"/>
      <c r="F912" s="24">
        <v>143</v>
      </c>
      <c r="G912" s="24"/>
      <c r="H912" s="24">
        <v>133</v>
      </c>
      <c r="I912" s="24"/>
      <c r="J912" s="24">
        <v>10</v>
      </c>
      <c r="K912" s="25"/>
    </row>
    <row r="913" spans="1:11" ht="15" customHeight="1" x14ac:dyDescent="0.3">
      <c r="A913" s="22" t="s">
        <v>918</v>
      </c>
      <c r="B913" s="18">
        <v>1608</v>
      </c>
      <c r="C913" s="23">
        <v>1451</v>
      </c>
      <c r="D913" s="24">
        <v>1316</v>
      </c>
      <c r="E913" s="24"/>
      <c r="F913" s="24">
        <v>135</v>
      </c>
      <c r="G913" s="24"/>
      <c r="H913" s="24">
        <v>135</v>
      </c>
      <c r="I913" s="24"/>
      <c r="J913" s="24">
        <v>0</v>
      </c>
      <c r="K913" s="25"/>
    </row>
    <row r="914" spans="1:11" ht="15" customHeight="1" x14ac:dyDescent="0.3">
      <c r="A914" s="22" t="s">
        <v>919</v>
      </c>
      <c r="B914" s="18">
        <v>1935</v>
      </c>
      <c r="C914" s="23">
        <v>1565</v>
      </c>
      <c r="D914" s="24">
        <v>1401</v>
      </c>
      <c r="E914" s="24"/>
      <c r="F914" s="24">
        <v>164</v>
      </c>
      <c r="G914" s="24"/>
      <c r="H914" s="24">
        <v>142</v>
      </c>
      <c r="I914" s="24"/>
      <c r="J914" s="24">
        <v>22</v>
      </c>
      <c r="K914" s="25"/>
    </row>
    <row r="915" spans="1:11" ht="15" customHeight="1" x14ac:dyDescent="0.3">
      <c r="A915" s="22" t="s">
        <v>920</v>
      </c>
      <c r="B915" s="18">
        <v>2762</v>
      </c>
      <c r="C915" s="23">
        <v>2371</v>
      </c>
      <c r="D915" s="24">
        <v>2113</v>
      </c>
      <c r="E915" s="24"/>
      <c r="F915" s="24">
        <v>258</v>
      </c>
      <c r="G915" s="24"/>
      <c r="H915" s="24">
        <v>229</v>
      </c>
      <c r="I915" s="24"/>
      <c r="J915" s="24">
        <v>29</v>
      </c>
      <c r="K915" s="25"/>
    </row>
    <row r="916" spans="1:11" ht="15" customHeight="1" x14ac:dyDescent="0.3">
      <c r="A916" s="22" t="s">
        <v>921</v>
      </c>
      <c r="B916" s="18">
        <v>2713</v>
      </c>
      <c r="C916" s="23">
        <v>2146</v>
      </c>
      <c r="D916" s="24">
        <v>1787</v>
      </c>
      <c r="E916" s="24"/>
      <c r="F916" s="24">
        <v>359</v>
      </c>
      <c r="G916" s="24"/>
      <c r="H916" s="24">
        <v>345</v>
      </c>
      <c r="I916" s="24"/>
      <c r="J916" s="24">
        <v>14</v>
      </c>
      <c r="K916" s="25"/>
    </row>
    <row r="917" spans="1:11" ht="15" customHeight="1" x14ac:dyDescent="0.3">
      <c r="A917" s="22" t="s">
        <v>922</v>
      </c>
      <c r="B917" s="18">
        <v>3192</v>
      </c>
      <c r="C917" s="23">
        <v>2523</v>
      </c>
      <c r="D917" s="24">
        <v>2354</v>
      </c>
      <c r="E917" s="24"/>
      <c r="F917" s="24">
        <v>169</v>
      </c>
      <c r="G917" s="24"/>
      <c r="H917" s="24">
        <v>104</v>
      </c>
      <c r="I917" s="24"/>
      <c r="J917" s="24">
        <v>65</v>
      </c>
      <c r="K917" s="25"/>
    </row>
    <row r="918" spans="1:11" ht="15" customHeight="1" x14ac:dyDescent="0.3">
      <c r="A918" s="22" t="s">
        <v>923</v>
      </c>
      <c r="B918" s="18">
        <v>458</v>
      </c>
      <c r="C918" s="23">
        <v>395</v>
      </c>
      <c r="D918" s="24">
        <v>384</v>
      </c>
      <c r="E918" s="24"/>
      <c r="F918" s="24">
        <v>11</v>
      </c>
      <c r="G918" s="24"/>
      <c r="H918" s="24">
        <v>11</v>
      </c>
      <c r="I918" s="24"/>
      <c r="J918" s="24">
        <v>0</v>
      </c>
      <c r="K918" s="25"/>
    </row>
    <row r="919" spans="1:11" ht="15" customHeight="1" x14ac:dyDescent="0.3">
      <c r="A919" s="22" t="s">
        <v>924</v>
      </c>
      <c r="B919" s="18">
        <v>960</v>
      </c>
      <c r="C919" s="23">
        <v>657</v>
      </c>
      <c r="D919" s="24">
        <v>594</v>
      </c>
      <c r="E919" s="24"/>
      <c r="F919" s="24">
        <v>63</v>
      </c>
      <c r="G919" s="24"/>
      <c r="H919" s="24">
        <v>21</v>
      </c>
      <c r="I919" s="24"/>
      <c r="J919" s="24">
        <v>42</v>
      </c>
      <c r="K919" s="25"/>
    </row>
    <row r="920" spans="1:11" ht="15" customHeight="1" x14ac:dyDescent="0.3">
      <c r="A920" s="22" t="s">
        <v>925</v>
      </c>
      <c r="B920" s="18">
        <v>1031</v>
      </c>
      <c r="C920" s="23">
        <v>864</v>
      </c>
      <c r="D920" s="24">
        <v>834</v>
      </c>
      <c r="E920" s="24"/>
      <c r="F920" s="24">
        <v>30</v>
      </c>
      <c r="G920" s="24"/>
      <c r="H920" s="24">
        <v>30</v>
      </c>
      <c r="I920" s="24"/>
      <c r="J920" s="24">
        <v>0</v>
      </c>
      <c r="K920" s="25"/>
    </row>
    <row r="921" spans="1:11" ht="15" customHeight="1" x14ac:dyDescent="0.3">
      <c r="A921" s="22" t="s">
        <v>926</v>
      </c>
      <c r="B921" s="18">
        <v>2987</v>
      </c>
      <c r="C921" s="23">
        <v>2443</v>
      </c>
      <c r="D921" s="24">
        <v>2147</v>
      </c>
      <c r="E921" s="24"/>
      <c r="F921" s="24">
        <v>296</v>
      </c>
      <c r="G921" s="24"/>
      <c r="H921" s="24">
        <v>256</v>
      </c>
      <c r="I921" s="24"/>
      <c r="J921" s="24">
        <v>40</v>
      </c>
      <c r="K921" s="25"/>
    </row>
    <row r="922" spans="1:11" ht="15" customHeight="1" x14ac:dyDescent="0.3">
      <c r="A922" s="22" t="s">
        <v>927</v>
      </c>
      <c r="B922" s="18">
        <v>2280</v>
      </c>
      <c r="C922" s="23">
        <v>2148</v>
      </c>
      <c r="D922" s="24">
        <v>2050</v>
      </c>
      <c r="E922" s="24"/>
      <c r="F922" s="24">
        <v>98</v>
      </c>
      <c r="G922" s="24"/>
      <c r="H922" s="24">
        <v>98</v>
      </c>
      <c r="I922" s="24"/>
      <c r="J922" s="24">
        <v>0</v>
      </c>
      <c r="K922" s="25"/>
    </row>
    <row r="923" spans="1:11" ht="15" customHeight="1" x14ac:dyDescent="0.3">
      <c r="A923" s="22" t="s">
        <v>928</v>
      </c>
      <c r="B923" s="18">
        <v>1600</v>
      </c>
      <c r="C923" s="23">
        <v>1384</v>
      </c>
      <c r="D923" s="24">
        <v>1305</v>
      </c>
      <c r="E923" s="24"/>
      <c r="F923" s="24">
        <v>79</v>
      </c>
      <c r="G923" s="24"/>
      <c r="H923" s="24">
        <v>79</v>
      </c>
      <c r="I923" s="24"/>
      <c r="J923" s="24">
        <v>0</v>
      </c>
      <c r="K923" s="25"/>
    </row>
    <row r="924" spans="1:11" ht="15" customHeight="1" x14ac:dyDescent="0.3">
      <c r="A924" s="22" t="s">
        <v>929</v>
      </c>
      <c r="B924" s="18">
        <v>715</v>
      </c>
      <c r="C924" s="23">
        <v>593</v>
      </c>
      <c r="D924" s="24">
        <v>534</v>
      </c>
      <c r="E924" s="24"/>
      <c r="F924" s="24">
        <v>59</v>
      </c>
      <c r="G924" s="24"/>
      <c r="H924" s="24">
        <v>43</v>
      </c>
      <c r="I924" s="24"/>
      <c r="J924" s="24">
        <v>16</v>
      </c>
      <c r="K924" s="25"/>
    </row>
    <row r="925" spans="1:11" ht="15" customHeight="1" x14ac:dyDescent="0.3">
      <c r="A925" s="22" t="s">
        <v>930</v>
      </c>
      <c r="B925" s="18">
        <v>2989</v>
      </c>
      <c r="C925" s="23">
        <v>2630</v>
      </c>
      <c r="D925" s="24">
        <v>2441</v>
      </c>
      <c r="E925" s="24"/>
      <c r="F925" s="24">
        <v>189</v>
      </c>
      <c r="G925" s="24"/>
      <c r="H925" s="24">
        <v>189</v>
      </c>
      <c r="I925" s="24"/>
      <c r="J925" s="24">
        <v>0</v>
      </c>
      <c r="K925" s="25"/>
    </row>
    <row r="926" spans="1:11" ht="15" customHeight="1" x14ac:dyDescent="0.3">
      <c r="A926" s="22" t="s">
        <v>931</v>
      </c>
      <c r="B926" s="18">
        <v>1180</v>
      </c>
      <c r="C926" s="23">
        <v>1043</v>
      </c>
      <c r="D926" s="24">
        <v>878</v>
      </c>
      <c r="E926" s="24"/>
      <c r="F926" s="24">
        <v>165</v>
      </c>
      <c r="G926" s="24"/>
      <c r="H926" s="24">
        <v>157</v>
      </c>
      <c r="I926" s="24"/>
      <c r="J926" s="24">
        <v>8</v>
      </c>
      <c r="K926" s="25"/>
    </row>
    <row r="927" spans="1:11" ht="15" customHeight="1" x14ac:dyDescent="0.3">
      <c r="A927" s="22" t="s">
        <v>932</v>
      </c>
      <c r="B927" s="18">
        <v>2933</v>
      </c>
      <c r="C927" s="23">
        <v>2691</v>
      </c>
      <c r="D927" s="24">
        <v>2504</v>
      </c>
      <c r="E927" s="24"/>
      <c r="F927" s="24">
        <v>187</v>
      </c>
      <c r="G927" s="24"/>
      <c r="H927" s="24">
        <v>175</v>
      </c>
      <c r="I927" s="24"/>
      <c r="J927" s="24">
        <v>12</v>
      </c>
      <c r="K927" s="25"/>
    </row>
    <row r="928" spans="1:11" ht="15" customHeight="1" x14ac:dyDescent="0.3">
      <c r="A928" s="22" t="s">
        <v>933</v>
      </c>
      <c r="B928" s="18">
        <v>1208</v>
      </c>
      <c r="C928" s="23">
        <v>983</v>
      </c>
      <c r="D928" s="24">
        <v>944</v>
      </c>
      <c r="E928" s="24"/>
      <c r="F928" s="24">
        <v>39</v>
      </c>
      <c r="G928" s="24"/>
      <c r="H928" s="24">
        <v>39</v>
      </c>
      <c r="I928" s="24"/>
      <c r="J928" s="24">
        <v>0</v>
      </c>
      <c r="K928" s="25"/>
    </row>
    <row r="929" spans="1:11" ht="15" customHeight="1" x14ac:dyDescent="0.3">
      <c r="A929" s="22" t="s">
        <v>934</v>
      </c>
      <c r="B929" s="18">
        <v>2624</v>
      </c>
      <c r="C929" s="23">
        <v>2495</v>
      </c>
      <c r="D929" s="24">
        <v>2383</v>
      </c>
      <c r="E929" s="24"/>
      <c r="F929" s="24">
        <v>112</v>
      </c>
      <c r="G929" s="24"/>
      <c r="H929" s="24">
        <v>106</v>
      </c>
      <c r="I929" s="24"/>
      <c r="J929" s="24">
        <v>6</v>
      </c>
      <c r="K929" s="25"/>
    </row>
    <row r="930" spans="1:11" ht="15" customHeight="1" x14ac:dyDescent="0.3">
      <c r="A930" s="22" t="s">
        <v>935</v>
      </c>
      <c r="B930" s="18">
        <v>2883</v>
      </c>
      <c r="C930" s="23">
        <v>2681</v>
      </c>
      <c r="D930" s="24">
        <v>2506</v>
      </c>
      <c r="E930" s="24"/>
      <c r="F930" s="24">
        <v>175</v>
      </c>
      <c r="G930" s="24"/>
      <c r="H930" s="24">
        <v>168</v>
      </c>
      <c r="I930" s="24"/>
      <c r="J930" s="24">
        <v>7</v>
      </c>
      <c r="K930" s="25"/>
    </row>
    <row r="931" spans="1:11" ht="15" customHeight="1" x14ac:dyDescent="0.3">
      <c r="A931" s="22" t="s">
        <v>936</v>
      </c>
      <c r="B931" s="18">
        <v>2333</v>
      </c>
      <c r="C931" s="23">
        <v>1981</v>
      </c>
      <c r="D931" s="24">
        <v>1897</v>
      </c>
      <c r="E931" s="24"/>
      <c r="F931" s="24">
        <v>84</v>
      </c>
      <c r="G931" s="24"/>
      <c r="H931" s="24">
        <v>84</v>
      </c>
      <c r="I931" s="24"/>
      <c r="J931" s="24">
        <v>0</v>
      </c>
      <c r="K931" s="25"/>
    </row>
    <row r="932" spans="1:11" ht="15" customHeight="1" x14ac:dyDescent="0.3">
      <c r="A932" s="22" t="s">
        <v>937</v>
      </c>
      <c r="B932" s="18">
        <v>3044</v>
      </c>
      <c r="C932" s="23">
        <v>2639</v>
      </c>
      <c r="D932" s="24">
        <v>2558</v>
      </c>
      <c r="E932" s="24"/>
      <c r="F932" s="24">
        <v>81</v>
      </c>
      <c r="G932" s="24"/>
      <c r="H932" s="24">
        <v>81</v>
      </c>
      <c r="I932" s="24"/>
      <c r="J932" s="24">
        <v>0</v>
      </c>
      <c r="K932" s="25"/>
    </row>
    <row r="933" spans="1:11" ht="15" customHeight="1" x14ac:dyDescent="0.3">
      <c r="A933" s="22" t="s">
        <v>938</v>
      </c>
      <c r="B933" s="18">
        <v>2189</v>
      </c>
      <c r="C933" s="23">
        <v>1981</v>
      </c>
      <c r="D933" s="24">
        <v>1900</v>
      </c>
      <c r="E933" s="24"/>
      <c r="F933" s="24">
        <v>81</v>
      </c>
      <c r="G933" s="24"/>
      <c r="H933" s="24">
        <v>31</v>
      </c>
      <c r="I933" s="24"/>
      <c r="J933" s="24">
        <v>50</v>
      </c>
      <c r="K933" s="25"/>
    </row>
    <row r="934" spans="1:11" ht="15" customHeight="1" x14ac:dyDescent="0.3">
      <c r="A934" s="22" t="s">
        <v>939</v>
      </c>
      <c r="B934" s="18">
        <v>3651</v>
      </c>
      <c r="C934" s="23">
        <v>3390</v>
      </c>
      <c r="D934" s="24">
        <v>3150</v>
      </c>
      <c r="E934" s="24"/>
      <c r="F934" s="24">
        <v>240</v>
      </c>
      <c r="G934" s="24"/>
      <c r="H934" s="24">
        <v>157</v>
      </c>
      <c r="I934" s="24"/>
      <c r="J934" s="24">
        <v>83</v>
      </c>
      <c r="K934" s="25"/>
    </row>
    <row r="935" spans="1:11" ht="15" customHeight="1" x14ac:dyDescent="0.3">
      <c r="A935" s="22" t="s">
        <v>940</v>
      </c>
      <c r="B935" s="18">
        <v>1499</v>
      </c>
      <c r="C935" s="23">
        <v>1173</v>
      </c>
      <c r="D935" s="24">
        <v>995</v>
      </c>
      <c r="E935" s="24"/>
      <c r="F935" s="24">
        <v>178</v>
      </c>
      <c r="G935" s="24"/>
      <c r="H935" s="24">
        <v>169</v>
      </c>
      <c r="I935" s="24"/>
      <c r="J935" s="24">
        <v>9</v>
      </c>
      <c r="K935" s="25"/>
    </row>
    <row r="936" spans="1:11" ht="15" customHeight="1" x14ac:dyDescent="0.3">
      <c r="A936" s="22" t="s">
        <v>941</v>
      </c>
      <c r="B936" s="18">
        <v>468</v>
      </c>
      <c r="C936" s="23">
        <v>386</v>
      </c>
      <c r="D936" s="24">
        <v>355</v>
      </c>
      <c r="E936" s="24"/>
      <c r="F936" s="24">
        <v>31</v>
      </c>
      <c r="G936" s="24"/>
      <c r="H936" s="24">
        <v>31</v>
      </c>
      <c r="I936" s="24"/>
      <c r="J936" s="24">
        <v>0</v>
      </c>
      <c r="K936" s="25"/>
    </row>
    <row r="937" spans="1:11" ht="15" customHeight="1" x14ac:dyDescent="0.3">
      <c r="A937" s="22" t="s">
        <v>942</v>
      </c>
      <c r="B937" s="18">
        <v>84</v>
      </c>
      <c r="C937" s="23">
        <v>84</v>
      </c>
      <c r="D937" s="24">
        <v>84</v>
      </c>
      <c r="E937" s="24"/>
      <c r="F937" s="24">
        <v>0</v>
      </c>
      <c r="G937" s="24"/>
      <c r="H937" s="24">
        <v>0</v>
      </c>
      <c r="I937" s="24"/>
      <c r="J937" s="24">
        <v>0</v>
      </c>
      <c r="K937" s="25"/>
    </row>
    <row r="938" spans="1:11" ht="15" customHeight="1" x14ac:dyDescent="0.3">
      <c r="A938" s="22" t="s">
        <v>943</v>
      </c>
      <c r="B938" s="18">
        <v>1448</v>
      </c>
      <c r="C938" s="23">
        <v>1349</v>
      </c>
      <c r="D938" s="24">
        <v>1264</v>
      </c>
      <c r="E938" s="24"/>
      <c r="F938" s="24">
        <v>85</v>
      </c>
      <c r="G938" s="24"/>
      <c r="H938" s="24">
        <v>75</v>
      </c>
      <c r="I938" s="24"/>
      <c r="J938" s="24">
        <v>10</v>
      </c>
      <c r="K938" s="25"/>
    </row>
    <row r="939" spans="1:11" ht="15" customHeight="1" x14ac:dyDescent="0.3">
      <c r="A939" s="22" t="s">
        <v>944</v>
      </c>
      <c r="B939" s="18">
        <v>2211</v>
      </c>
      <c r="C939" s="23">
        <v>2069</v>
      </c>
      <c r="D939" s="24">
        <v>1903</v>
      </c>
      <c r="E939" s="24"/>
      <c r="F939" s="24">
        <v>166</v>
      </c>
      <c r="G939" s="24"/>
      <c r="H939" s="24">
        <v>166</v>
      </c>
      <c r="I939" s="24"/>
      <c r="J939" s="24">
        <v>0</v>
      </c>
      <c r="K939" s="25"/>
    </row>
    <row r="940" spans="1:11" ht="15" customHeight="1" x14ac:dyDescent="0.3">
      <c r="A940" s="22" t="s">
        <v>945</v>
      </c>
      <c r="B940" s="18">
        <v>7</v>
      </c>
      <c r="C940" s="23">
        <v>7</v>
      </c>
      <c r="D940" s="24">
        <v>7</v>
      </c>
      <c r="E940" s="24"/>
      <c r="F940" s="24">
        <v>0</v>
      </c>
      <c r="G940" s="24"/>
      <c r="H940" s="24">
        <v>0</v>
      </c>
      <c r="I940" s="24"/>
      <c r="J940" s="24">
        <v>0</v>
      </c>
      <c r="K940" s="25"/>
    </row>
    <row r="941" spans="1:11" ht="15" customHeight="1" x14ac:dyDescent="0.3">
      <c r="A941" s="22" t="s">
        <v>946</v>
      </c>
      <c r="B941" s="18">
        <v>6</v>
      </c>
      <c r="C941" s="23">
        <v>6</v>
      </c>
      <c r="D941" s="24">
        <v>6</v>
      </c>
      <c r="E941" s="24"/>
      <c r="F941" s="24">
        <v>0</v>
      </c>
      <c r="G941" s="24"/>
      <c r="H941" s="24">
        <v>0</v>
      </c>
      <c r="I941" s="24"/>
      <c r="J941" s="24">
        <v>0</v>
      </c>
      <c r="K941" s="25"/>
    </row>
    <row r="942" spans="1:11" ht="15" customHeight="1" x14ac:dyDescent="0.3">
      <c r="A942" s="22" t="s">
        <v>947</v>
      </c>
      <c r="B942" s="18">
        <v>125</v>
      </c>
      <c r="C942" s="23">
        <v>104</v>
      </c>
      <c r="D942" s="24">
        <v>98</v>
      </c>
      <c r="E942" s="24"/>
      <c r="F942" s="24">
        <v>6</v>
      </c>
      <c r="G942" s="24"/>
      <c r="H942" s="24">
        <v>6</v>
      </c>
      <c r="I942" s="24"/>
      <c r="J942" s="24">
        <v>0</v>
      </c>
      <c r="K942" s="25"/>
    </row>
    <row r="943" spans="1:11" ht="15" customHeight="1" x14ac:dyDescent="0.3">
      <c r="A943" s="22" t="s">
        <v>948</v>
      </c>
      <c r="B943" s="18">
        <v>179</v>
      </c>
      <c r="C943" s="23">
        <v>149</v>
      </c>
      <c r="D943" s="24">
        <v>118</v>
      </c>
      <c r="E943" s="24"/>
      <c r="F943" s="24">
        <v>31</v>
      </c>
      <c r="G943" s="24"/>
      <c r="H943" s="24">
        <v>31</v>
      </c>
      <c r="I943" s="24"/>
      <c r="J943" s="24">
        <v>0</v>
      </c>
      <c r="K943" s="25"/>
    </row>
    <row r="944" spans="1:11" ht="15" customHeight="1" x14ac:dyDescent="0.3">
      <c r="A944" s="22" t="s">
        <v>949</v>
      </c>
      <c r="B944" s="18">
        <v>159</v>
      </c>
      <c r="C944" s="23">
        <v>159</v>
      </c>
      <c r="D944" s="24">
        <v>146</v>
      </c>
      <c r="E944" s="24"/>
      <c r="F944" s="24">
        <v>13</v>
      </c>
      <c r="G944" s="24"/>
      <c r="H944" s="24">
        <v>13</v>
      </c>
      <c r="I944" s="24"/>
      <c r="J944" s="24">
        <v>0</v>
      </c>
      <c r="K944" s="25"/>
    </row>
    <row r="945" spans="1:11" ht="15" customHeight="1" x14ac:dyDescent="0.3">
      <c r="A945" s="22" t="s">
        <v>950</v>
      </c>
      <c r="B945" s="18">
        <v>469</v>
      </c>
      <c r="C945" s="23">
        <v>402</v>
      </c>
      <c r="D945" s="24">
        <v>368</v>
      </c>
      <c r="E945" s="24"/>
      <c r="F945" s="24">
        <v>34</v>
      </c>
      <c r="G945" s="24"/>
      <c r="H945" s="24">
        <v>24</v>
      </c>
      <c r="I945" s="24"/>
      <c r="J945" s="24">
        <v>10</v>
      </c>
      <c r="K945" s="25"/>
    </row>
    <row r="946" spans="1:11" ht="15" customHeight="1" x14ac:dyDescent="0.3">
      <c r="A946" s="22" t="s">
        <v>951</v>
      </c>
      <c r="B946" s="18">
        <v>718</v>
      </c>
      <c r="C946" s="23">
        <v>610</v>
      </c>
      <c r="D946" s="24">
        <v>576</v>
      </c>
      <c r="E946" s="24"/>
      <c r="F946" s="24">
        <v>34</v>
      </c>
      <c r="G946" s="24"/>
      <c r="H946" s="24">
        <v>34</v>
      </c>
      <c r="I946" s="24"/>
      <c r="J946" s="24">
        <v>0</v>
      </c>
      <c r="K946" s="25"/>
    </row>
    <row r="947" spans="1:11" ht="15" customHeight="1" x14ac:dyDescent="0.3">
      <c r="A947" s="22" t="s">
        <v>952</v>
      </c>
      <c r="B947" s="18">
        <v>961</v>
      </c>
      <c r="C947" s="23">
        <v>795</v>
      </c>
      <c r="D947" s="24">
        <v>737</v>
      </c>
      <c r="E947" s="24"/>
      <c r="F947" s="24">
        <v>58</v>
      </c>
      <c r="G947" s="24"/>
      <c r="H947" s="24">
        <v>58</v>
      </c>
      <c r="I947" s="24"/>
      <c r="J947" s="24">
        <v>0</v>
      </c>
      <c r="K947" s="25"/>
    </row>
    <row r="948" spans="1:11" ht="15" customHeight="1" x14ac:dyDescent="0.3">
      <c r="A948" s="22" t="s">
        <v>953</v>
      </c>
      <c r="B948" s="18">
        <v>390</v>
      </c>
      <c r="C948" s="23">
        <v>304</v>
      </c>
      <c r="D948" s="24">
        <v>271</v>
      </c>
      <c r="E948" s="24"/>
      <c r="F948" s="24">
        <v>33</v>
      </c>
      <c r="G948" s="24"/>
      <c r="H948" s="24">
        <v>21</v>
      </c>
      <c r="I948" s="24"/>
      <c r="J948" s="24">
        <v>12</v>
      </c>
      <c r="K948" s="25"/>
    </row>
    <row r="949" spans="1:11" ht="15" customHeight="1" x14ac:dyDescent="0.3">
      <c r="A949" s="22" t="s">
        <v>954</v>
      </c>
      <c r="B949" s="18">
        <v>1043</v>
      </c>
      <c r="C949" s="23">
        <v>952</v>
      </c>
      <c r="D949" s="24">
        <v>827</v>
      </c>
      <c r="E949" s="24"/>
      <c r="F949" s="24">
        <v>125</v>
      </c>
      <c r="G949" s="24"/>
      <c r="H949" s="24">
        <v>125</v>
      </c>
      <c r="I949" s="24"/>
      <c r="J949" s="24">
        <v>0</v>
      </c>
      <c r="K949" s="25"/>
    </row>
    <row r="950" spans="1:11" ht="15" customHeight="1" x14ac:dyDescent="0.3">
      <c r="A950" s="22" t="s">
        <v>955</v>
      </c>
      <c r="B950" s="18">
        <v>1032</v>
      </c>
      <c r="C950" s="23">
        <v>910</v>
      </c>
      <c r="D950" s="24">
        <v>819</v>
      </c>
      <c r="E950" s="24"/>
      <c r="F950" s="24">
        <v>91</v>
      </c>
      <c r="G950" s="24"/>
      <c r="H950" s="24">
        <v>81</v>
      </c>
      <c r="I950" s="24"/>
      <c r="J950" s="24">
        <v>10</v>
      </c>
      <c r="K950" s="25"/>
    </row>
    <row r="951" spans="1:11" ht="15" customHeight="1" x14ac:dyDescent="0.3">
      <c r="A951" s="22" t="s">
        <v>956</v>
      </c>
      <c r="B951" s="18">
        <v>614</v>
      </c>
      <c r="C951" s="23">
        <v>586</v>
      </c>
      <c r="D951" s="24">
        <v>552</v>
      </c>
      <c r="E951" s="24"/>
      <c r="F951" s="24">
        <v>34</v>
      </c>
      <c r="G951" s="24"/>
      <c r="H951" s="24">
        <v>34</v>
      </c>
      <c r="I951" s="24"/>
      <c r="J951" s="24">
        <v>0</v>
      </c>
      <c r="K951" s="25"/>
    </row>
    <row r="952" spans="1:11" ht="15" customHeight="1" x14ac:dyDescent="0.3">
      <c r="A952" s="22" t="s">
        <v>957</v>
      </c>
      <c r="B952" s="18">
        <v>831</v>
      </c>
      <c r="C952" s="23">
        <v>701</v>
      </c>
      <c r="D952" s="24">
        <v>650</v>
      </c>
      <c r="E952" s="24"/>
      <c r="F952" s="24">
        <v>51</v>
      </c>
      <c r="G952" s="24"/>
      <c r="H952" s="24">
        <v>51</v>
      </c>
      <c r="I952" s="24"/>
      <c r="J952" s="24">
        <v>0</v>
      </c>
      <c r="K952" s="25"/>
    </row>
    <row r="953" spans="1:11" ht="15" customHeight="1" x14ac:dyDescent="0.3">
      <c r="A953" s="22" t="s">
        <v>958</v>
      </c>
      <c r="B953" s="18">
        <v>217</v>
      </c>
      <c r="C953" s="23">
        <v>213</v>
      </c>
      <c r="D953" s="24">
        <v>198</v>
      </c>
      <c r="E953" s="24"/>
      <c r="F953" s="24">
        <v>15</v>
      </c>
      <c r="G953" s="24"/>
      <c r="H953" s="24">
        <v>15</v>
      </c>
      <c r="I953" s="24"/>
      <c r="J953" s="24">
        <v>0</v>
      </c>
      <c r="K953" s="25"/>
    </row>
    <row r="954" spans="1:11" ht="15" customHeight="1" x14ac:dyDescent="0.3">
      <c r="A954" s="22" t="s">
        <v>959</v>
      </c>
      <c r="B954" s="18">
        <v>333</v>
      </c>
      <c r="C954" s="23">
        <v>333</v>
      </c>
      <c r="D954" s="24">
        <v>309</v>
      </c>
      <c r="E954" s="24"/>
      <c r="F954" s="24">
        <v>24</v>
      </c>
      <c r="G954" s="24"/>
      <c r="H954" s="24">
        <v>24</v>
      </c>
      <c r="I954" s="24"/>
      <c r="J954" s="24">
        <v>0</v>
      </c>
      <c r="K954" s="25"/>
    </row>
    <row r="955" spans="1:11" ht="15" customHeight="1" x14ac:dyDescent="0.3">
      <c r="A955" s="22" t="s">
        <v>960</v>
      </c>
      <c r="B955" s="18">
        <v>111</v>
      </c>
      <c r="C955" s="23">
        <v>95</v>
      </c>
      <c r="D955" s="24">
        <v>79</v>
      </c>
      <c r="E955" s="24"/>
      <c r="F955" s="24">
        <v>16</v>
      </c>
      <c r="G955" s="24"/>
      <c r="H955" s="24">
        <v>16</v>
      </c>
      <c r="I955" s="24"/>
      <c r="J955" s="24">
        <v>0</v>
      </c>
      <c r="K955" s="25"/>
    </row>
    <row r="956" spans="1:11" ht="15" customHeight="1" x14ac:dyDescent="0.3">
      <c r="A956" s="22" t="s">
        <v>961</v>
      </c>
      <c r="B956" s="18">
        <v>378</v>
      </c>
      <c r="C956" s="23">
        <v>334</v>
      </c>
      <c r="D956" s="24">
        <v>323</v>
      </c>
      <c r="E956" s="24"/>
      <c r="F956" s="24">
        <v>11</v>
      </c>
      <c r="G956" s="24"/>
      <c r="H956" s="24">
        <v>5</v>
      </c>
      <c r="I956" s="24"/>
      <c r="J956" s="24">
        <v>6</v>
      </c>
      <c r="K956" s="25"/>
    </row>
    <row r="957" spans="1:11" ht="15" customHeight="1" x14ac:dyDescent="0.3">
      <c r="A957" s="22" t="s">
        <v>962</v>
      </c>
      <c r="B957" s="18">
        <v>198</v>
      </c>
      <c r="C957" s="23">
        <v>198</v>
      </c>
      <c r="D957" s="24">
        <v>170</v>
      </c>
      <c r="E957" s="24"/>
      <c r="F957" s="24">
        <v>28</v>
      </c>
      <c r="G957" s="24"/>
      <c r="H957" s="24">
        <v>28</v>
      </c>
      <c r="I957" s="24"/>
      <c r="J957" s="24">
        <v>0</v>
      </c>
      <c r="K957" s="25"/>
    </row>
    <row r="958" spans="1:11" ht="15" customHeight="1" x14ac:dyDescent="0.3">
      <c r="A958" s="22" t="s">
        <v>963</v>
      </c>
      <c r="B958" s="18">
        <v>169</v>
      </c>
      <c r="C958" s="23">
        <v>164</v>
      </c>
      <c r="D958" s="24">
        <v>154</v>
      </c>
      <c r="E958" s="24"/>
      <c r="F958" s="24">
        <v>10</v>
      </c>
      <c r="G958" s="24"/>
      <c r="H958" s="24">
        <v>10</v>
      </c>
      <c r="I958" s="24"/>
      <c r="J958" s="24">
        <v>0</v>
      </c>
      <c r="K958" s="25"/>
    </row>
    <row r="959" spans="1:11" ht="15" customHeight="1" x14ac:dyDescent="0.3">
      <c r="A959" s="22" t="s">
        <v>964</v>
      </c>
      <c r="B959" s="18">
        <v>769</v>
      </c>
      <c r="C959" s="23">
        <v>717</v>
      </c>
      <c r="D959" s="24">
        <v>700</v>
      </c>
      <c r="E959" s="24"/>
      <c r="F959" s="24">
        <v>17</v>
      </c>
      <c r="G959" s="24"/>
      <c r="H959" s="24">
        <v>17</v>
      </c>
      <c r="I959" s="24"/>
      <c r="J959" s="24">
        <v>0</v>
      </c>
      <c r="K959" s="25"/>
    </row>
    <row r="960" spans="1:11" ht="15" customHeight="1" x14ac:dyDescent="0.3">
      <c r="A960" s="22" t="s">
        <v>965</v>
      </c>
      <c r="B960" s="18">
        <v>150</v>
      </c>
      <c r="C960" s="23">
        <v>146</v>
      </c>
      <c r="D960" s="24">
        <v>146</v>
      </c>
      <c r="E960" s="24"/>
      <c r="F960" s="24">
        <v>0</v>
      </c>
      <c r="G960" s="24"/>
      <c r="H960" s="24">
        <v>0</v>
      </c>
      <c r="I960" s="24"/>
      <c r="J960" s="24">
        <v>0</v>
      </c>
      <c r="K960" s="25"/>
    </row>
    <row r="961" spans="1:11" ht="15" customHeight="1" x14ac:dyDescent="0.3">
      <c r="A961" s="22" t="s">
        <v>966</v>
      </c>
      <c r="B961" s="18">
        <v>296</v>
      </c>
      <c r="C961" s="23">
        <v>281</v>
      </c>
      <c r="D961" s="24">
        <v>281</v>
      </c>
      <c r="E961" s="24"/>
      <c r="F961" s="24">
        <v>0</v>
      </c>
      <c r="G961" s="24"/>
      <c r="H961" s="24">
        <v>0</v>
      </c>
      <c r="I961" s="24"/>
      <c r="J961" s="24">
        <v>0</v>
      </c>
      <c r="K961" s="25"/>
    </row>
    <row r="962" spans="1:11" ht="15" customHeight="1" x14ac:dyDescent="0.3">
      <c r="A962" s="22" t="s">
        <v>967</v>
      </c>
      <c r="B962" s="18">
        <v>106</v>
      </c>
      <c r="C962" s="23">
        <v>95</v>
      </c>
      <c r="D962" s="24">
        <v>71</v>
      </c>
      <c r="E962" s="24"/>
      <c r="F962" s="24">
        <v>24</v>
      </c>
      <c r="G962" s="24"/>
      <c r="H962" s="24">
        <v>17</v>
      </c>
      <c r="I962" s="24"/>
      <c r="J962" s="24">
        <v>7</v>
      </c>
      <c r="K962" s="25"/>
    </row>
    <row r="963" spans="1:11" ht="15" customHeight="1" x14ac:dyDescent="0.3">
      <c r="A963" s="22" t="s">
        <v>968</v>
      </c>
      <c r="B963" s="18">
        <v>38</v>
      </c>
      <c r="C963" s="23">
        <v>31</v>
      </c>
      <c r="D963" s="24">
        <v>31</v>
      </c>
      <c r="E963" s="24"/>
      <c r="F963" s="24">
        <v>0</v>
      </c>
      <c r="G963" s="24"/>
      <c r="H963" s="24">
        <v>0</v>
      </c>
      <c r="I963" s="24"/>
      <c r="J963" s="24">
        <v>0</v>
      </c>
      <c r="K963" s="25"/>
    </row>
    <row r="964" spans="1:11" ht="15" customHeight="1" x14ac:dyDescent="0.3">
      <c r="A964" s="22" t="s">
        <v>969</v>
      </c>
      <c r="B964" s="18">
        <v>191</v>
      </c>
      <c r="C964" s="23">
        <v>153</v>
      </c>
      <c r="D964" s="24">
        <v>144</v>
      </c>
      <c r="E964" s="24"/>
      <c r="F964" s="24">
        <v>9</v>
      </c>
      <c r="G964" s="24"/>
      <c r="H964" s="24">
        <v>9</v>
      </c>
      <c r="I964" s="24"/>
      <c r="J964" s="24">
        <v>0</v>
      </c>
      <c r="K964" s="25"/>
    </row>
    <row r="965" spans="1:11" ht="15" customHeight="1" x14ac:dyDescent="0.3">
      <c r="A965" s="22" t="s">
        <v>970</v>
      </c>
      <c r="B965" s="18">
        <v>76</v>
      </c>
      <c r="C965" s="23">
        <v>72</v>
      </c>
      <c r="D965" s="24">
        <v>67</v>
      </c>
      <c r="E965" s="24"/>
      <c r="F965" s="24">
        <v>5</v>
      </c>
      <c r="G965" s="24"/>
      <c r="H965" s="24">
        <v>0</v>
      </c>
      <c r="I965" s="24"/>
      <c r="J965" s="24">
        <v>5</v>
      </c>
      <c r="K965" s="25"/>
    </row>
    <row r="966" spans="1:11" ht="15" customHeight="1" x14ac:dyDescent="0.3">
      <c r="A966" s="22" t="s">
        <v>971</v>
      </c>
      <c r="B966" s="18">
        <v>59</v>
      </c>
      <c r="C966" s="23">
        <v>59</v>
      </c>
      <c r="D966" s="24">
        <v>59</v>
      </c>
      <c r="E966" s="24"/>
      <c r="F966" s="24">
        <v>0</v>
      </c>
      <c r="G966" s="24"/>
      <c r="H966" s="24">
        <v>0</v>
      </c>
      <c r="I966" s="24"/>
      <c r="J966" s="24">
        <v>0</v>
      </c>
      <c r="K966" s="25"/>
    </row>
    <row r="967" spans="1:11" ht="15" customHeight="1" x14ac:dyDescent="0.3">
      <c r="A967" s="22" t="s">
        <v>972</v>
      </c>
      <c r="B967" s="18">
        <v>51</v>
      </c>
      <c r="C967" s="23">
        <v>44</v>
      </c>
      <c r="D967" s="24">
        <v>37</v>
      </c>
      <c r="E967" s="24"/>
      <c r="F967" s="24">
        <v>7</v>
      </c>
      <c r="G967" s="24"/>
      <c r="H967" s="24">
        <v>7</v>
      </c>
      <c r="I967" s="24"/>
      <c r="J967" s="24">
        <v>0</v>
      </c>
      <c r="K967" s="25"/>
    </row>
    <row r="968" spans="1:11" ht="15" customHeight="1" x14ac:dyDescent="0.3">
      <c r="A968" s="22" t="s">
        <v>973</v>
      </c>
      <c r="B968" s="18">
        <v>35</v>
      </c>
      <c r="C968" s="23">
        <v>30</v>
      </c>
      <c r="D968" s="24">
        <v>30</v>
      </c>
      <c r="E968" s="24"/>
      <c r="F968" s="24">
        <v>0</v>
      </c>
      <c r="G968" s="24"/>
      <c r="H968" s="24">
        <v>0</v>
      </c>
      <c r="I968" s="24"/>
      <c r="J968" s="24">
        <v>0</v>
      </c>
      <c r="K968" s="25"/>
    </row>
    <row r="969" spans="1:11" ht="15" customHeight="1" x14ac:dyDescent="0.3">
      <c r="A969" s="22" t="s">
        <v>974</v>
      </c>
      <c r="B969" s="18">
        <v>155</v>
      </c>
      <c r="C969" s="23">
        <v>148</v>
      </c>
      <c r="D969" s="24">
        <v>143</v>
      </c>
      <c r="E969" s="24"/>
      <c r="F969" s="24">
        <v>5</v>
      </c>
      <c r="G969" s="24"/>
      <c r="H969" s="24">
        <v>5</v>
      </c>
      <c r="I969" s="24"/>
      <c r="J969" s="24">
        <v>0</v>
      </c>
      <c r="K969" s="25"/>
    </row>
    <row r="970" spans="1:11" ht="15" customHeight="1" x14ac:dyDescent="0.3">
      <c r="A970" s="22" t="s">
        <v>975</v>
      </c>
      <c r="B970" s="18">
        <v>2694</v>
      </c>
      <c r="C970" s="23">
        <v>2442</v>
      </c>
      <c r="D970" s="24">
        <v>2201</v>
      </c>
      <c r="E970" s="24"/>
      <c r="F970" s="24">
        <v>241</v>
      </c>
      <c r="G970" s="24"/>
      <c r="H970" s="24">
        <v>222</v>
      </c>
      <c r="I970" s="24"/>
      <c r="J970" s="24">
        <v>19</v>
      </c>
      <c r="K970" s="25"/>
    </row>
    <row r="971" spans="1:11" ht="15" customHeight="1" x14ac:dyDescent="0.3">
      <c r="A971" s="22" t="s">
        <v>976</v>
      </c>
      <c r="B971" s="18">
        <v>233</v>
      </c>
      <c r="C971" s="23">
        <v>233</v>
      </c>
      <c r="D971" s="24">
        <v>222</v>
      </c>
      <c r="E971" s="24"/>
      <c r="F971" s="24">
        <v>11</v>
      </c>
      <c r="G971" s="24"/>
      <c r="H971" s="24">
        <v>0</v>
      </c>
      <c r="I971" s="24"/>
      <c r="J971" s="24">
        <v>11</v>
      </c>
      <c r="K971" s="25"/>
    </row>
    <row r="972" spans="1:11" ht="15" customHeight="1" x14ac:dyDescent="0.3">
      <c r="A972" s="22" t="s">
        <v>977</v>
      </c>
      <c r="B972" s="18">
        <v>559</v>
      </c>
      <c r="C972" s="23">
        <v>458</v>
      </c>
      <c r="D972" s="24">
        <v>432</v>
      </c>
      <c r="E972" s="24"/>
      <c r="F972" s="24">
        <v>26</v>
      </c>
      <c r="G972" s="24"/>
      <c r="H972" s="24">
        <v>26</v>
      </c>
      <c r="I972" s="24"/>
      <c r="J972" s="24">
        <v>0</v>
      </c>
      <c r="K972" s="25"/>
    </row>
    <row r="973" spans="1:11" ht="15" customHeight="1" x14ac:dyDescent="0.3">
      <c r="A973" s="22" t="s">
        <v>978</v>
      </c>
      <c r="B973" s="18">
        <v>1921</v>
      </c>
      <c r="C973" s="23">
        <v>1725</v>
      </c>
      <c r="D973" s="24">
        <v>1533</v>
      </c>
      <c r="E973" s="24"/>
      <c r="F973" s="24">
        <v>192</v>
      </c>
      <c r="G973" s="24"/>
      <c r="H973" s="24">
        <v>161</v>
      </c>
      <c r="I973" s="24"/>
      <c r="J973" s="24">
        <v>31</v>
      </c>
      <c r="K973" s="25"/>
    </row>
    <row r="974" spans="1:11" ht="15" customHeight="1" x14ac:dyDescent="0.3">
      <c r="A974" s="22" t="s">
        <v>979</v>
      </c>
      <c r="B974" s="18">
        <v>1883</v>
      </c>
      <c r="C974" s="23">
        <v>1445</v>
      </c>
      <c r="D974" s="24">
        <v>1295</v>
      </c>
      <c r="E974" s="24"/>
      <c r="F974" s="24">
        <v>150</v>
      </c>
      <c r="G974" s="24"/>
      <c r="H974" s="24">
        <v>141</v>
      </c>
      <c r="I974" s="24"/>
      <c r="J974" s="24">
        <v>9</v>
      </c>
      <c r="K974" s="25"/>
    </row>
    <row r="975" spans="1:11" ht="15" customHeight="1" x14ac:dyDescent="0.3">
      <c r="A975" s="22" t="s">
        <v>980</v>
      </c>
      <c r="B975" s="18">
        <v>1171</v>
      </c>
      <c r="C975" s="23">
        <v>1028</v>
      </c>
      <c r="D975" s="24">
        <v>982</v>
      </c>
      <c r="E975" s="24"/>
      <c r="F975" s="24">
        <v>46</v>
      </c>
      <c r="G975" s="24"/>
      <c r="H975" s="24">
        <v>20</v>
      </c>
      <c r="I975" s="24"/>
      <c r="J975" s="24">
        <v>26</v>
      </c>
      <c r="K975" s="25"/>
    </row>
    <row r="976" spans="1:11" ht="15" customHeight="1" x14ac:dyDescent="0.3">
      <c r="A976" s="22" t="s">
        <v>981</v>
      </c>
      <c r="B976" s="18">
        <v>387</v>
      </c>
      <c r="C976" s="23">
        <v>288</v>
      </c>
      <c r="D976" s="24">
        <v>266</v>
      </c>
      <c r="E976" s="24"/>
      <c r="F976" s="24">
        <v>22</v>
      </c>
      <c r="G976" s="24"/>
      <c r="H976" s="24">
        <v>22</v>
      </c>
      <c r="I976" s="24"/>
      <c r="J976" s="24">
        <v>0</v>
      </c>
      <c r="K976" s="25"/>
    </row>
    <row r="977" spans="1:11" ht="15" customHeight="1" x14ac:dyDescent="0.3">
      <c r="A977" s="22" t="s">
        <v>982</v>
      </c>
      <c r="B977" s="18">
        <v>796</v>
      </c>
      <c r="C977" s="23">
        <v>735</v>
      </c>
      <c r="D977" s="24">
        <v>713</v>
      </c>
      <c r="E977" s="24"/>
      <c r="F977" s="24">
        <v>22</v>
      </c>
      <c r="G977" s="24"/>
      <c r="H977" s="24">
        <v>22</v>
      </c>
      <c r="I977" s="24"/>
      <c r="J977" s="24">
        <v>0</v>
      </c>
      <c r="K977" s="25"/>
    </row>
    <row r="978" spans="1:11" ht="15" customHeight="1" x14ac:dyDescent="0.3">
      <c r="A978" s="22" t="s">
        <v>983</v>
      </c>
      <c r="B978" s="18">
        <v>579</v>
      </c>
      <c r="C978" s="23">
        <v>421</v>
      </c>
      <c r="D978" s="24">
        <v>369</v>
      </c>
      <c r="E978" s="24"/>
      <c r="F978" s="24">
        <v>52</v>
      </c>
      <c r="G978" s="24"/>
      <c r="H978" s="24">
        <v>47</v>
      </c>
      <c r="I978" s="24"/>
      <c r="J978" s="24">
        <v>5</v>
      </c>
      <c r="K978" s="25"/>
    </row>
    <row r="979" spans="1:11" ht="15" customHeight="1" x14ac:dyDescent="0.3">
      <c r="A979" s="22" t="s">
        <v>984</v>
      </c>
      <c r="B979" s="18">
        <v>1440</v>
      </c>
      <c r="C979" s="23">
        <v>1086</v>
      </c>
      <c r="D979" s="24">
        <v>844</v>
      </c>
      <c r="E979" s="24"/>
      <c r="F979" s="24">
        <v>242</v>
      </c>
      <c r="G979" s="24"/>
      <c r="H979" s="24">
        <v>242</v>
      </c>
      <c r="I979" s="24"/>
      <c r="J979" s="24">
        <v>0</v>
      </c>
      <c r="K979" s="25"/>
    </row>
    <row r="980" spans="1:11" ht="15" customHeight="1" x14ac:dyDescent="0.3">
      <c r="A980" s="22" t="s">
        <v>985</v>
      </c>
      <c r="B980" s="18">
        <v>2849</v>
      </c>
      <c r="C980" s="23">
        <v>2606</v>
      </c>
      <c r="D980" s="24">
        <v>2441</v>
      </c>
      <c r="E980" s="24"/>
      <c r="F980" s="24">
        <v>165</v>
      </c>
      <c r="G980" s="24"/>
      <c r="H980" s="24">
        <v>151</v>
      </c>
      <c r="I980" s="24"/>
      <c r="J980" s="24">
        <v>14</v>
      </c>
      <c r="K980" s="25"/>
    </row>
    <row r="981" spans="1:11" ht="15" customHeight="1" x14ac:dyDescent="0.3">
      <c r="A981" s="22" t="s">
        <v>986</v>
      </c>
      <c r="B981" s="18">
        <v>696</v>
      </c>
      <c r="C981" s="23">
        <v>609</v>
      </c>
      <c r="D981" s="24">
        <v>601</v>
      </c>
      <c r="E981" s="24"/>
      <c r="F981" s="24">
        <v>8</v>
      </c>
      <c r="G981" s="24"/>
      <c r="H981" s="24">
        <v>8</v>
      </c>
      <c r="I981" s="24"/>
      <c r="J981" s="24">
        <v>0</v>
      </c>
      <c r="K981" s="25"/>
    </row>
    <row r="982" spans="1:11" ht="15" customHeight="1" x14ac:dyDescent="0.3">
      <c r="A982" s="22" t="s">
        <v>987</v>
      </c>
      <c r="B982" s="18">
        <v>641</v>
      </c>
      <c r="C982" s="23">
        <v>603</v>
      </c>
      <c r="D982" s="24">
        <v>540</v>
      </c>
      <c r="E982" s="24"/>
      <c r="F982" s="24">
        <v>63</v>
      </c>
      <c r="G982" s="24"/>
      <c r="H982" s="24">
        <v>63</v>
      </c>
      <c r="I982" s="24"/>
      <c r="J982" s="24">
        <v>0</v>
      </c>
      <c r="K982" s="25"/>
    </row>
    <row r="983" spans="1:11" ht="15" customHeight="1" x14ac:dyDescent="0.3">
      <c r="A983" s="22" t="s">
        <v>988</v>
      </c>
      <c r="B983" s="18">
        <v>831</v>
      </c>
      <c r="C983" s="23">
        <v>771</v>
      </c>
      <c r="D983" s="24">
        <v>723</v>
      </c>
      <c r="E983" s="24"/>
      <c r="F983" s="24">
        <v>48</v>
      </c>
      <c r="G983" s="24"/>
      <c r="H983" s="24">
        <v>36</v>
      </c>
      <c r="I983" s="24"/>
      <c r="J983" s="24">
        <v>12</v>
      </c>
      <c r="K983" s="25"/>
    </row>
    <row r="984" spans="1:11" ht="15" customHeight="1" x14ac:dyDescent="0.3">
      <c r="A984" s="22" t="s">
        <v>989</v>
      </c>
      <c r="B984" s="18">
        <v>1774</v>
      </c>
      <c r="C984" s="23">
        <v>1534</v>
      </c>
      <c r="D984" s="24">
        <v>1411</v>
      </c>
      <c r="E984" s="24"/>
      <c r="F984" s="24">
        <v>123</v>
      </c>
      <c r="G984" s="24"/>
      <c r="H984" s="24">
        <v>115</v>
      </c>
      <c r="I984" s="24"/>
      <c r="J984" s="24">
        <v>8</v>
      </c>
      <c r="K984" s="25"/>
    </row>
    <row r="985" spans="1:11" ht="15" customHeight="1" x14ac:dyDescent="0.3">
      <c r="A985" s="22" t="s">
        <v>990</v>
      </c>
      <c r="B985" s="18">
        <v>1155</v>
      </c>
      <c r="C985" s="23">
        <v>954</v>
      </c>
      <c r="D985" s="24">
        <v>880</v>
      </c>
      <c r="E985" s="24"/>
      <c r="F985" s="24">
        <v>74</v>
      </c>
      <c r="G985" s="24"/>
      <c r="H985" s="24">
        <v>60</v>
      </c>
      <c r="I985" s="24"/>
      <c r="J985" s="24">
        <v>14</v>
      </c>
      <c r="K985" s="25"/>
    </row>
    <row r="986" spans="1:11" ht="15" customHeight="1" x14ac:dyDescent="0.3">
      <c r="A986" s="22" t="s">
        <v>991</v>
      </c>
      <c r="B986" s="18">
        <v>2335</v>
      </c>
      <c r="C986" s="23">
        <v>2006</v>
      </c>
      <c r="D986" s="24">
        <v>1849</v>
      </c>
      <c r="E986" s="24"/>
      <c r="F986" s="24">
        <v>157</v>
      </c>
      <c r="G986" s="24"/>
      <c r="H986" s="24">
        <v>130</v>
      </c>
      <c r="I986" s="24"/>
      <c r="J986" s="24">
        <v>27</v>
      </c>
      <c r="K986" s="25"/>
    </row>
    <row r="987" spans="1:11" ht="15" customHeight="1" x14ac:dyDescent="0.3">
      <c r="A987" s="22" t="s">
        <v>992</v>
      </c>
      <c r="B987" s="18">
        <v>2713</v>
      </c>
      <c r="C987" s="23">
        <v>2564</v>
      </c>
      <c r="D987" s="24">
        <v>2381</v>
      </c>
      <c r="E987" s="24"/>
      <c r="F987" s="24">
        <v>183</v>
      </c>
      <c r="G987" s="24"/>
      <c r="H987" s="24">
        <v>183</v>
      </c>
      <c r="I987" s="24"/>
      <c r="J987" s="24">
        <v>0</v>
      </c>
      <c r="K987" s="25"/>
    </row>
    <row r="988" spans="1:11" ht="15" customHeight="1" x14ac:dyDescent="0.3">
      <c r="A988" s="22" t="s">
        <v>993</v>
      </c>
      <c r="B988" s="18">
        <v>1522</v>
      </c>
      <c r="C988" s="23">
        <v>1510</v>
      </c>
      <c r="D988" s="24">
        <v>1480</v>
      </c>
      <c r="E988" s="24"/>
      <c r="F988" s="24">
        <v>30</v>
      </c>
      <c r="G988" s="24"/>
      <c r="H988" s="24">
        <v>30</v>
      </c>
      <c r="I988" s="24"/>
      <c r="J988" s="24">
        <v>0</v>
      </c>
      <c r="K988" s="25"/>
    </row>
    <row r="989" spans="1:11" ht="15" customHeight="1" x14ac:dyDescent="0.3">
      <c r="A989" s="22" t="s">
        <v>994</v>
      </c>
      <c r="B989" s="18">
        <v>2058</v>
      </c>
      <c r="C989" s="23">
        <v>1879</v>
      </c>
      <c r="D989" s="24">
        <v>1652</v>
      </c>
      <c r="E989" s="24"/>
      <c r="F989" s="24">
        <v>227</v>
      </c>
      <c r="G989" s="24"/>
      <c r="H989" s="24">
        <v>227</v>
      </c>
      <c r="I989" s="24"/>
      <c r="J989" s="24">
        <v>0</v>
      </c>
      <c r="K989" s="25"/>
    </row>
    <row r="990" spans="1:11" ht="15" customHeight="1" x14ac:dyDescent="0.3">
      <c r="A990" s="22" t="s">
        <v>995</v>
      </c>
      <c r="B990" s="18">
        <v>3761</v>
      </c>
      <c r="C990" s="23">
        <v>2848</v>
      </c>
      <c r="D990" s="24">
        <v>2352</v>
      </c>
      <c r="E990" s="24"/>
      <c r="F990" s="24">
        <v>496</v>
      </c>
      <c r="G990" s="24"/>
      <c r="H990" s="24">
        <v>496</v>
      </c>
      <c r="I990" s="24"/>
      <c r="J990" s="24">
        <v>0</v>
      </c>
      <c r="K990" s="25"/>
    </row>
    <row r="991" spans="1:11" ht="15" customHeight="1" x14ac:dyDescent="0.3">
      <c r="A991" s="22" t="s">
        <v>996</v>
      </c>
      <c r="B991" s="18">
        <v>2682</v>
      </c>
      <c r="C991" s="23">
        <v>2291</v>
      </c>
      <c r="D991" s="24">
        <v>2209</v>
      </c>
      <c r="E991" s="24"/>
      <c r="F991" s="24">
        <v>82</v>
      </c>
      <c r="G991" s="24"/>
      <c r="H991" s="24">
        <v>82</v>
      </c>
      <c r="I991" s="24"/>
      <c r="J991" s="24">
        <v>0</v>
      </c>
      <c r="K991" s="25"/>
    </row>
    <row r="992" spans="1:11" ht="15" customHeight="1" x14ac:dyDescent="0.3">
      <c r="A992" s="22" t="s">
        <v>997</v>
      </c>
      <c r="B992" s="18">
        <v>3818</v>
      </c>
      <c r="C992" s="23">
        <v>2870</v>
      </c>
      <c r="D992" s="24">
        <v>2543</v>
      </c>
      <c r="E992" s="24"/>
      <c r="F992" s="24">
        <v>327</v>
      </c>
      <c r="G992" s="24"/>
      <c r="H992" s="24">
        <v>310</v>
      </c>
      <c r="I992" s="24"/>
      <c r="J992" s="24">
        <v>17</v>
      </c>
      <c r="K992" s="25"/>
    </row>
    <row r="993" spans="1:11" ht="15" customHeight="1" x14ac:dyDescent="0.3">
      <c r="A993" s="22" t="s">
        <v>998</v>
      </c>
      <c r="B993" s="18">
        <v>2946</v>
      </c>
      <c r="C993" s="23">
        <v>2430</v>
      </c>
      <c r="D993" s="24">
        <v>2340</v>
      </c>
      <c r="E993" s="24"/>
      <c r="F993" s="24">
        <v>90</v>
      </c>
      <c r="G993" s="24"/>
      <c r="H993" s="24">
        <v>90</v>
      </c>
      <c r="I993" s="24"/>
      <c r="J993" s="24">
        <v>0</v>
      </c>
      <c r="K993" s="25"/>
    </row>
    <row r="994" spans="1:11" ht="15" customHeight="1" x14ac:dyDescent="0.3">
      <c r="A994" s="22" t="s">
        <v>999</v>
      </c>
      <c r="B994" s="18">
        <v>1630</v>
      </c>
      <c r="C994" s="23">
        <v>1212</v>
      </c>
      <c r="D994" s="24">
        <v>1072</v>
      </c>
      <c r="E994" s="24"/>
      <c r="F994" s="24">
        <v>140</v>
      </c>
      <c r="G994" s="24"/>
      <c r="H994" s="24">
        <v>140</v>
      </c>
      <c r="I994" s="24"/>
      <c r="J994" s="24">
        <v>0</v>
      </c>
      <c r="K994" s="25"/>
    </row>
    <row r="995" spans="1:11" ht="15" customHeight="1" x14ac:dyDescent="0.3">
      <c r="A995" s="22" t="s">
        <v>1000</v>
      </c>
      <c r="B995" s="18">
        <v>2585</v>
      </c>
      <c r="C995" s="23">
        <v>1747</v>
      </c>
      <c r="D995" s="24">
        <v>1491</v>
      </c>
      <c r="E995" s="24"/>
      <c r="F995" s="24">
        <v>256</v>
      </c>
      <c r="G995" s="24"/>
      <c r="H995" s="24">
        <v>213</v>
      </c>
      <c r="I995" s="24"/>
      <c r="J995" s="24">
        <v>43</v>
      </c>
      <c r="K995" s="25"/>
    </row>
    <row r="996" spans="1:11" ht="15" customHeight="1" x14ac:dyDescent="0.3">
      <c r="A996" s="22" t="s">
        <v>1001</v>
      </c>
      <c r="B996" s="18">
        <v>4486</v>
      </c>
      <c r="C996" s="23">
        <v>3247</v>
      </c>
      <c r="D996" s="24">
        <v>2831</v>
      </c>
      <c r="E996" s="24"/>
      <c r="F996" s="24">
        <v>416</v>
      </c>
      <c r="G996" s="24"/>
      <c r="H996" s="24">
        <v>402</v>
      </c>
      <c r="I996" s="24"/>
      <c r="J996" s="24">
        <v>14</v>
      </c>
      <c r="K996" s="25"/>
    </row>
    <row r="997" spans="1:11" ht="15" customHeight="1" x14ac:dyDescent="0.3">
      <c r="A997" s="22" t="s">
        <v>1002</v>
      </c>
      <c r="B997" s="18">
        <v>4739</v>
      </c>
      <c r="C997" s="23">
        <v>3226</v>
      </c>
      <c r="D997" s="24">
        <v>2397</v>
      </c>
      <c r="E997" s="24"/>
      <c r="F997" s="24">
        <v>829</v>
      </c>
      <c r="G997" s="24"/>
      <c r="H997" s="24">
        <v>789</v>
      </c>
      <c r="I997" s="24"/>
      <c r="J997" s="24">
        <v>40</v>
      </c>
      <c r="K997" s="25"/>
    </row>
    <row r="998" spans="1:11" ht="15" customHeight="1" x14ac:dyDescent="0.3">
      <c r="A998" s="22" t="s">
        <v>1003</v>
      </c>
      <c r="B998" s="18">
        <v>4093</v>
      </c>
      <c r="C998" s="23">
        <v>2302</v>
      </c>
      <c r="D998" s="24">
        <v>1470</v>
      </c>
      <c r="E998" s="24"/>
      <c r="F998" s="24">
        <v>832</v>
      </c>
      <c r="G998" s="24"/>
      <c r="H998" s="24">
        <v>809</v>
      </c>
      <c r="I998" s="24"/>
      <c r="J998" s="24">
        <v>23</v>
      </c>
      <c r="K998" s="25"/>
    </row>
    <row r="999" spans="1:11" ht="15" customHeight="1" x14ac:dyDescent="0.3">
      <c r="A999" s="22" t="s">
        <v>1004</v>
      </c>
      <c r="B999" s="18">
        <v>4585</v>
      </c>
      <c r="C999" s="23">
        <v>2596</v>
      </c>
      <c r="D999" s="24">
        <v>1886</v>
      </c>
      <c r="E999" s="24"/>
      <c r="F999" s="24">
        <v>710</v>
      </c>
      <c r="G999" s="24"/>
      <c r="H999" s="24">
        <v>657</v>
      </c>
      <c r="I999" s="24"/>
      <c r="J999" s="24">
        <v>53</v>
      </c>
      <c r="K999" s="25"/>
    </row>
    <row r="1000" spans="1:11" ht="15" customHeight="1" x14ac:dyDescent="0.3">
      <c r="A1000" s="22" t="s">
        <v>1005</v>
      </c>
      <c r="B1000" s="18">
        <v>3784</v>
      </c>
      <c r="C1000" s="23">
        <v>2319</v>
      </c>
      <c r="D1000" s="24">
        <v>1673</v>
      </c>
      <c r="E1000" s="24"/>
      <c r="F1000" s="24">
        <v>646</v>
      </c>
      <c r="G1000" s="24"/>
      <c r="H1000" s="24">
        <v>611</v>
      </c>
      <c r="I1000" s="24"/>
      <c r="J1000" s="24">
        <v>35</v>
      </c>
      <c r="K1000" s="25"/>
    </row>
    <row r="1001" spans="1:11" ht="15" customHeight="1" x14ac:dyDescent="0.3">
      <c r="A1001" s="22" t="s">
        <v>1006</v>
      </c>
      <c r="B1001" s="18">
        <v>1221</v>
      </c>
      <c r="C1001" s="23">
        <v>957</v>
      </c>
      <c r="D1001" s="24">
        <v>883</v>
      </c>
      <c r="E1001" s="24"/>
      <c r="F1001" s="24">
        <v>74</v>
      </c>
      <c r="G1001" s="24"/>
      <c r="H1001" s="24">
        <v>70</v>
      </c>
      <c r="I1001" s="24"/>
      <c r="J1001" s="24">
        <v>4</v>
      </c>
      <c r="K1001" s="25"/>
    </row>
    <row r="1002" spans="1:11" ht="15" customHeight="1" x14ac:dyDescent="0.3">
      <c r="A1002" s="22" t="s">
        <v>1007</v>
      </c>
      <c r="B1002" s="18">
        <v>2634</v>
      </c>
      <c r="C1002" s="23">
        <v>1446</v>
      </c>
      <c r="D1002" s="24">
        <v>992</v>
      </c>
      <c r="E1002" s="24"/>
      <c r="F1002" s="24">
        <v>454</v>
      </c>
      <c r="G1002" s="24"/>
      <c r="H1002" s="24">
        <v>382</v>
      </c>
      <c r="I1002" s="24"/>
      <c r="J1002" s="24">
        <v>72</v>
      </c>
      <c r="K1002" s="25"/>
    </row>
    <row r="1003" spans="1:11" ht="15" customHeight="1" x14ac:dyDescent="0.3">
      <c r="A1003" s="22" t="s">
        <v>1008</v>
      </c>
      <c r="B1003" s="18">
        <v>4213</v>
      </c>
      <c r="C1003" s="23">
        <v>1947</v>
      </c>
      <c r="D1003" s="24">
        <v>1662</v>
      </c>
      <c r="E1003" s="24"/>
      <c r="F1003" s="24">
        <v>285</v>
      </c>
      <c r="G1003" s="24"/>
      <c r="H1003" s="24">
        <v>250</v>
      </c>
      <c r="I1003" s="24"/>
      <c r="J1003" s="24">
        <v>35</v>
      </c>
      <c r="K1003" s="25"/>
    </row>
    <row r="1004" spans="1:11" ht="15" customHeight="1" x14ac:dyDescent="0.3">
      <c r="A1004" s="22" t="s">
        <v>1009</v>
      </c>
      <c r="B1004" s="18">
        <v>2944</v>
      </c>
      <c r="C1004" s="23">
        <v>1140</v>
      </c>
      <c r="D1004" s="24">
        <v>813</v>
      </c>
      <c r="E1004" s="24"/>
      <c r="F1004" s="24">
        <v>327</v>
      </c>
      <c r="G1004" s="24"/>
      <c r="H1004" s="24">
        <v>289</v>
      </c>
      <c r="I1004" s="24"/>
      <c r="J1004" s="24">
        <v>38</v>
      </c>
      <c r="K1004" s="25"/>
    </row>
    <row r="1005" spans="1:11" ht="15" customHeight="1" x14ac:dyDescent="0.3">
      <c r="A1005" s="22" t="s">
        <v>1010</v>
      </c>
      <c r="B1005" s="18">
        <v>3404</v>
      </c>
      <c r="C1005" s="23">
        <v>1072</v>
      </c>
      <c r="D1005" s="24">
        <v>680</v>
      </c>
      <c r="E1005" s="24"/>
      <c r="F1005" s="24">
        <v>392</v>
      </c>
      <c r="G1005" s="24"/>
      <c r="H1005" s="24">
        <v>368</v>
      </c>
      <c r="I1005" s="24"/>
      <c r="J1005" s="24">
        <v>24</v>
      </c>
      <c r="K1005" s="25"/>
    </row>
    <row r="1006" spans="1:11" ht="15" customHeight="1" x14ac:dyDescent="0.3">
      <c r="A1006" s="22" t="s">
        <v>1011</v>
      </c>
      <c r="B1006" s="18">
        <v>1388</v>
      </c>
      <c r="C1006" s="23">
        <v>781</v>
      </c>
      <c r="D1006" s="24">
        <v>505</v>
      </c>
      <c r="E1006" s="24"/>
      <c r="F1006" s="24">
        <v>276</v>
      </c>
      <c r="G1006" s="24"/>
      <c r="H1006" s="24">
        <v>254</v>
      </c>
      <c r="I1006" s="24"/>
      <c r="J1006" s="24">
        <v>22</v>
      </c>
      <c r="K1006" s="25"/>
    </row>
    <row r="1007" spans="1:11" ht="15" customHeight="1" x14ac:dyDescent="0.3">
      <c r="A1007" s="22" t="s">
        <v>1012</v>
      </c>
      <c r="B1007" s="18">
        <v>3525</v>
      </c>
      <c r="C1007" s="23">
        <v>1215</v>
      </c>
      <c r="D1007" s="24">
        <v>657</v>
      </c>
      <c r="E1007" s="24"/>
      <c r="F1007" s="24">
        <v>558</v>
      </c>
      <c r="G1007" s="24"/>
      <c r="H1007" s="24">
        <v>528</v>
      </c>
      <c r="I1007" s="24"/>
      <c r="J1007" s="24">
        <v>30</v>
      </c>
      <c r="K1007" s="25"/>
    </row>
    <row r="1008" spans="1:11" ht="15" customHeight="1" x14ac:dyDescent="0.3">
      <c r="A1008" s="22" t="s">
        <v>1013</v>
      </c>
      <c r="B1008" s="18">
        <v>1510</v>
      </c>
      <c r="C1008" s="23">
        <v>992</v>
      </c>
      <c r="D1008" s="24">
        <v>855</v>
      </c>
      <c r="E1008" s="24"/>
      <c r="F1008" s="24">
        <v>137</v>
      </c>
      <c r="G1008" s="24"/>
      <c r="H1008" s="24">
        <v>111</v>
      </c>
      <c r="I1008" s="24"/>
      <c r="J1008" s="24">
        <v>26</v>
      </c>
      <c r="K1008" s="25"/>
    </row>
    <row r="1009" spans="1:11" ht="15" customHeight="1" x14ac:dyDescent="0.3">
      <c r="A1009" s="22" t="s">
        <v>1014</v>
      </c>
      <c r="B1009" s="18">
        <v>3191</v>
      </c>
      <c r="C1009" s="23">
        <v>1968</v>
      </c>
      <c r="D1009" s="24">
        <v>1293</v>
      </c>
      <c r="E1009" s="24"/>
      <c r="F1009" s="24">
        <v>675</v>
      </c>
      <c r="G1009" s="24"/>
      <c r="H1009" s="24">
        <v>595</v>
      </c>
      <c r="I1009" s="24"/>
      <c r="J1009" s="24">
        <v>80</v>
      </c>
      <c r="K1009" s="25"/>
    </row>
    <row r="1010" spans="1:11" ht="15" customHeight="1" x14ac:dyDescent="0.3">
      <c r="A1010" s="22" t="s">
        <v>1015</v>
      </c>
      <c r="B1010" s="18">
        <v>1475</v>
      </c>
      <c r="C1010" s="23">
        <v>498</v>
      </c>
      <c r="D1010" s="24">
        <v>336</v>
      </c>
      <c r="E1010" s="24"/>
      <c r="F1010" s="24">
        <v>162</v>
      </c>
      <c r="G1010" s="24"/>
      <c r="H1010" s="24">
        <v>141</v>
      </c>
      <c r="I1010" s="24"/>
      <c r="J1010" s="24">
        <v>21</v>
      </c>
      <c r="K1010" s="25"/>
    </row>
    <row r="1011" spans="1:11" ht="15" customHeight="1" x14ac:dyDescent="0.3">
      <c r="A1011" s="22" t="s">
        <v>1016</v>
      </c>
      <c r="B1011" s="18">
        <v>4999</v>
      </c>
      <c r="C1011" s="23">
        <v>918</v>
      </c>
      <c r="D1011" s="24">
        <v>545</v>
      </c>
      <c r="E1011" s="24"/>
      <c r="F1011" s="24">
        <v>373</v>
      </c>
      <c r="G1011" s="24"/>
      <c r="H1011" s="24">
        <v>293</v>
      </c>
      <c r="I1011" s="24"/>
      <c r="J1011" s="24">
        <v>80</v>
      </c>
      <c r="K1011" s="25"/>
    </row>
    <row r="1012" spans="1:11" ht="15" customHeight="1" x14ac:dyDescent="0.3">
      <c r="A1012" s="22" t="s">
        <v>1017</v>
      </c>
      <c r="B1012" s="18">
        <v>4206</v>
      </c>
      <c r="C1012" s="23">
        <v>1014</v>
      </c>
      <c r="D1012" s="24">
        <v>446</v>
      </c>
      <c r="E1012" s="24"/>
      <c r="F1012" s="24">
        <v>568</v>
      </c>
      <c r="G1012" s="24"/>
      <c r="H1012" s="24">
        <v>555</v>
      </c>
      <c r="I1012" s="24"/>
      <c r="J1012" s="24">
        <v>13</v>
      </c>
      <c r="K1012" s="25"/>
    </row>
    <row r="1013" spans="1:11" ht="15" customHeight="1" x14ac:dyDescent="0.3">
      <c r="A1013" s="22" t="s">
        <v>1018</v>
      </c>
      <c r="B1013" s="18">
        <v>1394</v>
      </c>
      <c r="C1013" s="23">
        <v>962</v>
      </c>
      <c r="D1013" s="24">
        <v>875</v>
      </c>
      <c r="E1013" s="24"/>
      <c r="F1013" s="24">
        <v>87</v>
      </c>
      <c r="G1013" s="24"/>
      <c r="H1013" s="24">
        <v>83</v>
      </c>
      <c r="I1013" s="24"/>
      <c r="J1013" s="24">
        <v>4</v>
      </c>
      <c r="K1013" s="25"/>
    </row>
    <row r="1014" spans="1:11" ht="15" customHeight="1" x14ac:dyDescent="0.3">
      <c r="A1014" s="22" t="s">
        <v>1019</v>
      </c>
      <c r="B1014" s="18">
        <v>1514</v>
      </c>
      <c r="C1014" s="23">
        <v>636</v>
      </c>
      <c r="D1014" s="24">
        <v>418</v>
      </c>
      <c r="E1014" s="24"/>
      <c r="F1014" s="24">
        <v>218</v>
      </c>
      <c r="G1014" s="24"/>
      <c r="H1014" s="24">
        <v>199</v>
      </c>
      <c r="I1014" s="24"/>
      <c r="J1014" s="24">
        <v>19</v>
      </c>
      <c r="K1014" s="25"/>
    </row>
    <row r="1015" spans="1:11" ht="15" customHeight="1" x14ac:dyDescent="0.3">
      <c r="A1015" s="22" t="s">
        <v>1020</v>
      </c>
      <c r="B1015" s="18">
        <v>3559</v>
      </c>
      <c r="C1015" s="23">
        <v>1104</v>
      </c>
      <c r="D1015" s="24">
        <v>624</v>
      </c>
      <c r="E1015" s="24"/>
      <c r="F1015" s="24">
        <v>480</v>
      </c>
      <c r="G1015" s="24"/>
      <c r="H1015" s="24">
        <v>314</v>
      </c>
      <c r="I1015" s="24"/>
      <c r="J1015" s="24">
        <v>166</v>
      </c>
      <c r="K1015" s="25"/>
    </row>
    <row r="1016" spans="1:11" ht="15" customHeight="1" x14ac:dyDescent="0.3">
      <c r="A1016" s="22" t="s">
        <v>1021</v>
      </c>
      <c r="B1016" s="18">
        <v>2080</v>
      </c>
      <c r="C1016" s="23">
        <v>492</v>
      </c>
      <c r="D1016" s="24">
        <v>294</v>
      </c>
      <c r="E1016" s="24"/>
      <c r="F1016" s="24">
        <v>198</v>
      </c>
      <c r="G1016" s="24"/>
      <c r="H1016" s="24">
        <v>198</v>
      </c>
      <c r="I1016" s="24"/>
      <c r="J1016" s="24">
        <v>0</v>
      </c>
      <c r="K1016" s="25"/>
    </row>
    <row r="1017" spans="1:11" ht="15" customHeight="1" x14ac:dyDescent="0.3">
      <c r="A1017" s="22" t="s">
        <v>1022</v>
      </c>
      <c r="B1017" s="18">
        <v>2049</v>
      </c>
      <c r="C1017" s="23">
        <v>385</v>
      </c>
      <c r="D1017" s="24">
        <v>253</v>
      </c>
      <c r="E1017" s="24"/>
      <c r="F1017" s="24">
        <v>132</v>
      </c>
      <c r="G1017" s="24"/>
      <c r="H1017" s="24">
        <v>114</v>
      </c>
      <c r="I1017" s="24"/>
      <c r="J1017" s="24">
        <v>18</v>
      </c>
      <c r="K1017" s="25"/>
    </row>
    <row r="1018" spans="1:11" ht="15" customHeight="1" x14ac:dyDescent="0.3">
      <c r="A1018" s="22" t="s">
        <v>1023</v>
      </c>
      <c r="B1018" s="18">
        <v>5179</v>
      </c>
      <c r="C1018" s="23">
        <v>1836</v>
      </c>
      <c r="D1018" s="24">
        <v>1082</v>
      </c>
      <c r="E1018" s="24"/>
      <c r="F1018" s="24">
        <v>754</v>
      </c>
      <c r="G1018" s="24"/>
      <c r="H1018" s="24">
        <v>712</v>
      </c>
      <c r="I1018" s="24"/>
      <c r="J1018" s="24">
        <v>42</v>
      </c>
      <c r="K1018" s="25"/>
    </row>
    <row r="1019" spans="1:11" ht="15" customHeight="1" x14ac:dyDescent="0.3">
      <c r="A1019" s="22" t="s">
        <v>1024</v>
      </c>
      <c r="B1019" s="18">
        <v>2526</v>
      </c>
      <c r="C1019" s="23">
        <v>899</v>
      </c>
      <c r="D1019" s="24">
        <v>564</v>
      </c>
      <c r="E1019" s="24"/>
      <c r="F1019" s="24">
        <v>335</v>
      </c>
      <c r="G1019" s="24"/>
      <c r="H1019" s="24">
        <v>319</v>
      </c>
      <c r="I1019" s="24"/>
      <c r="J1019" s="24">
        <v>16</v>
      </c>
      <c r="K1019" s="25"/>
    </row>
    <row r="1020" spans="1:11" ht="15" customHeight="1" x14ac:dyDescent="0.3">
      <c r="A1020" s="22" t="s">
        <v>1025</v>
      </c>
      <c r="B1020" s="18">
        <v>2730</v>
      </c>
      <c r="C1020" s="23">
        <v>446</v>
      </c>
      <c r="D1020" s="24">
        <v>296</v>
      </c>
      <c r="E1020" s="24"/>
      <c r="F1020" s="24">
        <v>150</v>
      </c>
      <c r="G1020" s="24"/>
      <c r="H1020" s="24">
        <v>150</v>
      </c>
      <c r="I1020" s="24"/>
      <c r="J1020" s="24">
        <v>0</v>
      </c>
      <c r="K1020" s="25"/>
    </row>
    <row r="1021" spans="1:11" ht="15" customHeight="1" x14ac:dyDescent="0.3">
      <c r="A1021" s="22" t="s">
        <v>1026</v>
      </c>
      <c r="B1021" s="18">
        <v>2700</v>
      </c>
      <c r="C1021" s="23">
        <v>323</v>
      </c>
      <c r="D1021" s="24">
        <v>187</v>
      </c>
      <c r="E1021" s="24"/>
      <c r="F1021" s="24">
        <v>136</v>
      </c>
      <c r="G1021" s="24"/>
      <c r="H1021" s="24">
        <v>114</v>
      </c>
      <c r="I1021" s="24"/>
      <c r="J1021" s="24">
        <v>22</v>
      </c>
      <c r="K1021" s="25"/>
    </row>
    <row r="1022" spans="1:11" ht="15" customHeight="1" x14ac:dyDescent="0.3">
      <c r="A1022" s="22" t="s">
        <v>1027</v>
      </c>
      <c r="B1022" s="18">
        <v>3550</v>
      </c>
      <c r="C1022" s="23">
        <v>1901</v>
      </c>
      <c r="D1022" s="24">
        <v>1433</v>
      </c>
      <c r="E1022" s="24"/>
      <c r="F1022" s="24">
        <v>468</v>
      </c>
      <c r="G1022" s="24"/>
      <c r="H1022" s="24">
        <v>436</v>
      </c>
      <c r="I1022" s="24"/>
      <c r="J1022" s="24">
        <v>32</v>
      </c>
      <c r="K1022" s="25"/>
    </row>
    <row r="1023" spans="1:11" ht="15" customHeight="1" x14ac:dyDescent="0.3">
      <c r="A1023" s="22" t="s">
        <v>1028</v>
      </c>
      <c r="B1023" s="18">
        <v>3254</v>
      </c>
      <c r="C1023" s="23">
        <v>694</v>
      </c>
      <c r="D1023" s="24">
        <v>326</v>
      </c>
      <c r="E1023" s="24"/>
      <c r="F1023" s="24">
        <v>368</v>
      </c>
      <c r="G1023" s="24"/>
      <c r="H1023" s="24">
        <v>321</v>
      </c>
      <c r="I1023" s="24"/>
      <c r="J1023" s="24">
        <v>47</v>
      </c>
      <c r="K1023" s="25"/>
    </row>
    <row r="1024" spans="1:11" ht="15" customHeight="1" x14ac:dyDescent="0.3">
      <c r="A1024" s="22" t="s">
        <v>1029</v>
      </c>
      <c r="B1024" s="18">
        <v>1482</v>
      </c>
      <c r="C1024" s="23">
        <v>547</v>
      </c>
      <c r="D1024" s="24">
        <v>426</v>
      </c>
      <c r="E1024" s="24"/>
      <c r="F1024" s="24">
        <v>121</v>
      </c>
      <c r="G1024" s="24"/>
      <c r="H1024" s="24">
        <v>99</v>
      </c>
      <c r="I1024" s="24"/>
      <c r="J1024" s="24">
        <v>22</v>
      </c>
      <c r="K1024" s="25"/>
    </row>
    <row r="1025" spans="1:11" ht="15" customHeight="1" x14ac:dyDescent="0.3">
      <c r="A1025" s="22" t="s">
        <v>1030</v>
      </c>
      <c r="B1025" s="18">
        <v>2851</v>
      </c>
      <c r="C1025" s="23">
        <v>565</v>
      </c>
      <c r="D1025" s="24">
        <v>323</v>
      </c>
      <c r="E1025" s="24"/>
      <c r="F1025" s="24">
        <v>242</v>
      </c>
      <c r="G1025" s="24"/>
      <c r="H1025" s="24">
        <v>242</v>
      </c>
      <c r="I1025" s="24"/>
      <c r="J1025" s="24">
        <v>0</v>
      </c>
      <c r="K1025" s="25"/>
    </row>
    <row r="1026" spans="1:11" ht="15" customHeight="1" x14ac:dyDescent="0.3">
      <c r="A1026" s="22" t="s">
        <v>1031</v>
      </c>
      <c r="B1026" s="18">
        <v>3274</v>
      </c>
      <c r="C1026" s="23">
        <v>755</v>
      </c>
      <c r="D1026" s="24">
        <v>473</v>
      </c>
      <c r="E1026" s="24"/>
      <c r="F1026" s="24">
        <v>282</v>
      </c>
      <c r="G1026" s="24"/>
      <c r="H1026" s="24">
        <v>218</v>
      </c>
      <c r="I1026" s="24"/>
      <c r="J1026" s="24">
        <v>64</v>
      </c>
      <c r="K1026" s="25"/>
    </row>
    <row r="1027" spans="1:11" ht="15" customHeight="1" x14ac:dyDescent="0.3">
      <c r="A1027" s="22" t="s">
        <v>1032</v>
      </c>
      <c r="B1027" s="18">
        <v>2274</v>
      </c>
      <c r="C1027" s="23">
        <v>977</v>
      </c>
      <c r="D1027" s="24">
        <v>816</v>
      </c>
      <c r="E1027" s="24"/>
      <c r="F1027" s="24">
        <v>161</v>
      </c>
      <c r="G1027" s="24"/>
      <c r="H1027" s="24">
        <v>136</v>
      </c>
      <c r="I1027" s="24"/>
      <c r="J1027" s="24">
        <v>25</v>
      </c>
      <c r="K1027" s="25"/>
    </row>
    <row r="1028" spans="1:11" ht="15" customHeight="1" x14ac:dyDescent="0.3">
      <c r="A1028" s="22" t="s">
        <v>1033</v>
      </c>
      <c r="B1028" s="18">
        <v>1530</v>
      </c>
      <c r="C1028" s="23">
        <v>519</v>
      </c>
      <c r="D1028" s="24">
        <v>383</v>
      </c>
      <c r="E1028" s="24"/>
      <c r="F1028" s="24">
        <v>136</v>
      </c>
      <c r="G1028" s="24"/>
      <c r="H1028" s="24">
        <v>113</v>
      </c>
      <c r="I1028" s="24"/>
      <c r="J1028" s="24">
        <v>23</v>
      </c>
      <c r="K1028" s="25"/>
    </row>
    <row r="1029" spans="1:11" ht="15" customHeight="1" x14ac:dyDescent="0.3">
      <c r="A1029" s="22" t="s">
        <v>1034</v>
      </c>
      <c r="B1029" s="18">
        <v>2610</v>
      </c>
      <c r="C1029" s="23">
        <v>786</v>
      </c>
      <c r="D1029" s="24">
        <v>616</v>
      </c>
      <c r="E1029" s="24"/>
      <c r="F1029" s="24">
        <v>170</v>
      </c>
      <c r="G1029" s="24"/>
      <c r="H1029" s="24">
        <v>127</v>
      </c>
      <c r="I1029" s="24"/>
      <c r="J1029" s="24">
        <v>43</v>
      </c>
      <c r="K1029" s="25"/>
    </row>
    <row r="1030" spans="1:11" ht="15" customHeight="1" x14ac:dyDescent="0.3">
      <c r="A1030" s="22" t="s">
        <v>1035</v>
      </c>
      <c r="B1030" s="18">
        <v>2799</v>
      </c>
      <c r="C1030" s="23">
        <v>589</v>
      </c>
      <c r="D1030" s="24">
        <v>230</v>
      </c>
      <c r="E1030" s="24"/>
      <c r="F1030" s="24">
        <v>359</v>
      </c>
      <c r="G1030" s="24"/>
      <c r="H1030" s="24">
        <v>342</v>
      </c>
      <c r="I1030" s="24"/>
      <c r="J1030" s="24">
        <v>17</v>
      </c>
      <c r="K1030" s="25"/>
    </row>
    <row r="1031" spans="1:11" ht="15" customHeight="1" x14ac:dyDescent="0.3">
      <c r="A1031" s="22" t="s">
        <v>1036</v>
      </c>
      <c r="B1031" s="18">
        <v>2178</v>
      </c>
      <c r="C1031" s="23">
        <v>447</v>
      </c>
      <c r="D1031" s="24">
        <v>287</v>
      </c>
      <c r="E1031" s="24"/>
      <c r="F1031" s="24">
        <v>160</v>
      </c>
      <c r="G1031" s="24"/>
      <c r="H1031" s="24">
        <v>148</v>
      </c>
      <c r="I1031" s="24"/>
      <c r="J1031" s="24">
        <v>12</v>
      </c>
      <c r="K1031" s="25"/>
    </row>
    <row r="1032" spans="1:11" ht="15" customHeight="1" x14ac:dyDescent="0.3">
      <c r="A1032" s="22" t="s">
        <v>1037</v>
      </c>
      <c r="B1032" s="18">
        <v>1674</v>
      </c>
      <c r="C1032" s="23">
        <v>540</v>
      </c>
      <c r="D1032" s="24">
        <v>342</v>
      </c>
      <c r="E1032" s="24"/>
      <c r="F1032" s="24">
        <v>198</v>
      </c>
      <c r="G1032" s="24"/>
      <c r="H1032" s="24">
        <v>175</v>
      </c>
      <c r="I1032" s="24"/>
      <c r="J1032" s="24">
        <v>23</v>
      </c>
      <c r="K1032" s="25"/>
    </row>
    <row r="1033" spans="1:11" ht="15" customHeight="1" x14ac:dyDescent="0.3">
      <c r="A1033" s="22" t="s">
        <v>1038</v>
      </c>
      <c r="B1033" s="18">
        <v>1739</v>
      </c>
      <c r="C1033" s="23">
        <v>621</v>
      </c>
      <c r="D1033" s="24">
        <v>486</v>
      </c>
      <c r="E1033" s="24"/>
      <c r="F1033" s="24">
        <v>135</v>
      </c>
      <c r="G1033" s="24"/>
      <c r="H1033" s="24">
        <v>119</v>
      </c>
      <c r="I1033" s="24"/>
      <c r="J1033" s="24">
        <v>16</v>
      </c>
      <c r="K1033" s="25"/>
    </row>
    <row r="1034" spans="1:11" ht="15" customHeight="1" x14ac:dyDescent="0.3">
      <c r="A1034" s="22" t="s">
        <v>1039</v>
      </c>
      <c r="B1034" s="18">
        <v>4073</v>
      </c>
      <c r="C1034" s="23">
        <v>2486</v>
      </c>
      <c r="D1034" s="24">
        <v>1994</v>
      </c>
      <c r="E1034" s="24"/>
      <c r="F1034" s="24">
        <v>492</v>
      </c>
      <c r="G1034" s="24"/>
      <c r="H1034" s="24">
        <v>451</v>
      </c>
      <c r="I1034" s="24"/>
      <c r="J1034" s="24">
        <v>41</v>
      </c>
      <c r="K1034" s="25"/>
    </row>
    <row r="1035" spans="1:11" ht="15" customHeight="1" x14ac:dyDescent="0.3">
      <c r="A1035" s="22" t="s">
        <v>1040</v>
      </c>
      <c r="B1035" s="18">
        <v>3523</v>
      </c>
      <c r="C1035" s="23">
        <v>2181</v>
      </c>
      <c r="D1035" s="24">
        <v>1773</v>
      </c>
      <c r="E1035" s="24"/>
      <c r="F1035" s="24">
        <v>408</v>
      </c>
      <c r="G1035" s="24"/>
      <c r="H1035" s="24">
        <v>380</v>
      </c>
      <c r="I1035" s="24"/>
      <c r="J1035" s="24">
        <v>28</v>
      </c>
      <c r="K1035" s="25"/>
    </row>
    <row r="1036" spans="1:11" ht="15" customHeight="1" x14ac:dyDescent="0.3">
      <c r="A1036" s="22" t="s">
        <v>1041</v>
      </c>
      <c r="B1036" s="18">
        <v>3220</v>
      </c>
      <c r="C1036" s="23">
        <v>1608</v>
      </c>
      <c r="D1036" s="24">
        <v>1217</v>
      </c>
      <c r="E1036" s="24"/>
      <c r="F1036" s="24">
        <v>391</v>
      </c>
      <c r="G1036" s="24"/>
      <c r="H1036" s="24">
        <v>383</v>
      </c>
      <c r="I1036" s="24"/>
      <c r="J1036" s="24">
        <v>8</v>
      </c>
      <c r="K1036" s="25"/>
    </row>
    <row r="1037" spans="1:11" ht="15" customHeight="1" x14ac:dyDescent="0.3">
      <c r="A1037" s="22" t="s">
        <v>1042</v>
      </c>
      <c r="B1037" s="18">
        <v>2002</v>
      </c>
      <c r="C1037" s="23">
        <v>1439</v>
      </c>
      <c r="D1037" s="24">
        <v>1145</v>
      </c>
      <c r="E1037" s="24"/>
      <c r="F1037" s="24">
        <v>294</v>
      </c>
      <c r="G1037" s="24"/>
      <c r="H1037" s="24">
        <v>280</v>
      </c>
      <c r="I1037" s="24"/>
      <c r="J1037" s="24">
        <v>14</v>
      </c>
      <c r="K1037" s="25"/>
    </row>
    <row r="1038" spans="1:11" ht="15" customHeight="1" x14ac:dyDescent="0.3">
      <c r="A1038" s="22" t="s">
        <v>1043</v>
      </c>
      <c r="B1038" s="18">
        <v>1932</v>
      </c>
      <c r="C1038" s="23">
        <v>1328</v>
      </c>
      <c r="D1038" s="24">
        <v>1152</v>
      </c>
      <c r="E1038" s="24"/>
      <c r="F1038" s="24">
        <v>176</v>
      </c>
      <c r="G1038" s="24"/>
      <c r="H1038" s="24">
        <v>176</v>
      </c>
      <c r="I1038" s="24"/>
      <c r="J1038" s="24">
        <v>0</v>
      </c>
      <c r="K1038" s="25"/>
    </row>
    <row r="1039" spans="1:11" ht="15" customHeight="1" x14ac:dyDescent="0.3">
      <c r="A1039" s="22" t="s">
        <v>1044</v>
      </c>
      <c r="B1039" s="18">
        <v>1016</v>
      </c>
      <c r="C1039" s="23">
        <v>611</v>
      </c>
      <c r="D1039" s="24">
        <v>523</v>
      </c>
      <c r="E1039" s="24"/>
      <c r="F1039" s="24">
        <v>88</v>
      </c>
      <c r="G1039" s="24"/>
      <c r="H1039" s="24">
        <v>88</v>
      </c>
      <c r="I1039" s="24"/>
      <c r="J1039" s="24">
        <v>0</v>
      </c>
      <c r="K1039" s="25"/>
    </row>
    <row r="1040" spans="1:11" ht="15" customHeight="1" x14ac:dyDescent="0.3">
      <c r="A1040" s="22" t="s">
        <v>1045</v>
      </c>
      <c r="B1040" s="18">
        <v>2182</v>
      </c>
      <c r="C1040" s="23">
        <v>1230</v>
      </c>
      <c r="D1040" s="24">
        <v>1060</v>
      </c>
      <c r="E1040" s="24"/>
      <c r="F1040" s="24">
        <v>170</v>
      </c>
      <c r="G1040" s="24"/>
      <c r="H1040" s="24">
        <v>157</v>
      </c>
      <c r="I1040" s="24"/>
      <c r="J1040" s="24">
        <v>13</v>
      </c>
      <c r="K1040" s="25"/>
    </row>
    <row r="1041" spans="1:11" ht="15" customHeight="1" x14ac:dyDescent="0.3">
      <c r="A1041" s="22" t="s">
        <v>1046</v>
      </c>
      <c r="B1041" s="18">
        <v>1171</v>
      </c>
      <c r="C1041" s="23">
        <v>985</v>
      </c>
      <c r="D1041" s="24">
        <v>978</v>
      </c>
      <c r="E1041" s="24"/>
      <c r="F1041" s="24">
        <v>7</v>
      </c>
      <c r="G1041" s="24"/>
      <c r="H1041" s="24">
        <v>7</v>
      </c>
      <c r="I1041" s="24"/>
      <c r="J1041" s="24">
        <v>0</v>
      </c>
      <c r="K1041" s="25"/>
    </row>
    <row r="1042" spans="1:11" ht="15" customHeight="1" x14ac:dyDescent="0.3">
      <c r="A1042" s="22" t="s">
        <v>1047</v>
      </c>
      <c r="B1042" s="18">
        <v>1698</v>
      </c>
      <c r="C1042" s="23">
        <v>837</v>
      </c>
      <c r="D1042" s="24">
        <v>685</v>
      </c>
      <c r="E1042" s="24"/>
      <c r="F1042" s="24">
        <v>152</v>
      </c>
      <c r="G1042" s="24"/>
      <c r="H1042" s="24">
        <v>146</v>
      </c>
      <c r="I1042" s="24"/>
      <c r="J1042" s="24">
        <v>6</v>
      </c>
      <c r="K1042" s="25"/>
    </row>
    <row r="1043" spans="1:11" ht="15" customHeight="1" x14ac:dyDescent="0.3">
      <c r="A1043" s="22" t="s">
        <v>1048</v>
      </c>
      <c r="B1043" s="18">
        <v>4577</v>
      </c>
      <c r="C1043" s="23">
        <v>2466</v>
      </c>
      <c r="D1043" s="24">
        <v>2152</v>
      </c>
      <c r="E1043" s="24"/>
      <c r="F1043" s="24">
        <v>314</v>
      </c>
      <c r="G1043" s="24"/>
      <c r="H1043" s="24">
        <v>174</v>
      </c>
      <c r="I1043" s="24"/>
      <c r="J1043" s="24">
        <v>140</v>
      </c>
      <c r="K1043" s="25"/>
    </row>
    <row r="1044" spans="1:11" ht="15" customHeight="1" x14ac:dyDescent="0.3">
      <c r="A1044" s="22" t="s">
        <v>1049</v>
      </c>
      <c r="B1044" s="18">
        <v>3359</v>
      </c>
      <c r="C1044" s="23">
        <v>1365</v>
      </c>
      <c r="D1044" s="24">
        <v>863</v>
      </c>
      <c r="E1044" s="24"/>
      <c r="F1044" s="24">
        <v>502</v>
      </c>
      <c r="G1044" s="24"/>
      <c r="H1044" s="24">
        <v>489</v>
      </c>
      <c r="I1044" s="24"/>
      <c r="J1044" s="24">
        <v>13</v>
      </c>
      <c r="K1044" s="25"/>
    </row>
    <row r="1045" spans="1:11" ht="15" customHeight="1" x14ac:dyDescent="0.3">
      <c r="A1045" s="22" t="s">
        <v>1050</v>
      </c>
      <c r="B1045" s="18">
        <v>2852</v>
      </c>
      <c r="C1045" s="23">
        <v>2412</v>
      </c>
      <c r="D1045" s="24">
        <v>2132</v>
      </c>
      <c r="E1045" s="24"/>
      <c r="F1045" s="24">
        <v>280</v>
      </c>
      <c r="G1045" s="24"/>
      <c r="H1045" s="24">
        <v>280</v>
      </c>
      <c r="I1045" s="24"/>
      <c r="J1045" s="24">
        <v>0</v>
      </c>
      <c r="K1045" s="25"/>
    </row>
    <row r="1046" spans="1:11" ht="15" customHeight="1" x14ac:dyDescent="0.3">
      <c r="A1046" s="22" t="s">
        <v>1051</v>
      </c>
      <c r="B1046" s="18">
        <v>2792</v>
      </c>
      <c r="C1046" s="23">
        <v>2741</v>
      </c>
      <c r="D1046" s="24">
        <v>2591</v>
      </c>
      <c r="E1046" s="24"/>
      <c r="F1046" s="24">
        <v>150</v>
      </c>
      <c r="G1046" s="24"/>
      <c r="H1046" s="24">
        <v>133</v>
      </c>
      <c r="I1046" s="24"/>
      <c r="J1046" s="24">
        <v>17</v>
      </c>
      <c r="K1046" s="25"/>
    </row>
    <row r="1047" spans="1:11" ht="15" customHeight="1" x14ac:dyDescent="0.3">
      <c r="A1047" s="22" t="s">
        <v>1052</v>
      </c>
      <c r="B1047" s="18">
        <v>1913</v>
      </c>
      <c r="C1047" s="23">
        <v>1547</v>
      </c>
      <c r="D1047" s="24">
        <v>1251</v>
      </c>
      <c r="E1047" s="24"/>
      <c r="F1047" s="24">
        <v>296</v>
      </c>
      <c r="G1047" s="24"/>
      <c r="H1047" s="24">
        <v>268</v>
      </c>
      <c r="I1047" s="24"/>
      <c r="J1047" s="24">
        <v>28</v>
      </c>
      <c r="K1047" s="25"/>
    </row>
    <row r="1048" spans="1:11" ht="15" customHeight="1" x14ac:dyDescent="0.3">
      <c r="A1048" s="22" t="s">
        <v>1053</v>
      </c>
      <c r="B1048" s="18">
        <v>1633</v>
      </c>
      <c r="C1048" s="23">
        <v>1406</v>
      </c>
      <c r="D1048" s="24">
        <v>1239</v>
      </c>
      <c r="E1048" s="24"/>
      <c r="F1048" s="24">
        <v>167</v>
      </c>
      <c r="G1048" s="24"/>
      <c r="H1048" s="24">
        <v>167</v>
      </c>
      <c r="I1048" s="24"/>
      <c r="J1048" s="24">
        <v>0</v>
      </c>
      <c r="K1048" s="25"/>
    </row>
    <row r="1049" spans="1:11" ht="15" customHeight="1" x14ac:dyDescent="0.3">
      <c r="A1049" s="22" t="s">
        <v>1054</v>
      </c>
      <c r="B1049" s="18">
        <v>1762</v>
      </c>
      <c r="C1049" s="23">
        <v>1511</v>
      </c>
      <c r="D1049" s="24">
        <v>1471</v>
      </c>
      <c r="E1049" s="24"/>
      <c r="F1049" s="24">
        <v>40</v>
      </c>
      <c r="G1049" s="24"/>
      <c r="H1049" s="24">
        <v>34</v>
      </c>
      <c r="I1049" s="24"/>
      <c r="J1049" s="24">
        <v>6</v>
      </c>
      <c r="K1049" s="25"/>
    </row>
    <row r="1050" spans="1:11" ht="15" customHeight="1" x14ac:dyDescent="0.3">
      <c r="A1050" s="22" t="s">
        <v>1055</v>
      </c>
      <c r="B1050" s="18">
        <v>1982</v>
      </c>
      <c r="C1050" s="23">
        <v>1685</v>
      </c>
      <c r="D1050" s="24">
        <v>1608</v>
      </c>
      <c r="E1050" s="24"/>
      <c r="F1050" s="24">
        <v>77</v>
      </c>
      <c r="G1050" s="24"/>
      <c r="H1050" s="24">
        <v>77</v>
      </c>
      <c r="I1050" s="24"/>
      <c r="J1050" s="24">
        <v>0</v>
      </c>
      <c r="K1050" s="25"/>
    </row>
    <row r="1051" spans="1:11" ht="15" customHeight="1" x14ac:dyDescent="0.3">
      <c r="A1051" s="22" t="s">
        <v>1056</v>
      </c>
      <c r="B1051" s="18">
        <v>1455</v>
      </c>
      <c r="C1051" s="23">
        <v>1212</v>
      </c>
      <c r="D1051" s="24">
        <v>1124</v>
      </c>
      <c r="E1051" s="24"/>
      <c r="F1051" s="24">
        <v>88</v>
      </c>
      <c r="G1051" s="24"/>
      <c r="H1051" s="24">
        <v>76</v>
      </c>
      <c r="I1051" s="24"/>
      <c r="J1051" s="24">
        <v>12</v>
      </c>
      <c r="K1051" s="25"/>
    </row>
    <row r="1052" spans="1:11" ht="15" customHeight="1" x14ac:dyDescent="0.3">
      <c r="A1052" s="22" t="s">
        <v>1057</v>
      </c>
      <c r="B1052" s="18">
        <v>3251</v>
      </c>
      <c r="C1052" s="23">
        <v>2837</v>
      </c>
      <c r="D1052" s="24">
        <v>2582</v>
      </c>
      <c r="E1052" s="24"/>
      <c r="F1052" s="24">
        <v>255</v>
      </c>
      <c r="G1052" s="24"/>
      <c r="H1052" s="24">
        <v>255</v>
      </c>
      <c r="I1052" s="24"/>
      <c r="J1052" s="24">
        <v>0</v>
      </c>
      <c r="K1052" s="25"/>
    </row>
    <row r="1053" spans="1:11" ht="15" customHeight="1" x14ac:dyDescent="0.3">
      <c r="A1053" s="22" t="s">
        <v>1058</v>
      </c>
      <c r="B1053" s="18">
        <v>3860</v>
      </c>
      <c r="C1053" s="23">
        <v>3400</v>
      </c>
      <c r="D1053" s="24">
        <v>3121</v>
      </c>
      <c r="E1053" s="24"/>
      <c r="F1053" s="24">
        <v>279</v>
      </c>
      <c r="G1053" s="24"/>
      <c r="H1053" s="24">
        <v>274</v>
      </c>
      <c r="I1053" s="24"/>
      <c r="J1053" s="24">
        <v>5</v>
      </c>
      <c r="K1053" s="25"/>
    </row>
    <row r="1054" spans="1:11" ht="15" customHeight="1" x14ac:dyDescent="0.3">
      <c r="A1054" s="22" t="s">
        <v>1059</v>
      </c>
      <c r="B1054" s="18">
        <v>3529</v>
      </c>
      <c r="C1054" s="23">
        <v>3004</v>
      </c>
      <c r="D1054" s="24">
        <v>2874</v>
      </c>
      <c r="E1054" s="24"/>
      <c r="F1054" s="24">
        <v>130</v>
      </c>
      <c r="G1054" s="24"/>
      <c r="H1054" s="24">
        <v>89</v>
      </c>
      <c r="I1054" s="24"/>
      <c r="J1054" s="24">
        <v>41</v>
      </c>
      <c r="K1054" s="25"/>
    </row>
    <row r="1055" spans="1:11" ht="15" customHeight="1" x14ac:dyDescent="0.3">
      <c r="A1055" s="22" t="s">
        <v>1060</v>
      </c>
      <c r="B1055" s="18">
        <v>1114</v>
      </c>
      <c r="C1055" s="23">
        <v>875</v>
      </c>
      <c r="D1055" s="24">
        <v>787</v>
      </c>
      <c r="E1055" s="24"/>
      <c r="F1055" s="24">
        <v>88</v>
      </c>
      <c r="G1055" s="24"/>
      <c r="H1055" s="24">
        <v>88</v>
      </c>
      <c r="I1055" s="24"/>
      <c r="J1055" s="24">
        <v>0</v>
      </c>
      <c r="K1055" s="25"/>
    </row>
    <row r="1056" spans="1:11" ht="15.6" x14ac:dyDescent="0.3">
      <c r="A1056" s="22" t="s">
        <v>1061</v>
      </c>
      <c r="B1056" s="18">
        <v>928</v>
      </c>
      <c r="C1056" s="23">
        <v>718</v>
      </c>
      <c r="D1056" s="24">
        <v>709</v>
      </c>
      <c r="E1056" s="24"/>
      <c r="F1056" s="24">
        <v>9</v>
      </c>
      <c r="G1056" s="24"/>
      <c r="H1056" s="24">
        <v>9</v>
      </c>
      <c r="I1056" s="24"/>
      <c r="J1056" s="24">
        <v>0</v>
      </c>
      <c r="K1056" s="25"/>
    </row>
    <row r="1057" spans="1:11" ht="15" customHeight="1" x14ac:dyDescent="0.3">
      <c r="A1057" s="22" t="s">
        <v>1062</v>
      </c>
      <c r="B1057" s="18">
        <v>0</v>
      </c>
      <c r="C1057" s="23">
        <v>0</v>
      </c>
      <c r="D1057" s="24">
        <v>0</v>
      </c>
      <c r="E1057" s="24"/>
      <c r="F1057" s="24">
        <v>0</v>
      </c>
      <c r="G1057" s="24"/>
      <c r="H1057" s="24">
        <v>0</v>
      </c>
      <c r="I1057" s="24"/>
      <c r="J1057" s="24">
        <v>0</v>
      </c>
      <c r="K1057" s="25"/>
    </row>
    <row r="1058" spans="1:11" ht="15" customHeight="1" x14ac:dyDescent="0.3">
      <c r="A1058" s="22" t="s">
        <v>1063</v>
      </c>
      <c r="B1058" s="18">
        <v>395</v>
      </c>
      <c r="C1058" s="23">
        <v>380</v>
      </c>
      <c r="D1058" s="24">
        <v>328</v>
      </c>
      <c r="E1058" s="24"/>
      <c r="F1058" s="24">
        <v>52</v>
      </c>
      <c r="G1058" s="24"/>
      <c r="H1058" s="24">
        <v>52</v>
      </c>
      <c r="I1058" s="24"/>
      <c r="J1058" s="24">
        <v>0</v>
      </c>
      <c r="K1058" s="25"/>
    </row>
    <row r="1059" spans="1:11" ht="15" customHeight="1" x14ac:dyDescent="0.3">
      <c r="A1059" s="22" t="s">
        <v>1064</v>
      </c>
      <c r="B1059" s="18">
        <v>197</v>
      </c>
      <c r="C1059" s="23">
        <v>183</v>
      </c>
      <c r="D1059" s="24">
        <v>114</v>
      </c>
      <c r="E1059" s="24"/>
      <c r="F1059" s="24">
        <v>69</v>
      </c>
      <c r="G1059" s="24"/>
      <c r="H1059" s="24">
        <v>69</v>
      </c>
      <c r="I1059" s="24"/>
      <c r="J1059" s="24">
        <v>0</v>
      </c>
      <c r="K1059" s="25"/>
    </row>
    <row r="1060" spans="1:11" ht="15" customHeight="1" x14ac:dyDescent="0.3">
      <c r="A1060" s="22" t="s">
        <v>1065</v>
      </c>
      <c r="B1060" s="18">
        <v>422</v>
      </c>
      <c r="C1060" s="23">
        <v>309</v>
      </c>
      <c r="D1060" s="24">
        <v>309</v>
      </c>
      <c r="E1060" s="24"/>
      <c r="F1060" s="24">
        <v>0</v>
      </c>
      <c r="G1060" s="24"/>
      <c r="H1060" s="24">
        <v>0</v>
      </c>
      <c r="I1060" s="24"/>
      <c r="J1060" s="24">
        <v>0</v>
      </c>
      <c r="K1060" s="25"/>
    </row>
    <row r="1061" spans="1:11" ht="15" customHeight="1" x14ac:dyDescent="0.3">
      <c r="A1061" s="22" t="s">
        <v>1066</v>
      </c>
      <c r="B1061" s="18">
        <v>211</v>
      </c>
      <c r="C1061" s="23">
        <v>203</v>
      </c>
      <c r="D1061" s="24">
        <v>203</v>
      </c>
      <c r="E1061" s="24"/>
      <c r="F1061" s="24">
        <v>0</v>
      </c>
      <c r="G1061" s="24"/>
      <c r="H1061" s="24">
        <v>0</v>
      </c>
      <c r="I1061" s="24"/>
      <c r="J1061" s="24">
        <v>0</v>
      </c>
      <c r="K1061" s="25"/>
    </row>
    <row r="1062" spans="1:11" ht="15" customHeight="1" x14ac:dyDescent="0.3">
      <c r="A1062" s="22" t="s">
        <v>1067</v>
      </c>
      <c r="B1062" s="18">
        <v>3597</v>
      </c>
      <c r="C1062" s="23">
        <v>3274</v>
      </c>
      <c r="D1062" s="24">
        <v>3195</v>
      </c>
      <c r="E1062" s="24"/>
      <c r="F1062" s="24">
        <v>79</v>
      </c>
      <c r="G1062" s="24"/>
      <c r="H1062" s="24">
        <v>59</v>
      </c>
      <c r="I1062" s="24"/>
      <c r="J1062" s="24">
        <v>20</v>
      </c>
      <c r="K1062" s="25"/>
    </row>
    <row r="1063" spans="1:11" ht="15" customHeight="1" x14ac:dyDescent="0.3">
      <c r="A1063" s="22" t="s">
        <v>1068</v>
      </c>
      <c r="B1063" s="18">
        <v>1666</v>
      </c>
      <c r="C1063" s="23">
        <v>1511</v>
      </c>
      <c r="D1063" s="24">
        <v>1452</v>
      </c>
      <c r="E1063" s="24"/>
      <c r="F1063" s="24">
        <v>59</v>
      </c>
      <c r="G1063" s="24"/>
      <c r="H1063" s="24">
        <v>59</v>
      </c>
      <c r="I1063" s="24"/>
      <c r="J1063" s="24">
        <v>0</v>
      </c>
      <c r="K1063" s="25"/>
    </row>
    <row r="1064" spans="1:11" ht="15" customHeight="1" x14ac:dyDescent="0.3">
      <c r="A1064" s="22" t="s">
        <v>1069</v>
      </c>
      <c r="B1064" s="18">
        <v>3163</v>
      </c>
      <c r="C1064" s="23">
        <v>2930</v>
      </c>
      <c r="D1064" s="24">
        <v>2764</v>
      </c>
      <c r="E1064" s="24"/>
      <c r="F1064" s="24">
        <v>166</v>
      </c>
      <c r="G1064" s="24"/>
      <c r="H1064" s="24">
        <v>166</v>
      </c>
      <c r="I1064" s="24"/>
      <c r="J1064" s="24">
        <v>0</v>
      </c>
      <c r="K1064" s="25"/>
    </row>
    <row r="1065" spans="1:11" ht="15" customHeight="1" x14ac:dyDescent="0.3">
      <c r="A1065" s="22" t="s">
        <v>1070</v>
      </c>
      <c r="B1065" s="18">
        <v>3271</v>
      </c>
      <c r="C1065" s="23">
        <v>2842</v>
      </c>
      <c r="D1065" s="24">
        <v>2722</v>
      </c>
      <c r="E1065" s="24"/>
      <c r="F1065" s="24">
        <v>120</v>
      </c>
      <c r="G1065" s="24"/>
      <c r="H1065" s="24">
        <v>103</v>
      </c>
      <c r="I1065" s="24"/>
      <c r="J1065" s="24">
        <v>17</v>
      </c>
      <c r="K1065" s="25"/>
    </row>
    <row r="1066" spans="1:11" ht="15" customHeight="1" x14ac:dyDescent="0.3">
      <c r="A1066" s="22" t="s">
        <v>1071</v>
      </c>
      <c r="B1066" s="18">
        <v>1102</v>
      </c>
      <c r="C1066" s="23">
        <v>1011</v>
      </c>
      <c r="D1066" s="24">
        <v>968</v>
      </c>
      <c r="E1066" s="24"/>
      <c r="F1066" s="24">
        <v>43</v>
      </c>
      <c r="G1066" s="24"/>
      <c r="H1066" s="24">
        <v>36</v>
      </c>
      <c r="I1066" s="24"/>
      <c r="J1066" s="24">
        <v>7</v>
      </c>
      <c r="K1066" s="25"/>
    </row>
    <row r="1067" spans="1:11" ht="15" customHeight="1" x14ac:dyDescent="0.3">
      <c r="A1067" s="22" t="s">
        <v>1072</v>
      </c>
      <c r="B1067" s="18">
        <v>3418</v>
      </c>
      <c r="C1067" s="23">
        <v>3221</v>
      </c>
      <c r="D1067" s="24">
        <v>3180</v>
      </c>
      <c r="E1067" s="24"/>
      <c r="F1067" s="24">
        <v>41</v>
      </c>
      <c r="G1067" s="24"/>
      <c r="H1067" s="24">
        <v>41</v>
      </c>
      <c r="I1067" s="24"/>
      <c r="J1067" s="24">
        <v>0</v>
      </c>
      <c r="K1067" s="25"/>
    </row>
    <row r="1068" spans="1:11" ht="15" customHeight="1" x14ac:dyDescent="0.3">
      <c r="A1068" s="22" t="s">
        <v>1073</v>
      </c>
      <c r="B1068" s="18">
        <v>2541</v>
      </c>
      <c r="C1068" s="23">
        <v>2450</v>
      </c>
      <c r="D1068" s="24">
        <v>2320</v>
      </c>
      <c r="E1068" s="24"/>
      <c r="F1068" s="24">
        <v>130</v>
      </c>
      <c r="G1068" s="24"/>
      <c r="H1068" s="24">
        <v>130</v>
      </c>
      <c r="I1068" s="24"/>
      <c r="J1068" s="24">
        <v>0</v>
      </c>
      <c r="K1068" s="25"/>
    </row>
    <row r="1069" spans="1:11" ht="15" customHeight="1" x14ac:dyDescent="0.3">
      <c r="A1069" s="22" t="s">
        <v>1074</v>
      </c>
      <c r="B1069" s="18">
        <v>2037</v>
      </c>
      <c r="C1069" s="23">
        <v>1924</v>
      </c>
      <c r="D1069" s="24">
        <v>1808</v>
      </c>
      <c r="E1069" s="24"/>
      <c r="F1069" s="24">
        <v>116</v>
      </c>
      <c r="G1069" s="24"/>
      <c r="H1069" s="24">
        <v>116</v>
      </c>
      <c r="I1069" s="24"/>
      <c r="J1069" s="24">
        <v>0</v>
      </c>
      <c r="K1069" s="25"/>
    </row>
    <row r="1070" spans="1:11" ht="15" customHeight="1" x14ac:dyDescent="0.3">
      <c r="A1070" s="22" t="s">
        <v>1075</v>
      </c>
      <c r="B1070" s="18">
        <v>3167</v>
      </c>
      <c r="C1070" s="23">
        <v>2891</v>
      </c>
      <c r="D1070" s="24">
        <v>2816</v>
      </c>
      <c r="E1070" s="24"/>
      <c r="F1070" s="24">
        <v>75</v>
      </c>
      <c r="G1070" s="24"/>
      <c r="H1070" s="24">
        <v>66</v>
      </c>
      <c r="I1070" s="24"/>
      <c r="J1070" s="24">
        <v>9</v>
      </c>
      <c r="K1070" s="25"/>
    </row>
    <row r="1071" spans="1:11" ht="15" customHeight="1" x14ac:dyDescent="0.3">
      <c r="A1071" s="22" t="s">
        <v>1076</v>
      </c>
      <c r="B1071" s="18">
        <v>1317</v>
      </c>
      <c r="C1071" s="23">
        <v>1271</v>
      </c>
      <c r="D1071" s="24">
        <v>1240</v>
      </c>
      <c r="E1071" s="24"/>
      <c r="F1071" s="24">
        <v>31</v>
      </c>
      <c r="G1071" s="24"/>
      <c r="H1071" s="24">
        <v>31</v>
      </c>
      <c r="I1071" s="24"/>
      <c r="J1071" s="24">
        <v>0</v>
      </c>
      <c r="K1071" s="25"/>
    </row>
    <row r="1072" spans="1:11" ht="15" customHeight="1" x14ac:dyDescent="0.3">
      <c r="A1072" s="22" t="s">
        <v>1077</v>
      </c>
      <c r="B1072" s="18">
        <v>1072</v>
      </c>
      <c r="C1072" s="23">
        <v>1004</v>
      </c>
      <c r="D1072" s="24">
        <v>959</v>
      </c>
      <c r="E1072" s="24"/>
      <c r="F1072" s="24">
        <v>45</v>
      </c>
      <c r="G1072" s="24"/>
      <c r="H1072" s="24">
        <v>45</v>
      </c>
      <c r="I1072" s="24"/>
      <c r="J1072" s="24">
        <v>0</v>
      </c>
      <c r="K1072" s="25"/>
    </row>
    <row r="1073" spans="1:11" ht="15" customHeight="1" x14ac:dyDescent="0.3">
      <c r="A1073" s="22" t="s">
        <v>1078</v>
      </c>
      <c r="B1073" s="18">
        <v>1151</v>
      </c>
      <c r="C1073" s="23">
        <v>1042</v>
      </c>
      <c r="D1073" s="24">
        <v>1012</v>
      </c>
      <c r="E1073" s="24"/>
      <c r="F1073" s="24">
        <v>30</v>
      </c>
      <c r="G1073" s="24"/>
      <c r="H1073" s="24">
        <v>30</v>
      </c>
      <c r="I1073" s="24"/>
      <c r="J1073" s="24">
        <v>0</v>
      </c>
      <c r="K1073" s="25"/>
    </row>
    <row r="1074" spans="1:11" ht="15" customHeight="1" x14ac:dyDescent="0.3">
      <c r="A1074" s="22" t="s">
        <v>1079</v>
      </c>
      <c r="B1074" s="18">
        <v>1063</v>
      </c>
      <c r="C1074" s="23">
        <v>981</v>
      </c>
      <c r="D1074" s="24">
        <v>935</v>
      </c>
      <c r="E1074" s="24"/>
      <c r="F1074" s="24">
        <v>46</v>
      </c>
      <c r="G1074" s="24"/>
      <c r="H1074" s="24">
        <v>46</v>
      </c>
      <c r="I1074" s="24"/>
      <c r="J1074" s="24">
        <v>0</v>
      </c>
      <c r="K1074" s="25"/>
    </row>
    <row r="1075" spans="1:11" ht="15" customHeight="1" x14ac:dyDescent="0.3">
      <c r="A1075" s="22" t="s">
        <v>1080</v>
      </c>
      <c r="B1075" s="18">
        <v>3413</v>
      </c>
      <c r="C1075" s="23">
        <v>3322</v>
      </c>
      <c r="D1075" s="24">
        <v>3119</v>
      </c>
      <c r="E1075" s="24"/>
      <c r="F1075" s="24">
        <v>203</v>
      </c>
      <c r="G1075" s="24"/>
      <c r="H1075" s="24">
        <v>185</v>
      </c>
      <c r="I1075" s="24"/>
      <c r="J1075" s="24">
        <v>18</v>
      </c>
      <c r="K1075" s="25"/>
    </row>
    <row r="1076" spans="1:11" ht="15" customHeight="1" x14ac:dyDescent="0.3">
      <c r="A1076" s="22" t="s">
        <v>1081</v>
      </c>
      <c r="B1076" s="18">
        <v>1818</v>
      </c>
      <c r="C1076" s="23">
        <v>1694</v>
      </c>
      <c r="D1076" s="24">
        <v>1636</v>
      </c>
      <c r="E1076" s="24"/>
      <c r="F1076" s="24">
        <v>58</v>
      </c>
      <c r="G1076" s="24"/>
      <c r="H1076" s="24">
        <v>58</v>
      </c>
      <c r="I1076" s="24"/>
      <c r="J1076" s="24">
        <v>0</v>
      </c>
      <c r="K1076" s="25"/>
    </row>
    <row r="1077" spans="1:11" ht="15" customHeight="1" x14ac:dyDescent="0.3">
      <c r="A1077" s="22" t="s">
        <v>1082</v>
      </c>
      <c r="B1077" s="18">
        <v>2140</v>
      </c>
      <c r="C1077" s="23">
        <v>2067</v>
      </c>
      <c r="D1077" s="24">
        <v>2007</v>
      </c>
      <c r="E1077" s="24"/>
      <c r="F1077" s="24">
        <v>60</v>
      </c>
      <c r="G1077" s="24"/>
      <c r="H1077" s="24">
        <v>60</v>
      </c>
      <c r="I1077" s="24"/>
      <c r="J1077" s="24">
        <v>0</v>
      </c>
      <c r="K1077" s="25"/>
    </row>
    <row r="1078" spans="1:11" ht="15" customHeight="1" x14ac:dyDescent="0.3">
      <c r="A1078" s="22" t="s">
        <v>1083</v>
      </c>
      <c r="B1078" s="18">
        <v>2396</v>
      </c>
      <c r="C1078" s="23">
        <v>2104</v>
      </c>
      <c r="D1078" s="24">
        <v>2036</v>
      </c>
      <c r="E1078" s="24"/>
      <c r="F1078" s="24">
        <v>68</v>
      </c>
      <c r="G1078" s="24"/>
      <c r="H1078" s="24">
        <v>61</v>
      </c>
      <c r="I1078" s="24"/>
      <c r="J1078" s="24">
        <v>7</v>
      </c>
      <c r="K1078" s="25"/>
    </row>
    <row r="1079" spans="1:11" ht="15" customHeight="1" x14ac:dyDescent="0.3">
      <c r="A1079" s="22" t="s">
        <v>1084</v>
      </c>
      <c r="B1079" s="18">
        <v>3368</v>
      </c>
      <c r="C1079" s="23">
        <v>2858</v>
      </c>
      <c r="D1079" s="24">
        <v>2764</v>
      </c>
      <c r="E1079" s="24"/>
      <c r="F1079" s="24">
        <v>94</v>
      </c>
      <c r="G1079" s="24"/>
      <c r="H1079" s="24">
        <v>94</v>
      </c>
      <c r="I1079" s="24"/>
      <c r="J1079" s="24">
        <v>0</v>
      </c>
      <c r="K1079" s="25"/>
    </row>
    <row r="1080" spans="1:11" ht="15" customHeight="1" x14ac:dyDescent="0.3">
      <c r="A1080" s="22" t="s">
        <v>1085</v>
      </c>
      <c r="B1080" s="18">
        <v>1448</v>
      </c>
      <c r="C1080" s="23">
        <v>1383</v>
      </c>
      <c r="D1080" s="24">
        <v>1257</v>
      </c>
      <c r="E1080" s="24"/>
      <c r="F1080" s="24">
        <v>126</v>
      </c>
      <c r="G1080" s="24"/>
      <c r="H1080" s="24">
        <v>126</v>
      </c>
      <c r="I1080" s="24"/>
      <c r="J1080" s="24">
        <v>0</v>
      </c>
      <c r="K1080" s="25"/>
    </row>
    <row r="1081" spans="1:11" ht="15" customHeight="1" x14ac:dyDescent="0.3">
      <c r="A1081" s="22" t="s">
        <v>1086</v>
      </c>
      <c r="B1081" s="18">
        <v>1827</v>
      </c>
      <c r="C1081" s="23">
        <v>1749</v>
      </c>
      <c r="D1081" s="24">
        <v>1660</v>
      </c>
      <c r="E1081" s="24"/>
      <c r="F1081" s="24">
        <v>89</v>
      </c>
      <c r="G1081" s="24"/>
      <c r="H1081" s="24">
        <v>89</v>
      </c>
      <c r="I1081" s="24"/>
      <c r="J1081" s="24">
        <v>0</v>
      </c>
      <c r="K1081" s="25"/>
    </row>
    <row r="1082" spans="1:11" ht="15" customHeight="1" x14ac:dyDescent="0.3">
      <c r="A1082" s="22" t="s">
        <v>1087</v>
      </c>
      <c r="B1082" s="18">
        <v>2001</v>
      </c>
      <c r="C1082" s="23">
        <v>1650</v>
      </c>
      <c r="D1082" s="24">
        <v>1560</v>
      </c>
      <c r="E1082" s="24"/>
      <c r="F1082" s="24">
        <v>90</v>
      </c>
      <c r="G1082" s="24"/>
      <c r="H1082" s="24">
        <v>90</v>
      </c>
      <c r="I1082" s="24"/>
      <c r="J1082" s="24">
        <v>0</v>
      </c>
      <c r="K1082" s="25"/>
    </row>
    <row r="1083" spans="1:11" ht="15" customHeight="1" x14ac:dyDescent="0.3">
      <c r="A1083" s="22" t="s">
        <v>1088</v>
      </c>
      <c r="B1083" s="18">
        <v>2303</v>
      </c>
      <c r="C1083" s="23">
        <v>1961</v>
      </c>
      <c r="D1083" s="24">
        <v>1829</v>
      </c>
      <c r="E1083" s="24"/>
      <c r="F1083" s="24">
        <v>132</v>
      </c>
      <c r="G1083" s="24"/>
      <c r="H1083" s="24">
        <v>118</v>
      </c>
      <c r="I1083" s="24"/>
      <c r="J1083" s="24">
        <v>14</v>
      </c>
      <c r="K1083" s="25"/>
    </row>
    <row r="1084" spans="1:11" ht="15" customHeight="1" x14ac:dyDescent="0.3">
      <c r="A1084" s="22" t="s">
        <v>1089</v>
      </c>
      <c r="B1084" s="18">
        <v>1097</v>
      </c>
      <c r="C1084" s="23">
        <v>874</v>
      </c>
      <c r="D1084" s="24">
        <v>749</v>
      </c>
      <c r="E1084" s="24"/>
      <c r="F1084" s="24">
        <v>125</v>
      </c>
      <c r="G1084" s="24"/>
      <c r="H1084" s="24">
        <v>120</v>
      </c>
      <c r="I1084" s="24"/>
      <c r="J1084" s="24">
        <v>5</v>
      </c>
      <c r="K1084" s="25"/>
    </row>
    <row r="1085" spans="1:11" ht="15" customHeight="1" x14ac:dyDescent="0.3">
      <c r="A1085" s="22" t="s">
        <v>1090</v>
      </c>
      <c r="B1085" s="18">
        <v>2838</v>
      </c>
      <c r="C1085" s="23">
        <v>2684</v>
      </c>
      <c r="D1085" s="24">
        <v>2653</v>
      </c>
      <c r="E1085" s="24"/>
      <c r="F1085" s="24">
        <v>31</v>
      </c>
      <c r="G1085" s="24"/>
      <c r="H1085" s="24">
        <v>31</v>
      </c>
      <c r="I1085" s="24"/>
      <c r="J1085" s="24">
        <v>0</v>
      </c>
      <c r="K1085" s="25"/>
    </row>
    <row r="1086" spans="1:11" ht="15" customHeight="1" x14ac:dyDescent="0.3">
      <c r="A1086" s="22" t="s">
        <v>1091</v>
      </c>
      <c r="B1086" s="18">
        <v>2641</v>
      </c>
      <c r="C1086" s="23">
        <v>2469</v>
      </c>
      <c r="D1086" s="24">
        <v>2343</v>
      </c>
      <c r="E1086" s="24"/>
      <c r="F1086" s="24">
        <v>126</v>
      </c>
      <c r="G1086" s="24"/>
      <c r="H1086" s="24">
        <v>126</v>
      </c>
      <c r="I1086" s="24"/>
      <c r="J1086" s="24">
        <v>0</v>
      </c>
      <c r="K1086" s="25"/>
    </row>
    <row r="1087" spans="1:11" ht="15" customHeight="1" x14ac:dyDescent="0.3">
      <c r="A1087" s="22" t="s">
        <v>1092</v>
      </c>
      <c r="B1087" s="18">
        <v>2693</v>
      </c>
      <c r="C1087" s="23">
        <v>2619</v>
      </c>
      <c r="D1087" s="24">
        <v>2537</v>
      </c>
      <c r="E1087" s="24"/>
      <c r="F1087" s="24">
        <v>82</v>
      </c>
      <c r="G1087" s="24"/>
      <c r="H1087" s="24">
        <v>82</v>
      </c>
      <c r="I1087" s="24"/>
      <c r="J1087" s="24">
        <v>0</v>
      </c>
      <c r="K1087" s="25"/>
    </row>
    <row r="1088" spans="1:11" ht="15" customHeight="1" x14ac:dyDescent="0.3">
      <c r="A1088" s="22" t="s">
        <v>1093</v>
      </c>
      <c r="B1088" s="18">
        <v>2324</v>
      </c>
      <c r="C1088" s="23">
        <v>2251</v>
      </c>
      <c r="D1088" s="24">
        <v>2170</v>
      </c>
      <c r="E1088" s="24"/>
      <c r="F1088" s="24">
        <v>81</v>
      </c>
      <c r="G1088" s="24"/>
      <c r="H1088" s="24">
        <v>81</v>
      </c>
      <c r="I1088" s="24"/>
      <c r="J1088" s="24">
        <v>0</v>
      </c>
      <c r="K1088" s="25"/>
    </row>
    <row r="1089" spans="1:11" ht="15" customHeight="1" x14ac:dyDescent="0.3">
      <c r="A1089" s="22" t="s">
        <v>1094</v>
      </c>
      <c r="B1089" s="18">
        <v>2572</v>
      </c>
      <c r="C1089" s="23">
        <v>2465</v>
      </c>
      <c r="D1089" s="24">
        <v>2425</v>
      </c>
      <c r="E1089" s="24"/>
      <c r="F1089" s="24">
        <v>40</v>
      </c>
      <c r="G1089" s="24"/>
      <c r="H1089" s="24">
        <v>40</v>
      </c>
      <c r="I1089" s="24"/>
      <c r="J1089" s="24">
        <v>0</v>
      </c>
      <c r="K1089" s="25"/>
    </row>
    <row r="1090" spans="1:11" ht="15" customHeight="1" x14ac:dyDescent="0.3">
      <c r="A1090" s="22" t="s">
        <v>1095</v>
      </c>
      <c r="B1090" s="18">
        <v>2416</v>
      </c>
      <c r="C1090" s="23">
        <v>2225</v>
      </c>
      <c r="D1090" s="24">
        <v>2176</v>
      </c>
      <c r="E1090" s="24"/>
      <c r="F1090" s="24">
        <v>49</v>
      </c>
      <c r="G1090" s="24"/>
      <c r="H1090" s="24">
        <v>41</v>
      </c>
      <c r="I1090" s="24"/>
      <c r="J1090" s="24">
        <v>8</v>
      </c>
      <c r="K1090" s="25"/>
    </row>
    <row r="1091" spans="1:11" ht="15" customHeight="1" x14ac:dyDescent="0.3">
      <c r="A1091" s="22" t="s">
        <v>1096</v>
      </c>
      <c r="B1091" s="18">
        <v>1833</v>
      </c>
      <c r="C1091" s="23">
        <v>1812</v>
      </c>
      <c r="D1091" s="24">
        <v>1798</v>
      </c>
      <c r="E1091" s="24"/>
      <c r="F1091" s="24">
        <v>14</v>
      </c>
      <c r="G1091" s="24"/>
      <c r="H1091" s="24">
        <v>14</v>
      </c>
      <c r="I1091" s="24"/>
      <c r="J1091" s="24">
        <v>0</v>
      </c>
      <c r="K1091" s="25"/>
    </row>
    <row r="1092" spans="1:11" ht="15" customHeight="1" x14ac:dyDescent="0.3">
      <c r="A1092" s="22" t="s">
        <v>1097</v>
      </c>
      <c r="B1092" s="18">
        <v>2551</v>
      </c>
      <c r="C1092" s="23">
        <v>2395</v>
      </c>
      <c r="D1092" s="24">
        <v>2281</v>
      </c>
      <c r="E1092" s="24"/>
      <c r="F1092" s="24">
        <v>114</v>
      </c>
      <c r="G1092" s="24"/>
      <c r="H1092" s="24">
        <v>114</v>
      </c>
      <c r="I1092" s="24"/>
      <c r="J1092" s="24">
        <v>0</v>
      </c>
      <c r="K1092" s="25"/>
    </row>
    <row r="1093" spans="1:11" ht="15" customHeight="1" x14ac:dyDescent="0.3">
      <c r="A1093" s="22" t="s">
        <v>1098</v>
      </c>
      <c r="B1093" s="18">
        <v>1449</v>
      </c>
      <c r="C1093" s="23">
        <v>1241</v>
      </c>
      <c r="D1093" s="24">
        <v>1103</v>
      </c>
      <c r="E1093" s="24"/>
      <c r="F1093" s="24">
        <v>138</v>
      </c>
      <c r="G1093" s="24"/>
      <c r="H1093" s="24">
        <v>111</v>
      </c>
      <c r="I1093" s="24"/>
      <c r="J1093" s="24">
        <v>27</v>
      </c>
      <c r="K1093" s="25"/>
    </row>
    <row r="1094" spans="1:11" ht="15" customHeight="1" x14ac:dyDescent="0.3">
      <c r="A1094" s="22" t="s">
        <v>1099</v>
      </c>
      <c r="B1094" s="18">
        <v>1329</v>
      </c>
      <c r="C1094" s="23">
        <v>1260</v>
      </c>
      <c r="D1094" s="24">
        <v>1235</v>
      </c>
      <c r="E1094" s="24"/>
      <c r="F1094" s="24">
        <v>25</v>
      </c>
      <c r="G1094" s="24"/>
      <c r="H1094" s="24">
        <v>17</v>
      </c>
      <c r="I1094" s="24"/>
      <c r="J1094" s="24">
        <v>8</v>
      </c>
      <c r="K1094" s="25"/>
    </row>
    <row r="1095" spans="1:11" ht="15" customHeight="1" x14ac:dyDescent="0.3">
      <c r="A1095" s="22" t="s">
        <v>1100</v>
      </c>
      <c r="B1095" s="18">
        <v>4666</v>
      </c>
      <c r="C1095" s="23">
        <v>4236</v>
      </c>
      <c r="D1095" s="24">
        <v>3985</v>
      </c>
      <c r="E1095" s="24"/>
      <c r="F1095" s="24">
        <v>251</v>
      </c>
      <c r="G1095" s="24"/>
      <c r="H1095" s="24">
        <v>251</v>
      </c>
      <c r="I1095" s="24"/>
      <c r="J1095" s="24">
        <v>0</v>
      </c>
      <c r="K1095" s="25"/>
    </row>
    <row r="1096" spans="1:11" ht="15" customHeight="1" x14ac:dyDescent="0.3">
      <c r="A1096" s="22" t="s">
        <v>1101</v>
      </c>
      <c r="B1096" s="18">
        <v>1866</v>
      </c>
      <c r="C1096" s="23">
        <v>1767</v>
      </c>
      <c r="D1096" s="24">
        <v>1620</v>
      </c>
      <c r="E1096" s="24"/>
      <c r="F1096" s="24">
        <v>147</v>
      </c>
      <c r="G1096" s="24"/>
      <c r="H1096" s="24">
        <v>146</v>
      </c>
      <c r="I1096" s="24"/>
      <c r="J1096" s="24">
        <v>1</v>
      </c>
      <c r="K1096" s="25"/>
    </row>
    <row r="1097" spans="1:11" ht="15" customHeight="1" x14ac:dyDescent="0.3">
      <c r="A1097" s="22" t="s">
        <v>1102</v>
      </c>
      <c r="B1097" s="18">
        <v>3404</v>
      </c>
      <c r="C1097" s="23">
        <v>3057</v>
      </c>
      <c r="D1097" s="24">
        <v>2870</v>
      </c>
      <c r="E1097" s="24"/>
      <c r="F1097" s="24">
        <v>187</v>
      </c>
      <c r="G1097" s="24"/>
      <c r="H1097" s="24">
        <v>187</v>
      </c>
      <c r="I1097" s="24"/>
      <c r="J1097" s="24">
        <v>0</v>
      </c>
      <c r="K1097" s="25"/>
    </row>
    <row r="1098" spans="1:11" ht="15" customHeight="1" x14ac:dyDescent="0.3">
      <c r="A1098" s="22" t="s">
        <v>1103</v>
      </c>
      <c r="B1098" s="18">
        <v>869</v>
      </c>
      <c r="C1098" s="23">
        <v>800</v>
      </c>
      <c r="D1098" s="24">
        <v>769</v>
      </c>
      <c r="E1098" s="24"/>
      <c r="F1098" s="24">
        <v>31</v>
      </c>
      <c r="G1098" s="24"/>
      <c r="H1098" s="24">
        <v>18</v>
      </c>
      <c r="I1098" s="24"/>
      <c r="J1098" s="24">
        <v>13</v>
      </c>
      <c r="K1098" s="25"/>
    </row>
    <row r="1099" spans="1:11" ht="15" customHeight="1" x14ac:dyDescent="0.3">
      <c r="A1099" s="22" t="s">
        <v>1104</v>
      </c>
      <c r="B1099" s="18">
        <v>1873</v>
      </c>
      <c r="C1099" s="23">
        <v>1703</v>
      </c>
      <c r="D1099" s="24">
        <v>1703</v>
      </c>
      <c r="E1099" s="24"/>
      <c r="F1099" s="24">
        <v>0</v>
      </c>
      <c r="G1099" s="24"/>
      <c r="H1099" s="24">
        <v>0</v>
      </c>
      <c r="I1099" s="24"/>
      <c r="J1099" s="24">
        <v>0</v>
      </c>
      <c r="K1099" s="25"/>
    </row>
    <row r="1100" spans="1:11" ht="15" customHeight="1" x14ac:dyDescent="0.3">
      <c r="A1100" s="22" t="s">
        <v>1105</v>
      </c>
      <c r="B1100" s="18">
        <v>148</v>
      </c>
      <c r="C1100" s="23">
        <v>139</v>
      </c>
      <c r="D1100" s="24">
        <v>139</v>
      </c>
      <c r="E1100" s="24"/>
      <c r="F1100" s="24">
        <v>0</v>
      </c>
      <c r="G1100" s="24"/>
      <c r="H1100" s="24">
        <v>0</v>
      </c>
      <c r="I1100" s="24"/>
      <c r="J1100" s="24">
        <v>0</v>
      </c>
      <c r="K1100" s="25"/>
    </row>
    <row r="1101" spans="1:11" ht="15" customHeight="1" x14ac:dyDescent="0.3">
      <c r="A1101" s="22" t="s">
        <v>1106</v>
      </c>
      <c r="B1101" s="18">
        <v>687</v>
      </c>
      <c r="C1101" s="23">
        <v>661</v>
      </c>
      <c r="D1101" s="24">
        <v>626</v>
      </c>
      <c r="E1101" s="24"/>
      <c r="F1101" s="24">
        <v>35</v>
      </c>
      <c r="G1101" s="24"/>
      <c r="H1101" s="24">
        <v>35</v>
      </c>
      <c r="I1101" s="24"/>
      <c r="J1101" s="24">
        <v>0</v>
      </c>
      <c r="K1101" s="25"/>
    </row>
    <row r="1102" spans="1:11" ht="15" customHeight="1" x14ac:dyDescent="0.3">
      <c r="A1102" s="22" t="s">
        <v>1107</v>
      </c>
      <c r="B1102" s="18">
        <v>1202</v>
      </c>
      <c r="C1102" s="23">
        <v>1169</v>
      </c>
      <c r="D1102" s="24">
        <v>1125</v>
      </c>
      <c r="E1102" s="24"/>
      <c r="F1102" s="24">
        <v>44</v>
      </c>
      <c r="G1102" s="24"/>
      <c r="H1102" s="24">
        <v>37</v>
      </c>
      <c r="I1102" s="24"/>
      <c r="J1102" s="24">
        <v>7</v>
      </c>
      <c r="K1102" s="25"/>
    </row>
    <row r="1103" spans="1:11" ht="15" customHeight="1" x14ac:dyDescent="0.3">
      <c r="A1103" s="22" t="s">
        <v>1108</v>
      </c>
      <c r="B1103" s="18">
        <v>559</v>
      </c>
      <c r="C1103" s="23">
        <v>499</v>
      </c>
      <c r="D1103" s="24">
        <v>443</v>
      </c>
      <c r="E1103" s="24"/>
      <c r="F1103" s="24">
        <v>56</v>
      </c>
      <c r="G1103" s="24"/>
      <c r="H1103" s="24">
        <v>10</v>
      </c>
      <c r="I1103" s="24"/>
      <c r="J1103" s="24">
        <v>46</v>
      </c>
      <c r="K1103" s="25"/>
    </row>
    <row r="1104" spans="1:11" ht="15" customHeight="1" x14ac:dyDescent="0.3">
      <c r="A1104" s="22" t="s">
        <v>1109</v>
      </c>
      <c r="B1104" s="18">
        <v>595</v>
      </c>
      <c r="C1104" s="23">
        <v>589</v>
      </c>
      <c r="D1104" s="24">
        <v>558</v>
      </c>
      <c r="E1104" s="24"/>
      <c r="F1104" s="24">
        <v>31</v>
      </c>
      <c r="G1104" s="24"/>
      <c r="H1104" s="24">
        <v>31</v>
      </c>
      <c r="I1104" s="24"/>
      <c r="J1104" s="24">
        <v>0</v>
      </c>
      <c r="K1104" s="25"/>
    </row>
    <row r="1105" spans="1:11" ht="15" customHeight="1" x14ac:dyDescent="0.3">
      <c r="A1105" s="22" t="s">
        <v>1110</v>
      </c>
      <c r="B1105" s="18">
        <v>240</v>
      </c>
      <c r="C1105" s="23">
        <v>212</v>
      </c>
      <c r="D1105" s="24">
        <v>208</v>
      </c>
      <c r="E1105" s="24"/>
      <c r="F1105" s="24">
        <v>4</v>
      </c>
      <c r="G1105" s="24"/>
      <c r="H1105" s="24">
        <v>4</v>
      </c>
      <c r="I1105" s="24"/>
      <c r="J1105" s="24">
        <v>0</v>
      </c>
      <c r="K1105" s="25"/>
    </row>
    <row r="1106" spans="1:11" ht="15" customHeight="1" x14ac:dyDescent="0.3">
      <c r="A1106" s="22" t="s">
        <v>1111</v>
      </c>
      <c r="B1106" s="18">
        <v>872</v>
      </c>
      <c r="C1106" s="23">
        <v>631</v>
      </c>
      <c r="D1106" s="24">
        <v>631</v>
      </c>
      <c r="E1106" s="24"/>
      <c r="F1106" s="24">
        <v>0</v>
      </c>
      <c r="G1106" s="24"/>
      <c r="H1106" s="24">
        <v>0</v>
      </c>
      <c r="I1106" s="24"/>
      <c r="J1106" s="24">
        <v>0</v>
      </c>
      <c r="K1106" s="25"/>
    </row>
    <row r="1107" spans="1:11" ht="15" customHeight="1" x14ac:dyDescent="0.3">
      <c r="A1107" s="22" t="s">
        <v>1112</v>
      </c>
      <c r="B1107" s="18">
        <v>1177</v>
      </c>
      <c r="C1107" s="23">
        <v>1048</v>
      </c>
      <c r="D1107" s="24">
        <v>978</v>
      </c>
      <c r="E1107" s="24"/>
      <c r="F1107" s="24">
        <v>70</v>
      </c>
      <c r="G1107" s="24"/>
      <c r="H1107" s="24">
        <v>70</v>
      </c>
      <c r="I1107" s="24"/>
      <c r="J1107" s="24">
        <v>0</v>
      </c>
      <c r="K1107" s="25"/>
    </row>
    <row r="1108" spans="1:11" ht="15" customHeight="1" x14ac:dyDescent="0.3">
      <c r="A1108" s="22" t="s">
        <v>1113</v>
      </c>
      <c r="B1108" s="18">
        <v>707</v>
      </c>
      <c r="C1108" s="23">
        <v>688</v>
      </c>
      <c r="D1108" s="24">
        <v>649</v>
      </c>
      <c r="E1108" s="24"/>
      <c r="F1108" s="24">
        <v>39</v>
      </c>
      <c r="G1108" s="24"/>
      <c r="H1108" s="24">
        <v>32</v>
      </c>
      <c r="I1108" s="24"/>
      <c r="J1108" s="24">
        <v>7</v>
      </c>
      <c r="K1108" s="25"/>
    </row>
    <row r="1109" spans="1:11" ht="15" customHeight="1" x14ac:dyDescent="0.3">
      <c r="A1109" s="22" t="s">
        <v>1114</v>
      </c>
      <c r="B1109" s="18">
        <v>10</v>
      </c>
      <c r="C1109" s="23">
        <v>10</v>
      </c>
      <c r="D1109" s="24">
        <v>9</v>
      </c>
      <c r="E1109" s="24"/>
      <c r="F1109" s="24">
        <v>1</v>
      </c>
      <c r="G1109" s="24"/>
      <c r="H1109" s="24">
        <v>1</v>
      </c>
      <c r="I1109" s="24"/>
      <c r="J1109" s="24">
        <v>0</v>
      </c>
      <c r="K1109" s="25"/>
    </row>
    <row r="1110" spans="1:11" ht="15" customHeight="1" x14ac:dyDescent="0.3">
      <c r="A1110" s="22" t="s">
        <v>1115</v>
      </c>
      <c r="B1110" s="18">
        <v>130</v>
      </c>
      <c r="C1110" s="23">
        <v>121</v>
      </c>
      <c r="D1110" s="24">
        <v>121</v>
      </c>
      <c r="E1110" s="24"/>
      <c r="F1110" s="24">
        <v>0</v>
      </c>
      <c r="G1110" s="24"/>
      <c r="H1110" s="24">
        <v>0</v>
      </c>
      <c r="I1110" s="24"/>
      <c r="J1110" s="24">
        <v>0</v>
      </c>
      <c r="K1110" s="25"/>
    </row>
    <row r="1111" spans="1:11" ht="15" customHeight="1" x14ac:dyDescent="0.3">
      <c r="A1111" s="22" t="s">
        <v>1116</v>
      </c>
      <c r="B1111" s="18">
        <v>216</v>
      </c>
      <c r="C1111" s="23">
        <v>190</v>
      </c>
      <c r="D1111" s="24">
        <v>141</v>
      </c>
      <c r="E1111" s="24"/>
      <c r="F1111" s="24">
        <v>49</v>
      </c>
      <c r="G1111" s="24"/>
      <c r="H1111" s="24">
        <v>41</v>
      </c>
      <c r="I1111" s="24"/>
      <c r="J1111" s="24">
        <v>8</v>
      </c>
      <c r="K1111" s="25"/>
    </row>
    <row r="1112" spans="1:11" ht="15" customHeight="1" x14ac:dyDescent="0.3">
      <c r="A1112" s="22" t="s">
        <v>1117</v>
      </c>
      <c r="B1112" s="18">
        <v>403</v>
      </c>
      <c r="C1112" s="23">
        <v>359</v>
      </c>
      <c r="D1112" s="24">
        <v>344</v>
      </c>
      <c r="E1112" s="24"/>
      <c r="F1112" s="24">
        <v>15</v>
      </c>
      <c r="G1112" s="24"/>
      <c r="H1112" s="24">
        <v>15</v>
      </c>
      <c r="I1112" s="24"/>
      <c r="J1112" s="24">
        <v>0</v>
      </c>
      <c r="K1112" s="25"/>
    </row>
    <row r="1113" spans="1:11" ht="15" customHeight="1" x14ac:dyDescent="0.3">
      <c r="A1113" s="22" t="s">
        <v>1118</v>
      </c>
      <c r="B1113" s="18">
        <v>1668</v>
      </c>
      <c r="C1113" s="23">
        <v>1563</v>
      </c>
      <c r="D1113" s="24">
        <v>1537</v>
      </c>
      <c r="E1113" s="24"/>
      <c r="F1113" s="24">
        <v>26</v>
      </c>
      <c r="G1113" s="24"/>
      <c r="H1113" s="24">
        <v>26</v>
      </c>
      <c r="I1113" s="24"/>
      <c r="J1113" s="24">
        <v>0</v>
      </c>
      <c r="K1113" s="25"/>
    </row>
    <row r="1114" spans="1:11" ht="15" customHeight="1" x14ac:dyDescent="0.3">
      <c r="A1114" s="22" t="s">
        <v>1119</v>
      </c>
      <c r="B1114" s="18">
        <v>338</v>
      </c>
      <c r="C1114" s="23">
        <v>325</v>
      </c>
      <c r="D1114" s="24">
        <v>270</v>
      </c>
      <c r="E1114" s="24"/>
      <c r="F1114" s="24">
        <v>55</v>
      </c>
      <c r="G1114" s="24"/>
      <c r="H1114" s="24">
        <v>55</v>
      </c>
      <c r="I1114" s="24"/>
      <c r="J1114" s="24">
        <v>0</v>
      </c>
      <c r="K1114" s="25"/>
    </row>
    <row r="1115" spans="1:11" ht="15" customHeight="1" x14ac:dyDescent="0.3">
      <c r="A1115" s="22" t="s">
        <v>1120</v>
      </c>
      <c r="B1115" s="18">
        <v>568</v>
      </c>
      <c r="C1115" s="23">
        <v>515</v>
      </c>
      <c r="D1115" s="24">
        <v>473</v>
      </c>
      <c r="E1115" s="24"/>
      <c r="F1115" s="24">
        <v>42</v>
      </c>
      <c r="G1115" s="24"/>
      <c r="H1115" s="24">
        <v>32</v>
      </c>
      <c r="I1115" s="24"/>
      <c r="J1115" s="24">
        <v>10</v>
      </c>
      <c r="K1115" s="25"/>
    </row>
    <row r="1116" spans="1:11" ht="15" customHeight="1" x14ac:dyDescent="0.3">
      <c r="A1116" s="22" t="s">
        <v>1121</v>
      </c>
      <c r="B1116" s="18">
        <v>738</v>
      </c>
      <c r="C1116" s="23">
        <v>696</v>
      </c>
      <c r="D1116" s="24">
        <v>696</v>
      </c>
      <c r="E1116" s="24"/>
      <c r="F1116" s="24">
        <v>0</v>
      </c>
      <c r="G1116" s="24"/>
      <c r="H1116" s="24">
        <v>0</v>
      </c>
      <c r="I1116" s="24"/>
      <c r="J1116" s="24">
        <v>0</v>
      </c>
      <c r="K1116" s="25"/>
    </row>
    <row r="1117" spans="1:11" ht="15" customHeight="1" x14ac:dyDescent="0.3">
      <c r="A1117" s="22" t="s">
        <v>1122</v>
      </c>
      <c r="B1117" s="18">
        <v>266</v>
      </c>
      <c r="C1117" s="23">
        <v>240</v>
      </c>
      <c r="D1117" s="24">
        <v>222</v>
      </c>
      <c r="E1117" s="24"/>
      <c r="F1117" s="24">
        <v>18</v>
      </c>
      <c r="G1117" s="24"/>
      <c r="H1117" s="24">
        <v>6</v>
      </c>
      <c r="I1117" s="24"/>
      <c r="J1117" s="24">
        <v>12</v>
      </c>
      <c r="K1117" s="25"/>
    </row>
    <row r="1118" spans="1:11" ht="15" customHeight="1" x14ac:dyDescent="0.3">
      <c r="A1118" s="22" t="s">
        <v>1123</v>
      </c>
      <c r="B1118" s="18">
        <v>181</v>
      </c>
      <c r="C1118" s="23">
        <v>181</v>
      </c>
      <c r="D1118" s="24">
        <v>135</v>
      </c>
      <c r="E1118" s="24"/>
      <c r="F1118" s="24">
        <v>46</v>
      </c>
      <c r="G1118" s="24"/>
      <c r="H1118" s="24">
        <v>35</v>
      </c>
      <c r="I1118" s="24"/>
      <c r="J1118" s="24">
        <v>11</v>
      </c>
      <c r="K1118" s="25"/>
    </row>
    <row r="1119" spans="1:11" ht="15" customHeight="1" x14ac:dyDescent="0.3">
      <c r="A1119" s="22" t="s">
        <v>1124</v>
      </c>
      <c r="B1119" s="18">
        <v>106</v>
      </c>
      <c r="C1119" s="23">
        <v>71</v>
      </c>
      <c r="D1119" s="24">
        <v>71</v>
      </c>
      <c r="E1119" s="24"/>
      <c r="F1119" s="24">
        <v>0</v>
      </c>
      <c r="G1119" s="24"/>
      <c r="H1119" s="24">
        <v>0</v>
      </c>
      <c r="I1119" s="24"/>
      <c r="J1119" s="24">
        <v>0</v>
      </c>
      <c r="K1119" s="25"/>
    </row>
    <row r="1120" spans="1:11" ht="15" customHeight="1" x14ac:dyDescent="0.3">
      <c r="A1120" s="22" t="s">
        <v>1125</v>
      </c>
      <c r="B1120" s="18">
        <v>143</v>
      </c>
      <c r="C1120" s="23">
        <v>123</v>
      </c>
      <c r="D1120" s="24">
        <v>102</v>
      </c>
      <c r="E1120" s="24"/>
      <c r="F1120" s="24">
        <v>21</v>
      </c>
      <c r="G1120" s="24"/>
      <c r="H1120" s="24">
        <v>21</v>
      </c>
      <c r="I1120" s="24"/>
      <c r="J1120" s="24">
        <v>0</v>
      </c>
      <c r="K1120" s="25"/>
    </row>
    <row r="1121" spans="1:11" ht="15" customHeight="1" x14ac:dyDescent="0.3">
      <c r="A1121" s="22" t="s">
        <v>1126</v>
      </c>
      <c r="B1121" s="18">
        <v>347</v>
      </c>
      <c r="C1121" s="23">
        <v>323</v>
      </c>
      <c r="D1121" s="24">
        <v>323</v>
      </c>
      <c r="E1121" s="24"/>
      <c r="F1121" s="24">
        <v>0</v>
      </c>
      <c r="G1121" s="24"/>
      <c r="H1121" s="24">
        <v>0</v>
      </c>
      <c r="I1121" s="24"/>
      <c r="J1121" s="24">
        <v>0</v>
      </c>
      <c r="K1121" s="25"/>
    </row>
    <row r="1122" spans="1:11" ht="15" customHeight="1" x14ac:dyDescent="0.3">
      <c r="A1122" s="22" t="s">
        <v>1127</v>
      </c>
      <c r="B1122" s="18">
        <v>149</v>
      </c>
      <c r="C1122" s="23">
        <v>149</v>
      </c>
      <c r="D1122" s="24">
        <v>149</v>
      </c>
      <c r="E1122" s="24"/>
      <c r="F1122" s="24">
        <v>0</v>
      </c>
      <c r="G1122" s="24"/>
      <c r="H1122" s="24">
        <v>0</v>
      </c>
      <c r="I1122" s="24"/>
      <c r="J1122" s="24">
        <v>0</v>
      </c>
      <c r="K1122" s="25"/>
    </row>
    <row r="1123" spans="1:11" ht="15" customHeight="1" x14ac:dyDescent="0.3">
      <c r="A1123" s="22" t="s">
        <v>1128</v>
      </c>
      <c r="B1123" s="18">
        <v>316</v>
      </c>
      <c r="C1123" s="23">
        <v>303</v>
      </c>
      <c r="D1123" s="24">
        <v>303</v>
      </c>
      <c r="E1123" s="24"/>
      <c r="F1123" s="24">
        <v>0</v>
      </c>
      <c r="G1123" s="24"/>
      <c r="H1123" s="24">
        <v>0</v>
      </c>
      <c r="I1123" s="24"/>
      <c r="J1123" s="24">
        <v>0</v>
      </c>
      <c r="K1123" s="25"/>
    </row>
    <row r="1124" spans="1:11" ht="15" customHeight="1" x14ac:dyDescent="0.3">
      <c r="A1124" s="22" t="s">
        <v>1129</v>
      </c>
      <c r="B1124" s="18">
        <v>715</v>
      </c>
      <c r="C1124" s="23">
        <v>594</v>
      </c>
      <c r="D1124" s="24">
        <v>241</v>
      </c>
      <c r="E1124" s="24"/>
      <c r="F1124" s="24">
        <v>353</v>
      </c>
      <c r="G1124" s="24"/>
      <c r="H1124" s="24">
        <v>346</v>
      </c>
      <c r="I1124" s="24"/>
      <c r="J1124" s="24">
        <v>7</v>
      </c>
      <c r="K1124" s="25"/>
    </row>
    <row r="1125" spans="1:11" ht="15" customHeight="1" x14ac:dyDescent="0.3">
      <c r="A1125" s="22" t="s">
        <v>1130</v>
      </c>
      <c r="B1125" s="18">
        <v>366</v>
      </c>
      <c r="C1125" s="23">
        <v>334</v>
      </c>
      <c r="D1125" s="24">
        <v>302</v>
      </c>
      <c r="E1125" s="24"/>
      <c r="F1125" s="24">
        <v>32</v>
      </c>
      <c r="G1125" s="24"/>
      <c r="H1125" s="24">
        <v>21</v>
      </c>
      <c r="I1125" s="24"/>
      <c r="J1125" s="24">
        <v>11</v>
      </c>
      <c r="K1125" s="25"/>
    </row>
    <row r="1126" spans="1:11" ht="15" customHeight="1" x14ac:dyDescent="0.3">
      <c r="A1126" s="22" t="s">
        <v>1131</v>
      </c>
      <c r="B1126" s="18">
        <v>505</v>
      </c>
      <c r="C1126" s="23">
        <v>417</v>
      </c>
      <c r="D1126" s="24">
        <v>405</v>
      </c>
      <c r="E1126" s="24"/>
      <c r="F1126" s="24">
        <v>12</v>
      </c>
      <c r="G1126" s="24"/>
      <c r="H1126" s="24">
        <v>12</v>
      </c>
      <c r="I1126" s="24"/>
      <c r="J1126" s="24">
        <v>0</v>
      </c>
      <c r="K1126" s="25"/>
    </row>
    <row r="1127" spans="1:11" ht="15" customHeight="1" x14ac:dyDescent="0.3">
      <c r="A1127" s="22" t="s">
        <v>1132</v>
      </c>
      <c r="B1127" s="18">
        <v>744</v>
      </c>
      <c r="C1127" s="23">
        <v>657</v>
      </c>
      <c r="D1127" s="24">
        <v>644</v>
      </c>
      <c r="E1127" s="24"/>
      <c r="F1127" s="24">
        <v>13</v>
      </c>
      <c r="G1127" s="24"/>
      <c r="H1127" s="24">
        <v>13</v>
      </c>
      <c r="I1127" s="24"/>
      <c r="J1127" s="24">
        <v>0</v>
      </c>
      <c r="K1127" s="25"/>
    </row>
    <row r="1128" spans="1:11" ht="15" customHeight="1" x14ac:dyDescent="0.3">
      <c r="A1128" s="22" t="s">
        <v>1133</v>
      </c>
      <c r="B1128" s="18">
        <v>254</v>
      </c>
      <c r="C1128" s="23">
        <v>232</v>
      </c>
      <c r="D1128" s="24">
        <v>223</v>
      </c>
      <c r="E1128" s="24"/>
      <c r="F1128" s="24">
        <v>9</v>
      </c>
      <c r="G1128" s="24"/>
      <c r="H1128" s="24">
        <v>9</v>
      </c>
      <c r="I1128" s="24"/>
      <c r="J1128" s="24">
        <v>0</v>
      </c>
      <c r="K1128" s="25"/>
    </row>
    <row r="1129" spans="1:11" ht="15" customHeight="1" x14ac:dyDescent="0.3">
      <c r="A1129" s="22" t="s">
        <v>1134</v>
      </c>
      <c r="B1129" s="18">
        <v>1080</v>
      </c>
      <c r="C1129" s="23">
        <v>1002</v>
      </c>
      <c r="D1129" s="24">
        <v>992</v>
      </c>
      <c r="E1129" s="24"/>
      <c r="F1129" s="24">
        <v>10</v>
      </c>
      <c r="G1129" s="24"/>
      <c r="H1129" s="24">
        <v>10</v>
      </c>
      <c r="I1129" s="24"/>
      <c r="J1129" s="24">
        <v>0</v>
      </c>
      <c r="K1129" s="25"/>
    </row>
    <row r="1130" spans="1:11" ht="15" customHeight="1" x14ac:dyDescent="0.3">
      <c r="A1130" s="22" t="s">
        <v>1135</v>
      </c>
      <c r="B1130" s="18">
        <v>1737</v>
      </c>
      <c r="C1130" s="23">
        <v>1539</v>
      </c>
      <c r="D1130" s="24">
        <v>1401</v>
      </c>
      <c r="E1130" s="24"/>
      <c r="F1130" s="24">
        <v>138</v>
      </c>
      <c r="G1130" s="24"/>
      <c r="H1130" s="24">
        <v>138</v>
      </c>
      <c r="I1130" s="24"/>
      <c r="J1130" s="24">
        <v>0</v>
      </c>
      <c r="K1130" s="25"/>
    </row>
    <row r="1131" spans="1:11" ht="15" customHeight="1" x14ac:dyDescent="0.3">
      <c r="A1131" s="22" t="s">
        <v>1136</v>
      </c>
      <c r="B1131" s="18">
        <v>858</v>
      </c>
      <c r="C1131" s="23">
        <v>800</v>
      </c>
      <c r="D1131" s="24">
        <v>743</v>
      </c>
      <c r="E1131" s="24"/>
      <c r="F1131" s="24">
        <v>57</v>
      </c>
      <c r="G1131" s="24"/>
      <c r="H1131" s="24">
        <v>34</v>
      </c>
      <c r="I1131" s="24"/>
      <c r="J1131" s="24">
        <v>23</v>
      </c>
      <c r="K1131" s="25"/>
    </row>
    <row r="1132" spans="1:11" ht="15" customHeight="1" x14ac:dyDescent="0.3">
      <c r="A1132" s="22" t="s">
        <v>1137</v>
      </c>
      <c r="B1132" s="18">
        <v>1597</v>
      </c>
      <c r="C1132" s="23">
        <v>1412</v>
      </c>
      <c r="D1132" s="24">
        <v>1346</v>
      </c>
      <c r="E1132" s="24"/>
      <c r="F1132" s="24">
        <v>66</v>
      </c>
      <c r="G1132" s="24"/>
      <c r="H1132" s="24">
        <v>49</v>
      </c>
      <c r="I1132" s="24"/>
      <c r="J1132" s="24">
        <v>17</v>
      </c>
      <c r="K1132" s="25"/>
    </row>
    <row r="1133" spans="1:11" ht="15" customHeight="1" x14ac:dyDescent="0.3">
      <c r="A1133" s="22" t="s">
        <v>1138</v>
      </c>
      <c r="B1133" s="18">
        <v>810</v>
      </c>
      <c r="C1133" s="23">
        <v>749</v>
      </c>
      <c r="D1133" s="24">
        <v>642</v>
      </c>
      <c r="E1133" s="24"/>
      <c r="F1133" s="24">
        <v>107</v>
      </c>
      <c r="G1133" s="24"/>
      <c r="H1133" s="24">
        <v>100</v>
      </c>
      <c r="I1133" s="24"/>
      <c r="J1133" s="24">
        <v>7</v>
      </c>
      <c r="K1133" s="25"/>
    </row>
    <row r="1134" spans="1:11" ht="15" customHeight="1" x14ac:dyDescent="0.3">
      <c r="A1134" s="22" t="s">
        <v>1139</v>
      </c>
      <c r="B1134" s="18">
        <v>803</v>
      </c>
      <c r="C1134" s="23">
        <v>731</v>
      </c>
      <c r="D1134" s="24">
        <v>630</v>
      </c>
      <c r="E1134" s="24"/>
      <c r="F1134" s="24">
        <v>101</v>
      </c>
      <c r="G1134" s="24"/>
      <c r="H1134" s="24">
        <v>82</v>
      </c>
      <c r="I1134" s="24"/>
      <c r="J1134" s="24">
        <v>19</v>
      </c>
      <c r="K1134" s="25"/>
    </row>
    <row r="1135" spans="1:11" ht="15" customHeight="1" x14ac:dyDescent="0.3">
      <c r="A1135" s="22" t="s">
        <v>1140</v>
      </c>
      <c r="B1135" s="18">
        <v>1343</v>
      </c>
      <c r="C1135" s="23">
        <v>1207</v>
      </c>
      <c r="D1135" s="24">
        <v>1122</v>
      </c>
      <c r="E1135" s="24"/>
      <c r="F1135" s="24">
        <v>85</v>
      </c>
      <c r="G1135" s="24"/>
      <c r="H1135" s="24">
        <v>85</v>
      </c>
      <c r="I1135" s="24"/>
      <c r="J1135" s="24">
        <v>0</v>
      </c>
      <c r="K1135" s="25"/>
    </row>
    <row r="1136" spans="1:11" ht="15" customHeight="1" x14ac:dyDescent="0.3">
      <c r="A1136" s="22" t="s">
        <v>1141</v>
      </c>
      <c r="B1136" s="18">
        <v>975</v>
      </c>
      <c r="C1136" s="23">
        <v>929</v>
      </c>
      <c r="D1136" s="24">
        <v>874</v>
      </c>
      <c r="E1136" s="24"/>
      <c r="F1136" s="24">
        <v>55</v>
      </c>
      <c r="G1136" s="24"/>
      <c r="H1136" s="24">
        <v>45</v>
      </c>
      <c r="I1136" s="24"/>
      <c r="J1136" s="24">
        <v>10</v>
      </c>
      <c r="K1136" s="25"/>
    </row>
    <row r="1137" spans="1:11" ht="15" customHeight="1" x14ac:dyDescent="0.3">
      <c r="A1137" s="22" t="s">
        <v>1142</v>
      </c>
      <c r="B1137" s="18">
        <v>1121</v>
      </c>
      <c r="C1137" s="23">
        <v>970</v>
      </c>
      <c r="D1137" s="24">
        <v>955</v>
      </c>
      <c r="E1137" s="24"/>
      <c r="F1137" s="24">
        <v>15</v>
      </c>
      <c r="G1137" s="24"/>
      <c r="H1137" s="24">
        <v>15</v>
      </c>
      <c r="I1137" s="24"/>
      <c r="J1137" s="24">
        <v>0</v>
      </c>
      <c r="K1137" s="25"/>
    </row>
    <row r="1138" spans="1:11" ht="15" customHeight="1" x14ac:dyDescent="0.3">
      <c r="A1138" s="22" t="s">
        <v>1143</v>
      </c>
      <c r="B1138" s="18">
        <v>1250</v>
      </c>
      <c r="C1138" s="23">
        <v>1114</v>
      </c>
      <c r="D1138" s="24">
        <v>908</v>
      </c>
      <c r="E1138" s="24"/>
      <c r="F1138" s="24">
        <v>206</v>
      </c>
      <c r="G1138" s="24"/>
      <c r="H1138" s="24">
        <v>206</v>
      </c>
      <c r="I1138" s="24"/>
      <c r="J1138" s="24">
        <v>0</v>
      </c>
      <c r="K1138" s="25"/>
    </row>
    <row r="1139" spans="1:11" ht="15" customHeight="1" x14ac:dyDescent="0.3">
      <c r="A1139" s="22" t="s">
        <v>1144</v>
      </c>
      <c r="B1139" s="18">
        <v>1520</v>
      </c>
      <c r="C1139" s="23">
        <v>1372</v>
      </c>
      <c r="D1139" s="24">
        <v>1258</v>
      </c>
      <c r="E1139" s="24"/>
      <c r="F1139" s="24">
        <v>114</v>
      </c>
      <c r="G1139" s="24"/>
      <c r="H1139" s="24">
        <v>106</v>
      </c>
      <c r="I1139" s="24"/>
      <c r="J1139" s="24">
        <v>8</v>
      </c>
      <c r="K1139" s="25"/>
    </row>
    <row r="1140" spans="1:11" ht="15" customHeight="1" x14ac:dyDescent="0.3">
      <c r="A1140" s="22" t="s">
        <v>1145</v>
      </c>
      <c r="B1140" s="18">
        <v>605</v>
      </c>
      <c r="C1140" s="23">
        <v>517</v>
      </c>
      <c r="D1140" s="24">
        <v>508</v>
      </c>
      <c r="E1140" s="24"/>
      <c r="F1140" s="24">
        <v>9</v>
      </c>
      <c r="G1140" s="24"/>
      <c r="H1140" s="24">
        <v>9</v>
      </c>
      <c r="I1140" s="24"/>
      <c r="J1140" s="24">
        <v>0</v>
      </c>
      <c r="K1140" s="25"/>
    </row>
    <row r="1141" spans="1:11" ht="15" customHeight="1" x14ac:dyDescent="0.3">
      <c r="A1141" s="22" t="s">
        <v>1146</v>
      </c>
      <c r="B1141" s="18">
        <v>593</v>
      </c>
      <c r="C1141" s="23">
        <v>550</v>
      </c>
      <c r="D1141" s="24">
        <v>524</v>
      </c>
      <c r="E1141" s="24"/>
      <c r="F1141" s="24">
        <v>26</v>
      </c>
      <c r="G1141" s="24"/>
      <c r="H1141" s="24">
        <v>26</v>
      </c>
      <c r="I1141" s="24"/>
      <c r="J1141" s="24">
        <v>0</v>
      </c>
      <c r="K1141" s="25"/>
    </row>
    <row r="1142" spans="1:11" ht="15" customHeight="1" x14ac:dyDescent="0.3">
      <c r="A1142" s="22" t="s">
        <v>1147</v>
      </c>
      <c r="B1142" s="18">
        <v>384</v>
      </c>
      <c r="C1142" s="23">
        <v>346</v>
      </c>
      <c r="D1142" s="24">
        <v>328</v>
      </c>
      <c r="E1142" s="24"/>
      <c r="F1142" s="24">
        <v>18</v>
      </c>
      <c r="G1142" s="24"/>
      <c r="H1142" s="24">
        <v>18</v>
      </c>
      <c r="I1142" s="24"/>
      <c r="J1142" s="24">
        <v>0</v>
      </c>
      <c r="K1142" s="25"/>
    </row>
    <row r="1143" spans="1:11" ht="15" customHeight="1" x14ac:dyDescent="0.3">
      <c r="A1143" s="22" t="s">
        <v>1148</v>
      </c>
      <c r="B1143" s="18">
        <v>370</v>
      </c>
      <c r="C1143" s="23">
        <v>353</v>
      </c>
      <c r="D1143" s="24">
        <v>347</v>
      </c>
      <c r="E1143" s="24"/>
      <c r="F1143" s="24">
        <v>6</v>
      </c>
      <c r="G1143" s="24"/>
      <c r="H1143" s="24">
        <v>0</v>
      </c>
      <c r="I1143" s="24"/>
      <c r="J1143" s="24">
        <v>6</v>
      </c>
      <c r="K1143" s="25"/>
    </row>
    <row r="1144" spans="1:11" ht="15" customHeight="1" x14ac:dyDescent="0.3">
      <c r="A1144" s="22" t="s">
        <v>1149</v>
      </c>
      <c r="B1144" s="18">
        <v>290</v>
      </c>
      <c r="C1144" s="23">
        <v>280</v>
      </c>
      <c r="D1144" s="24">
        <v>280</v>
      </c>
      <c r="E1144" s="24"/>
      <c r="F1144" s="24">
        <v>0</v>
      </c>
      <c r="G1144" s="24"/>
      <c r="H1144" s="24">
        <v>0</v>
      </c>
      <c r="I1144" s="24"/>
      <c r="J1144" s="24">
        <v>0</v>
      </c>
      <c r="K1144" s="25"/>
    </row>
    <row r="1145" spans="1:11" ht="15" customHeight="1" x14ac:dyDescent="0.3">
      <c r="A1145" s="22" t="s">
        <v>1150</v>
      </c>
      <c r="B1145" s="18">
        <v>540</v>
      </c>
      <c r="C1145" s="23">
        <v>491</v>
      </c>
      <c r="D1145" s="24">
        <v>481</v>
      </c>
      <c r="E1145" s="24"/>
      <c r="F1145" s="24">
        <v>10</v>
      </c>
      <c r="G1145" s="24"/>
      <c r="H1145" s="24">
        <v>10</v>
      </c>
      <c r="I1145" s="24"/>
      <c r="J1145" s="24">
        <v>0</v>
      </c>
      <c r="K1145" s="25"/>
    </row>
    <row r="1146" spans="1:11" ht="15" customHeight="1" x14ac:dyDescent="0.3">
      <c r="A1146" s="22" t="s">
        <v>1151</v>
      </c>
      <c r="B1146" s="18">
        <v>263</v>
      </c>
      <c r="C1146" s="23">
        <v>216</v>
      </c>
      <c r="D1146" s="24">
        <v>195</v>
      </c>
      <c r="E1146" s="24"/>
      <c r="F1146" s="24">
        <v>21</v>
      </c>
      <c r="G1146" s="24"/>
      <c r="H1146" s="24">
        <v>21</v>
      </c>
      <c r="I1146" s="24"/>
      <c r="J1146" s="24">
        <v>0</v>
      </c>
      <c r="K1146" s="25"/>
    </row>
    <row r="1147" spans="1:11" ht="15" customHeight="1" x14ac:dyDescent="0.3">
      <c r="A1147" s="22" t="s">
        <v>1152</v>
      </c>
      <c r="B1147" s="18">
        <v>454</v>
      </c>
      <c r="C1147" s="23">
        <v>432</v>
      </c>
      <c r="D1147" s="24">
        <v>432</v>
      </c>
      <c r="E1147" s="24"/>
      <c r="F1147" s="24">
        <v>0</v>
      </c>
      <c r="G1147" s="24"/>
      <c r="H1147" s="24">
        <v>0</v>
      </c>
      <c r="I1147" s="24"/>
      <c r="J1147" s="24">
        <v>0</v>
      </c>
      <c r="K1147" s="25"/>
    </row>
    <row r="1148" spans="1:11" ht="15" customHeight="1" x14ac:dyDescent="0.3">
      <c r="A1148" s="22" t="s">
        <v>1153</v>
      </c>
      <c r="B1148" s="18">
        <v>568</v>
      </c>
      <c r="C1148" s="23">
        <v>532</v>
      </c>
      <c r="D1148" s="24">
        <v>485</v>
      </c>
      <c r="E1148" s="24"/>
      <c r="F1148" s="24">
        <v>47</v>
      </c>
      <c r="G1148" s="24"/>
      <c r="H1148" s="24">
        <v>47</v>
      </c>
      <c r="I1148" s="24"/>
      <c r="J1148" s="24">
        <v>0</v>
      </c>
      <c r="K1148" s="25"/>
    </row>
    <row r="1149" spans="1:11" ht="15" customHeight="1" x14ac:dyDescent="0.3">
      <c r="A1149" s="22" t="s">
        <v>1154</v>
      </c>
      <c r="B1149" s="18">
        <v>2077</v>
      </c>
      <c r="C1149" s="23">
        <v>1963</v>
      </c>
      <c r="D1149" s="24">
        <v>1892</v>
      </c>
      <c r="E1149" s="24"/>
      <c r="F1149" s="24">
        <v>71</v>
      </c>
      <c r="G1149" s="24"/>
      <c r="H1149" s="24">
        <v>59</v>
      </c>
      <c r="I1149" s="24"/>
      <c r="J1149" s="24">
        <v>12</v>
      </c>
      <c r="K1149" s="25"/>
    </row>
    <row r="1150" spans="1:11" ht="15" customHeight="1" x14ac:dyDescent="0.3">
      <c r="A1150" s="22" t="s">
        <v>1155</v>
      </c>
      <c r="B1150" s="18">
        <v>1285</v>
      </c>
      <c r="C1150" s="23">
        <v>1179</v>
      </c>
      <c r="D1150" s="24">
        <v>1147</v>
      </c>
      <c r="E1150" s="24"/>
      <c r="F1150" s="24">
        <v>32</v>
      </c>
      <c r="G1150" s="24"/>
      <c r="H1150" s="24">
        <v>32</v>
      </c>
      <c r="I1150" s="24"/>
      <c r="J1150" s="24">
        <v>0</v>
      </c>
      <c r="K1150" s="25"/>
    </row>
    <row r="1151" spans="1:11" ht="15" customHeight="1" x14ac:dyDescent="0.3">
      <c r="A1151" s="22" t="s">
        <v>1156</v>
      </c>
      <c r="B1151" s="18">
        <v>1635</v>
      </c>
      <c r="C1151" s="23">
        <v>1597</v>
      </c>
      <c r="D1151" s="24">
        <v>1586</v>
      </c>
      <c r="E1151" s="24"/>
      <c r="F1151" s="24">
        <v>11</v>
      </c>
      <c r="G1151" s="24"/>
      <c r="H1151" s="24">
        <v>11</v>
      </c>
      <c r="I1151" s="24"/>
      <c r="J1151" s="24">
        <v>0</v>
      </c>
      <c r="K1151" s="25"/>
    </row>
    <row r="1152" spans="1:11" ht="15" customHeight="1" x14ac:dyDescent="0.3">
      <c r="A1152" s="22" t="s">
        <v>1157</v>
      </c>
      <c r="B1152" s="18">
        <v>1535</v>
      </c>
      <c r="C1152" s="23">
        <v>1499</v>
      </c>
      <c r="D1152" s="24">
        <v>1480</v>
      </c>
      <c r="E1152" s="24"/>
      <c r="F1152" s="24">
        <v>19</v>
      </c>
      <c r="G1152" s="24"/>
      <c r="H1152" s="24">
        <v>19</v>
      </c>
      <c r="I1152" s="24"/>
      <c r="J1152" s="24">
        <v>0</v>
      </c>
      <c r="K1152" s="25"/>
    </row>
    <row r="1153" spans="1:11" ht="15" customHeight="1" x14ac:dyDescent="0.3">
      <c r="A1153" s="22" t="s">
        <v>1158</v>
      </c>
      <c r="B1153" s="18">
        <v>997</v>
      </c>
      <c r="C1153" s="23">
        <v>926</v>
      </c>
      <c r="D1153" s="24">
        <v>891</v>
      </c>
      <c r="E1153" s="24"/>
      <c r="F1153" s="24">
        <v>35</v>
      </c>
      <c r="G1153" s="24"/>
      <c r="H1153" s="24">
        <v>35</v>
      </c>
      <c r="I1153" s="24"/>
      <c r="J1153" s="24">
        <v>0</v>
      </c>
      <c r="K1153" s="25"/>
    </row>
    <row r="1154" spans="1:11" ht="15" customHeight="1" x14ac:dyDescent="0.3">
      <c r="A1154" s="22" t="s">
        <v>1159</v>
      </c>
      <c r="B1154" s="18">
        <v>1754</v>
      </c>
      <c r="C1154" s="23">
        <v>1554</v>
      </c>
      <c r="D1154" s="24">
        <v>1439</v>
      </c>
      <c r="E1154" s="24"/>
      <c r="F1154" s="24">
        <v>115</v>
      </c>
      <c r="G1154" s="24"/>
      <c r="H1154" s="24">
        <v>115</v>
      </c>
      <c r="I1154" s="24"/>
      <c r="J1154" s="24">
        <v>0</v>
      </c>
      <c r="K1154" s="25"/>
    </row>
    <row r="1155" spans="1:11" ht="15" customHeight="1" x14ac:dyDescent="0.3">
      <c r="A1155" s="22" t="s">
        <v>1160</v>
      </c>
      <c r="B1155" s="18">
        <v>1561</v>
      </c>
      <c r="C1155" s="23">
        <v>1411</v>
      </c>
      <c r="D1155" s="24">
        <v>1359</v>
      </c>
      <c r="E1155" s="24"/>
      <c r="F1155" s="24">
        <v>52</v>
      </c>
      <c r="G1155" s="24"/>
      <c r="H1155" s="24">
        <v>52</v>
      </c>
      <c r="I1155" s="24"/>
      <c r="J1155" s="24">
        <v>0</v>
      </c>
      <c r="K1155" s="25"/>
    </row>
    <row r="1156" spans="1:11" ht="15" customHeight="1" x14ac:dyDescent="0.3">
      <c r="A1156" s="22" t="s">
        <v>1161</v>
      </c>
      <c r="B1156" s="18">
        <v>1147</v>
      </c>
      <c r="C1156" s="23">
        <v>1015</v>
      </c>
      <c r="D1156" s="24">
        <v>911</v>
      </c>
      <c r="E1156" s="24"/>
      <c r="F1156" s="24">
        <v>104</v>
      </c>
      <c r="G1156" s="24"/>
      <c r="H1156" s="24">
        <v>89</v>
      </c>
      <c r="I1156" s="24"/>
      <c r="J1156" s="24">
        <v>15</v>
      </c>
      <c r="K1156" s="25"/>
    </row>
    <row r="1157" spans="1:11" ht="15" customHeight="1" x14ac:dyDescent="0.3">
      <c r="A1157" s="22" t="s">
        <v>1162</v>
      </c>
      <c r="B1157" s="18">
        <v>2020</v>
      </c>
      <c r="C1157" s="23">
        <v>1759</v>
      </c>
      <c r="D1157" s="24">
        <v>1642</v>
      </c>
      <c r="E1157" s="24"/>
      <c r="F1157" s="24">
        <v>117</v>
      </c>
      <c r="G1157" s="24"/>
      <c r="H1157" s="24">
        <v>117</v>
      </c>
      <c r="I1157" s="24"/>
      <c r="J1157" s="24">
        <v>0</v>
      </c>
      <c r="K1157" s="25"/>
    </row>
    <row r="1158" spans="1:11" ht="15" customHeight="1" x14ac:dyDescent="0.3">
      <c r="A1158" s="22" t="s">
        <v>1163</v>
      </c>
      <c r="B1158" s="18">
        <v>1006</v>
      </c>
      <c r="C1158" s="23">
        <v>929</v>
      </c>
      <c r="D1158" s="24">
        <v>892</v>
      </c>
      <c r="E1158" s="24"/>
      <c r="F1158" s="24">
        <v>37</v>
      </c>
      <c r="G1158" s="24"/>
      <c r="H1158" s="24">
        <v>18</v>
      </c>
      <c r="I1158" s="24"/>
      <c r="J1158" s="24">
        <v>19</v>
      </c>
      <c r="K1158" s="25"/>
    </row>
    <row r="1159" spans="1:11" ht="15" customHeight="1" x14ac:dyDescent="0.3">
      <c r="A1159" s="22" t="s">
        <v>1164</v>
      </c>
      <c r="B1159" s="18">
        <v>631</v>
      </c>
      <c r="C1159" s="23">
        <v>579</v>
      </c>
      <c r="D1159" s="24">
        <v>559</v>
      </c>
      <c r="E1159" s="24"/>
      <c r="F1159" s="24">
        <v>20</v>
      </c>
      <c r="G1159" s="24"/>
      <c r="H1159" s="24">
        <v>20</v>
      </c>
      <c r="I1159" s="24"/>
      <c r="J1159" s="24">
        <v>0</v>
      </c>
      <c r="K1159" s="25"/>
    </row>
    <row r="1160" spans="1:11" ht="15" customHeight="1" x14ac:dyDescent="0.3">
      <c r="A1160" s="22" t="s">
        <v>1165</v>
      </c>
      <c r="B1160" s="18">
        <v>478</v>
      </c>
      <c r="C1160" s="23">
        <v>453</v>
      </c>
      <c r="D1160" s="24">
        <v>437</v>
      </c>
      <c r="E1160" s="24"/>
      <c r="F1160" s="24">
        <v>16</v>
      </c>
      <c r="G1160" s="24"/>
      <c r="H1160" s="24">
        <v>16</v>
      </c>
      <c r="I1160" s="24"/>
      <c r="J1160" s="24">
        <v>0</v>
      </c>
      <c r="K1160" s="25"/>
    </row>
    <row r="1161" spans="1:11" ht="15" customHeight="1" x14ac:dyDescent="0.3">
      <c r="A1161" s="22" t="s">
        <v>1166</v>
      </c>
      <c r="B1161" s="18">
        <v>1030</v>
      </c>
      <c r="C1161" s="23">
        <v>1013</v>
      </c>
      <c r="D1161" s="24">
        <v>979</v>
      </c>
      <c r="E1161" s="24"/>
      <c r="F1161" s="24">
        <v>34</v>
      </c>
      <c r="G1161" s="24"/>
      <c r="H1161" s="24">
        <v>34</v>
      </c>
      <c r="I1161" s="24"/>
      <c r="J1161" s="24">
        <v>0</v>
      </c>
      <c r="K1161" s="25"/>
    </row>
    <row r="1162" spans="1:11" ht="15" customHeight="1" x14ac:dyDescent="0.3">
      <c r="A1162" s="22" t="s">
        <v>1167</v>
      </c>
      <c r="B1162" s="18">
        <v>287</v>
      </c>
      <c r="C1162" s="23">
        <v>272</v>
      </c>
      <c r="D1162" s="24">
        <v>272</v>
      </c>
      <c r="E1162" s="24"/>
      <c r="F1162" s="24">
        <v>0</v>
      </c>
      <c r="G1162" s="24"/>
      <c r="H1162" s="24">
        <v>0</v>
      </c>
      <c r="I1162" s="24"/>
      <c r="J1162" s="24">
        <v>0</v>
      </c>
      <c r="K1162" s="25"/>
    </row>
    <row r="1163" spans="1:11" ht="15" customHeight="1" x14ac:dyDescent="0.3">
      <c r="A1163" s="22" t="s">
        <v>1168</v>
      </c>
      <c r="B1163" s="18">
        <v>253</v>
      </c>
      <c r="C1163" s="23">
        <v>193</v>
      </c>
      <c r="D1163" s="24">
        <v>178</v>
      </c>
      <c r="E1163" s="24"/>
      <c r="F1163" s="24">
        <v>15</v>
      </c>
      <c r="G1163" s="24"/>
      <c r="H1163" s="24">
        <v>15</v>
      </c>
      <c r="I1163" s="24"/>
      <c r="J1163" s="24">
        <v>0</v>
      </c>
      <c r="K1163" s="25"/>
    </row>
    <row r="1164" spans="1:11" ht="15" customHeight="1" x14ac:dyDescent="0.3">
      <c r="A1164" s="22" t="s">
        <v>1169</v>
      </c>
      <c r="B1164" s="18">
        <v>341</v>
      </c>
      <c r="C1164" s="23">
        <v>331</v>
      </c>
      <c r="D1164" s="24">
        <v>331</v>
      </c>
      <c r="E1164" s="24"/>
      <c r="F1164" s="24">
        <v>0</v>
      </c>
      <c r="G1164" s="24"/>
      <c r="H1164" s="24">
        <v>0</v>
      </c>
      <c r="I1164" s="24"/>
      <c r="J1164" s="24">
        <v>0</v>
      </c>
      <c r="K1164" s="25"/>
    </row>
    <row r="1165" spans="1:11" ht="15" customHeight="1" x14ac:dyDescent="0.3">
      <c r="A1165" s="22" t="s">
        <v>1170</v>
      </c>
      <c r="B1165" s="18">
        <v>514</v>
      </c>
      <c r="C1165" s="23">
        <v>492</v>
      </c>
      <c r="D1165" s="24">
        <v>465</v>
      </c>
      <c r="E1165" s="24"/>
      <c r="F1165" s="24">
        <v>27</v>
      </c>
      <c r="G1165" s="24"/>
      <c r="H1165" s="24">
        <v>27</v>
      </c>
      <c r="I1165" s="24"/>
      <c r="J1165" s="24">
        <v>0</v>
      </c>
      <c r="K1165" s="25"/>
    </row>
    <row r="1166" spans="1:11" ht="15" customHeight="1" x14ac:dyDescent="0.3">
      <c r="A1166" s="22" t="s">
        <v>1171</v>
      </c>
      <c r="B1166" s="18">
        <v>222</v>
      </c>
      <c r="C1166" s="23">
        <v>215</v>
      </c>
      <c r="D1166" s="24">
        <v>194</v>
      </c>
      <c r="E1166" s="24"/>
      <c r="F1166" s="24">
        <v>21</v>
      </c>
      <c r="G1166" s="24"/>
      <c r="H1166" s="24">
        <v>21</v>
      </c>
      <c r="I1166" s="24"/>
      <c r="J1166" s="24">
        <v>0</v>
      </c>
      <c r="K1166" s="25"/>
    </row>
    <row r="1167" spans="1:11" ht="15" customHeight="1" x14ac:dyDescent="0.3">
      <c r="A1167" s="22" t="s">
        <v>1172</v>
      </c>
      <c r="B1167" s="18">
        <v>323</v>
      </c>
      <c r="C1167" s="23">
        <v>165</v>
      </c>
      <c r="D1167" s="24">
        <v>145</v>
      </c>
      <c r="E1167" s="24"/>
      <c r="F1167" s="24">
        <v>20</v>
      </c>
      <c r="G1167" s="24"/>
      <c r="H1167" s="24">
        <v>20</v>
      </c>
      <c r="I1167" s="24"/>
      <c r="J1167" s="24">
        <v>0</v>
      </c>
      <c r="K1167" s="25"/>
    </row>
    <row r="1168" spans="1:11" ht="15" customHeight="1" x14ac:dyDescent="0.3">
      <c r="A1168" s="22" t="s">
        <v>1173</v>
      </c>
      <c r="B1168" s="18">
        <v>275</v>
      </c>
      <c r="C1168" s="23">
        <v>275</v>
      </c>
      <c r="D1168" s="24">
        <v>275</v>
      </c>
      <c r="E1168" s="24"/>
      <c r="F1168" s="24">
        <v>0</v>
      </c>
      <c r="G1168" s="24"/>
      <c r="H1168" s="24">
        <v>0</v>
      </c>
      <c r="I1168" s="24"/>
      <c r="J1168" s="24">
        <v>0</v>
      </c>
      <c r="K1168" s="25"/>
    </row>
    <row r="1169" spans="1:11" ht="15" customHeight="1" x14ac:dyDescent="0.3">
      <c r="A1169" s="22" t="s">
        <v>1174</v>
      </c>
      <c r="B1169" s="18">
        <v>56</v>
      </c>
      <c r="C1169" s="23">
        <v>56</v>
      </c>
      <c r="D1169" s="24">
        <v>53</v>
      </c>
      <c r="E1169" s="24"/>
      <c r="F1169" s="24">
        <v>3</v>
      </c>
      <c r="G1169" s="24"/>
      <c r="H1169" s="24">
        <v>3</v>
      </c>
      <c r="I1169" s="24"/>
      <c r="J1169" s="24">
        <v>0</v>
      </c>
      <c r="K1169" s="25"/>
    </row>
    <row r="1170" spans="1:11" ht="15" customHeight="1" x14ac:dyDescent="0.3">
      <c r="A1170" s="22" t="s">
        <v>1175</v>
      </c>
      <c r="B1170" s="18">
        <v>143</v>
      </c>
      <c r="C1170" s="23">
        <v>134</v>
      </c>
      <c r="D1170" s="24">
        <v>110</v>
      </c>
      <c r="E1170" s="24"/>
      <c r="F1170" s="24">
        <v>24</v>
      </c>
      <c r="G1170" s="24"/>
      <c r="H1170" s="24">
        <v>0</v>
      </c>
      <c r="I1170" s="24"/>
      <c r="J1170" s="24">
        <v>24</v>
      </c>
      <c r="K1170" s="25"/>
    </row>
    <row r="1171" spans="1:11" ht="15" customHeight="1" x14ac:dyDescent="0.3">
      <c r="A1171" s="22" t="s">
        <v>1176</v>
      </c>
      <c r="B1171" s="18">
        <v>106</v>
      </c>
      <c r="C1171" s="23">
        <v>106</v>
      </c>
      <c r="D1171" s="24">
        <v>106</v>
      </c>
      <c r="E1171" s="24"/>
      <c r="F1171" s="24">
        <v>0</v>
      </c>
      <c r="G1171" s="24"/>
      <c r="H1171" s="24">
        <v>0</v>
      </c>
      <c r="I1171" s="24"/>
      <c r="J1171" s="24">
        <v>0</v>
      </c>
      <c r="K1171" s="25"/>
    </row>
    <row r="1172" spans="1:11" ht="15" customHeight="1" x14ac:dyDescent="0.3">
      <c r="A1172" s="22" t="s">
        <v>1177</v>
      </c>
      <c r="B1172" s="18">
        <v>92</v>
      </c>
      <c r="C1172" s="23">
        <v>92</v>
      </c>
      <c r="D1172" s="24">
        <v>80</v>
      </c>
      <c r="E1172" s="24"/>
      <c r="F1172" s="24">
        <v>12</v>
      </c>
      <c r="G1172" s="24"/>
      <c r="H1172" s="24">
        <v>12</v>
      </c>
      <c r="I1172" s="24"/>
      <c r="J1172" s="24">
        <v>0</v>
      </c>
      <c r="K1172" s="25"/>
    </row>
    <row r="1173" spans="1:11" ht="15" customHeight="1" x14ac:dyDescent="0.3">
      <c r="A1173" s="22" t="s">
        <v>1178</v>
      </c>
      <c r="B1173" s="18">
        <v>300</v>
      </c>
      <c r="C1173" s="23">
        <v>280</v>
      </c>
      <c r="D1173" s="24">
        <v>280</v>
      </c>
      <c r="E1173" s="24"/>
      <c r="F1173" s="24">
        <v>0</v>
      </c>
      <c r="G1173" s="24"/>
      <c r="H1173" s="24">
        <v>0</v>
      </c>
      <c r="I1173" s="24"/>
      <c r="J1173" s="24">
        <v>0</v>
      </c>
      <c r="K1173" s="25"/>
    </row>
    <row r="1174" spans="1:11" ht="15" customHeight="1" x14ac:dyDescent="0.3">
      <c r="A1174" s="22" t="s">
        <v>1179</v>
      </c>
      <c r="B1174" s="18">
        <v>173</v>
      </c>
      <c r="C1174" s="23">
        <v>173</v>
      </c>
      <c r="D1174" s="24">
        <v>138</v>
      </c>
      <c r="E1174" s="24"/>
      <c r="F1174" s="24">
        <v>35</v>
      </c>
      <c r="G1174" s="24"/>
      <c r="H1174" s="24">
        <v>22</v>
      </c>
      <c r="I1174" s="24"/>
      <c r="J1174" s="24">
        <v>13</v>
      </c>
      <c r="K1174" s="25"/>
    </row>
    <row r="1175" spans="1:11" ht="15" customHeight="1" x14ac:dyDescent="0.3">
      <c r="A1175" s="22" t="s">
        <v>1180</v>
      </c>
      <c r="B1175" s="18">
        <v>118</v>
      </c>
      <c r="C1175" s="23">
        <v>118</v>
      </c>
      <c r="D1175" s="24">
        <v>113</v>
      </c>
      <c r="E1175" s="24"/>
      <c r="F1175" s="24">
        <v>5</v>
      </c>
      <c r="G1175" s="24"/>
      <c r="H1175" s="24">
        <v>0</v>
      </c>
      <c r="I1175" s="24"/>
      <c r="J1175" s="24">
        <v>5</v>
      </c>
      <c r="K1175" s="25"/>
    </row>
    <row r="1176" spans="1:11" ht="15" customHeight="1" x14ac:dyDescent="0.3">
      <c r="A1176" s="22" t="s">
        <v>1181</v>
      </c>
      <c r="B1176" s="18">
        <v>116</v>
      </c>
      <c r="C1176" s="23">
        <v>96</v>
      </c>
      <c r="D1176" s="24">
        <v>96</v>
      </c>
      <c r="E1176" s="24"/>
      <c r="F1176" s="24">
        <v>0</v>
      </c>
      <c r="G1176" s="24"/>
      <c r="H1176" s="24">
        <v>0</v>
      </c>
      <c r="I1176" s="24"/>
      <c r="J1176" s="24">
        <v>0</v>
      </c>
      <c r="K1176" s="25"/>
    </row>
    <row r="1177" spans="1:11" ht="15" customHeight="1" x14ac:dyDescent="0.3">
      <c r="A1177" s="22" t="s">
        <v>1182</v>
      </c>
      <c r="B1177" s="18">
        <v>183</v>
      </c>
      <c r="C1177" s="23">
        <v>169</v>
      </c>
      <c r="D1177" s="24">
        <v>169</v>
      </c>
      <c r="E1177" s="24"/>
      <c r="F1177" s="24">
        <v>0</v>
      </c>
      <c r="G1177" s="24"/>
      <c r="H1177" s="24">
        <v>0</v>
      </c>
      <c r="I1177" s="24"/>
      <c r="J1177" s="24">
        <v>0</v>
      </c>
      <c r="K1177" s="25"/>
    </row>
    <row r="1178" spans="1:11" ht="15" customHeight="1" x14ac:dyDescent="0.3">
      <c r="A1178" s="22" t="s">
        <v>1183</v>
      </c>
      <c r="B1178" s="18">
        <v>147</v>
      </c>
      <c r="C1178" s="23">
        <v>130</v>
      </c>
      <c r="D1178" s="24">
        <v>130</v>
      </c>
      <c r="E1178" s="24"/>
      <c r="F1178" s="24">
        <v>0</v>
      </c>
      <c r="G1178" s="24"/>
      <c r="H1178" s="24">
        <v>0</v>
      </c>
      <c r="I1178" s="24"/>
      <c r="J1178" s="24">
        <v>0</v>
      </c>
      <c r="K1178" s="25"/>
    </row>
    <row r="1179" spans="1:11" ht="15" customHeight="1" x14ac:dyDescent="0.3">
      <c r="A1179" s="22" t="s">
        <v>1184</v>
      </c>
      <c r="B1179" s="18">
        <v>218</v>
      </c>
      <c r="C1179" s="23">
        <v>205</v>
      </c>
      <c r="D1179" s="24">
        <v>205</v>
      </c>
      <c r="E1179" s="24"/>
      <c r="F1179" s="24">
        <v>0</v>
      </c>
      <c r="G1179" s="24"/>
      <c r="H1179" s="24">
        <v>0</v>
      </c>
      <c r="I1179" s="24"/>
      <c r="J1179" s="24">
        <v>0</v>
      </c>
      <c r="K1179" s="25"/>
    </row>
    <row r="1180" spans="1:11" ht="15" customHeight="1" x14ac:dyDescent="0.3">
      <c r="A1180" s="22" t="s">
        <v>1185</v>
      </c>
      <c r="B1180" s="18">
        <v>91</v>
      </c>
      <c r="C1180" s="23">
        <v>83</v>
      </c>
      <c r="D1180" s="24">
        <v>74</v>
      </c>
      <c r="E1180" s="24"/>
      <c r="F1180" s="24">
        <v>9</v>
      </c>
      <c r="G1180" s="24"/>
      <c r="H1180" s="24">
        <v>9</v>
      </c>
      <c r="I1180" s="24"/>
      <c r="J1180" s="24">
        <v>0</v>
      </c>
      <c r="K1180" s="25"/>
    </row>
    <row r="1181" spans="1:11" ht="15" customHeight="1" x14ac:dyDescent="0.3">
      <c r="A1181" s="22" t="s">
        <v>1186</v>
      </c>
      <c r="B1181" s="18">
        <v>405</v>
      </c>
      <c r="C1181" s="23">
        <v>398</v>
      </c>
      <c r="D1181" s="24">
        <v>355</v>
      </c>
      <c r="E1181" s="24"/>
      <c r="F1181" s="24">
        <v>43</v>
      </c>
      <c r="G1181" s="24"/>
      <c r="H1181" s="24">
        <v>38</v>
      </c>
      <c r="I1181" s="24"/>
      <c r="J1181" s="24">
        <v>5</v>
      </c>
      <c r="K1181" s="25"/>
    </row>
    <row r="1182" spans="1:11" ht="15" customHeight="1" x14ac:dyDescent="0.3">
      <c r="A1182" s="22" t="s">
        <v>1187</v>
      </c>
      <c r="B1182" s="18">
        <v>351</v>
      </c>
      <c r="C1182" s="23">
        <v>344</v>
      </c>
      <c r="D1182" s="24">
        <v>336</v>
      </c>
      <c r="E1182" s="24"/>
      <c r="F1182" s="24">
        <v>8</v>
      </c>
      <c r="G1182" s="24"/>
      <c r="H1182" s="24">
        <v>8</v>
      </c>
      <c r="I1182" s="24"/>
      <c r="J1182" s="24">
        <v>0</v>
      </c>
      <c r="K1182" s="25"/>
    </row>
    <row r="1183" spans="1:11" ht="15" customHeight="1" x14ac:dyDescent="0.3">
      <c r="A1183" s="22" t="s">
        <v>1188</v>
      </c>
      <c r="B1183" s="18">
        <v>146</v>
      </c>
      <c r="C1183" s="23">
        <v>114</v>
      </c>
      <c r="D1183" s="24">
        <v>114</v>
      </c>
      <c r="E1183" s="24"/>
      <c r="F1183" s="24">
        <v>0</v>
      </c>
      <c r="G1183" s="24"/>
      <c r="H1183" s="24">
        <v>0</v>
      </c>
      <c r="I1183" s="24"/>
      <c r="J1183" s="24">
        <v>0</v>
      </c>
      <c r="K1183" s="25"/>
    </row>
    <row r="1184" spans="1:11" ht="15" customHeight="1" x14ac:dyDescent="0.3">
      <c r="A1184" s="22" t="s">
        <v>1189</v>
      </c>
      <c r="B1184" s="18">
        <v>106</v>
      </c>
      <c r="C1184" s="23">
        <v>97</v>
      </c>
      <c r="D1184" s="24">
        <v>97</v>
      </c>
      <c r="E1184" s="24"/>
      <c r="F1184" s="24">
        <v>0</v>
      </c>
      <c r="G1184" s="24"/>
      <c r="H1184" s="24">
        <v>0</v>
      </c>
      <c r="I1184" s="24"/>
      <c r="J1184" s="24">
        <v>0</v>
      </c>
      <c r="K1184" s="25"/>
    </row>
    <row r="1185" spans="1:11" ht="15" customHeight="1" x14ac:dyDescent="0.3">
      <c r="A1185" s="22" t="s">
        <v>1190</v>
      </c>
      <c r="B1185" s="18">
        <v>300</v>
      </c>
      <c r="C1185" s="23">
        <v>267</v>
      </c>
      <c r="D1185" s="24">
        <v>267</v>
      </c>
      <c r="E1185" s="24"/>
      <c r="F1185" s="24">
        <v>0</v>
      </c>
      <c r="G1185" s="24"/>
      <c r="H1185" s="24">
        <v>0</v>
      </c>
      <c r="I1185" s="24"/>
      <c r="J1185" s="24">
        <v>0</v>
      </c>
      <c r="K1185" s="25"/>
    </row>
    <row r="1186" spans="1:11" ht="15" customHeight="1" x14ac:dyDescent="0.3">
      <c r="A1186" s="22" t="s">
        <v>1191</v>
      </c>
      <c r="B1186" s="18">
        <v>430</v>
      </c>
      <c r="C1186" s="23">
        <v>421</v>
      </c>
      <c r="D1186" s="24">
        <v>403</v>
      </c>
      <c r="E1186" s="24"/>
      <c r="F1186" s="24">
        <v>18</v>
      </c>
      <c r="G1186" s="24"/>
      <c r="H1186" s="24">
        <v>10</v>
      </c>
      <c r="I1186" s="24"/>
      <c r="J1186" s="24">
        <v>8</v>
      </c>
      <c r="K1186" s="25"/>
    </row>
    <row r="1187" spans="1:11" ht="15" customHeight="1" x14ac:dyDescent="0.3">
      <c r="A1187" s="22" t="s">
        <v>1192</v>
      </c>
      <c r="B1187" s="18">
        <v>648</v>
      </c>
      <c r="C1187" s="23">
        <v>588</v>
      </c>
      <c r="D1187" s="24">
        <v>546</v>
      </c>
      <c r="E1187" s="24"/>
      <c r="F1187" s="24">
        <v>42</v>
      </c>
      <c r="G1187" s="24"/>
      <c r="H1187" s="24">
        <v>42</v>
      </c>
      <c r="I1187" s="24"/>
      <c r="J1187" s="24">
        <v>0</v>
      </c>
      <c r="K1187" s="25"/>
    </row>
    <row r="1188" spans="1:11" ht="15" customHeight="1" x14ac:dyDescent="0.3">
      <c r="A1188" s="22" t="s">
        <v>1193</v>
      </c>
      <c r="B1188" s="18">
        <v>1133</v>
      </c>
      <c r="C1188" s="23">
        <v>1071</v>
      </c>
      <c r="D1188" s="24">
        <v>1051</v>
      </c>
      <c r="E1188" s="24"/>
      <c r="F1188" s="24">
        <v>20</v>
      </c>
      <c r="G1188" s="24"/>
      <c r="H1188" s="24">
        <v>20</v>
      </c>
      <c r="I1188" s="24"/>
      <c r="J1188" s="24">
        <v>0</v>
      </c>
      <c r="K1188" s="25"/>
    </row>
    <row r="1189" spans="1:11" ht="15" customHeight="1" x14ac:dyDescent="0.3">
      <c r="A1189" s="22" t="s">
        <v>1194</v>
      </c>
      <c r="B1189" s="18">
        <v>1050</v>
      </c>
      <c r="C1189" s="23">
        <v>1027</v>
      </c>
      <c r="D1189" s="24">
        <v>1019</v>
      </c>
      <c r="E1189" s="24"/>
      <c r="F1189" s="24">
        <v>8</v>
      </c>
      <c r="G1189" s="24"/>
      <c r="H1189" s="24">
        <v>8</v>
      </c>
      <c r="I1189" s="24"/>
      <c r="J1189" s="24">
        <v>0</v>
      </c>
      <c r="K1189" s="25"/>
    </row>
    <row r="1190" spans="1:11" ht="15" customHeight="1" x14ac:dyDescent="0.3">
      <c r="A1190" s="22" t="s">
        <v>1195</v>
      </c>
      <c r="B1190" s="18">
        <v>878</v>
      </c>
      <c r="C1190" s="23">
        <v>807</v>
      </c>
      <c r="D1190" s="24">
        <v>770</v>
      </c>
      <c r="E1190" s="24"/>
      <c r="F1190" s="24">
        <v>37</v>
      </c>
      <c r="G1190" s="24"/>
      <c r="H1190" s="24">
        <v>37</v>
      </c>
      <c r="I1190" s="24"/>
      <c r="J1190" s="24">
        <v>0</v>
      </c>
      <c r="K1190" s="25"/>
    </row>
    <row r="1191" spans="1:11" ht="15" customHeight="1" x14ac:dyDescent="0.3">
      <c r="A1191" s="22" t="s">
        <v>1196</v>
      </c>
      <c r="B1191" s="18">
        <v>527</v>
      </c>
      <c r="C1191" s="23">
        <v>486</v>
      </c>
      <c r="D1191" s="24">
        <v>481</v>
      </c>
      <c r="E1191" s="24"/>
      <c r="F1191" s="24">
        <v>5</v>
      </c>
      <c r="G1191" s="24"/>
      <c r="H1191" s="24">
        <v>0</v>
      </c>
      <c r="I1191" s="24"/>
      <c r="J1191" s="24">
        <v>5</v>
      </c>
      <c r="K1191" s="25"/>
    </row>
    <row r="1192" spans="1:11" ht="15" customHeight="1" x14ac:dyDescent="0.3">
      <c r="A1192" s="22" t="s">
        <v>1197</v>
      </c>
      <c r="B1192" s="18">
        <v>647</v>
      </c>
      <c r="C1192" s="23">
        <v>617</v>
      </c>
      <c r="D1192" s="24">
        <v>591</v>
      </c>
      <c r="E1192" s="24"/>
      <c r="F1192" s="24">
        <v>26</v>
      </c>
      <c r="G1192" s="24"/>
      <c r="H1192" s="24">
        <v>26</v>
      </c>
      <c r="I1192" s="24"/>
      <c r="J1192" s="24">
        <v>0</v>
      </c>
      <c r="K1192" s="25"/>
    </row>
    <row r="1193" spans="1:11" ht="15" customHeight="1" x14ac:dyDescent="0.3">
      <c r="A1193" s="22" t="s">
        <v>1198</v>
      </c>
      <c r="B1193" s="18">
        <v>1148</v>
      </c>
      <c r="C1193" s="23">
        <v>1096</v>
      </c>
      <c r="D1193" s="24">
        <v>1087</v>
      </c>
      <c r="E1193" s="24"/>
      <c r="F1193" s="24">
        <v>9</v>
      </c>
      <c r="G1193" s="24"/>
      <c r="H1193" s="24">
        <v>7</v>
      </c>
      <c r="I1193" s="24"/>
      <c r="J1193" s="24">
        <v>2</v>
      </c>
      <c r="K1193" s="25"/>
    </row>
    <row r="1194" spans="1:11" ht="15" customHeight="1" x14ac:dyDescent="0.3">
      <c r="A1194" s="22" t="s">
        <v>1199</v>
      </c>
      <c r="B1194" s="18">
        <v>683</v>
      </c>
      <c r="C1194" s="23">
        <v>667</v>
      </c>
      <c r="D1194" s="24">
        <v>660</v>
      </c>
      <c r="E1194" s="24"/>
      <c r="F1194" s="24">
        <v>7</v>
      </c>
      <c r="G1194" s="24"/>
      <c r="H1194" s="24">
        <v>7</v>
      </c>
      <c r="I1194" s="24"/>
      <c r="J1194" s="24">
        <v>0</v>
      </c>
      <c r="K1194" s="25"/>
    </row>
    <row r="1195" spans="1:11" ht="15" customHeight="1" x14ac:dyDescent="0.3">
      <c r="A1195" s="22" t="s">
        <v>1200</v>
      </c>
      <c r="B1195" s="18">
        <v>1317</v>
      </c>
      <c r="C1195" s="23">
        <v>1219</v>
      </c>
      <c r="D1195" s="24">
        <v>1168</v>
      </c>
      <c r="E1195" s="24"/>
      <c r="F1195" s="24">
        <v>51</v>
      </c>
      <c r="G1195" s="24"/>
      <c r="H1195" s="24">
        <v>51</v>
      </c>
      <c r="I1195" s="24"/>
      <c r="J1195" s="24">
        <v>0</v>
      </c>
      <c r="K1195" s="25"/>
    </row>
    <row r="1196" spans="1:11" ht="15" customHeight="1" x14ac:dyDescent="0.3">
      <c r="A1196" s="22" t="s">
        <v>1201</v>
      </c>
      <c r="B1196" s="18">
        <v>788</v>
      </c>
      <c r="C1196" s="23">
        <v>705</v>
      </c>
      <c r="D1196" s="24">
        <v>684</v>
      </c>
      <c r="E1196" s="24"/>
      <c r="F1196" s="24">
        <v>21</v>
      </c>
      <c r="G1196" s="24"/>
      <c r="H1196" s="24">
        <v>21</v>
      </c>
      <c r="I1196" s="24"/>
      <c r="J1196" s="24">
        <v>0</v>
      </c>
      <c r="K1196" s="25"/>
    </row>
    <row r="1197" spans="1:11" ht="15" customHeight="1" x14ac:dyDescent="0.3">
      <c r="A1197" s="22" t="s">
        <v>1202</v>
      </c>
      <c r="B1197" s="18">
        <v>1437</v>
      </c>
      <c r="C1197" s="23">
        <v>1361</v>
      </c>
      <c r="D1197" s="24">
        <v>1282</v>
      </c>
      <c r="E1197" s="24"/>
      <c r="F1197" s="24">
        <v>79</v>
      </c>
      <c r="G1197" s="24"/>
      <c r="H1197" s="24">
        <v>79</v>
      </c>
      <c r="I1197" s="24"/>
      <c r="J1197" s="24">
        <v>0</v>
      </c>
      <c r="K1197" s="25"/>
    </row>
    <row r="1198" spans="1:11" ht="15" customHeight="1" x14ac:dyDescent="0.3">
      <c r="A1198" s="22" t="s">
        <v>1203</v>
      </c>
      <c r="B1198" s="18">
        <v>877</v>
      </c>
      <c r="C1198" s="23">
        <v>771</v>
      </c>
      <c r="D1198" s="24">
        <v>685</v>
      </c>
      <c r="E1198" s="24"/>
      <c r="F1198" s="24">
        <v>86</v>
      </c>
      <c r="G1198" s="24"/>
      <c r="H1198" s="24">
        <v>77</v>
      </c>
      <c r="I1198" s="24"/>
      <c r="J1198" s="24">
        <v>9</v>
      </c>
      <c r="K1198" s="25"/>
    </row>
    <row r="1199" spans="1:11" ht="15" customHeight="1" x14ac:dyDescent="0.3">
      <c r="A1199" s="22" t="s">
        <v>1204</v>
      </c>
      <c r="B1199" s="18">
        <v>1180</v>
      </c>
      <c r="C1199" s="23">
        <v>904</v>
      </c>
      <c r="D1199" s="24">
        <v>806</v>
      </c>
      <c r="E1199" s="24"/>
      <c r="F1199" s="24">
        <v>98</v>
      </c>
      <c r="G1199" s="24"/>
      <c r="H1199" s="24">
        <v>88</v>
      </c>
      <c r="I1199" s="24"/>
      <c r="J1199" s="24">
        <v>10</v>
      </c>
      <c r="K1199" s="25"/>
    </row>
    <row r="1200" spans="1:11" ht="15" customHeight="1" x14ac:dyDescent="0.3">
      <c r="A1200" s="22" t="s">
        <v>1205</v>
      </c>
      <c r="B1200" s="18">
        <v>618</v>
      </c>
      <c r="C1200" s="23">
        <v>563</v>
      </c>
      <c r="D1200" s="24">
        <v>515</v>
      </c>
      <c r="E1200" s="24"/>
      <c r="F1200" s="24">
        <v>48</v>
      </c>
      <c r="G1200" s="24"/>
      <c r="H1200" s="24">
        <v>48</v>
      </c>
      <c r="I1200" s="24"/>
      <c r="J1200" s="24">
        <v>0</v>
      </c>
      <c r="K1200" s="25"/>
    </row>
    <row r="1201" spans="1:11" ht="15" customHeight="1" x14ac:dyDescent="0.3">
      <c r="A1201" s="22" t="s">
        <v>1206</v>
      </c>
      <c r="B1201" s="18">
        <v>354</v>
      </c>
      <c r="C1201" s="23">
        <v>317</v>
      </c>
      <c r="D1201" s="24">
        <v>315</v>
      </c>
      <c r="E1201" s="24"/>
      <c r="F1201" s="24">
        <v>2</v>
      </c>
      <c r="G1201" s="24"/>
      <c r="H1201" s="24">
        <v>2</v>
      </c>
      <c r="I1201" s="24"/>
      <c r="J1201" s="24">
        <v>0</v>
      </c>
      <c r="K1201" s="25"/>
    </row>
    <row r="1202" spans="1:11" ht="15" customHeight="1" x14ac:dyDescent="0.3">
      <c r="A1202" s="22" t="s">
        <v>1207</v>
      </c>
      <c r="B1202" s="18">
        <v>608</v>
      </c>
      <c r="C1202" s="23">
        <v>559</v>
      </c>
      <c r="D1202" s="24">
        <v>547</v>
      </c>
      <c r="E1202" s="24"/>
      <c r="F1202" s="24">
        <v>12</v>
      </c>
      <c r="G1202" s="24"/>
      <c r="H1202" s="24">
        <v>5</v>
      </c>
      <c r="I1202" s="24"/>
      <c r="J1202" s="24">
        <v>7</v>
      </c>
      <c r="K1202" s="25"/>
    </row>
    <row r="1203" spans="1:11" ht="15" customHeight="1" x14ac:dyDescent="0.3">
      <c r="A1203" s="22" t="s">
        <v>1208</v>
      </c>
      <c r="B1203" s="18">
        <v>1062</v>
      </c>
      <c r="C1203" s="23">
        <v>894</v>
      </c>
      <c r="D1203" s="24">
        <v>831</v>
      </c>
      <c r="E1203" s="24"/>
      <c r="F1203" s="24">
        <v>63</v>
      </c>
      <c r="G1203" s="24"/>
      <c r="H1203" s="24">
        <v>0</v>
      </c>
      <c r="I1203" s="24"/>
      <c r="J1203" s="24">
        <v>63</v>
      </c>
      <c r="K1203" s="25"/>
    </row>
    <row r="1204" spans="1:11" ht="15" customHeight="1" x14ac:dyDescent="0.3">
      <c r="A1204" s="22" t="s">
        <v>1209</v>
      </c>
      <c r="B1204" s="18">
        <v>874</v>
      </c>
      <c r="C1204" s="23">
        <v>833</v>
      </c>
      <c r="D1204" s="24">
        <v>827</v>
      </c>
      <c r="E1204" s="24"/>
      <c r="F1204" s="24">
        <v>6</v>
      </c>
      <c r="G1204" s="24"/>
      <c r="H1204" s="24">
        <v>6</v>
      </c>
      <c r="I1204" s="24"/>
      <c r="J1204" s="24">
        <v>0</v>
      </c>
      <c r="K1204" s="25"/>
    </row>
    <row r="1205" spans="1:11" ht="15" customHeight="1" x14ac:dyDescent="0.3">
      <c r="A1205" s="22" t="s">
        <v>1210</v>
      </c>
      <c r="B1205" s="18">
        <v>665</v>
      </c>
      <c r="C1205" s="23">
        <v>589</v>
      </c>
      <c r="D1205" s="24">
        <v>565</v>
      </c>
      <c r="E1205" s="24"/>
      <c r="F1205" s="24">
        <v>24</v>
      </c>
      <c r="G1205" s="24"/>
      <c r="H1205" s="24">
        <v>24</v>
      </c>
      <c r="I1205" s="24"/>
      <c r="J1205" s="24">
        <v>0</v>
      </c>
      <c r="K1205" s="25"/>
    </row>
    <row r="1206" spans="1:11" ht="15" customHeight="1" x14ac:dyDescent="0.3">
      <c r="A1206" s="22" t="s">
        <v>1211</v>
      </c>
      <c r="B1206" s="18">
        <v>428</v>
      </c>
      <c r="C1206" s="23">
        <v>390</v>
      </c>
      <c r="D1206" s="24">
        <v>388</v>
      </c>
      <c r="E1206" s="24"/>
      <c r="F1206" s="24">
        <v>2</v>
      </c>
      <c r="G1206" s="24"/>
      <c r="H1206" s="24">
        <v>2</v>
      </c>
      <c r="I1206" s="24"/>
      <c r="J1206" s="24">
        <v>0</v>
      </c>
      <c r="K1206" s="25"/>
    </row>
    <row r="1207" spans="1:11" ht="15" customHeight="1" x14ac:dyDescent="0.3">
      <c r="A1207" s="22" t="s">
        <v>1212</v>
      </c>
      <c r="B1207" s="18">
        <v>905</v>
      </c>
      <c r="C1207" s="23">
        <v>784</v>
      </c>
      <c r="D1207" s="24">
        <v>784</v>
      </c>
      <c r="E1207" s="24"/>
      <c r="F1207" s="24">
        <v>0</v>
      </c>
      <c r="G1207" s="24"/>
      <c r="H1207" s="24">
        <v>0</v>
      </c>
      <c r="I1207" s="24"/>
      <c r="J1207" s="24">
        <v>0</v>
      </c>
      <c r="K1207" s="25"/>
    </row>
    <row r="1208" spans="1:11" ht="15" customHeight="1" x14ac:dyDescent="0.3">
      <c r="A1208" s="22" t="s">
        <v>1213</v>
      </c>
      <c r="B1208" s="18">
        <v>607</v>
      </c>
      <c r="C1208" s="23">
        <v>569</v>
      </c>
      <c r="D1208" s="24">
        <v>543</v>
      </c>
      <c r="E1208" s="24"/>
      <c r="F1208" s="24">
        <v>26</v>
      </c>
      <c r="G1208" s="24"/>
      <c r="H1208" s="24">
        <v>18</v>
      </c>
      <c r="I1208" s="24"/>
      <c r="J1208" s="24">
        <v>8</v>
      </c>
      <c r="K1208" s="25"/>
    </row>
    <row r="1209" spans="1:11" ht="15" customHeight="1" x14ac:dyDescent="0.3">
      <c r="A1209" s="22" t="s">
        <v>1214</v>
      </c>
      <c r="B1209" s="18">
        <v>196</v>
      </c>
      <c r="C1209" s="23">
        <v>170</v>
      </c>
      <c r="D1209" s="24">
        <v>170</v>
      </c>
      <c r="E1209" s="24"/>
      <c r="F1209" s="24">
        <v>0</v>
      </c>
      <c r="G1209" s="24"/>
      <c r="H1209" s="24">
        <v>0</v>
      </c>
      <c r="I1209" s="24"/>
      <c r="J1209" s="24">
        <v>0</v>
      </c>
      <c r="K1209" s="25"/>
    </row>
    <row r="1210" spans="1:11" ht="15" customHeight="1" x14ac:dyDescent="0.3">
      <c r="A1210" s="22" t="s">
        <v>1215</v>
      </c>
      <c r="B1210" s="18">
        <v>266</v>
      </c>
      <c r="C1210" s="23">
        <v>258</v>
      </c>
      <c r="D1210" s="24">
        <v>253</v>
      </c>
      <c r="E1210" s="24"/>
      <c r="F1210" s="24">
        <v>5</v>
      </c>
      <c r="G1210" s="24"/>
      <c r="H1210" s="24">
        <v>5</v>
      </c>
      <c r="I1210" s="24"/>
      <c r="J1210" s="24">
        <v>0</v>
      </c>
      <c r="K1210" s="25"/>
    </row>
    <row r="1211" spans="1:11" ht="15" customHeight="1" x14ac:dyDescent="0.3">
      <c r="A1211" s="22" t="s">
        <v>1216</v>
      </c>
      <c r="B1211" s="18">
        <v>299</v>
      </c>
      <c r="C1211" s="23">
        <v>274</v>
      </c>
      <c r="D1211" s="24">
        <v>172</v>
      </c>
      <c r="E1211" s="24"/>
      <c r="F1211" s="24">
        <v>102</v>
      </c>
      <c r="G1211" s="24"/>
      <c r="H1211" s="24">
        <v>102</v>
      </c>
      <c r="I1211" s="24"/>
      <c r="J1211" s="24">
        <v>0</v>
      </c>
      <c r="K1211" s="25"/>
    </row>
    <row r="1212" spans="1:11" ht="15" customHeight="1" x14ac:dyDescent="0.3">
      <c r="A1212" s="22" t="s">
        <v>1217</v>
      </c>
      <c r="B1212" s="18">
        <v>52</v>
      </c>
      <c r="C1212" s="23">
        <v>48</v>
      </c>
      <c r="D1212" s="24">
        <v>32</v>
      </c>
      <c r="E1212" s="24"/>
      <c r="F1212" s="24">
        <v>16</v>
      </c>
      <c r="G1212" s="24"/>
      <c r="H1212" s="24">
        <v>16</v>
      </c>
      <c r="I1212" s="24"/>
      <c r="J1212" s="24">
        <v>0</v>
      </c>
      <c r="K1212" s="25"/>
    </row>
    <row r="1213" spans="1:11" ht="15" customHeight="1" x14ac:dyDescent="0.3">
      <c r="A1213" s="22" t="s">
        <v>1218</v>
      </c>
      <c r="B1213" s="18">
        <v>136</v>
      </c>
      <c r="C1213" s="23">
        <v>135</v>
      </c>
      <c r="D1213" s="24">
        <v>133</v>
      </c>
      <c r="E1213" s="24"/>
      <c r="F1213" s="24">
        <v>2</v>
      </c>
      <c r="G1213" s="24"/>
      <c r="H1213" s="24">
        <v>2</v>
      </c>
      <c r="I1213" s="24"/>
      <c r="J1213" s="24">
        <v>0</v>
      </c>
      <c r="K1213" s="25"/>
    </row>
    <row r="1214" spans="1:11" ht="15" customHeight="1" x14ac:dyDescent="0.3">
      <c r="A1214" s="22" t="s">
        <v>1219</v>
      </c>
      <c r="B1214" s="18">
        <v>92</v>
      </c>
      <c r="C1214" s="23">
        <v>77</v>
      </c>
      <c r="D1214" s="24">
        <v>63</v>
      </c>
      <c r="E1214" s="24"/>
      <c r="F1214" s="24">
        <v>14</v>
      </c>
      <c r="G1214" s="24"/>
      <c r="H1214" s="24">
        <v>14</v>
      </c>
      <c r="I1214" s="24"/>
      <c r="J1214" s="24">
        <v>0</v>
      </c>
      <c r="K1214" s="25"/>
    </row>
    <row r="1215" spans="1:11" ht="15" customHeight="1" x14ac:dyDescent="0.3">
      <c r="A1215" s="22" t="s">
        <v>1220</v>
      </c>
      <c r="B1215" s="18">
        <v>346</v>
      </c>
      <c r="C1215" s="23">
        <v>329</v>
      </c>
      <c r="D1215" s="24">
        <v>312</v>
      </c>
      <c r="E1215" s="24"/>
      <c r="F1215" s="24">
        <v>17</v>
      </c>
      <c r="G1215" s="24"/>
      <c r="H1215" s="24">
        <v>17</v>
      </c>
      <c r="I1215" s="24"/>
      <c r="J1215" s="24">
        <v>0</v>
      </c>
      <c r="K1215" s="25"/>
    </row>
    <row r="1216" spans="1:11" ht="15" customHeight="1" x14ac:dyDescent="0.3">
      <c r="A1216" s="22" t="s">
        <v>1221</v>
      </c>
      <c r="B1216" s="18">
        <v>343</v>
      </c>
      <c r="C1216" s="23">
        <v>334</v>
      </c>
      <c r="D1216" s="24">
        <v>322</v>
      </c>
      <c r="E1216" s="24"/>
      <c r="F1216" s="24">
        <v>12</v>
      </c>
      <c r="G1216" s="24"/>
      <c r="H1216" s="24">
        <v>12</v>
      </c>
      <c r="I1216" s="24"/>
      <c r="J1216" s="24">
        <v>0</v>
      </c>
      <c r="K1216" s="25"/>
    </row>
    <row r="1217" spans="1:11" ht="15" customHeight="1" x14ac:dyDescent="0.3">
      <c r="A1217" s="22" t="s">
        <v>1222</v>
      </c>
      <c r="B1217" s="18">
        <v>238</v>
      </c>
      <c r="C1217" s="23">
        <v>233</v>
      </c>
      <c r="D1217" s="24">
        <v>211</v>
      </c>
      <c r="E1217" s="24"/>
      <c r="F1217" s="24">
        <v>22</v>
      </c>
      <c r="G1217" s="24"/>
      <c r="H1217" s="24">
        <v>22</v>
      </c>
      <c r="I1217" s="24"/>
      <c r="J1217" s="24">
        <v>0</v>
      </c>
      <c r="K1217" s="25"/>
    </row>
    <row r="1218" spans="1:11" ht="15" customHeight="1" x14ac:dyDescent="0.3">
      <c r="A1218" s="22" t="s">
        <v>1223</v>
      </c>
      <c r="B1218" s="18">
        <v>139</v>
      </c>
      <c r="C1218" s="23">
        <v>135</v>
      </c>
      <c r="D1218" s="24">
        <v>117</v>
      </c>
      <c r="E1218" s="24"/>
      <c r="F1218" s="24">
        <v>18</v>
      </c>
      <c r="G1218" s="24"/>
      <c r="H1218" s="24">
        <v>18</v>
      </c>
      <c r="I1218" s="24"/>
      <c r="J1218" s="24">
        <v>0</v>
      </c>
      <c r="K1218" s="25"/>
    </row>
    <row r="1219" spans="1:11" ht="15" customHeight="1" x14ac:dyDescent="0.3">
      <c r="A1219" s="22" t="s">
        <v>1224</v>
      </c>
      <c r="B1219" s="18">
        <v>223</v>
      </c>
      <c r="C1219" s="23">
        <v>213</v>
      </c>
      <c r="D1219" s="24">
        <v>204</v>
      </c>
      <c r="E1219" s="24"/>
      <c r="F1219" s="24">
        <v>9</v>
      </c>
      <c r="G1219" s="24"/>
      <c r="H1219" s="24">
        <v>6</v>
      </c>
      <c r="I1219" s="24"/>
      <c r="J1219" s="24">
        <v>3</v>
      </c>
      <c r="K1219" s="25"/>
    </row>
    <row r="1220" spans="1:11" ht="15" customHeight="1" x14ac:dyDescent="0.3">
      <c r="A1220" s="22" t="s">
        <v>1225</v>
      </c>
      <c r="B1220" s="18">
        <v>225</v>
      </c>
      <c r="C1220" s="23">
        <v>185</v>
      </c>
      <c r="D1220" s="24">
        <v>180</v>
      </c>
      <c r="E1220" s="24"/>
      <c r="F1220" s="24">
        <v>5</v>
      </c>
      <c r="G1220" s="24"/>
      <c r="H1220" s="24">
        <v>5</v>
      </c>
      <c r="I1220" s="24"/>
      <c r="J1220" s="24">
        <v>0</v>
      </c>
      <c r="K1220" s="25"/>
    </row>
    <row r="1221" spans="1:11" ht="15" customHeight="1" x14ac:dyDescent="0.3">
      <c r="A1221" s="22" t="s">
        <v>1226</v>
      </c>
      <c r="B1221" s="18">
        <v>46</v>
      </c>
      <c r="C1221" s="23">
        <v>39</v>
      </c>
      <c r="D1221" s="24">
        <v>39</v>
      </c>
      <c r="E1221" s="24"/>
      <c r="F1221" s="24">
        <v>0</v>
      </c>
      <c r="G1221" s="24"/>
      <c r="H1221" s="24">
        <v>0</v>
      </c>
      <c r="I1221" s="24"/>
      <c r="J1221" s="24">
        <v>0</v>
      </c>
      <c r="K1221" s="25"/>
    </row>
    <row r="1222" spans="1:11" ht="15" customHeight="1" x14ac:dyDescent="0.3">
      <c r="A1222" s="22" t="s">
        <v>1227</v>
      </c>
      <c r="B1222" s="18">
        <v>125</v>
      </c>
      <c r="C1222" s="23">
        <v>103</v>
      </c>
      <c r="D1222" s="24">
        <v>82</v>
      </c>
      <c r="E1222" s="24"/>
      <c r="F1222" s="24">
        <v>21</v>
      </c>
      <c r="G1222" s="24"/>
      <c r="H1222" s="24">
        <v>18</v>
      </c>
      <c r="I1222" s="24"/>
      <c r="J1222" s="24">
        <v>3</v>
      </c>
      <c r="K1222" s="25"/>
    </row>
    <row r="1223" spans="1:11" ht="15" customHeight="1" x14ac:dyDescent="0.3">
      <c r="A1223" s="22" t="s">
        <v>1228</v>
      </c>
      <c r="B1223" s="18">
        <v>63</v>
      </c>
      <c r="C1223" s="23">
        <v>40</v>
      </c>
      <c r="D1223" s="24">
        <v>33</v>
      </c>
      <c r="E1223" s="24"/>
      <c r="F1223" s="24">
        <v>7</v>
      </c>
      <c r="G1223" s="24"/>
      <c r="H1223" s="24">
        <v>5</v>
      </c>
      <c r="I1223" s="24"/>
      <c r="J1223" s="24">
        <v>2</v>
      </c>
      <c r="K1223" s="25"/>
    </row>
    <row r="1224" spans="1:11" ht="15" customHeight="1" x14ac:dyDescent="0.3">
      <c r="A1224" s="22" t="s">
        <v>1229</v>
      </c>
      <c r="B1224" s="18">
        <v>340</v>
      </c>
      <c r="C1224" s="23">
        <v>340</v>
      </c>
      <c r="D1224" s="24">
        <v>300</v>
      </c>
      <c r="E1224" s="24"/>
      <c r="F1224" s="24">
        <v>40</v>
      </c>
      <c r="G1224" s="24"/>
      <c r="H1224" s="24">
        <v>33</v>
      </c>
      <c r="I1224" s="24"/>
      <c r="J1224" s="24">
        <v>7</v>
      </c>
      <c r="K1224" s="25"/>
    </row>
    <row r="1225" spans="1:11" ht="15" customHeight="1" x14ac:dyDescent="0.3">
      <c r="A1225" s="22" t="s">
        <v>1230</v>
      </c>
      <c r="B1225" s="18">
        <v>493</v>
      </c>
      <c r="C1225" s="23">
        <v>475</v>
      </c>
      <c r="D1225" s="24">
        <v>468</v>
      </c>
      <c r="E1225" s="24"/>
      <c r="F1225" s="24">
        <v>7</v>
      </c>
      <c r="G1225" s="24"/>
      <c r="H1225" s="24">
        <v>7</v>
      </c>
      <c r="I1225" s="24"/>
      <c r="J1225" s="24">
        <v>0</v>
      </c>
      <c r="K1225" s="25"/>
    </row>
    <row r="1226" spans="1:11" ht="15" customHeight="1" x14ac:dyDescent="0.3">
      <c r="A1226" s="22" t="s">
        <v>1231</v>
      </c>
      <c r="B1226" s="18">
        <v>252</v>
      </c>
      <c r="C1226" s="23">
        <v>245</v>
      </c>
      <c r="D1226" s="24">
        <v>245</v>
      </c>
      <c r="E1226" s="24"/>
      <c r="F1226" s="24">
        <v>0</v>
      </c>
      <c r="G1226" s="24"/>
      <c r="H1226" s="24">
        <v>0</v>
      </c>
      <c r="I1226" s="24"/>
      <c r="J1226" s="24">
        <v>0</v>
      </c>
      <c r="K1226" s="25"/>
    </row>
    <row r="1227" spans="1:11" ht="15" customHeight="1" x14ac:dyDescent="0.3">
      <c r="A1227" s="22" t="s">
        <v>1232</v>
      </c>
      <c r="B1227" s="18">
        <v>437</v>
      </c>
      <c r="C1227" s="23">
        <v>421</v>
      </c>
      <c r="D1227" s="24">
        <v>409</v>
      </c>
      <c r="E1227" s="24"/>
      <c r="F1227" s="24">
        <v>12</v>
      </c>
      <c r="G1227" s="24"/>
      <c r="H1227" s="24">
        <v>12</v>
      </c>
      <c r="I1227" s="24"/>
      <c r="J1227" s="24">
        <v>0</v>
      </c>
      <c r="K1227" s="25"/>
    </row>
    <row r="1228" spans="1:11" ht="15" customHeight="1" x14ac:dyDescent="0.3">
      <c r="A1228" s="22" t="s">
        <v>1233</v>
      </c>
      <c r="B1228" s="18">
        <v>581</v>
      </c>
      <c r="C1228" s="23">
        <v>567</v>
      </c>
      <c r="D1228" s="24">
        <v>567</v>
      </c>
      <c r="E1228" s="24"/>
      <c r="F1228" s="24">
        <v>0</v>
      </c>
      <c r="G1228" s="24"/>
      <c r="H1228" s="24">
        <v>0</v>
      </c>
      <c r="I1228" s="24"/>
      <c r="J1228" s="24">
        <v>0</v>
      </c>
      <c r="K1228" s="25"/>
    </row>
    <row r="1229" spans="1:11" ht="15" customHeight="1" x14ac:dyDescent="0.3">
      <c r="A1229" s="22" t="s">
        <v>1234</v>
      </c>
      <c r="B1229" s="18">
        <v>381</v>
      </c>
      <c r="C1229" s="23">
        <v>350</v>
      </c>
      <c r="D1229" s="24">
        <v>299</v>
      </c>
      <c r="E1229" s="24"/>
      <c r="F1229" s="24">
        <v>51</v>
      </c>
      <c r="G1229" s="24"/>
      <c r="H1229" s="24">
        <v>51</v>
      </c>
      <c r="I1229" s="24"/>
      <c r="J1229" s="24">
        <v>0</v>
      </c>
      <c r="K1229" s="25"/>
    </row>
    <row r="1230" spans="1:11" ht="15" customHeight="1" x14ac:dyDescent="0.3">
      <c r="A1230" s="22" t="s">
        <v>1235</v>
      </c>
      <c r="B1230" s="18">
        <v>712</v>
      </c>
      <c r="C1230" s="23">
        <v>585</v>
      </c>
      <c r="D1230" s="24">
        <v>551</v>
      </c>
      <c r="E1230" s="24"/>
      <c r="F1230" s="24">
        <v>34</v>
      </c>
      <c r="G1230" s="24"/>
      <c r="H1230" s="24">
        <v>34</v>
      </c>
      <c r="I1230" s="24"/>
      <c r="J1230" s="24">
        <v>0</v>
      </c>
      <c r="K1230" s="25"/>
    </row>
    <row r="1231" spans="1:11" ht="15" customHeight="1" x14ac:dyDescent="0.3">
      <c r="A1231" s="22" t="s">
        <v>1236</v>
      </c>
      <c r="B1231" s="18">
        <v>144</v>
      </c>
      <c r="C1231" s="23">
        <v>126</v>
      </c>
      <c r="D1231" s="24">
        <v>108</v>
      </c>
      <c r="E1231" s="24"/>
      <c r="F1231" s="24">
        <v>18</v>
      </c>
      <c r="G1231" s="24"/>
      <c r="H1231" s="24">
        <v>18</v>
      </c>
      <c r="I1231" s="24"/>
      <c r="J1231" s="24">
        <v>0</v>
      </c>
      <c r="K1231" s="25"/>
    </row>
    <row r="1232" spans="1:11" ht="15" customHeight="1" x14ac:dyDescent="0.3">
      <c r="A1232" s="22" t="s">
        <v>1237</v>
      </c>
      <c r="B1232" s="18">
        <v>271</v>
      </c>
      <c r="C1232" s="23">
        <v>240</v>
      </c>
      <c r="D1232" s="24">
        <v>240</v>
      </c>
      <c r="E1232" s="24"/>
      <c r="F1232" s="24">
        <v>0</v>
      </c>
      <c r="G1232" s="24"/>
      <c r="H1232" s="24">
        <v>0</v>
      </c>
      <c r="I1232" s="24"/>
      <c r="J1232" s="24">
        <v>0</v>
      </c>
      <c r="K1232" s="25"/>
    </row>
    <row r="1233" spans="1:11" ht="15" customHeight="1" x14ac:dyDescent="0.3">
      <c r="A1233" s="22" t="s">
        <v>1238</v>
      </c>
      <c r="B1233" s="18">
        <v>168</v>
      </c>
      <c r="C1233" s="23">
        <v>136</v>
      </c>
      <c r="D1233" s="24">
        <v>131</v>
      </c>
      <c r="E1233" s="24"/>
      <c r="F1233" s="24">
        <v>5</v>
      </c>
      <c r="G1233" s="24"/>
      <c r="H1233" s="24">
        <v>5</v>
      </c>
      <c r="I1233" s="24"/>
      <c r="J1233" s="24">
        <v>0</v>
      </c>
      <c r="K1233" s="25"/>
    </row>
    <row r="1234" spans="1:11" ht="15" customHeight="1" x14ac:dyDescent="0.3">
      <c r="A1234" s="22" t="s">
        <v>1239</v>
      </c>
      <c r="B1234" s="18">
        <v>244</v>
      </c>
      <c r="C1234" s="23">
        <v>217</v>
      </c>
      <c r="D1234" s="24">
        <v>210</v>
      </c>
      <c r="E1234" s="24"/>
      <c r="F1234" s="24">
        <v>7</v>
      </c>
      <c r="G1234" s="24"/>
      <c r="H1234" s="24">
        <v>7</v>
      </c>
      <c r="I1234" s="24"/>
      <c r="J1234" s="24">
        <v>0</v>
      </c>
      <c r="K1234" s="25"/>
    </row>
    <row r="1235" spans="1:11" ht="15" customHeight="1" x14ac:dyDescent="0.3">
      <c r="A1235" s="22" t="s">
        <v>1240</v>
      </c>
      <c r="B1235" s="18">
        <v>366</v>
      </c>
      <c r="C1235" s="23">
        <v>299</v>
      </c>
      <c r="D1235" s="24">
        <v>266</v>
      </c>
      <c r="E1235" s="24"/>
      <c r="F1235" s="24">
        <v>33</v>
      </c>
      <c r="G1235" s="24"/>
      <c r="H1235" s="24">
        <v>33</v>
      </c>
      <c r="I1235" s="24"/>
      <c r="J1235" s="24">
        <v>0</v>
      </c>
      <c r="K1235" s="25"/>
    </row>
    <row r="1236" spans="1:11" ht="15" customHeight="1" x14ac:dyDescent="0.3">
      <c r="A1236" s="22" t="s">
        <v>1241</v>
      </c>
      <c r="B1236" s="18">
        <v>544</v>
      </c>
      <c r="C1236" s="23">
        <v>515</v>
      </c>
      <c r="D1236" s="24">
        <v>473</v>
      </c>
      <c r="E1236" s="24"/>
      <c r="F1236" s="24">
        <v>42</v>
      </c>
      <c r="G1236" s="24"/>
      <c r="H1236" s="24">
        <v>42</v>
      </c>
      <c r="I1236" s="24"/>
      <c r="J1236" s="24">
        <v>0</v>
      </c>
      <c r="K1236" s="25"/>
    </row>
    <row r="1237" spans="1:11" ht="15" customHeight="1" x14ac:dyDescent="0.3">
      <c r="A1237" s="22" t="s">
        <v>1242</v>
      </c>
      <c r="B1237" s="18">
        <v>324</v>
      </c>
      <c r="C1237" s="23">
        <v>324</v>
      </c>
      <c r="D1237" s="24">
        <v>324</v>
      </c>
      <c r="E1237" s="24"/>
      <c r="F1237" s="24">
        <v>0</v>
      </c>
      <c r="G1237" s="24"/>
      <c r="H1237" s="24">
        <v>0</v>
      </c>
      <c r="I1237" s="24"/>
      <c r="J1237" s="24">
        <v>0</v>
      </c>
      <c r="K1237" s="25"/>
    </row>
    <row r="1238" spans="1:11" ht="15" customHeight="1" x14ac:dyDescent="0.3">
      <c r="A1238" s="22" t="s">
        <v>1243</v>
      </c>
      <c r="B1238" s="18">
        <v>108</v>
      </c>
      <c r="C1238" s="23">
        <v>106</v>
      </c>
      <c r="D1238" s="24">
        <v>106</v>
      </c>
      <c r="E1238" s="24"/>
      <c r="F1238" s="24">
        <v>0</v>
      </c>
      <c r="G1238" s="24"/>
      <c r="H1238" s="24">
        <v>0</v>
      </c>
      <c r="I1238" s="24"/>
      <c r="J1238" s="24">
        <v>0</v>
      </c>
      <c r="K1238" s="25"/>
    </row>
    <row r="1239" spans="1:11" ht="15" customHeight="1" x14ac:dyDescent="0.3">
      <c r="A1239" s="22" t="s">
        <v>1244</v>
      </c>
      <c r="B1239" s="18">
        <v>90</v>
      </c>
      <c r="C1239" s="23">
        <v>84</v>
      </c>
      <c r="D1239" s="24">
        <v>76</v>
      </c>
      <c r="E1239" s="24"/>
      <c r="F1239" s="24">
        <v>8</v>
      </c>
      <c r="G1239" s="24"/>
      <c r="H1239" s="24">
        <v>4</v>
      </c>
      <c r="I1239" s="24"/>
      <c r="J1239" s="24">
        <v>4</v>
      </c>
      <c r="K1239" s="25"/>
    </row>
    <row r="1240" spans="1:11" ht="15" customHeight="1" x14ac:dyDescent="0.3">
      <c r="A1240" s="22" t="s">
        <v>1245</v>
      </c>
      <c r="B1240" s="18">
        <v>137</v>
      </c>
      <c r="C1240" s="23">
        <v>130</v>
      </c>
      <c r="D1240" s="24">
        <v>106</v>
      </c>
      <c r="E1240" s="24"/>
      <c r="F1240" s="24">
        <v>24</v>
      </c>
      <c r="G1240" s="24"/>
      <c r="H1240" s="24">
        <v>17</v>
      </c>
      <c r="I1240" s="24"/>
      <c r="J1240" s="24">
        <v>7</v>
      </c>
      <c r="K1240" s="25"/>
    </row>
    <row r="1241" spans="1:11" ht="15" customHeight="1" x14ac:dyDescent="0.3">
      <c r="A1241" s="22" t="s">
        <v>1246</v>
      </c>
      <c r="B1241" s="18">
        <v>207</v>
      </c>
      <c r="C1241" s="23">
        <v>189</v>
      </c>
      <c r="D1241" s="24">
        <v>188</v>
      </c>
      <c r="E1241" s="24"/>
      <c r="F1241" s="24">
        <v>1</v>
      </c>
      <c r="G1241" s="24"/>
      <c r="H1241" s="24">
        <v>1</v>
      </c>
      <c r="I1241" s="24"/>
      <c r="J1241" s="24">
        <v>0</v>
      </c>
      <c r="K1241" s="25"/>
    </row>
    <row r="1242" spans="1:11" ht="15" customHeight="1" x14ac:dyDescent="0.3">
      <c r="A1242" s="22" t="s">
        <v>1247</v>
      </c>
      <c r="B1242" s="18">
        <v>613</v>
      </c>
      <c r="C1242" s="23">
        <v>353</v>
      </c>
      <c r="D1242" s="24">
        <v>328</v>
      </c>
      <c r="E1242" s="24"/>
      <c r="F1242" s="24">
        <v>25</v>
      </c>
      <c r="G1242" s="24"/>
      <c r="H1242" s="24">
        <v>25</v>
      </c>
      <c r="I1242" s="24"/>
      <c r="J1242" s="24">
        <v>0</v>
      </c>
      <c r="K1242" s="25"/>
    </row>
    <row r="1243" spans="1:11" ht="15" customHeight="1" x14ac:dyDescent="0.3">
      <c r="A1243" s="22" t="s">
        <v>1248</v>
      </c>
      <c r="B1243" s="18">
        <v>755</v>
      </c>
      <c r="C1243" s="23">
        <v>622</v>
      </c>
      <c r="D1243" s="24">
        <v>601</v>
      </c>
      <c r="E1243" s="24"/>
      <c r="F1243" s="24">
        <v>21</v>
      </c>
      <c r="G1243" s="24"/>
      <c r="H1243" s="24">
        <v>21</v>
      </c>
      <c r="I1243" s="24"/>
      <c r="J1243" s="24">
        <v>0</v>
      </c>
      <c r="K1243" s="25"/>
    </row>
    <row r="1244" spans="1:11" ht="15" customHeight="1" x14ac:dyDescent="0.3">
      <c r="A1244" s="22" t="s">
        <v>1249</v>
      </c>
      <c r="B1244" s="18">
        <v>305</v>
      </c>
      <c r="C1244" s="23">
        <v>305</v>
      </c>
      <c r="D1244" s="24">
        <v>283</v>
      </c>
      <c r="E1244" s="24"/>
      <c r="F1244" s="24">
        <v>22</v>
      </c>
      <c r="G1244" s="24"/>
      <c r="H1244" s="24">
        <v>22</v>
      </c>
      <c r="I1244" s="24"/>
      <c r="J1244" s="24">
        <v>0</v>
      </c>
      <c r="K1244" s="25"/>
    </row>
    <row r="1245" spans="1:11" ht="15" customHeight="1" x14ac:dyDescent="0.3">
      <c r="A1245" s="22" t="s">
        <v>1250</v>
      </c>
      <c r="B1245" s="18">
        <v>234</v>
      </c>
      <c r="C1245" s="23">
        <v>199</v>
      </c>
      <c r="D1245" s="24">
        <v>166</v>
      </c>
      <c r="E1245" s="24"/>
      <c r="F1245" s="24">
        <v>33</v>
      </c>
      <c r="G1245" s="24"/>
      <c r="H1245" s="24">
        <v>33</v>
      </c>
      <c r="I1245" s="24"/>
      <c r="J1245" s="24">
        <v>0</v>
      </c>
      <c r="K1245" s="25"/>
    </row>
    <row r="1246" spans="1:11" ht="15" customHeight="1" x14ac:dyDescent="0.3">
      <c r="A1246" s="22" t="s">
        <v>1251</v>
      </c>
      <c r="B1246" s="18">
        <v>404</v>
      </c>
      <c r="C1246" s="23">
        <v>357</v>
      </c>
      <c r="D1246" s="24">
        <v>327</v>
      </c>
      <c r="E1246" s="24"/>
      <c r="F1246" s="24">
        <v>30</v>
      </c>
      <c r="G1246" s="24"/>
      <c r="H1246" s="24">
        <v>30</v>
      </c>
      <c r="I1246" s="24"/>
      <c r="J1246" s="24">
        <v>0</v>
      </c>
      <c r="K1246" s="25"/>
    </row>
    <row r="1247" spans="1:11" ht="15" customHeight="1" x14ac:dyDescent="0.3">
      <c r="A1247" s="22" t="s">
        <v>1252</v>
      </c>
      <c r="B1247" s="18">
        <v>588</v>
      </c>
      <c r="C1247" s="23">
        <v>553</v>
      </c>
      <c r="D1247" s="24">
        <v>512</v>
      </c>
      <c r="E1247" s="24"/>
      <c r="F1247" s="24">
        <v>41</v>
      </c>
      <c r="G1247" s="24"/>
      <c r="H1247" s="24">
        <v>29</v>
      </c>
      <c r="I1247" s="24"/>
      <c r="J1247" s="24">
        <v>12</v>
      </c>
      <c r="K1247" s="25"/>
    </row>
    <row r="1248" spans="1:11" ht="15" customHeight="1" x14ac:dyDescent="0.3">
      <c r="A1248" s="22" t="s">
        <v>1253</v>
      </c>
      <c r="B1248" s="18">
        <v>920</v>
      </c>
      <c r="C1248" s="23">
        <v>886</v>
      </c>
      <c r="D1248" s="24">
        <v>830</v>
      </c>
      <c r="E1248" s="24"/>
      <c r="F1248" s="24">
        <v>56</v>
      </c>
      <c r="G1248" s="24"/>
      <c r="H1248" s="24">
        <v>56</v>
      </c>
      <c r="I1248" s="24"/>
      <c r="J1248" s="24">
        <v>0</v>
      </c>
      <c r="K1248" s="25"/>
    </row>
    <row r="1249" spans="1:11" ht="15" customHeight="1" x14ac:dyDescent="0.3">
      <c r="A1249" s="22" t="s">
        <v>1254</v>
      </c>
      <c r="B1249" s="18">
        <v>256</v>
      </c>
      <c r="C1249" s="23">
        <v>229</v>
      </c>
      <c r="D1249" s="24">
        <v>200</v>
      </c>
      <c r="E1249" s="24"/>
      <c r="F1249" s="24">
        <v>29</v>
      </c>
      <c r="G1249" s="24"/>
      <c r="H1249" s="24">
        <v>23</v>
      </c>
      <c r="I1249" s="24"/>
      <c r="J1249" s="24">
        <v>6</v>
      </c>
      <c r="K1249" s="25"/>
    </row>
    <row r="1250" spans="1:11" ht="15" customHeight="1" x14ac:dyDescent="0.3">
      <c r="A1250" s="22" t="s">
        <v>1255</v>
      </c>
      <c r="B1250" s="18">
        <v>1346</v>
      </c>
      <c r="C1250" s="23">
        <v>1230</v>
      </c>
      <c r="D1250" s="24">
        <v>1141</v>
      </c>
      <c r="E1250" s="24"/>
      <c r="F1250" s="24">
        <v>89</v>
      </c>
      <c r="G1250" s="24"/>
      <c r="H1250" s="24">
        <v>72</v>
      </c>
      <c r="I1250" s="24"/>
      <c r="J1250" s="24">
        <v>17</v>
      </c>
      <c r="K1250" s="25"/>
    </row>
    <row r="1251" spans="1:11" ht="15" customHeight="1" x14ac:dyDescent="0.3">
      <c r="A1251" s="22" t="s">
        <v>1256</v>
      </c>
      <c r="B1251" s="18">
        <v>447</v>
      </c>
      <c r="C1251" s="23">
        <v>432</v>
      </c>
      <c r="D1251" s="24">
        <v>432</v>
      </c>
      <c r="E1251" s="24"/>
      <c r="F1251" s="24">
        <v>0</v>
      </c>
      <c r="G1251" s="24"/>
      <c r="H1251" s="24">
        <v>0</v>
      </c>
      <c r="I1251" s="24"/>
      <c r="J1251" s="24">
        <v>0</v>
      </c>
      <c r="K1251" s="25"/>
    </row>
    <row r="1252" spans="1:11" ht="15" customHeight="1" x14ac:dyDescent="0.3">
      <c r="A1252" s="22" t="s">
        <v>1257</v>
      </c>
      <c r="B1252" s="18">
        <v>641</v>
      </c>
      <c r="C1252" s="23">
        <v>577</v>
      </c>
      <c r="D1252" s="24">
        <v>517</v>
      </c>
      <c r="E1252" s="24"/>
      <c r="F1252" s="24">
        <v>60</v>
      </c>
      <c r="G1252" s="24"/>
      <c r="H1252" s="24">
        <v>32</v>
      </c>
      <c r="I1252" s="24"/>
      <c r="J1252" s="24">
        <v>28</v>
      </c>
      <c r="K1252" s="25"/>
    </row>
    <row r="1253" spans="1:11" ht="15" customHeight="1" x14ac:dyDescent="0.3">
      <c r="A1253" s="22" t="s">
        <v>1258</v>
      </c>
      <c r="B1253" s="18">
        <v>491</v>
      </c>
      <c r="C1253" s="23">
        <v>457</v>
      </c>
      <c r="D1253" s="24">
        <v>432</v>
      </c>
      <c r="E1253" s="24"/>
      <c r="F1253" s="24">
        <v>25</v>
      </c>
      <c r="G1253" s="24"/>
      <c r="H1253" s="24">
        <v>25</v>
      </c>
      <c r="I1253" s="24"/>
      <c r="J1253" s="24">
        <v>0</v>
      </c>
      <c r="K1253" s="25"/>
    </row>
    <row r="1254" spans="1:11" ht="15" customHeight="1" x14ac:dyDescent="0.3">
      <c r="A1254" s="22" t="s">
        <v>1259</v>
      </c>
      <c r="B1254" s="18">
        <v>398</v>
      </c>
      <c r="C1254" s="23">
        <v>341</v>
      </c>
      <c r="D1254" s="24">
        <v>334</v>
      </c>
      <c r="E1254" s="24"/>
      <c r="F1254" s="24">
        <v>7</v>
      </c>
      <c r="G1254" s="24"/>
      <c r="H1254" s="24">
        <v>7</v>
      </c>
      <c r="I1254" s="24"/>
      <c r="J1254" s="24">
        <v>0</v>
      </c>
      <c r="K1254" s="25"/>
    </row>
    <row r="1255" spans="1:11" ht="15" customHeight="1" x14ac:dyDescent="0.3">
      <c r="A1255" s="22" t="s">
        <v>1260</v>
      </c>
      <c r="B1255" s="18">
        <v>522</v>
      </c>
      <c r="C1255" s="23">
        <v>507</v>
      </c>
      <c r="D1255" s="24">
        <v>474</v>
      </c>
      <c r="E1255" s="24"/>
      <c r="F1255" s="24">
        <v>33</v>
      </c>
      <c r="G1255" s="24"/>
      <c r="H1255" s="24">
        <v>33</v>
      </c>
      <c r="I1255" s="24"/>
      <c r="J1255" s="24">
        <v>0</v>
      </c>
      <c r="K1255" s="25"/>
    </row>
    <row r="1256" spans="1:11" ht="15" customHeight="1" x14ac:dyDescent="0.3">
      <c r="A1256" s="22" t="s">
        <v>1261</v>
      </c>
      <c r="B1256" s="18">
        <v>248</v>
      </c>
      <c r="C1256" s="23">
        <v>199</v>
      </c>
      <c r="D1256" s="24">
        <v>199</v>
      </c>
      <c r="E1256" s="24"/>
      <c r="F1256" s="24">
        <v>0</v>
      </c>
      <c r="G1256" s="24"/>
      <c r="H1256" s="24">
        <v>0</v>
      </c>
      <c r="I1256" s="24"/>
      <c r="J1256" s="24">
        <v>0</v>
      </c>
      <c r="K1256" s="25"/>
    </row>
    <row r="1257" spans="1:11" ht="15" customHeight="1" x14ac:dyDescent="0.3">
      <c r="A1257" s="22" t="s">
        <v>1262</v>
      </c>
      <c r="B1257" s="18">
        <v>428</v>
      </c>
      <c r="C1257" s="23">
        <v>413</v>
      </c>
      <c r="D1257" s="24">
        <v>360</v>
      </c>
      <c r="E1257" s="24"/>
      <c r="F1257" s="24">
        <v>53</v>
      </c>
      <c r="G1257" s="24"/>
      <c r="H1257" s="24">
        <v>13</v>
      </c>
      <c r="I1257" s="24"/>
      <c r="J1257" s="24">
        <v>40</v>
      </c>
      <c r="K1257" s="25"/>
    </row>
    <row r="1258" spans="1:11" ht="15" customHeight="1" x14ac:dyDescent="0.3">
      <c r="A1258" s="22" t="s">
        <v>1263</v>
      </c>
      <c r="B1258" s="18">
        <v>401</v>
      </c>
      <c r="C1258" s="23">
        <v>371</v>
      </c>
      <c r="D1258" s="24">
        <v>361</v>
      </c>
      <c r="E1258" s="24"/>
      <c r="F1258" s="24">
        <v>10</v>
      </c>
      <c r="G1258" s="24"/>
      <c r="H1258" s="24">
        <v>10</v>
      </c>
      <c r="I1258" s="24"/>
      <c r="J1258" s="24">
        <v>0</v>
      </c>
      <c r="K1258" s="25"/>
    </row>
    <row r="1259" spans="1:11" ht="15" customHeight="1" x14ac:dyDescent="0.3">
      <c r="A1259" s="22" t="s">
        <v>1264</v>
      </c>
      <c r="B1259" s="18">
        <v>554</v>
      </c>
      <c r="C1259" s="23">
        <v>521</v>
      </c>
      <c r="D1259" s="24">
        <v>467</v>
      </c>
      <c r="E1259" s="24"/>
      <c r="F1259" s="24">
        <v>54</v>
      </c>
      <c r="G1259" s="24"/>
      <c r="H1259" s="24">
        <v>37</v>
      </c>
      <c r="I1259" s="24"/>
      <c r="J1259" s="24">
        <v>17</v>
      </c>
      <c r="K1259" s="25"/>
    </row>
    <row r="1260" spans="1:11" ht="15" customHeight="1" x14ac:dyDescent="0.3">
      <c r="A1260" s="22" t="s">
        <v>1265</v>
      </c>
      <c r="B1260" s="18">
        <v>92</v>
      </c>
      <c r="C1260" s="23">
        <v>83</v>
      </c>
      <c r="D1260" s="24">
        <v>83</v>
      </c>
      <c r="E1260" s="24"/>
      <c r="F1260" s="24">
        <v>0</v>
      </c>
      <c r="G1260" s="24"/>
      <c r="H1260" s="24">
        <v>0</v>
      </c>
      <c r="I1260" s="24"/>
      <c r="J1260" s="24">
        <v>0</v>
      </c>
      <c r="K1260" s="25"/>
    </row>
    <row r="1261" spans="1:11" ht="15" customHeight="1" x14ac:dyDescent="0.3">
      <c r="A1261" s="22" t="s">
        <v>1266</v>
      </c>
      <c r="B1261" s="18">
        <v>319</v>
      </c>
      <c r="C1261" s="23">
        <v>292</v>
      </c>
      <c r="D1261" s="24">
        <v>292</v>
      </c>
      <c r="E1261" s="24"/>
      <c r="F1261" s="24">
        <v>0</v>
      </c>
      <c r="G1261" s="24"/>
      <c r="H1261" s="24">
        <v>0</v>
      </c>
      <c r="I1261" s="24"/>
      <c r="J1261" s="24">
        <v>0</v>
      </c>
      <c r="K1261" s="25"/>
    </row>
    <row r="1262" spans="1:11" ht="15" customHeight="1" x14ac:dyDescent="0.3">
      <c r="A1262" s="22" t="s">
        <v>1267</v>
      </c>
      <c r="B1262" s="18">
        <v>760</v>
      </c>
      <c r="C1262" s="23">
        <v>615</v>
      </c>
      <c r="D1262" s="24">
        <v>591</v>
      </c>
      <c r="E1262" s="24"/>
      <c r="F1262" s="24">
        <v>24</v>
      </c>
      <c r="G1262" s="24"/>
      <c r="H1262" s="24">
        <v>7</v>
      </c>
      <c r="I1262" s="24"/>
      <c r="J1262" s="24">
        <v>17</v>
      </c>
      <c r="K1262" s="25"/>
    </row>
    <row r="1263" spans="1:11" ht="15" customHeight="1" x14ac:dyDescent="0.3">
      <c r="A1263" s="22" t="s">
        <v>1268</v>
      </c>
      <c r="B1263" s="18">
        <v>228</v>
      </c>
      <c r="C1263" s="23">
        <v>204</v>
      </c>
      <c r="D1263" s="24">
        <v>162</v>
      </c>
      <c r="E1263" s="24"/>
      <c r="F1263" s="24">
        <v>42</v>
      </c>
      <c r="G1263" s="24"/>
      <c r="H1263" s="24">
        <v>42</v>
      </c>
      <c r="I1263" s="24"/>
      <c r="J1263" s="24">
        <v>0</v>
      </c>
      <c r="K1263" s="25"/>
    </row>
    <row r="1264" spans="1:11" ht="15" customHeight="1" x14ac:dyDescent="0.3">
      <c r="A1264" s="22" t="s">
        <v>1269</v>
      </c>
      <c r="B1264" s="18">
        <v>592</v>
      </c>
      <c r="C1264" s="23">
        <v>535</v>
      </c>
      <c r="D1264" s="24">
        <v>496</v>
      </c>
      <c r="E1264" s="24"/>
      <c r="F1264" s="24">
        <v>39</v>
      </c>
      <c r="G1264" s="24"/>
      <c r="H1264" s="24">
        <v>30</v>
      </c>
      <c r="I1264" s="24"/>
      <c r="J1264" s="24">
        <v>9</v>
      </c>
      <c r="K1264" s="25"/>
    </row>
    <row r="1265" spans="1:11" ht="15" customHeight="1" x14ac:dyDescent="0.3">
      <c r="A1265" s="22" t="s">
        <v>1270</v>
      </c>
      <c r="B1265" s="18">
        <v>306</v>
      </c>
      <c r="C1265" s="23">
        <v>250</v>
      </c>
      <c r="D1265" s="24">
        <v>241</v>
      </c>
      <c r="E1265" s="24"/>
      <c r="F1265" s="24">
        <v>9</v>
      </c>
      <c r="G1265" s="24"/>
      <c r="H1265" s="24">
        <v>9</v>
      </c>
      <c r="I1265" s="24"/>
      <c r="J1265" s="24">
        <v>0</v>
      </c>
      <c r="K1265" s="25"/>
    </row>
    <row r="1266" spans="1:11" ht="15" customHeight="1" x14ac:dyDescent="0.3">
      <c r="A1266" s="22" t="s">
        <v>1271</v>
      </c>
      <c r="B1266" s="18">
        <v>622</v>
      </c>
      <c r="C1266" s="23">
        <v>521</v>
      </c>
      <c r="D1266" s="24">
        <v>459</v>
      </c>
      <c r="E1266" s="24"/>
      <c r="F1266" s="24">
        <v>62</v>
      </c>
      <c r="G1266" s="24"/>
      <c r="H1266" s="24">
        <v>62</v>
      </c>
      <c r="I1266" s="24"/>
      <c r="J1266" s="24">
        <v>0</v>
      </c>
      <c r="K1266" s="25"/>
    </row>
    <row r="1267" spans="1:11" ht="15" customHeight="1" x14ac:dyDescent="0.3">
      <c r="A1267" s="22" t="s">
        <v>1272</v>
      </c>
      <c r="B1267" s="18">
        <v>409</v>
      </c>
      <c r="C1267" s="23">
        <v>404</v>
      </c>
      <c r="D1267" s="24">
        <v>384</v>
      </c>
      <c r="E1267" s="24"/>
      <c r="F1267" s="24">
        <v>20</v>
      </c>
      <c r="G1267" s="24"/>
      <c r="H1267" s="24">
        <v>14</v>
      </c>
      <c r="I1267" s="24"/>
      <c r="J1267" s="24">
        <v>6</v>
      </c>
      <c r="K1267" s="25"/>
    </row>
    <row r="1268" spans="1:11" ht="15" customHeight="1" x14ac:dyDescent="0.3">
      <c r="A1268" s="22" t="s">
        <v>1273</v>
      </c>
      <c r="B1268" s="18">
        <v>326</v>
      </c>
      <c r="C1268" s="23">
        <v>259</v>
      </c>
      <c r="D1268" s="24">
        <v>250</v>
      </c>
      <c r="E1268" s="24"/>
      <c r="F1268" s="24">
        <v>9</v>
      </c>
      <c r="G1268" s="24"/>
      <c r="H1268" s="24">
        <v>9</v>
      </c>
      <c r="I1268" s="24"/>
      <c r="J1268" s="24">
        <v>0</v>
      </c>
      <c r="K1268" s="25"/>
    </row>
    <row r="1269" spans="1:11" ht="15" customHeight="1" x14ac:dyDescent="0.3">
      <c r="A1269" s="22" t="s">
        <v>1274</v>
      </c>
      <c r="B1269" s="18">
        <v>594</v>
      </c>
      <c r="C1269" s="23">
        <v>489</v>
      </c>
      <c r="D1269" s="24">
        <v>471</v>
      </c>
      <c r="E1269" s="24"/>
      <c r="F1269" s="24">
        <v>18</v>
      </c>
      <c r="G1269" s="24"/>
      <c r="H1269" s="24">
        <v>0</v>
      </c>
      <c r="I1269" s="24"/>
      <c r="J1269" s="24">
        <v>18</v>
      </c>
      <c r="K1269" s="25"/>
    </row>
    <row r="1270" spans="1:11" ht="15" customHeight="1" x14ac:dyDescent="0.3">
      <c r="A1270" s="22" t="s">
        <v>1275</v>
      </c>
      <c r="B1270" s="18">
        <v>1974</v>
      </c>
      <c r="C1270" s="23">
        <v>1661</v>
      </c>
      <c r="D1270" s="24">
        <v>1603</v>
      </c>
      <c r="E1270" s="24"/>
      <c r="F1270" s="24">
        <v>58</v>
      </c>
      <c r="G1270" s="24"/>
      <c r="H1270" s="24">
        <v>31</v>
      </c>
      <c r="I1270" s="24"/>
      <c r="J1270" s="24">
        <v>27</v>
      </c>
      <c r="K1270" s="25"/>
    </row>
    <row r="1271" spans="1:11" ht="15" customHeight="1" x14ac:dyDescent="0.3">
      <c r="A1271" s="22" t="s">
        <v>1276</v>
      </c>
      <c r="B1271" s="18">
        <v>1605</v>
      </c>
      <c r="C1271" s="23">
        <v>1268</v>
      </c>
      <c r="D1271" s="24">
        <v>1148</v>
      </c>
      <c r="E1271" s="24"/>
      <c r="F1271" s="24">
        <v>120</v>
      </c>
      <c r="G1271" s="24"/>
      <c r="H1271" s="24">
        <v>104</v>
      </c>
      <c r="I1271" s="24"/>
      <c r="J1271" s="24">
        <v>16</v>
      </c>
      <c r="K1271" s="25"/>
    </row>
    <row r="1272" spans="1:11" ht="15" customHeight="1" x14ac:dyDescent="0.3">
      <c r="A1272" s="22" t="s">
        <v>1277</v>
      </c>
      <c r="B1272" s="18">
        <v>1565</v>
      </c>
      <c r="C1272" s="23">
        <v>1331</v>
      </c>
      <c r="D1272" s="24">
        <v>1298</v>
      </c>
      <c r="E1272" s="24"/>
      <c r="F1272" s="24">
        <v>33</v>
      </c>
      <c r="G1272" s="24"/>
      <c r="H1272" s="24">
        <v>33</v>
      </c>
      <c r="I1272" s="24"/>
      <c r="J1272" s="24">
        <v>0</v>
      </c>
      <c r="K1272" s="25"/>
    </row>
    <row r="1273" spans="1:11" ht="15" customHeight="1" x14ac:dyDescent="0.3">
      <c r="A1273" s="22" t="s">
        <v>1278</v>
      </c>
      <c r="B1273" s="18">
        <v>474</v>
      </c>
      <c r="C1273" s="23">
        <v>442</v>
      </c>
      <c r="D1273" s="24">
        <v>431</v>
      </c>
      <c r="E1273" s="24"/>
      <c r="F1273" s="24">
        <v>11</v>
      </c>
      <c r="G1273" s="24"/>
      <c r="H1273" s="24">
        <v>11</v>
      </c>
      <c r="I1273" s="24"/>
      <c r="J1273" s="24">
        <v>0</v>
      </c>
      <c r="K1273" s="25"/>
    </row>
    <row r="1274" spans="1:11" ht="15" customHeight="1" x14ac:dyDescent="0.3">
      <c r="A1274" s="22" t="s">
        <v>1279</v>
      </c>
      <c r="B1274" s="18">
        <v>611</v>
      </c>
      <c r="C1274" s="23">
        <v>531</v>
      </c>
      <c r="D1274" s="24">
        <v>488</v>
      </c>
      <c r="E1274" s="24"/>
      <c r="F1274" s="24">
        <v>43</v>
      </c>
      <c r="G1274" s="24"/>
      <c r="H1274" s="24">
        <v>31</v>
      </c>
      <c r="I1274" s="24"/>
      <c r="J1274" s="24">
        <v>12</v>
      </c>
      <c r="K1274" s="25"/>
    </row>
    <row r="1275" spans="1:11" ht="15" customHeight="1" x14ac:dyDescent="0.3">
      <c r="A1275" s="22" t="s">
        <v>1280</v>
      </c>
      <c r="B1275" s="18">
        <v>2907</v>
      </c>
      <c r="C1275" s="23">
        <v>2755</v>
      </c>
      <c r="D1275" s="24">
        <v>2627</v>
      </c>
      <c r="E1275" s="24"/>
      <c r="F1275" s="24">
        <v>128</v>
      </c>
      <c r="G1275" s="24"/>
      <c r="H1275" s="24">
        <v>98</v>
      </c>
      <c r="I1275" s="24"/>
      <c r="J1275" s="24">
        <v>30</v>
      </c>
      <c r="K1275" s="25"/>
    </row>
    <row r="1276" spans="1:11" ht="15" customHeight="1" x14ac:dyDescent="0.3">
      <c r="A1276" s="22" t="s">
        <v>1281</v>
      </c>
      <c r="B1276" s="18">
        <v>3429</v>
      </c>
      <c r="C1276" s="23">
        <v>3304</v>
      </c>
      <c r="D1276" s="24">
        <v>3194</v>
      </c>
      <c r="E1276" s="24"/>
      <c r="F1276" s="24">
        <v>110</v>
      </c>
      <c r="G1276" s="24"/>
      <c r="H1276" s="24">
        <v>110</v>
      </c>
      <c r="I1276" s="24"/>
      <c r="J1276" s="24">
        <v>0</v>
      </c>
      <c r="K1276" s="25"/>
    </row>
    <row r="1277" spans="1:11" ht="15" customHeight="1" x14ac:dyDescent="0.3">
      <c r="A1277" s="22" t="s">
        <v>1282</v>
      </c>
      <c r="B1277" s="18">
        <v>1422</v>
      </c>
      <c r="C1277" s="23">
        <v>1294</v>
      </c>
      <c r="D1277" s="24">
        <v>1196</v>
      </c>
      <c r="E1277" s="24"/>
      <c r="F1277" s="24">
        <v>98</v>
      </c>
      <c r="G1277" s="24"/>
      <c r="H1277" s="24">
        <v>98</v>
      </c>
      <c r="I1277" s="24"/>
      <c r="J1277" s="24">
        <v>0</v>
      </c>
      <c r="K1277" s="25"/>
    </row>
    <row r="1278" spans="1:11" ht="15" customHeight="1" x14ac:dyDescent="0.3">
      <c r="A1278" s="22" t="s">
        <v>1283</v>
      </c>
      <c r="B1278" s="18">
        <v>2842</v>
      </c>
      <c r="C1278" s="23">
        <v>2654</v>
      </c>
      <c r="D1278" s="24">
        <v>2598</v>
      </c>
      <c r="E1278" s="24"/>
      <c r="F1278" s="24">
        <v>56</v>
      </c>
      <c r="G1278" s="24"/>
      <c r="H1278" s="24">
        <v>29</v>
      </c>
      <c r="I1278" s="24"/>
      <c r="J1278" s="24">
        <v>27</v>
      </c>
      <c r="K1278" s="25"/>
    </row>
    <row r="1279" spans="1:11" ht="15" customHeight="1" x14ac:dyDescent="0.3">
      <c r="A1279" s="22" t="s">
        <v>1284</v>
      </c>
      <c r="B1279" s="18">
        <v>4462</v>
      </c>
      <c r="C1279" s="23">
        <v>4130</v>
      </c>
      <c r="D1279" s="24">
        <v>3886</v>
      </c>
      <c r="E1279" s="24"/>
      <c r="F1279" s="24">
        <v>244</v>
      </c>
      <c r="G1279" s="24"/>
      <c r="H1279" s="24">
        <v>236</v>
      </c>
      <c r="I1279" s="24"/>
      <c r="J1279" s="24">
        <v>8</v>
      </c>
      <c r="K1279" s="25"/>
    </row>
    <row r="1280" spans="1:11" ht="15" customHeight="1" x14ac:dyDescent="0.3">
      <c r="A1280" s="22" t="s">
        <v>1285</v>
      </c>
      <c r="B1280" s="18">
        <v>1470</v>
      </c>
      <c r="C1280" s="23">
        <v>1414</v>
      </c>
      <c r="D1280" s="24">
        <v>1368</v>
      </c>
      <c r="E1280" s="24"/>
      <c r="F1280" s="24">
        <v>46</v>
      </c>
      <c r="G1280" s="24"/>
      <c r="H1280" s="24">
        <v>46</v>
      </c>
      <c r="I1280" s="24"/>
      <c r="J1280" s="24">
        <v>0</v>
      </c>
      <c r="K1280" s="25"/>
    </row>
    <row r="1281" spans="1:11" ht="15" customHeight="1" x14ac:dyDescent="0.3">
      <c r="A1281" s="22" t="s">
        <v>1286</v>
      </c>
      <c r="B1281" s="18">
        <v>1508</v>
      </c>
      <c r="C1281" s="23">
        <v>1388</v>
      </c>
      <c r="D1281" s="24">
        <v>1346</v>
      </c>
      <c r="E1281" s="24"/>
      <c r="F1281" s="24">
        <v>42</v>
      </c>
      <c r="G1281" s="24"/>
      <c r="H1281" s="24">
        <v>20</v>
      </c>
      <c r="I1281" s="24"/>
      <c r="J1281" s="24">
        <v>22</v>
      </c>
      <c r="K1281" s="25"/>
    </row>
    <row r="1282" spans="1:11" ht="15" customHeight="1" x14ac:dyDescent="0.3">
      <c r="A1282" s="22" t="s">
        <v>1287</v>
      </c>
      <c r="B1282" s="18">
        <v>1043</v>
      </c>
      <c r="C1282" s="23">
        <v>785</v>
      </c>
      <c r="D1282" s="24">
        <v>724</v>
      </c>
      <c r="E1282" s="24"/>
      <c r="F1282" s="24">
        <v>61</v>
      </c>
      <c r="G1282" s="24"/>
      <c r="H1282" s="24">
        <v>61</v>
      </c>
      <c r="I1282" s="24"/>
      <c r="J1282" s="24">
        <v>0</v>
      </c>
      <c r="K1282" s="25"/>
    </row>
    <row r="1283" spans="1:11" ht="15" customHeight="1" x14ac:dyDescent="0.3">
      <c r="A1283" s="22" t="s">
        <v>1288</v>
      </c>
      <c r="B1283" s="18">
        <v>945</v>
      </c>
      <c r="C1283" s="23">
        <v>691</v>
      </c>
      <c r="D1283" s="24">
        <v>626</v>
      </c>
      <c r="E1283" s="24"/>
      <c r="F1283" s="24">
        <v>65</v>
      </c>
      <c r="G1283" s="24"/>
      <c r="H1283" s="24">
        <v>65</v>
      </c>
      <c r="I1283" s="24"/>
      <c r="J1283" s="24">
        <v>0</v>
      </c>
      <c r="K1283" s="25"/>
    </row>
    <row r="1284" spans="1:11" ht="15" customHeight="1" x14ac:dyDescent="0.3">
      <c r="A1284" s="22" t="s">
        <v>1289</v>
      </c>
      <c r="B1284" s="18">
        <v>844</v>
      </c>
      <c r="C1284" s="23">
        <v>681</v>
      </c>
      <c r="D1284" s="24">
        <v>614</v>
      </c>
      <c r="E1284" s="24"/>
      <c r="F1284" s="24">
        <v>67</v>
      </c>
      <c r="G1284" s="24"/>
      <c r="H1284" s="24">
        <v>58</v>
      </c>
      <c r="I1284" s="24"/>
      <c r="J1284" s="24">
        <v>9</v>
      </c>
      <c r="K1284" s="25"/>
    </row>
    <row r="1285" spans="1:11" ht="15" customHeight="1" x14ac:dyDescent="0.3">
      <c r="A1285" s="22" t="s">
        <v>1290</v>
      </c>
      <c r="B1285" s="18">
        <v>1037</v>
      </c>
      <c r="C1285" s="23">
        <v>886</v>
      </c>
      <c r="D1285" s="24">
        <v>773</v>
      </c>
      <c r="E1285" s="24"/>
      <c r="F1285" s="24">
        <v>113</v>
      </c>
      <c r="G1285" s="24"/>
      <c r="H1285" s="24">
        <v>113</v>
      </c>
      <c r="I1285" s="24"/>
      <c r="J1285" s="24">
        <v>0</v>
      </c>
      <c r="K1285" s="25"/>
    </row>
    <row r="1286" spans="1:11" ht="15" customHeight="1" x14ac:dyDescent="0.3">
      <c r="A1286" s="22" t="s">
        <v>1291</v>
      </c>
      <c r="B1286" s="18">
        <v>991</v>
      </c>
      <c r="C1286" s="23">
        <v>859</v>
      </c>
      <c r="D1286" s="24">
        <v>859</v>
      </c>
      <c r="E1286" s="24"/>
      <c r="F1286" s="24">
        <v>0</v>
      </c>
      <c r="G1286" s="24"/>
      <c r="H1286" s="24">
        <v>0</v>
      </c>
      <c r="I1286" s="24"/>
      <c r="J1286" s="24">
        <v>0</v>
      </c>
      <c r="K1286" s="25"/>
    </row>
    <row r="1287" spans="1:11" ht="15" customHeight="1" x14ac:dyDescent="0.3">
      <c r="A1287" s="22" t="s">
        <v>1292</v>
      </c>
      <c r="B1287" s="18">
        <v>1337</v>
      </c>
      <c r="C1287" s="23">
        <v>1196</v>
      </c>
      <c r="D1287" s="24">
        <v>1183</v>
      </c>
      <c r="E1287" s="24"/>
      <c r="F1287" s="24">
        <v>13</v>
      </c>
      <c r="G1287" s="24"/>
      <c r="H1287" s="24">
        <v>13</v>
      </c>
      <c r="I1287" s="24"/>
      <c r="J1287" s="24">
        <v>0</v>
      </c>
      <c r="K1287" s="25"/>
    </row>
    <row r="1288" spans="1:11" ht="15" customHeight="1" x14ac:dyDescent="0.3">
      <c r="A1288" s="22" t="s">
        <v>1293</v>
      </c>
      <c r="B1288" s="18">
        <v>1003</v>
      </c>
      <c r="C1288" s="23">
        <v>975</v>
      </c>
      <c r="D1288" s="24">
        <v>932</v>
      </c>
      <c r="E1288" s="24"/>
      <c r="F1288" s="24">
        <v>43</v>
      </c>
      <c r="G1288" s="24"/>
      <c r="H1288" s="24">
        <v>43</v>
      </c>
      <c r="I1288" s="24"/>
      <c r="J1288" s="24">
        <v>0</v>
      </c>
      <c r="K1288" s="25"/>
    </row>
    <row r="1289" spans="1:11" ht="15" customHeight="1" x14ac:dyDescent="0.3">
      <c r="A1289" s="22" t="s">
        <v>1294</v>
      </c>
      <c r="B1289" s="18">
        <v>1273</v>
      </c>
      <c r="C1289" s="23">
        <v>1244</v>
      </c>
      <c r="D1289" s="24">
        <v>1209</v>
      </c>
      <c r="E1289" s="24"/>
      <c r="F1289" s="24">
        <v>35</v>
      </c>
      <c r="G1289" s="24"/>
      <c r="H1289" s="24">
        <v>35</v>
      </c>
      <c r="I1289" s="24"/>
      <c r="J1289" s="24">
        <v>0</v>
      </c>
      <c r="K1289" s="25"/>
    </row>
    <row r="1290" spans="1:11" ht="15" customHeight="1" x14ac:dyDescent="0.3">
      <c r="A1290" s="22" t="s">
        <v>1295</v>
      </c>
      <c r="B1290" s="18">
        <v>2412</v>
      </c>
      <c r="C1290" s="23">
        <v>2294</v>
      </c>
      <c r="D1290" s="24">
        <v>2121</v>
      </c>
      <c r="E1290" s="24"/>
      <c r="F1290" s="24">
        <v>173</v>
      </c>
      <c r="G1290" s="24"/>
      <c r="H1290" s="24">
        <v>173</v>
      </c>
      <c r="I1290" s="24"/>
      <c r="J1290" s="24">
        <v>0</v>
      </c>
      <c r="K1290" s="25"/>
    </row>
    <row r="1291" spans="1:11" ht="15" customHeight="1" x14ac:dyDescent="0.3">
      <c r="A1291" s="22" t="s">
        <v>1296</v>
      </c>
      <c r="B1291" s="18">
        <v>1305</v>
      </c>
      <c r="C1291" s="23">
        <v>1217</v>
      </c>
      <c r="D1291" s="24">
        <v>1116</v>
      </c>
      <c r="E1291" s="24"/>
      <c r="F1291" s="24">
        <v>101</v>
      </c>
      <c r="G1291" s="24"/>
      <c r="H1291" s="24">
        <v>97</v>
      </c>
      <c r="I1291" s="24"/>
      <c r="J1291" s="24">
        <v>4</v>
      </c>
      <c r="K1291" s="25"/>
    </row>
    <row r="1292" spans="1:11" ht="15" customHeight="1" x14ac:dyDescent="0.3">
      <c r="A1292" s="22" t="s">
        <v>1297</v>
      </c>
      <c r="B1292" s="18">
        <v>1408</v>
      </c>
      <c r="C1292" s="23">
        <v>1377</v>
      </c>
      <c r="D1292" s="24">
        <v>1256</v>
      </c>
      <c r="E1292" s="24"/>
      <c r="F1292" s="24">
        <v>121</v>
      </c>
      <c r="G1292" s="24"/>
      <c r="H1292" s="24">
        <v>104</v>
      </c>
      <c r="I1292" s="24"/>
      <c r="J1292" s="24">
        <v>17</v>
      </c>
      <c r="K1292" s="25"/>
    </row>
    <row r="1293" spans="1:11" ht="15" customHeight="1" x14ac:dyDescent="0.3">
      <c r="A1293" s="22" t="s">
        <v>1298</v>
      </c>
      <c r="B1293" s="18">
        <v>609</v>
      </c>
      <c r="C1293" s="23">
        <v>574</v>
      </c>
      <c r="D1293" s="24">
        <v>531</v>
      </c>
      <c r="E1293" s="24"/>
      <c r="F1293" s="24">
        <v>43</v>
      </c>
      <c r="G1293" s="24"/>
      <c r="H1293" s="24">
        <v>35</v>
      </c>
      <c r="I1293" s="24"/>
      <c r="J1293" s="24">
        <v>8</v>
      </c>
      <c r="K1293" s="25"/>
    </row>
    <row r="1294" spans="1:11" ht="15" customHeight="1" x14ac:dyDescent="0.3">
      <c r="A1294" s="22" t="s">
        <v>1299</v>
      </c>
      <c r="B1294" s="18">
        <v>1149</v>
      </c>
      <c r="C1294" s="23">
        <v>1060</v>
      </c>
      <c r="D1294" s="24">
        <v>1011</v>
      </c>
      <c r="E1294" s="24"/>
      <c r="F1294" s="24">
        <v>49</v>
      </c>
      <c r="G1294" s="24"/>
      <c r="H1294" s="24">
        <v>41</v>
      </c>
      <c r="I1294" s="24"/>
      <c r="J1294" s="24">
        <v>8</v>
      </c>
      <c r="K1294" s="25"/>
    </row>
    <row r="1295" spans="1:11" ht="15" customHeight="1" x14ac:dyDescent="0.3">
      <c r="A1295" s="22" t="s">
        <v>1300</v>
      </c>
      <c r="B1295" s="18">
        <v>794</v>
      </c>
      <c r="C1295" s="23">
        <v>721</v>
      </c>
      <c r="D1295" s="24">
        <v>668</v>
      </c>
      <c r="E1295" s="24"/>
      <c r="F1295" s="24">
        <v>53</v>
      </c>
      <c r="G1295" s="24"/>
      <c r="H1295" s="24">
        <v>28</v>
      </c>
      <c r="I1295" s="24"/>
      <c r="J1295" s="24">
        <v>25</v>
      </c>
      <c r="K1295" s="25"/>
    </row>
    <row r="1296" spans="1:11" ht="15" customHeight="1" x14ac:dyDescent="0.3">
      <c r="A1296" s="22" t="s">
        <v>1301</v>
      </c>
      <c r="B1296" s="18">
        <v>925</v>
      </c>
      <c r="C1296" s="23">
        <v>884</v>
      </c>
      <c r="D1296" s="24">
        <v>728</v>
      </c>
      <c r="E1296" s="24"/>
      <c r="F1296" s="24">
        <v>156</v>
      </c>
      <c r="G1296" s="24"/>
      <c r="H1296" s="24">
        <v>137</v>
      </c>
      <c r="I1296" s="24"/>
      <c r="J1296" s="24">
        <v>19</v>
      </c>
      <c r="K1296" s="25"/>
    </row>
    <row r="1297" spans="1:11" ht="15" customHeight="1" x14ac:dyDescent="0.3">
      <c r="A1297" s="22" t="s">
        <v>1302</v>
      </c>
      <c r="B1297" s="18">
        <v>1185</v>
      </c>
      <c r="C1297" s="23">
        <v>1146</v>
      </c>
      <c r="D1297" s="24">
        <v>1032</v>
      </c>
      <c r="E1297" s="24"/>
      <c r="F1297" s="24">
        <v>114</v>
      </c>
      <c r="G1297" s="24"/>
      <c r="H1297" s="24">
        <v>114</v>
      </c>
      <c r="I1297" s="24"/>
      <c r="J1297" s="24">
        <v>0</v>
      </c>
      <c r="K1297" s="25"/>
    </row>
    <row r="1298" spans="1:11" ht="15" customHeight="1" x14ac:dyDescent="0.3">
      <c r="A1298" s="22" t="s">
        <v>1303</v>
      </c>
      <c r="B1298" s="18">
        <v>914</v>
      </c>
      <c r="C1298" s="23">
        <v>788</v>
      </c>
      <c r="D1298" s="24">
        <v>780</v>
      </c>
      <c r="E1298" s="24"/>
      <c r="F1298" s="24">
        <v>8</v>
      </c>
      <c r="G1298" s="24"/>
      <c r="H1298" s="24">
        <v>8</v>
      </c>
      <c r="I1298" s="24"/>
      <c r="J1298" s="24">
        <v>0</v>
      </c>
      <c r="K1298" s="25"/>
    </row>
    <row r="1299" spans="1:11" ht="15" customHeight="1" x14ac:dyDescent="0.3">
      <c r="A1299" s="22" t="s">
        <v>1304</v>
      </c>
      <c r="B1299" s="18">
        <v>1685</v>
      </c>
      <c r="C1299" s="23">
        <v>1485</v>
      </c>
      <c r="D1299" s="24">
        <v>1391</v>
      </c>
      <c r="E1299" s="24"/>
      <c r="F1299" s="24">
        <v>94</v>
      </c>
      <c r="G1299" s="24"/>
      <c r="H1299" s="24">
        <v>78</v>
      </c>
      <c r="I1299" s="24"/>
      <c r="J1299" s="24">
        <v>16</v>
      </c>
      <c r="K1299" s="25"/>
    </row>
    <row r="1300" spans="1:11" ht="15" customHeight="1" x14ac:dyDescent="0.3">
      <c r="A1300" s="22" t="s">
        <v>1305</v>
      </c>
      <c r="B1300" s="18">
        <v>1047</v>
      </c>
      <c r="C1300" s="23">
        <v>820</v>
      </c>
      <c r="D1300" s="24">
        <v>668</v>
      </c>
      <c r="E1300" s="24"/>
      <c r="F1300" s="24">
        <v>152</v>
      </c>
      <c r="G1300" s="24"/>
      <c r="H1300" s="24">
        <v>152</v>
      </c>
      <c r="I1300" s="24"/>
      <c r="J1300" s="24">
        <v>0</v>
      </c>
      <c r="K1300" s="25"/>
    </row>
    <row r="1301" spans="1:11" ht="15" customHeight="1" x14ac:dyDescent="0.3">
      <c r="A1301" s="22" t="s">
        <v>1306</v>
      </c>
      <c r="B1301" s="18">
        <v>681</v>
      </c>
      <c r="C1301" s="23">
        <v>638</v>
      </c>
      <c r="D1301" s="24">
        <v>610</v>
      </c>
      <c r="E1301" s="24"/>
      <c r="F1301" s="24">
        <v>28</v>
      </c>
      <c r="G1301" s="24"/>
      <c r="H1301" s="24">
        <v>28</v>
      </c>
      <c r="I1301" s="24"/>
      <c r="J1301" s="24">
        <v>0</v>
      </c>
      <c r="K1301" s="25"/>
    </row>
    <row r="1302" spans="1:11" ht="15" customHeight="1" x14ac:dyDescent="0.3">
      <c r="A1302" s="22" t="s">
        <v>1307</v>
      </c>
      <c r="B1302" s="18">
        <v>1715</v>
      </c>
      <c r="C1302" s="23">
        <v>1492</v>
      </c>
      <c r="D1302" s="24">
        <v>1468</v>
      </c>
      <c r="E1302" s="24"/>
      <c r="F1302" s="24">
        <v>24</v>
      </c>
      <c r="G1302" s="24"/>
      <c r="H1302" s="24">
        <v>24</v>
      </c>
      <c r="I1302" s="24"/>
      <c r="J1302" s="24">
        <v>0</v>
      </c>
      <c r="K1302" s="25"/>
    </row>
    <row r="1303" spans="1:11" ht="15" customHeight="1" x14ac:dyDescent="0.3">
      <c r="A1303" s="22" t="s">
        <v>1308</v>
      </c>
      <c r="B1303" s="18">
        <v>836</v>
      </c>
      <c r="C1303" s="23">
        <v>795</v>
      </c>
      <c r="D1303" s="24">
        <v>788</v>
      </c>
      <c r="E1303" s="24"/>
      <c r="F1303" s="24">
        <v>7</v>
      </c>
      <c r="G1303" s="24"/>
      <c r="H1303" s="24">
        <v>7</v>
      </c>
      <c r="I1303" s="24"/>
      <c r="J1303" s="24">
        <v>0</v>
      </c>
      <c r="K1303" s="25"/>
    </row>
    <row r="1304" spans="1:11" ht="15" customHeight="1" x14ac:dyDescent="0.3">
      <c r="A1304" s="22" t="s">
        <v>1309</v>
      </c>
      <c r="B1304" s="18">
        <v>1067</v>
      </c>
      <c r="C1304" s="23">
        <v>984</v>
      </c>
      <c r="D1304" s="24">
        <v>948</v>
      </c>
      <c r="E1304" s="24"/>
      <c r="F1304" s="24">
        <v>36</v>
      </c>
      <c r="G1304" s="24"/>
      <c r="H1304" s="24">
        <v>29</v>
      </c>
      <c r="I1304" s="24"/>
      <c r="J1304" s="24">
        <v>7</v>
      </c>
      <c r="K1304" s="25"/>
    </row>
    <row r="1305" spans="1:11" ht="15" customHeight="1" x14ac:dyDescent="0.3">
      <c r="A1305" s="22" t="s">
        <v>1310</v>
      </c>
      <c r="B1305" s="18">
        <v>444</v>
      </c>
      <c r="C1305" s="23">
        <v>405</v>
      </c>
      <c r="D1305" s="24">
        <v>361</v>
      </c>
      <c r="E1305" s="24"/>
      <c r="F1305" s="24">
        <v>44</v>
      </c>
      <c r="G1305" s="24"/>
      <c r="H1305" s="24">
        <v>35</v>
      </c>
      <c r="I1305" s="24"/>
      <c r="J1305" s="24">
        <v>9</v>
      </c>
      <c r="K1305" s="25"/>
    </row>
    <row r="1306" spans="1:11" ht="15" customHeight="1" x14ac:dyDescent="0.3">
      <c r="A1306" s="22" t="s">
        <v>1311</v>
      </c>
      <c r="B1306" s="18">
        <v>394</v>
      </c>
      <c r="C1306" s="23">
        <v>354</v>
      </c>
      <c r="D1306" s="24">
        <v>335</v>
      </c>
      <c r="E1306" s="24"/>
      <c r="F1306" s="24">
        <v>19</v>
      </c>
      <c r="G1306" s="24"/>
      <c r="H1306" s="24">
        <v>19</v>
      </c>
      <c r="I1306" s="24"/>
      <c r="J1306" s="24">
        <v>0</v>
      </c>
      <c r="K1306" s="25"/>
    </row>
    <row r="1307" spans="1:11" ht="15" customHeight="1" x14ac:dyDescent="0.3">
      <c r="A1307" s="22" t="s">
        <v>1312</v>
      </c>
      <c r="B1307" s="18">
        <v>231</v>
      </c>
      <c r="C1307" s="23">
        <v>231</v>
      </c>
      <c r="D1307" s="24">
        <v>186</v>
      </c>
      <c r="E1307" s="24"/>
      <c r="F1307" s="24">
        <v>45</v>
      </c>
      <c r="G1307" s="24"/>
      <c r="H1307" s="24">
        <v>37</v>
      </c>
      <c r="I1307" s="24"/>
      <c r="J1307" s="24">
        <v>8</v>
      </c>
      <c r="K1307" s="25"/>
    </row>
    <row r="1308" spans="1:11" ht="15" customHeight="1" x14ac:dyDescent="0.3">
      <c r="A1308" s="22" t="s">
        <v>1313</v>
      </c>
      <c r="B1308" s="18">
        <v>237</v>
      </c>
      <c r="C1308" s="23">
        <v>237</v>
      </c>
      <c r="D1308" s="24">
        <v>225</v>
      </c>
      <c r="E1308" s="24"/>
      <c r="F1308" s="24">
        <v>12</v>
      </c>
      <c r="G1308" s="24"/>
      <c r="H1308" s="24">
        <v>12</v>
      </c>
      <c r="I1308" s="24"/>
      <c r="J1308" s="24">
        <v>0</v>
      </c>
      <c r="K1308" s="25"/>
    </row>
    <row r="1309" spans="1:11" ht="15" customHeight="1" x14ac:dyDescent="0.3">
      <c r="A1309" s="22" t="s">
        <v>1314</v>
      </c>
      <c r="B1309" s="18">
        <v>552</v>
      </c>
      <c r="C1309" s="23">
        <v>548</v>
      </c>
      <c r="D1309" s="24">
        <v>527</v>
      </c>
      <c r="E1309" s="24"/>
      <c r="F1309" s="24">
        <v>21</v>
      </c>
      <c r="G1309" s="24"/>
      <c r="H1309" s="24">
        <v>11</v>
      </c>
      <c r="I1309" s="24"/>
      <c r="J1309" s="24">
        <v>10</v>
      </c>
      <c r="K1309" s="25"/>
    </row>
    <row r="1310" spans="1:11" ht="15" customHeight="1" x14ac:dyDescent="0.3">
      <c r="A1310" s="22" t="s">
        <v>1315</v>
      </c>
      <c r="B1310" s="18">
        <v>950</v>
      </c>
      <c r="C1310" s="23">
        <v>837</v>
      </c>
      <c r="D1310" s="24">
        <v>796</v>
      </c>
      <c r="E1310" s="24"/>
      <c r="F1310" s="24">
        <v>41</v>
      </c>
      <c r="G1310" s="24"/>
      <c r="H1310" s="24">
        <v>41</v>
      </c>
      <c r="I1310" s="24"/>
      <c r="J1310" s="24">
        <v>0</v>
      </c>
      <c r="K1310" s="25"/>
    </row>
    <row r="1311" spans="1:11" ht="15" customHeight="1" x14ac:dyDescent="0.3">
      <c r="A1311" s="22" t="s">
        <v>1316</v>
      </c>
      <c r="B1311" s="18">
        <v>326</v>
      </c>
      <c r="C1311" s="23">
        <v>316</v>
      </c>
      <c r="D1311" s="24">
        <v>311</v>
      </c>
      <c r="E1311" s="24"/>
      <c r="F1311" s="24">
        <v>5</v>
      </c>
      <c r="G1311" s="24"/>
      <c r="H1311" s="24">
        <v>0</v>
      </c>
      <c r="I1311" s="24"/>
      <c r="J1311" s="24">
        <v>5</v>
      </c>
      <c r="K1311" s="25"/>
    </row>
    <row r="1312" spans="1:11" ht="15" customHeight="1" x14ac:dyDescent="0.3">
      <c r="A1312" s="22" t="s">
        <v>1317</v>
      </c>
      <c r="B1312" s="18">
        <v>128</v>
      </c>
      <c r="C1312" s="23">
        <v>111</v>
      </c>
      <c r="D1312" s="24">
        <v>111</v>
      </c>
      <c r="E1312" s="24"/>
      <c r="F1312" s="24">
        <v>0</v>
      </c>
      <c r="G1312" s="24"/>
      <c r="H1312" s="24">
        <v>0</v>
      </c>
      <c r="I1312" s="24"/>
      <c r="J1312" s="24">
        <v>0</v>
      </c>
      <c r="K1312" s="25"/>
    </row>
    <row r="1313" spans="1:11" ht="15" customHeight="1" x14ac:dyDescent="0.3">
      <c r="A1313" s="22" t="s">
        <v>1318</v>
      </c>
      <c r="B1313" s="18">
        <v>234</v>
      </c>
      <c r="C1313" s="23">
        <v>197</v>
      </c>
      <c r="D1313" s="24">
        <v>193</v>
      </c>
      <c r="E1313" s="24"/>
      <c r="F1313" s="24">
        <v>4</v>
      </c>
      <c r="G1313" s="24"/>
      <c r="H1313" s="24">
        <v>4</v>
      </c>
      <c r="I1313" s="24"/>
      <c r="J1313" s="24">
        <v>0</v>
      </c>
      <c r="K1313" s="25"/>
    </row>
    <row r="1314" spans="1:11" ht="15" customHeight="1" x14ac:dyDescent="0.3">
      <c r="A1314" s="22" t="s">
        <v>1319</v>
      </c>
      <c r="B1314" s="18">
        <v>105</v>
      </c>
      <c r="C1314" s="23">
        <v>33</v>
      </c>
      <c r="D1314" s="24">
        <v>16</v>
      </c>
      <c r="E1314" s="24"/>
      <c r="F1314" s="24">
        <v>17</v>
      </c>
      <c r="G1314" s="24"/>
      <c r="H1314" s="24">
        <v>17</v>
      </c>
      <c r="I1314" s="24"/>
      <c r="J1314" s="24">
        <v>0</v>
      </c>
      <c r="K1314" s="25"/>
    </row>
    <row r="1315" spans="1:11" ht="15" customHeight="1" x14ac:dyDescent="0.3">
      <c r="A1315" s="22" t="s">
        <v>1320</v>
      </c>
      <c r="B1315" s="18">
        <v>35</v>
      </c>
      <c r="C1315" s="23">
        <v>26</v>
      </c>
      <c r="D1315" s="24">
        <v>26</v>
      </c>
      <c r="E1315" s="24"/>
      <c r="F1315" s="24">
        <v>0</v>
      </c>
      <c r="G1315" s="24"/>
      <c r="H1315" s="24">
        <v>0</v>
      </c>
      <c r="I1315" s="24"/>
      <c r="J1315" s="24">
        <v>0</v>
      </c>
      <c r="K1315" s="25"/>
    </row>
    <row r="1316" spans="1:11" ht="15" customHeight="1" x14ac:dyDescent="0.3">
      <c r="A1316" s="22" t="s">
        <v>1321</v>
      </c>
      <c r="B1316" s="18">
        <v>276</v>
      </c>
      <c r="C1316" s="23">
        <v>258</v>
      </c>
      <c r="D1316" s="24">
        <v>236</v>
      </c>
      <c r="E1316" s="24"/>
      <c r="F1316" s="24">
        <v>22</v>
      </c>
      <c r="G1316" s="24"/>
      <c r="H1316" s="24">
        <v>22</v>
      </c>
      <c r="I1316" s="24"/>
      <c r="J1316" s="24">
        <v>0</v>
      </c>
      <c r="K1316" s="25"/>
    </row>
    <row r="1317" spans="1:11" ht="15" customHeight="1" x14ac:dyDescent="0.3">
      <c r="A1317" s="22" t="s">
        <v>1322</v>
      </c>
      <c r="B1317" s="18">
        <v>211</v>
      </c>
      <c r="C1317" s="23">
        <v>187</v>
      </c>
      <c r="D1317" s="24">
        <v>173</v>
      </c>
      <c r="E1317" s="24"/>
      <c r="F1317" s="24">
        <v>14</v>
      </c>
      <c r="G1317" s="24"/>
      <c r="H1317" s="24">
        <v>14</v>
      </c>
      <c r="I1317" s="24"/>
      <c r="J1317" s="24">
        <v>0</v>
      </c>
      <c r="K1317" s="25"/>
    </row>
    <row r="1318" spans="1:11" ht="15" customHeight="1" x14ac:dyDescent="0.3">
      <c r="A1318" s="22" t="s">
        <v>1323</v>
      </c>
      <c r="B1318" s="18">
        <v>153</v>
      </c>
      <c r="C1318" s="23">
        <v>153</v>
      </c>
      <c r="D1318" s="24">
        <v>147</v>
      </c>
      <c r="E1318" s="24"/>
      <c r="F1318" s="24">
        <v>6</v>
      </c>
      <c r="G1318" s="24"/>
      <c r="H1318" s="24">
        <v>6</v>
      </c>
      <c r="I1318" s="24"/>
      <c r="J1318" s="24">
        <v>0</v>
      </c>
      <c r="K1318" s="25"/>
    </row>
    <row r="1319" spans="1:11" ht="15" customHeight="1" x14ac:dyDescent="0.3">
      <c r="A1319" s="22" t="s">
        <v>1324</v>
      </c>
      <c r="B1319" s="18">
        <v>36</v>
      </c>
      <c r="C1319" s="23">
        <v>23</v>
      </c>
      <c r="D1319" s="24">
        <v>15</v>
      </c>
      <c r="E1319" s="24"/>
      <c r="F1319" s="24">
        <v>8</v>
      </c>
      <c r="G1319" s="24"/>
      <c r="H1319" s="24">
        <v>8</v>
      </c>
      <c r="I1319" s="24"/>
      <c r="J1319" s="24">
        <v>0</v>
      </c>
      <c r="K1319" s="25"/>
    </row>
    <row r="1320" spans="1:11" ht="15" customHeight="1" x14ac:dyDescent="0.3">
      <c r="A1320" s="22" t="s">
        <v>1325</v>
      </c>
      <c r="B1320" s="18">
        <v>375</v>
      </c>
      <c r="C1320" s="23">
        <v>318</v>
      </c>
      <c r="D1320" s="24">
        <v>304</v>
      </c>
      <c r="E1320" s="24"/>
      <c r="F1320" s="24">
        <v>14</v>
      </c>
      <c r="G1320" s="24"/>
      <c r="H1320" s="24">
        <v>0</v>
      </c>
      <c r="I1320" s="24"/>
      <c r="J1320" s="24">
        <v>14</v>
      </c>
      <c r="K1320" s="25"/>
    </row>
    <row r="1321" spans="1:11" ht="15" customHeight="1" x14ac:dyDescent="0.3">
      <c r="A1321" s="22" t="s">
        <v>1326</v>
      </c>
      <c r="B1321" s="18">
        <v>52</v>
      </c>
      <c r="C1321" s="23">
        <v>52</v>
      </c>
      <c r="D1321" s="24">
        <v>52</v>
      </c>
      <c r="E1321" s="24"/>
      <c r="F1321" s="24">
        <v>0</v>
      </c>
      <c r="G1321" s="24"/>
      <c r="H1321" s="24">
        <v>0</v>
      </c>
      <c r="I1321" s="24"/>
      <c r="J1321" s="24">
        <v>0</v>
      </c>
      <c r="K1321" s="25"/>
    </row>
    <row r="1322" spans="1:11" ht="15" customHeight="1" x14ac:dyDescent="0.3">
      <c r="A1322" s="22" t="s">
        <v>1327</v>
      </c>
      <c r="B1322" s="18">
        <v>148</v>
      </c>
      <c r="C1322" s="23">
        <v>141</v>
      </c>
      <c r="D1322" s="24">
        <v>141</v>
      </c>
      <c r="E1322" s="24"/>
      <c r="F1322" s="24">
        <v>0</v>
      </c>
      <c r="G1322" s="24"/>
      <c r="H1322" s="24">
        <v>0</v>
      </c>
      <c r="I1322" s="24"/>
      <c r="J1322" s="24">
        <v>0</v>
      </c>
      <c r="K1322" s="25"/>
    </row>
    <row r="1323" spans="1:11" ht="15" customHeight="1" x14ac:dyDescent="0.3">
      <c r="A1323" s="22" t="s">
        <v>1328</v>
      </c>
      <c r="B1323" s="18">
        <v>59</v>
      </c>
      <c r="C1323" s="23">
        <v>49</v>
      </c>
      <c r="D1323" s="24">
        <v>49</v>
      </c>
      <c r="E1323" s="24"/>
      <c r="F1323" s="24">
        <v>0</v>
      </c>
      <c r="G1323" s="24"/>
      <c r="H1323" s="24">
        <v>0</v>
      </c>
      <c r="I1323" s="24"/>
      <c r="J1323" s="24">
        <v>0</v>
      </c>
      <c r="K1323" s="25"/>
    </row>
    <row r="1324" spans="1:11" ht="15" customHeight="1" x14ac:dyDescent="0.3">
      <c r="A1324" s="22" t="s">
        <v>1329</v>
      </c>
      <c r="B1324" s="18">
        <v>90</v>
      </c>
      <c r="C1324" s="23">
        <v>90</v>
      </c>
      <c r="D1324" s="24">
        <v>90</v>
      </c>
      <c r="E1324" s="24"/>
      <c r="F1324" s="24">
        <v>0</v>
      </c>
      <c r="G1324" s="24"/>
      <c r="H1324" s="24">
        <v>0</v>
      </c>
      <c r="I1324" s="24"/>
      <c r="J1324" s="24">
        <v>0</v>
      </c>
      <c r="K1324" s="25"/>
    </row>
    <row r="1325" spans="1:11" ht="15" customHeight="1" x14ac:dyDescent="0.3">
      <c r="A1325" s="22" t="s">
        <v>1330</v>
      </c>
      <c r="B1325" s="18">
        <v>141</v>
      </c>
      <c r="C1325" s="23">
        <v>129</v>
      </c>
      <c r="D1325" s="24">
        <v>129</v>
      </c>
      <c r="E1325" s="24"/>
      <c r="F1325" s="24">
        <v>0</v>
      </c>
      <c r="G1325" s="24"/>
      <c r="H1325" s="24">
        <v>0</v>
      </c>
      <c r="I1325" s="24"/>
      <c r="J1325" s="24">
        <v>0</v>
      </c>
      <c r="K1325" s="25"/>
    </row>
    <row r="1326" spans="1:11" ht="15" customHeight="1" x14ac:dyDescent="0.3">
      <c r="A1326" s="22" t="s">
        <v>1331</v>
      </c>
      <c r="B1326" s="18">
        <v>98</v>
      </c>
      <c r="C1326" s="23">
        <v>98</v>
      </c>
      <c r="D1326" s="24">
        <v>61</v>
      </c>
      <c r="E1326" s="24"/>
      <c r="F1326" s="24">
        <v>37</v>
      </c>
      <c r="G1326" s="24"/>
      <c r="H1326" s="24">
        <v>37</v>
      </c>
      <c r="I1326" s="24"/>
      <c r="J1326" s="24">
        <v>0</v>
      </c>
      <c r="K1326" s="25"/>
    </row>
    <row r="1327" spans="1:11" ht="15" customHeight="1" x14ac:dyDescent="0.3">
      <c r="A1327" s="22" t="s">
        <v>1332</v>
      </c>
      <c r="B1327" s="18">
        <v>163</v>
      </c>
      <c r="C1327" s="23">
        <v>163</v>
      </c>
      <c r="D1327" s="24">
        <v>163</v>
      </c>
      <c r="E1327" s="24"/>
      <c r="F1327" s="24">
        <v>0</v>
      </c>
      <c r="G1327" s="24"/>
      <c r="H1327" s="24">
        <v>0</v>
      </c>
      <c r="I1327" s="24"/>
      <c r="J1327" s="24">
        <v>0</v>
      </c>
      <c r="K1327" s="25"/>
    </row>
    <row r="1328" spans="1:11" ht="15" customHeight="1" x14ac:dyDescent="0.3">
      <c r="A1328" s="22" t="s">
        <v>1333</v>
      </c>
      <c r="B1328" s="18">
        <v>66</v>
      </c>
      <c r="C1328" s="23">
        <v>66</v>
      </c>
      <c r="D1328" s="24">
        <v>66</v>
      </c>
      <c r="E1328" s="24"/>
      <c r="F1328" s="24">
        <v>0</v>
      </c>
      <c r="G1328" s="24"/>
      <c r="H1328" s="24">
        <v>0</v>
      </c>
      <c r="I1328" s="24"/>
      <c r="J1328" s="24">
        <v>0</v>
      </c>
      <c r="K1328" s="25"/>
    </row>
    <row r="1329" spans="1:11" ht="15" customHeight="1" x14ac:dyDescent="0.3">
      <c r="A1329" s="22" t="s">
        <v>1334</v>
      </c>
      <c r="B1329" s="18">
        <v>29</v>
      </c>
      <c r="C1329" s="23">
        <v>29</v>
      </c>
      <c r="D1329" s="24">
        <v>29</v>
      </c>
      <c r="E1329" s="24"/>
      <c r="F1329" s="24">
        <v>0</v>
      </c>
      <c r="G1329" s="24"/>
      <c r="H1329" s="24">
        <v>0</v>
      </c>
      <c r="I1329" s="24"/>
      <c r="J1329" s="24">
        <v>0</v>
      </c>
      <c r="K1329" s="25"/>
    </row>
    <row r="1330" spans="1:11" ht="15" customHeight="1" x14ac:dyDescent="0.3">
      <c r="A1330" s="22" t="s">
        <v>1335</v>
      </c>
      <c r="B1330" s="18">
        <v>95</v>
      </c>
      <c r="C1330" s="23">
        <v>95</v>
      </c>
      <c r="D1330" s="24">
        <v>70</v>
      </c>
      <c r="E1330" s="24"/>
      <c r="F1330" s="24">
        <v>25</v>
      </c>
      <c r="G1330" s="24"/>
      <c r="H1330" s="24">
        <v>25</v>
      </c>
      <c r="I1330" s="24"/>
      <c r="J1330" s="24">
        <v>0</v>
      </c>
      <c r="K1330" s="25"/>
    </row>
    <row r="1331" spans="1:11" ht="15" customHeight="1" x14ac:dyDescent="0.3">
      <c r="A1331" s="22" t="s">
        <v>1336</v>
      </c>
      <c r="B1331" s="18">
        <v>108</v>
      </c>
      <c r="C1331" s="23">
        <v>61</v>
      </c>
      <c r="D1331" s="24">
        <v>61</v>
      </c>
      <c r="E1331" s="24"/>
      <c r="F1331" s="24">
        <v>0</v>
      </c>
      <c r="G1331" s="24"/>
      <c r="H1331" s="24">
        <v>0</v>
      </c>
      <c r="I1331" s="24"/>
      <c r="J1331" s="24">
        <v>0</v>
      </c>
      <c r="K1331" s="25"/>
    </row>
    <row r="1332" spans="1:11" ht="15" customHeight="1" x14ac:dyDescent="0.3">
      <c r="A1332" s="22" t="s">
        <v>1337</v>
      </c>
      <c r="B1332" s="18">
        <v>212</v>
      </c>
      <c r="C1332" s="23">
        <v>212</v>
      </c>
      <c r="D1332" s="24">
        <v>165</v>
      </c>
      <c r="E1332" s="24"/>
      <c r="F1332" s="24">
        <v>47</v>
      </c>
      <c r="G1332" s="24"/>
      <c r="H1332" s="24">
        <v>47</v>
      </c>
      <c r="I1332" s="24"/>
      <c r="J1332" s="24">
        <v>0</v>
      </c>
      <c r="K1332" s="25"/>
    </row>
    <row r="1333" spans="1:11" ht="15" customHeight="1" x14ac:dyDescent="0.3">
      <c r="A1333" s="22" t="s">
        <v>1338</v>
      </c>
      <c r="B1333" s="18">
        <v>97</v>
      </c>
      <c r="C1333" s="23">
        <v>97</v>
      </c>
      <c r="D1333" s="24">
        <v>97</v>
      </c>
      <c r="E1333" s="24"/>
      <c r="F1333" s="24">
        <v>0</v>
      </c>
      <c r="G1333" s="24"/>
      <c r="H1333" s="24">
        <v>0</v>
      </c>
      <c r="I1333" s="24"/>
      <c r="J1333" s="24">
        <v>0</v>
      </c>
      <c r="K1333" s="25"/>
    </row>
    <row r="1334" spans="1:11" ht="15" customHeight="1" x14ac:dyDescent="0.3">
      <c r="A1334" s="22" t="s">
        <v>1339</v>
      </c>
      <c r="B1334" s="18">
        <v>149</v>
      </c>
      <c r="C1334" s="23">
        <v>136</v>
      </c>
      <c r="D1334" s="24">
        <v>134</v>
      </c>
      <c r="E1334" s="24"/>
      <c r="F1334" s="24">
        <v>2</v>
      </c>
      <c r="G1334" s="24"/>
      <c r="H1334" s="24">
        <v>2</v>
      </c>
      <c r="I1334" s="24"/>
      <c r="J1334" s="24">
        <v>0</v>
      </c>
      <c r="K1334" s="25"/>
    </row>
    <row r="1335" spans="1:11" ht="15" customHeight="1" x14ac:dyDescent="0.3">
      <c r="A1335" s="22" t="s">
        <v>1340</v>
      </c>
      <c r="B1335" s="18">
        <v>80</v>
      </c>
      <c r="C1335" s="23">
        <v>79</v>
      </c>
      <c r="D1335" s="24">
        <v>79</v>
      </c>
      <c r="E1335" s="24"/>
      <c r="F1335" s="24">
        <v>0</v>
      </c>
      <c r="G1335" s="24"/>
      <c r="H1335" s="24">
        <v>0</v>
      </c>
      <c r="I1335" s="24"/>
      <c r="J1335" s="24">
        <v>0</v>
      </c>
      <c r="K1335" s="25"/>
    </row>
    <row r="1336" spans="1:11" ht="15" customHeight="1" x14ac:dyDescent="0.3">
      <c r="A1336" s="22" t="s">
        <v>1341</v>
      </c>
      <c r="B1336" s="18">
        <v>311</v>
      </c>
      <c r="C1336" s="23">
        <v>311</v>
      </c>
      <c r="D1336" s="24">
        <v>311</v>
      </c>
      <c r="E1336" s="24"/>
      <c r="F1336" s="24">
        <v>0</v>
      </c>
      <c r="G1336" s="24"/>
      <c r="H1336" s="24">
        <v>0</v>
      </c>
      <c r="I1336" s="24"/>
      <c r="J1336" s="24">
        <v>0</v>
      </c>
      <c r="K1336" s="25"/>
    </row>
    <row r="1337" spans="1:11" ht="15" customHeight="1" x14ac:dyDescent="0.3">
      <c r="A1337" s="22" t="s">
        <v>1342</v>
      </c>
      <c r="B1337" s="18">
        <v>119</v>
      </c>
      <c r="C1337" s="23">
        <v>113</v>
      </c>
      <c r="D1337" s="24">
        <v>103</v>
      </c>
      <c r="E1337" s="24"/>
      <c r="F1337" s="24">
        <v>10</v>
      </c>
      <c r="G1337" s="24"/>
      <c r="H1337" s="24">
        <v>0</v>
      </c>
      <c r="I1337" s="24"/>
      <c r="J1337" s="24">
        <v>10</v>
      </c>
      <c r="K1337" s="25"/>
    </row>
    <row r="1338" spans="1:11" ht="15" customHeight="1" x14ac:dyDescent="0.3">
      <c r="A1338" s="22" t="s">
        <v>1343</v>
      </c>
      <c r="B1338" s="18">
        <v>196</v>
      </c>
      <c r="C1338" s="23">
        <v>179</v>
      </c>
      <c r="D1338" s="24">
        <v>121</v>
      </c>
      <c r="E1338" s="24"/>
      <c r="F1338" s="24">
        <v>58</v>
      </c>
      <c r="G1338" s="24"/>
      <c r="H1338" s="24">
        <v>51</v>
      </c>
      <c r="I1338" s="24"/>
      <c r="J1338" s="24">
        <v>7</v>
      </c>
      <c r="K1338" s="25"/>
    </row>
    <row r="1339" spans="1:11" ht="15" customHeight="1" x14ac:dyDescent="0.3">
      <c r="A1339" s="22" t="s">
        <v>1344</v>
      </c>
      <c r="B1339" s="18">
        <v>155</v>
      </c>
      <c r="C1339" s="23">
        <v>148</v>
      </c>
      <c r="D1339" s="24">
        <v>148</v>
      </c>
      <c r="E1339" s="24"/>
      <c r="F1339" s="24">
        <v>0</v>
      </c>
      <c r="G1339" s="24"/>
      <c r="H1339" s="24">
        <v>0</v>
      </c>
      <c r="I1339" s="24"/>
      <c r="J1339" s="24">
        <v>0</v>
      </c>
      <c r="K1339" s="25"/>
    </row>
    <row r="1340" spans="1:11" ht="15" customHeight="1" x14ac:dyDescent="0.3">
      <c r="A1340" s="22" t="s">
        <v>1345</v>
      </c>
      <c r="B1340" s="18">
        <v>194</v>
      </c>
      <c r="C1340" s="23">
        <v>178</v>
      </c>
      <c r="D1340" s="24">
        <v>171</v>
      </c>
      <c r="E1340" s="24"/>
      <c r="F1340" s="24">
        <v>7</v>
      </c>
      <c r="G1340" s="24"/>
      <c r="H1340" s="24">
        <v>7</v>
      </c>
      <c r="I1340" s="24"/>
      <c r="J1340" s="24">
        <v>0</v>
      </c>
      <c r="K1340" s="25"/>
    </row>
    <row r="1341" spans="1:11" ht="15" customHeight="1" x14ac:dyDescent="0.3">
      <c r="A1341" s="22" t="s">
        <v>1346</v>
      </c>
      <c r="B1341" s="18">
        <v>45</v>
      </c>
      <c r="C1341" s="23">
        <v>39</v>
      </c>
      <c r="D1341" s="24">
        <v>35</v>
      </c>
      <c r="E1341" s="24"/>
      <c r="F1341" s="24">
        <v>4</v>
      </c>
      <c r="G1341" s="24"/>
      <c r="H1341" s="24">
        <v>0</v>
      </c>
      <c r="I1341" s="24"/>
      <c r="J1341" s="24">
        <v>4</v>
      </c>
      <c r="K1341" s="25"/>
    </row>
    <row r="1342" spans="1:11" ht="15" customHeight="1" x14ac:dyDescent="0.3">
      <c r="A1342" s="22" t="s">
        <v>1347</v>
      </c>
      <c r="B1342" s="18">
        <v>2862</v>
      </c>
      <c r="C1342" s="23">
        <v>2000</v>
      </c>
      <c r="D1342" s="24">
        <v>1582</v>
      </c>
      <c r="E1342" s="24"/>
      <c r="F1342" s="24">
        <v>418</v>
      </c>
      <c r="G1342" s="24"/>
      <c r="H1342" s="24">
        <v>386</v>
      </c>
      <c r="I1342" s="24"/>
      <c r="J1342" s="24">
        <v>32</v>
      </c>
      <c r="K1342" s="25"/>
    </row>
    <row r="1343" spans="1:11" ht="15" customHeight="1" x14ac:dyDescent="0.3">
      <c r="A1343" s="22" t="s">
        <v>1348</v>
      </c>
      <c r="B1343" s="18">
        <v>3449</v>
      </c>
      <c r="C1343" s="23">
        <v>3189</v>
      </c>
      <c r="D1343" s="24">
        <v>3006</v>
      </c>
      <c r="E1343" s="24"/>
      <c r="F1343" s="24">
        <v>183</v>
      </c>
      <c r="G1343" s="24"/>
      <c r="H1343" s="24">
        <v>183</v>
      </c>
      <c r="I1343" s="24"/>
      <c r="J1343" s="24">
        <v>0</v>
      </c>
      <c r="K1343" s="25"/>
    </row>
    <row r="1344" spans="1:11" ht="15" customHeight="1" x14ac:dyDescent="0.3">
      <c r="A1344" s="22" t="s">
        <v>1349</v>
      </c>
      <c r="B1344" s="18">
        <v>2128</v>
      </c>
      <c r="C1344" s="23">
        <v>1981</v>
      </c>
      <c r="D1344" s="24">
        <v>1963</v>
      </c>
      <c r="E1344" s="24"/>
      <c r="F1344" s="24">
        <v>18</v>
      </c>
      <c r="G1344" s="24"/>
      <c r="H1344" s="24">
        <v>18</v>
      </c>
      <c r="I1344" s="24"/>
      <c r="J1344" s="24">
        <v>0</v>
      </c>
      <c r="K1344" s="25"/>
    </row>
    <row r="1345" spans="1:11" ht="15" customHeight="1" x14ac:dyDescent="0.3">
      <c r="A1345" s="22" t="s">
        <v>1350</v>
      </c>
      <c r="B1345" s="18">
        <v>1349</v>
      </c>
      <c r="C1345" s="23">
        <v>1241</v>
      </c>
      <c r="D1345" s="24">
        <v>1140</v>
      </c>
      <c r="E1345" s="24"/>
      <c r="F1345" s="24">
        <v>101</v>
      </c>
      <c r="G1345" s="24"/>
      <c r="H1345" s="24">
        <v>95</v>
      </c>
      <c r="I1345" s="24"/>
      <c r="J1345" s="24">
        <v>6</v>
      </c>
      <c r="K1345" s="25"/>
    </row>
    <row r="1346" spans="1:11" ht="15" customHeight="1" x14ac:dyDescent="0.3">
      <c r="A1346" s="22" t="s">
        <v>1351</v>
      </c>
      <c r="B1346" s="18">
        <v>844</v>
      </c>
      <c r="C1346" s="23">
        <v>765</v>
      </c>
      <c r="D1346" s="24">
        <v>674</v>
      </c>
      <c r="E1346" s="24"/>
      <c r="F1346" s="24">
        <v>91</v>
      </c>
      <c r="G1346" s="24"/>
      <c r="H1346" s="24">
        <v>82</v>
      </c>
      <c r="I1346" s="24"/>
      <c r="J1346" s="24">
        <v>9</v>
      </c>
      <c r="K1346" s="25"/>
    </row>
    <row r="1347" spans="1:11" ht="15" customHeight="1" x14ac:dyDescent="0.3">
      <c r="A1347" s="22" t="s">
        <v>1352</v>
      </c>
      <c r="B1347" s="18">
        <v>271</v>
      </c>
      <c r="C1347" s="23">
        <v>218</v>
      </c>
      <c r="D1347" s="24">
        <v>184</v>
      </c>
      <c r="E1347" s="24"/>
      <c r="F1347" s="24">
        <v>34</v>
      </c>
      <c r="G1347" s="24"/>
      <c r="H1347" s="24">
        <v>34</v>
      </c>
      <c r="I1347" s="24"/>
      <c r="J1347" s="24">
        <v>0</v>
      </c>
      <c r="K1347" s="25"/>
    </row>
    <row r="1348" spans="1:11" ht="15" customHeight="1" x14ac:dyDescent="0.3">
      <c r="A1348" s="22" t="s">
        <v>1353</v>
      </c>
      <c r="B1348" s="18">
        <v>3392</v>
      </c>
      <c r="C1348" s="23">
        <v>2954</v>
      </c>
      <c r="D1348" s="24">
        <v>2777</v>
      </c>
      <c r="E1348" s="24"/>
      <c r="F1348" s="24">
        <v>177</v>
      </c>
      <c r="G1348" s="24"/>
      <c r="H1348" s="24">
        <v>166</v>
      </c>
      <c r="I1348" s="24"/>
      <c r="J1348" s="24">
        <v>11</v>
      </c>
      <c r="K1348" s="25"/>
    </row>
    <row r="1349" spans="1:11" ht="15" customHeight="1" x14ac:dyDescent="0.3">
      <c r="A1349" s="22" t="s">
        <v>1354</v>
      </c>
      <c r="B1349" s="18">
        <v>2440</v>
      </c>
      <c r="C1349" s="23">
        <v>2258</v>
      </c>
      <c r="D1349" s="24">
        <v>2054</v>
      </c>
      <c r="E1349" s="24"/>
      <c r="F1349" s="24">
        <v>204</v>
      </c>
      <c r="G1349" s="24"/>
      <c r="H1349" s="24">
        <v>204</v>
      </c>
      <c r="I1349" s="24"/>
      <c r="J1349" s="24">
        <v>0</v>
      </c>
      <c r="K1349" s="25"/>
    </row>
    <row r="1350" spans="1:11" ht="15" customHeight="1" x14ac:dyDescent="0.3">
      <c r="A1350" s="22" t="s">
        <v>1355</v>
      </c>
      <c r="B1350" s="18">
        <v>2793</v>
      </c>
      <c r="C1350" s="23">
        <v>2519</v>
      </c>
      <c r="D1350" s="24">
        <v>2240</v>
      </c>
      <c r="E1350" s="24"/>
      <c r="F1350" s="24">
        <v>279</v>
      </c>
      <c r="G1350" s="24"/>
      <c r="H1350" s="24">
        <v>261</v>
      </c>
      <c r="I1350" s="24"/>
      <c r="J1350" s="24">
        <v>18</v>
      </c>
      <c r="K1350" s="25"/>
    </row>
    <row r="1351" spans="1:11" ht="15" customHeight="1" x14ac:dyDescent="0.3">
      <c r="A1351" s="22" t="s">
        <v>1356</v>
      </c>
      <c r="B1351" s="18">
        <v>3151</v>
      </c>
      <c r="C1351" s="23">
        <v>2706</v>
      </c>
      <c r="D1351" s="24">
        <v>2530</v>
      </c>
      <c r="E1351" s="24"/>
      <c r="F1351" s="24">
        <v>176</v>
      </c>
      <c r="G1351" s="24"/>
      <c r="H1351" s="24">
        <v>176</v>
      </c>
      <c r="I1351" s="24"/>
      <c r="J1351" s="24">
        <v>0</v>
      </c>
      <c r="K1351" s="25"/>
    </row>
    <row r="1352" spans="1:11" ht="15" customHeight="1" x14ac:dyDescent="0.3">
      <c r="A1352" s="22" t="s">
        <v>1357</v>
      </c>
      <c r="B1352" s="18">
        <v>2163</v>
      </c>
      <c r="C1352" s="23">
        <v>1860</v>
      </c>
      <c r="D1352" s="24">
        <v>1688</v>
      </c>
      <c r="E1352" s="24"/>
      <c r="F1352" s="24">
        <v>172</v>
      </c>
      <c r="G1352" s="24"/>
      <c r="H1352" s="24">
        <v>147</v>
      </c>
      <c r="I1352" s="24"/>
      <c r="J1352" s="24">
        <v>25</v>
      </c>
      <c r="K1352" s="25"/>
    </row>
    <row r="1353" spans="1:11" ht="15" customHeight="1" x14ac:dyDescent="0.3">
      <c r="A1353" s="22" t="s">
        <v>1358</v>
      </c>
      <c r="B1353" s="18">
        <v>574</v>
      </c>
      <c r="C1353" s="23">
        <v>550</v>
      </c>
      <c r="D1353" s="24">
        <v>499</v>
      </c>
      <c r="E1353" s="24"/>
      <c r="F1353" s="24">
        <v>51</v>
      </c>
      <c r="G1353" s="24"/>
      <c r="H1353" s="24">
        <v>51</v>
      </c>
      <c r="I1353" s="24"/>
      <c r="J1353" s="24">
        <v>0</v>
      </c>
      <c r="K1353" s="25"/>
    </row>
    <row r="1354" spans="1:11" ht="15" customHeight="1" x14ac:dyDescent="0.3">
      <c r="A1354" s="22" t="s">
        <v>1359</v>
      </c>
      <c r="B1354" s="18">
        <v>437</v>
      </c>
      <c r="C1354" s="23">
        <v>419</v>
      </c>
      <c r="D1354" s="24">
        <v>394</v>
      </c>
      <c r="E1354" s="24"/>
      <c r="F1354" s="24">
        <v>25</v>
      </c>
      <c r="G1354" s="24"/>
      <c r="H1354" s="24">
        <v>25</v>
      </c>
      <c r="I1354" s="24"/>
      <c r="J1354" s="24">
        <v>0</v>
      </c>
      <c r="K1354" s="25"/>
    </row>
    <row r="1355" spans="1:11" ht="15" customHeight="1" x14ac:dyDescent="0.3">
      <c r="A1355" s="22" t="s">
        <v>1360</v>
      </c>
      <c r="B1355" s="18">
        <v>1425</v>
      </c>
      <c r="C1355" s="23">
        <v>1304</v>
      </c>
      <c r="D1355" s="24">
        <v>1123</v>
      </c>
      <c r="E1355" s="24"/>
      <c r="F1355" s="24">
        <v>181</v>
      </c>
      <c r="G1355" s="24"/>
      <c r="H1355" s="24">
        <v>181</v>
      </c>
      <c r="I1355" s="24"/>
      <c r="J1355" s="24">
        <v>0</v>
      </c>
      <c r="K1355" s="25"/>
    </row>
    <row r="1356" spans="1:11" ht="15" customHeight="1" x14ac:dyDescent="0.3">
      <c r="A1356" s="22" t="s">
        <v>1361</v>
      </c>
      <c r="B1356" s="18">
        <v>2789</v>
      </c>
      <c r="C1356" s="23">
        <v>2526</v>
      </c>
      <c r="D1356" s="24">
        <v>2350</v>
      </c>
      <c r="E1356" s="24"/>
      <c r="F1356" s="24">
        <v>176</v>
      </c>
      <c r="G1356" s="24"/>
      <c r="H1356" s="24">
        <v>146</v>
      </c>
      <c r="I1356" s="24"/>
      <c r="J1356" s="24">
        <v>30</v>
      </c>
      <c r="K1356" s="25"/>
    </row>
    <row r="1357" spans="1:11" ht="15" customHeight="1" x14ac:dyDescent="0.3">
      <c r="A1357" s="22" t="s">
        <v>1362</v>
      </c>
      <c r="B1357" s="18">
        <v>4119</v>
      </c>
      <c r="C1357" s="23">
        <v>2712</v>
      </c>
      <c r="D1357" s="24">
        <v>2021</v>
      </c>
      <c r="E1357" s="24"/>
      <c r="F1357" s="24">
        <v>691</v>
      </c>
      <c r="G1357" s="24"/>
      <c r="H1357" s="24">
        <v>588</v>
      </c>
      <c r="I1357" s="24"/>
      <c r="J1357" s="24">
        <v>103</v>
      </c>
      <c r="K1357" s="25"/>
    </row>
    <row r="1358" spans="1:11" ht="15" customHeight="1" x14ac:dyDescent="0.3">
      <c r="A1358" s="22" t="s">
        <v>1363</v>
      </c>
      <c r="B1358" s="18">
        <v>1730</v>
      </c>
      <c r="C1358" s="23">
        <v>1501</v>
      </c>
      <c r="D1358" s="24">
        <v>1333</v>
      </c>
      <c r="E1358" s="24"/>
      <c r="F1358" s="24">
        <v>168</v>
      </c>
      <c r="G1358" s="24"/>
      <c r="H1358" s="24">
        <v>144</v>
      </c>
      <c r="I1358" s="24"/>
      <c r="J1358" s="24">
        <v>24</v>
      </c>
      <c r="K1358" s="25"/>
    </row>
    <row r="1359" spans="1:11" ht="15" customHeight="1" x14ac:dyDescent="0.3">
      <c r="A1359" s="22" t="s">
        <v>1364</v>
      </c>
      <c r="B1359" s="18">
        <v>1169</v>
      </c>
      <c r="C1359" s="23">
        <v>1079</v>
      </c>
      <c r="D1359" s="24">
        <v>982</v>
      </c>
      <c r="E1359" s="24"/>
      <c r="F1359" s="24">
        <v>97</v>
      </c>
      <c r="G1359" s="24"/>
      <c r="H1359" s="24">
        <v>97</v>
      </c>
      <c r="I1359" s="24"/>
      <c r="J1359" s="24">
        <v>0</v>
      </c>
      <c r="K1359" s="25"/>
    </row>
    <row r="1360" spans="1:11" ht="15" customHeight="1" x14ac:dyDescent="0.3">
      <c r="A1360" s="22" t="s">
        <v>1365</v>
      </c>
      <c r="B1360" s="18">
        <v>1008</v>
      </c>
      <c r="C1360" s="23">
        <v>832</v>
      </c>
      <c r="D1360" s="24">
        <v>782</v>
      </c>
      <c r="E1360" s="24"/>
      <c r="F1360" s="24">
        <v>50</v>
      </c>
      <c r="G1360" s="24"/>
      <c r="H1360" s="24">
        <v>50</v>
      </c>
      <c r="I1360" s="24"/>
      <c r="J1360" s="24">
        <v>0</v>
      </c>
      <c r="K1360" s="25"/>
    </row>
    <row r="1361" spans="1:11" ht="15" customHeight="1" x14ac:dyDescent="0.3">
      <c r="A1361" s="22" t="s">
        <v>1366</v>
      </c>
      <c r="B1361" s="18">
        <v>585</v>
      </c>
      <c r="C1361" s="23">
        <v>551</v>
      </c>
      <c r="D1361" s="24">
        <v>478</v>
      </c>
      <c r="E1361" s="24"/>
      <c r="F1361" s="24">
        <v>73</v>
      </c>
      <c r="G1361" s="24"/>
      <c r="H1361" s="24">
        <v>66</v>
      </c>
      <c r="I1361" s="24"/>
      <c r="J1361" s="24">
        <v>7</v>
      </c>
      <c r="K1361" s="25"/>
    </row>
    <row r="1362" spans="1:11" ht="15" customHeight="1" x14ac:dyDescent="0.3">
      <c r="A1362" s="22" t="s">
        <v>1367</v>
      </c>
      <c r="B1362" s="18">
        <v>771</v>
      </c>
      <c r="C1362" s="23">
        <v>653</v>
      </c>
      <c r="D1362" s="24">
        <v>596</v>
      </c>
      <c r="E1362" s="24"/>
      <c r="F1362" s="24">
        <v>57</v>
      </c>
      <c r="G1362" s="24"/>
      <c r="H1362" s="24">
        <v>49</v>
      </c>
      <c r="I1362" s="24"/>
      <c r="J1362" s="24">
        <v>8</v>
      </c>
      <c r="K1362" s="25"/>
    </row>
    <row r="1363" spans="1:11" ht="15" customHeight="1" x14ac:dyDescent="0.3">
      <c r="A1363" s="22" t="s">
        <v>1368</v>
      </c>
      <c r="B1363" s="18">
        <v>711</v>
      </c>
      <c r="C1363" s="23">
        <v>607</v>
      </c>
      <c r="D1363" s="24">
        <v>532</v>
      </c>
      <c r="E1363" s="24"/>
      <c r="F1363" s="24">
        <v>75</v>
      </c>
      <c r="G1363" s="24"/>
      <c r="H1363" s="24">
        <v>75</v>
      </c>
      <c r="I1363" s="24"/>
      <c r="J1363" s="24">
        <v>0</v>
      </c>
      <c r="K1363" s="25"/>
    </row>
    <row r="1364" spans="1:11" ht="15" customHeight="1" x14ac:dyDescent="0.3">
      <c r="A1364" s="22" t="s">
        <v>1369</v>
      </c>
      <c r="B1364" s="18">
        <v>647</v>
      </c>
      <c r="C1364" s="23">
        <v>617</v>
      </c>
      <c r="D1364" s="24">
        <v>604</v>
      </c>
      <c r="E1364" s="24"/>
      <c r="F1364" s="24">
        <v>13</v>
      </c>
      <c r="G1364" s="24"/>
      <c r="H1364" s="24">
        <v>13</v>
      </c>
      <c r="I1364" s="24"/>
      <c r="J1364" s="24">
        <v>0</v>
      </c>
      <c r="K1364" s="25"/>
    </row>
    <row r="1365" spans="1:11" ht="15" customHeight="1" x14ac:dyDescent="0.3">
      <c r="A1365" s="22" t="s">
        <v>1370</v>
      </c>
      <c r="B1365" s="18">
        <v>286</v>
      </c>
      <c r="C1365" s="23">
        <v>286</v>
      </c>
      <c r="D1365" s="24">
        <v>243</v>
      </c>
      <c r="E1365" s="24"/>
      <c r="F1365" s="24">
        <v>43</v>
      </c>
      <c r="G1365" s="24"/>
      <c r="H1365" s="24">
        <v>43</v>
      </c>
      <c r="I1365" s="24"/>
      <c r="J1365" s="24">
        <v>0</v>
      </c>
      <c r="K1365" s="25"/>
    </row>
    <row r="1366" spans="1:11" ht="15" customHeight="1" x14ac:dyDescent="0.3">
      <c r="A1366" s="22" t="s">
        <v>1371</v>
      </c>
      <c r="B1366" s="18">
        <v>400</v>
      </c>
      <c r="C1366" s="23">
        <v>139</v>
      </c>
      <c r="D1366" s="24">
        <v>128</v>
      </c>
      <c r="E1366" s="24"/>
      <c r="F1366" s="24">
        <v>11</v>
      </c>
      <c r="G1366" s="24"/>
      <c r="H1366" s="24">
        <v>11</v>
      </c>
      <c r="I1366" s="24"/>
      <c r="J1366" s="24">
        <v>0</v>
      </c>
      <c r="K1366" s="25"/>
    </row>
    <row r="1367" spans="1:11" ht="15" customHeight="1" x14ac:dyDescent="0.3">
      <c r="A1367" s="22" t="s">
        <v>1372</v>
      </c>
      <c r="B1367" s="18">
        <v>1060</v>
      </c>
      <c r="C1367" s="23">
        <v>1000</v>
      </c>
      <c r="D1367" s="24">
        <v>904</v>
      </c>
      <c r="E1367" s="24"/>
      <c r="F1367" s="24">
        <v>96</v>
      </c>
      <c r="G1367" s="24"/>
      <c r="H1367" s="24">
        <v>96</v>
      </c>
      <c r="I1367" s="24"/>
      <c r="J1367" s="24">
        <v>0</v>
      </c>
      <c r="K1367" s="25"/>
    </row>
    <row r="1368" spans="1:11" ht="15" customHeight="1" x14ac:dyDescent="0.3">
      <c r="A1368" s="22" t="s">
        <v>1373</v>
      </c>
      <c r="B1368" s="18">
        <v>1210</v>
      </c>
      <c r="C1368" s="23">
        <v>1053</v>
      </c>
      <c r="D1368" s="24">
        <v>1009</v>
      </c>
      <c r="E1368" s="24"/>
      <c r="F1368" s="24">
        <v>44</v>
      </c>
      <c r="G1368" s="24"/>
      <c r="H1368" s="24">
        <v>44</v>
      </c>
      <c r="I1368" s="24"/>
      <c r="J1368" s="24">
        <v>0</v>
      </c>
      <c r="K1368" s="25"/>
    </row>
    <row r="1369" spans="1:11" ht="15" customHeight="1" x14ac:dyDescent="0.3">
      <c r="A1369" s="22" t="s">
        <v>1374</v>
      </c>
      <c r="B1369" s="18">
        <v>1466</v>
      </c>
      <c r="C1369" s="23">
        <v>1246</v>
      </c>
      <c r="D1369" s="24">
        <v>1179</v>
      </c>
      <c r="E1369" s="24"/>
      <c r="F1369" s="24">
        <v>67</v>
      </c>
      <c r="G1369" s="24"/>
      <c r="H1369" s="24">
        <v>60</v>
      </c>
      <c r="I1369" s="24"/>
      <c r="J1369" s="24">
        <v>7</v>
      </c>
      <c r="K1369" s="25"/>
    </row>
    <row r="1370" spans="1:11" ht="15" customHeight="1" x14ac:dyDescent="0.3">
      <c r="A1370" s="22" t="s">
        <v>1375</v>
      </c>
      <c r="B1370" s="18">
        <v>1275</v>
      </c>
      <c r="C1370" s="23">
        <v>938</v>
      </c>
      <c r="D1370" s="24">
        <v>702</v>
      </c>
      <c r="E1370" s="24"/>
      <c r="F1370" s="24">
        <v>236</v>
      </c>
      <c r="G1370" s="24"/>
      <c r="H1370" s="24">
        <v>236</v>
      </c>
      <c r="I1370" s="24"/>
      <c r="J1370" s="24">
        <v>0</v>
      </c>
      <c r="K1370" s="25"/>
    </row>
    <row r="1371" spans="1:11" ht="15" customHeight="1" x14ac:dyDescent="0.3">
      <c r="A1371" s="22" t="s">
        <v>1376</v>
      </c>
      <c r="B1371" s="18">
        <v>730</v>
      </c>
      <c r="C1371" s="23">
        <v>586</v>
      </c>
      <c r="D1371" s="24">
        <v>500</v>
      </c>
      <c r="E1371" s="24"/>
      <c r="F1371" s="24">
        <v>86</v>
      </c>
      <c r="G1371" s="24"/>
      <c r="H1371" s="24">
        <v>86</v>
      </c>
      <c r="I1371" s="24"/>
      <c r="J1371" s="24">
        <v>0</v>
      </c>
      <c r="K1371" s="25"/>
    </row>
    <row r="1372" spans="1:11" ht="15" customHeight="1" x14ac:dyDescent="0.3">
      <c r="A1372" s="22" t="s">
        <v>1377</v>
      </c>
      <c r="B1372" s="18">
        <v>2224</v>
      </c>
      <c r="C1372" s="23">
        <v>1730</v>
      </c>
      <c r="D1372" s="24">
        <v>1562</v>
      </c>
      <c r="E1372" s="24"/>
      <c r="F1372" s="24">
        <v>168</v>
      </c>
      <c r="G1372" s="24"/>
      <c r="H1372" s="24">
        <v>163</v>
      </c>
      <c r="I1372" s="24"/>
      <c r="J1372" s="24">
        <v>5</v>
      </c>
      <c r="K1372" s="25"/>
    </row>
    <row r="1373" spans="1:11" ht="15" customHeight="1" x14ac:dyDescent="0.3">
      <c r="A1373" s="22" t="s">
        <v>1378</v>
      </c>
      <c r="B1373" s="18">
        <v>3609</v>
      </c>
      <c r="C1373" s="23">
        <v>2728</v>
      </c>
      <c r="D1373" s="24">
        <v>2364</v>
      </c>
      <c r="E1373" s="24"/>
      <c r="F1373" s="24">
        <v>364</v>
      </c>
      <c r="G1373" s="24"/>
      <c r="H1373" s="24">
        <v>356</v>
      </c>
      <c r="I1373" s="24"/>
      <c r="J1373" s="24">
        <v>8</v>
      </c>
      <c r="K1373" s="25"/>
    </row>
    <row r="1374" spans="1:11" ht="15" customHeight="1" x14ac:dyDescent="0.3">
      <c r="A1374" s="22" t="s">
        <v>1379</v>
      </c>
      <c r="B1374" s="18">
        <v>1332</v>
      </c>
      <c r="C1374" s="23">
        <v>1122</v>
      </c>
      <c r="D1374" s="24">
        <v>988</v>
      </c>
      <c r="E1374" s="24"/>
      <c r="F1374" s="24">
        <v>134</v>
      </c>
      <c r="G1374" s="24"/>
      <c r="H1374" s="24">
        <v>124</v>
      </c>
      <c r="I1374" s="24"/>
      <c r="J1374" s="24">
        <v>10</v>
      </c>
      <c r="K1374" s="25"/>
    </row>
    <row r="1375" spans="1:11" ht="15" customHeight="1" x14ac:dyDescent="0.3">
      <c r="A1375" s="22" t="s">
        <v>1380</v>
      </c>
      <c r="B1375" s="18">
        <v>1481</v>
      </c>
      <c r="C1375" s="23">
        <v>1273</v>
      </c>
      <c r="D1375" s="24">
        <v>1111</v>
      </c>
      <c r="E1375" s="24"/>
      <c r="F1375" s="24">
        <v>162</v>
      </c>
      <c r="G1375" s="24"/>
      <c r="H1375" s="24">
        <v>150</v>
      </c>
      <c r="I1375" s="24"/>
      <c r="J1375" s="24">
        <v>12</v>
      </c>
      <c r="K1375" s="25"/>
    </row>
    <row r="1376" spans="1:11" ht="15" customHeight="1" x14ac:dyDescent="0.3">
      <c r="A1376" s="22" t="s">
        <v>1381</v>
      </c>
      <c r="B1376" s="18">
        <v>952</v>
      </c>
      <c r="C1376" s="23">
        <v>621</v>
      </c>
      <c r="D1376" s="24">
        <v>555</v>
      </c>
      <c r="E1376" s="24"/>
      <c r="F1376" s="24">
        <v>66</v>
      </c>
      <c r="G1376" s="24"/>
      <c r="H1376" s="24">
        <v>66</v>
      </c>
      <c r="I1376" s="24"/>
      <c r="J1376" s="24">
        <v>0</v>
      </c>
      <c r="K1376" s="25"/>
    </row>
    <row r="1377" spans="1:11" ht="15" customHeight="1" x14ac:dyDescent="0.3">
      <c r="A1377" s="22" t="s">
        <v>1382</v>
      </c>
      <c r="B1377" s="18">
        <v>1662</v>
      </c>
      <c r="C1377" s="23">
        <v>1446</v>
      </c>
      <c r="D1377" s="24">
        <v>1264</v>
      </c>
      <c r="E1377" s="24"/>
      <c r="F1377" s="24">
        <v>182</v>
      </c>
      <c r="G1377" s="24"/>
      <c r="H1377" s="24">
        <v>168</v>
      </c>
      <c r="I1377" s="24"/>
      <c r="J1377" s="24">
        <v>14</v>
      </c>
      <c r="K1377" s="25"/>
    </row>
    <row r="1378" spans="1:11" ht="15" customHeight="1" x14ac:dyDescent="0.3">
      <c r="A1378" s="22" t="s">
        <v>1383</v>
      </c>
      <c r="B1378" s="18">
        <v>1086</v>
      </c>
      <c r="C1378" s="23">
        <v>878</v>
      </c>
      <c r="D1378" s="24">
        <v>736</v>
      </c>
      <c r="E1378" s="24"/>
      <c r="F1378" s="24">
        <v>142</v>
      </c>
      <c r="G1378" s="24"/>
      <c r="H1378" s="24">
        <v>137</v>
      </c>
      <c r="I1378" s="24"/>
      <c r="J1378" s="24">
        <v>5</v>
      </c>
      <c r="K1378" s="25"/>
    </row>
    <row r="1379" spans="1:11" ht="15" customHeight="1" x14ac:dyDescent="0.3">
      <c r="A1379" s="22" t="s">
        <v>1384</v>
      </c>
      <c r="B1379" s="18">
        <v>691</v>
      </c>
      <c r="C1379" s="23">
        <v>581</v>
      </c>
      <c r="D1379" s="24">
        <v>563</v>
      </c>
      <c r="E1379" s="24"/>
      <c r="F1379" s="24">
        <v>18</v>
      </c>
      <c r="G1379" s="24"/>
      <c r="H1379" s="24">
        <v>18</v>
      </c>
      <c r="I1379" s="24"/>
      <c r="J1379" s="24">
        <v>0</v>
      </c>
      <c r="K1379" s="25"/>
    </row>
    <row r="1380" spans="1:11" ht="15" customHeight="1" x14ac:dyDescent="0.3">
      <c r="A1380" s="22" t="s">
        <v>1385</v>
      </c>
      <c r="B1380" s="18">
        <v>1134</v>
      </c>
      <c r="C1380" s="23">
        <v>1055</v>
      </c>
      <c r="D1380" s="24">
        <v>934</v>
      </c>
      <c r="E1380" s="24"/>
      <c r="F1380" s="24">
        <v>121</v>
      </c>
      <c r="G1380" s="24"/>
      <c r="H1380" s="24">
        <v>111</v>
      </c>
      <c r="I1380" s="24"/>
      <c r="J1380" s="24">
        <v>10</v>
      </c>
      <c r="K1380" s="25"/>
    </row>
    <row r="1381" spans="1:11" ht="15" customHeight="1" x14ac:dyDescent="0.3">
      <c r="A1381" s="22" t="s">
        <v>1386</v>
      </c>
      <c r="B1381" s="18">
        <v>1557</v>
      </c>
      <c r="C1381" s="23">
        <v>1171</v>
      </c>
      <c r="D1381" s="24">
        <v>1013</v>
      </c>
      <c r="E1381" s="24"/>
      <c r="F1381" s="24">
        <v>158</v>
      </c>
      <c r="G1381" s="24"/>
      <c r="H1381" s="24">
        <v>152</v>
      </c>
      <c r="I1381" s="24"/>
      <c r="J1381" s="24">
        <v>6</v>
      </c>
      <c r="K1381" s="25"/>
    </row>
    <row r="1382" spans="1:11" ht="15" customHeight="1" x14ac:dyDescent="0.3">
      <c r="A1382" s="22" t="s">
        <v>1387</v>
      </c>
      <c r="B1382" s="18">
        <v>1092</v>
      </c>
      <c r="C1382" s="23">
        <v>974</v>
      </c>
      <c r="D1382" s="24">
        <v>898</v>
      </c>
      <c r="E1382" s="24"/>
      <c r="F1382" s="24">
        <v>76</v>
      </c>
      <c r="G1382" s="24"/>
      <c r="H1382" s="24">
        <v>76</v>
      </c>
      <c r="I1382" s="24"/>
      <c r="J1382" s="24">
        <v>0</v>
      </c>
      <c r="K1382" s="25"/>
    </row>
    <row r="1383" spans="1:11" ht="15" customHeight="1" x14ac:dyDescent="0.3">
      <c r="A1383" s="22" t="s">
        <v>1388</v>
      </c>
      <c r="B1383" s="18">
        <v>2254</v>
      </c>
      <c r="C1383" s="23">
        <v>1921</v>
      </c>
      <c r="D1383" s="24">
        <v>1729</v>
      </c>
      <c r="E1383" s="24"/>
      <c r="F1383" s="24">
        <v>192</v>
      </c>
      <c r="G1383" s="24"/>
      <c r="H1383" s="24">
        <v>192</v>
      </c>
      <c r="I1383" s="24"/>
      <c r="J1383" s="24">
        <v>0</v>
      </c>
      <c r="K1383" s="25"/>
    </row>
    <row r="1384" spans="1:11" ht="15" customHeight="1" x14ac:dyDescent="0.3">
      <c r="A1384" s="22" t="s">
        <v>1389</v>
      </c>
      <c r="B1384" s="18">
        <v>2679</v>
      </c>
      <c r="C1384" s="23">
        <v>2039</v>
      </c>
      <c r="D1384" s="24">
        <v>1913</v>
      </c>
      <c r="E1384" s="24"/>
      <c r="F1384" s="24">
        <v>126</v>
      </c>
      <c r="G1384" s="24"/>
      <c r="H1384" s="24">
        <v>109</v>
      </c>
      <c r="I1384" s="24"/>
      <c r="J1384" s="24">
        <v>17</v>
      </c>
      <c r="K1384" s="25"/>
    </row>
    <row r="1385" spans="1:11" ht="15" customHeight="1" x14ac:dyDescent="0.3">
      <c r="A1385" s="22" t="s">
        <v>1390</v>
      </c>
      <c r="B1385" s="18">
        <v>2334</v>
      </c>
      <c r="C1385" s="23">
        <v>1989</v>
      </c>
      <c r="D1385" s="24">
        <v>1896</v>
      </c>
      <c r="E1385" s="24"/>
      <c r="F1385" s="24">
        <v>93</v>
      </c>
      <c r="G1385" s="24"/>
      <c r="H1385" s="24">
        <v>93</v>
      </c>
      <c r="I1385" s="24"/>
      <c r="J1385" s="24">
        <v>0</v>
      </c>
      <c r="K1385" s="25"/>
    </row>
    <row r="1386" spans="1:11" ht="15" customHeight="1" x14ac:dyDescent="0.3">
      <c r="A1386" s="22" t="s">
        <v>1391</v>
      </c>
      <c r="B1386" s="18">
        <v>2395</v>
      </c>
      <c r="C1386" s="23">
        <v>2080</v>
      </c>
      <c r="D1386" s="24">
        <v>1953</v>
      </c>
      <c r="E1386" s="24"/>
      <c r="F1386" s="24">
        <v>127</v>
      </c>
      <c r="G1386" s="24"/>
      <c r="H1386" s="24">
        <v>113</v>
      </c>
      <c r="I1386" s="24"/>
      <c r="J1386" s="24">
        <v>14</v>
      </c>
      <c r="K1386" s="25"/>
    </row>
    <row r="1387" spans="1:11" ht="15" customHeight="1" x14ac:dyDescent="0.3">
      <c r="A1387" s="22" t="s">
        <v>1392</v>
      </c>
      <c r="B1387" s="18">
        <v>1393</v>
      </c>
      <c r="C1387" s="23">
        <v>1316</v>
      </c>
      <c r="D1387" s="24">
        <v>1169</v>
      </c>
      <c r="E1387" s="24"/>
      <c r="F1387" s="24">
        <v>147</v>
      </c>
      <c r="G1387" s="24"/>
      <c r="H1387" s="24">
        <v>139</v>
      </c>
      <c r="I1387" s="24"/>
      <c r="J1387" s="24">
        <v>8</v>
      </c>
      <c r="K1387" s="25"/>
    </row>
    <row r="1388" spans="1:11" ht="15" customHeight="1" x14ac:dyDescent="0.3">
      <c r="A1388" s="22" t="s">
        <v>1393</v>
      </c>
      <c r="B1388" s="18">
        <v>2085</v>
      </c>
      <c r="C1388" s="23">
        <v>1801</v>
      </c>
      <c r="D1388" s="24">
        <v>1649</v>
      </c>
      <c r="E1388" s="24"/>
      <c r="F1388" s="24">
        <v>152</v>
      </c>
      <c r="G1388" s="24"/>
      <c r="H1388" s="24">
        <v>137</v>
      </c>
      <c r="I1388" s="24"/>
      <c r="J1388" s="24">
        <v>15</v>
      </c>
      <c r="K1388" s="25"/>
    </row>
    <row r="1389" spans="1:11" ht="15" customHeight="1" x14ac:dyDescent="0.3">
      <c r="A1389" s="22" t="s">
        <v>1394</v>
      </c>
      <c r="B1389" s="18">
        <v>1956</v>
      </c>
      <c r="C1389" s="23">
        <v>1874</v>
      </c>
      <c r="D1389" s="24">
        <v>1770</v>
      </c>
      <c r="E1389" s="24"/>
      <c r="F1389" s="24">
        <v>104</v>
      </c>
      <c r="G1389" s="24"/>
      <c r="H1389" s="24">
        <v>104</v>
      </c>
      <c r="I1389" s="24"/>
      <c r="J1389" s="24">
        <v>0</v>
      </c>
      <c r="K1389" s="25"/>
    </row>
    <row r="1390" spans="1:11" ht="15" customHeight="1" x14ac:dyDescent="0.3">
      <c r="A1390" s="22" t="s">
        <v>1395</v>
      </c>
      <c r="B1390" s="18">
        <v>3226</v>
      </c>
      <c r="C1390" s="23">
        <v>3015</v>
      </c>
      <c r="D1390" s="24">
        <v>2991</v>
      </c>
      <c r="E1390" s="24"/>
      <c r="F1390" s="24">
        <v>24</v>
      </c>
      <c r="G1390" s="24"/>
      <c r="H1390" s="24">
        <v>24</v>
      </c>
      <c r="I1390" s="24"/>
      <c r="J1390" s="24">
        <v>0</v>
      </c>
      <c r="K1390" s="25"/>
    </row>
    <row r="1391" spans="1:11" ht="15" customHeight="1" x14ac:dyDescent="0.3">
      <c r="A1391" s="22" t="s">
        <v>1396</v>
      </c>
      <c r="B1391" s="18">
        <v>2844</v>
      </c>
      <c r="C1391" s="23">
        <v>2725</v>
      </c>
      <c r="D1391" s="24">
        <v>2549</v>
      </c>
      <c r="E1391" s="24"/>
      <c r="F1391" s="24">
        <v>176</v>
      </c>
      <c r="G1391" s="24"/>
      <c r="H1391" s="24">
        <v>176</v>
      </c>
      <c r="I1391" s="24"/>
      <c r="J1391" s="24">
        <v>0</v>
      </c>
      <c r="K1391" s="25"/>
    </row>
    <row r="1392" spans="1:11" ht="15" customHeight="1" x14ac:dyDescent="0.3">
      <c r="A1392" s="22" t="s">
        <v>1397</v>
      </c>
      <c r="B1392" s="18">
        <v>1643</v>
      </c>
      <c r="C1392" s="23">
        <v>1462</v>
      </c>
      <c r="D1392" s="24">
        <v>1416</v>
      </c>
      <c r="E1392" s="24"/>
      <c r="F1392" s="24">
        <v>46</v>
      </c>
      <c r="G1392" s="24"/>
      <c r="H1392" s="24">
        <v>46</v>
      </c>
      <c r="I1392" s="24"/>
      <c r="J1392" s="24">
        <v>0</v>
      </c>
      <c r="K1392" s="25"/>
    </row>
    <row r="1393" spans="1:11" ht="15" customHeight="1" x14ac:dyDescent="0.3">
      <c r="A1393" s="22" t="s">
        <v>1398</v>
      </c>
      <c r="B1393" s="18">
        <v>851</v>
      </c>
      <c r="C1393" s="23">
        <v>794</v>
      </c>
      <c r="D1393" s="24">
        <v>762</v>
      </c>
      <c r="E1393" s="24"/>
      <c r="F1393" s="24">
        <v>32</v>
      </c>
      <c r="G1393" s="24"/>
      <c r="H1393" s="24">
        <v>32</v>
      </c>
      <c r="I1393" s="24"/>
      <c r="J1393" s="24">
        <v>0</v>
      </c>
      <c r="K1393" s="25"/>
    </row>
    <row r="1394" spans="1:11" ht="15" customHeight="1" x14ac:dyDescent="0.3">
      <c r="A1394" s="22" t="s">
        <v>1399</v>
      </c>
      <c r="B1394" s="18">
        <v>1058</v>
      </c>
      <c r="C1394" s="23">
        <v>780</v>
      </c>
      <c r="D1394" s="24">
        <v>711</v>
      </c>
      <c r="E1394" s="24"/>
      <c r="F1394" s="24">
        <v>69</v>
      </c>
      <c r="G1394" s="24"/>
      <c r="H1394" s="24">
        <v>42</v>
      </c>
      <c r="I1394" s="24"/>
      <c r="J1394" s="24">
        <v>27</v>
      </c>
      <c r="K1394" s="25"/>
    </row>
    <row r="1395" spans="1:11" ht="15" customHeight="1" x14ac:dyDescent="0.3">
      <c r="A1395" s="22" t="s">
        <v>1400</v>
      </c>
      <c r="B1395" s="18">
        <v>1030</v>
      </c>
      <c r="C1395" s="23">
        <v>1000</v>
      </c>
      <c r="D1395" s="24">
        <v>961</v>
      </c>
      <c r="E1395" s="24"/>
      <c r="F1395" s="24">
        <v>39</v>
      </c>
      <c r="G1395" s="24"/>
      <c r="H1395" s="24">
        <v>39</v>
      </c>
      <c r="I1395" s="24"/>
      <c r="J1395" s="24">
        <v>0</v>
      </c>
      <c r="K1395" s="25"/>
    </row>
    <row r="1396" spans="1:11" ht="15" customHeight="1" x14ac:dyDescent="0.3">
      <c r="A1396" s="22" t="s">
        <v>1401</v>
      </c>
      <c r="B1396" s="18">
        <v>675</v>
      </c>
      <c r="C1396" s="23">
        <v>613</v>
      </c>
      <c r="D1396" s="24">
        <v>582</v>
      </c>
      <c r="E1396" s="24"/>
      <c r="F1396" s="24">
        <v>31</v>
      </c>
      <c r="G1396" s="24"/>
      <c r="H1396" s="24">
        <v>31</v>
      </c>
      <c r="I1396" s="24"/>
      <c r="J1396" s="24">
        <v>0</v>
      </c>
      <c r="K1396" s="25"/>
    </row>
    <row r="1397" spans="1:11" ht="15" customHeight="1" x14ac:dyDescent="0.3">
      <c r="A1397" s="22" t="s">
        <v>1402</v>
      </c>
      <c r="B1397" s="18">
        <v>670</v>
      </c>
      <c r="C1397" s="23">
        <v>594</v>
      </c>
      <c r="D1397" s="24">
        <v>568</v>
      </c>
      <c r="E1397" s="24"/>
      <c r="F1397" s="24">
        <v>26</v>
      </c>
      <c r="G1397" s="24"/>
      <c r="H1397" s="24">
        <v>26</v>
      </c>
      <c r="I1397" s="24"/>
      <c r="J1397" s="24">
        <v>0</v>
      </c>
      <c r="K1397" s="25"/>
    </row>
    <row r="1398" spans="1:11" ht="15" customHeight="1" x14ac:dyDescent="0.3">
      <c r="A1398" s="22" t="s">
        <v>1403</v>
      </c>
      <c r="B1398" s="18">
        <v>1246</v>
      </c>
      <c r="C1398" s="23">
        <v>1159</v>
      </c>
      <c r="D1398" s="24">
        <v>1121</v>
      </c>
      <c r="E1398" s="24"/>
      <c r="F1398" s="24">
        <v>38</v>
      </c>
      <c r="G1398" s="24"/>
      <c r="H1398" s="24">
        <v>30</v>
      </c>
      <c r="I1398" s="24"/>
      <c r="J1398" s="24">
        <v>8</v>
      </c>
      <c r="K1398" s="25"/>
    </row>
    <row r="1399" spans="1:11" ht="15" customHeight="1" x14ac:dyDescent="0.3">
      <c r="A1399" s="22" t="s">
        <v>1404</v>
      </c>
      <c r="B1399" s="18">
        <v>629</v>
      </c>
      <c r="C1399" s="23">
        <v>602</v>
      </c>
      <c r="D1399" s="24">
        <v>558</v>
      </c>
      <c r="E1399" s="24"/>
      <c r="F1399" s="24">
        <v>44</v>
      </c>
      <c r="G1399" s="24"/>
      <c r="H1399" s="24">
        <v>44</v>
      </c>
      <c r="I1399" s="24"/>
      <c r="J1399" s="24">
        <v>0</v>
      </c>
      <c r="K1399" s="25"/>
    </row>
    <row r="1400" spans="1:11" ht="15" customHeight="1" x14ac:dyDescent="0.3">
      <c r="A1400" s="22" t="s">
        <v>1405</v>
      </c>
      <c r="B1400" s="18">
        <v>1032</v>
      </c>
      <c r="C1400" s="23">
        <v>900</v>
      </c>
      <c r="D1400" s="24">
        <v>806</v>
      </c>
      <c r="E1400" s="24"/>
      <c r="F1400" s="24">
        <v>94</v>
      </c>
      <c r="G1400" s="24"/>
      <c r="H1400" s="24">
        <v>94</v>
      </c>
      <c r="I1400" s="24"/>
      <c r="J1400" s="24">
        <v>0</v>
      </c>
      <c r="K1400" s="25"/>
    </row>
    <row r="1401" spans="1:11" ht="15" customHeight="1" x14ac:dyDescent="0.3">
      <c r="A1401" s="22" t="s">
        <v>1406</v>
      </c>
      <c r="B1401" s="18">
        <v>188</v>
      </c>
      <c r="C1401" s="23">
        <v>170</v>
      </c>
      <c r="D1401" s="24">
        <v>155</v>
      </c>
      <c r="E1401" s="24"/>
      <c r="F1401" s="24">
        <v>15</v>
      </c>
      <c r="G1401" s="24"/>
      <c r="H1401" s="24">
        <v>15</v>
      </c>
      <c r="I1401" s="24"/>
      <c r="J1401" s="24">
        <v>0</v>
      </c>
      <c r="K1401" s="25"/>
    </row>
    <row r="1402" spans="1:11" ht="15" customHeight="1" x14ac:dyDescent="0.3">
      <c r="A1402" s="22" t="s">
        <v>1407</v>
      </c>
      <c r="B1402" s="18">
        <v>352</v>
      </c>
      <c r="C1402" s="23">
        <v>330</v>
      </c>
      <c r="D1402" s="24">
        <v>321</v>
      </c>
      <c r="E1402" s="24"/>
      <c r="F1402" s="24">
        <v>9</v>
      </c>
      <c r="G1402" s="24"/>
      <c r="H1402" s="24">
        <v>9</v>
      </c>
      <c r="I1402" s="24"/>
      <c r="J1402" s="24">
        <v>0</v>
      </c>
      <c r="K1402" s="25"/>
    </row>
    <row r="1403" spans="1:11" ht="15" customHeight="1" x14ac:dyDescent="0.3">
      <c r="A1403" s="22" t="s">
        <v>1408</v>
      </c>
      <c r="B1403" s="18">
        <v>1186</v>
      </c>
      <c r="C1403" s="23">
        <v>1137</v>
      </c>
      <c r="D1403" s="24">
        <v>1053</v>
      </c>
      <c r="E1403" s="24"/>
      <c r="F1403" s="24">
        <v>84</v>
      </c>
      <c r="G1403" s="24"/>
      <c r="H1403" s="24">
        <v>44</v>
      </c>
      <c r="I1403" s="24"/>
      <c r="J1403" s="24">
        <v>40</v>
      </c>
      <c r="K1403" s="25"/>
    </row>
    <row r="1404" spans="1:11" ht="15" customHeight="1" x14ac:dyDescent="0.3">
      <c r="A1404" s="22" t="s">
        <v>1409</v>
      </c>
      <c r="B1404" s="18">
        <v>2341</v>
      </c>
      <c r="C1404" s="23">
        <v>2209</v>
      </c>
      <c r="D1404" s="24">
        <v>2061</v>
      </c>
      <c r="E1404" s="24"/>
      <c r="F1404" s="24">
        <v>148</v>
      </c>
      <c r="G1404" s="24"/>
      <c r="H1404" s="24">
        <v>148</v>
      </c>
      <c r="I1404" s="24"/>
      <c r="J1404" s="24">
        <v>0</v>
      </c>
      <c r="K1404" s="25"/>
    </row>
    <row r="1405" spans="1:11" ht="15" customHeight="1" x14ac:dyDescent="0.3">
      <c r="A1405" s="22" t="s">
        <v>1410</v>
      </c>
      <c r="B1405" s="18">
        <v>3669</v>
      </c>
      <c r="C1405" s="23">
        <v>3333</v>
      </c>
      <c r="D1405" s="24">
        <v>2800</v>
      </c>
      <c r="E1405" s="24"/>
      <c r="F1405" s="24">
        <v>533</v>
      </c>
      <c r="G1405" s="24"/>
      <c r="H1405" s="24">
        <v>498</v>
      </c>
      <c r="I1405" s="24"/>
      <c r="J1405" s="24">
        <v>35</v>
      </c>
      <c r="K1405" s="25"/>
    </row>
    <row r="1406" spans="1:11" ht="15" customHeight="1" x14ac:dyDescent="0.3">
      <c r="A1406" s="22" t="s">
        <v>1411</v>
      </c>
      <c r="B1406" s="18">
        <v>1511</v>
      </c>
      <c r="C1406" s="23">
        <v>1242</v>
      </c>
      <c r="D1406" s="24">
        <v>1172</v>
      </c>
      <c r="E1406" s="24"/>
      <c r="F1406" s="24">
        <v>70</v>
      </c>
      <c r="G1406" s="24"/>
      <c r="H1406" s="24">
        <v>70</v>
      </c>
      <c r="I1406" s="24"/>
      <c r="J1406" s="24">
        <v>0</v>
      </c>
      <c r="K1406" s="25"/>
    </row>
    <row r="1407" spans="1:11" ht="15" customHeight="1" x14ac:dyDescent="0.3">
      <c r="A1407" s="22" t="s">
        <v>1412</v>
      </c>
      <c r="B1407" s="18">
        <v>1452</v>
      </c>
      <c r="C1407" s="23">
        <v>1352</v>
      </c>
      <c r="D1407" s="24">
        <v>1263</v>
      </c>
      <c r="E1407" s="24"/>
      <c r="F1407" s="24">
        <v>89</v>
      </c>
      <c r="G1407" s="24"/>
      <c r="H1407" s="24">
        <v>89</v>
      </c>
      <c r="I1407" s="24"/>
      <c r="J1407" s="24">
        <v>0</v>
      </c>
      <c r="K1407" s="25"/>
    </row>
    <row r="1408" spans="1:11" ht="15" customHeight="1" x14ac:dyDescent="0.3">
      <c r="A1408" s="22" t="s">
        <v>1413</v>
      </c>
      <c r="B1408" s="18">
        <v>1605</v>
      </c>
      <c r="C1408" s="23">
        <v>1413</v>
      </c>
      <c r="D1408" s="24">
        <v>1357</v>
      </c>
      <c r="E1408" s="24"/>
      <c r="F1408" s="24">
        <v>56</v>
      </c>
      <c r="G1408" s="24"/>
      <c r="H1408" s="24">
        <v>38</v>
      </c>
      <c r="I1408" s="24"/>
      <c r="J1408" s="24">
        <v>18</v>
      </c>
      <c r="K1408" s="25"/>
    </row>
    <row r="1409" spans="1:11" ht="15" customHeight="1" x14ac:dyDescent="0.3">
      <c r="A1409" s="22" t="s">
        <v>1414</v>
      </c>
      <c r="B1409" s="18">
        <v>237</v>
      </c>
      <c r="C1409" s="23">
        <v>223</v>
      </c>
      <c r="D1409" s="24">
        <v>155</v>
      </c>
      <c r="E1409" s="24"/>
      <c r="F1409" s="24">
        <v>68</v>
      </c>
      <c r="G1409" s="24"/>
      <c r="H1409" s="24">
        <v>68</v>
      </c>
      <c r="I1409" s="24"/>
      <c r="J1409" s="24">
        <v>0</v>
      </c>
      <c r="K1409" s="25"/>
    </row>
    <row r="1410" spans="1:11" ht="15" customHeight="1" x14ac:dyDescent="0.3">
      <c r="A1410" s="22" t="s">
        <v>1415</v>
      </c>
      <c r="B1410" s="18">
        <v>674</v>
      </c>
      <c r="C1410" s="23">
        <v>633</v>
      </c>
      <c r="D1410" s="24">
        <v>501</v>
      </c>
      <c r="E1410" s="24"/>
      <c r="F1410" s="24">
        <v>132</v>
      </c>
      <c r="G1410" s="24"/>
      <c r="H1410" s="24">
        <v>132</v>
      </c>
      <c r="I1410" s="24"/>
      <c r="J1410" s="24">
        <v>0</v>
      </c>
      <c r="K1410" s="25"/>
    </row>
    <row r="1411" spans="1:11" ht="15" customHeight="1" x14ac:dyDescent="0.3">
      <c r="A1411" s="22" t="s">
        <v>1416</v>
      </c>
      <c r="B1411" s="18">
        <v>542</v>
      </c>
      <c r="C1411" s="23">
        <v>387</v>
      </c>
      <c r="D1411" s="24">
        <v>339</v>
      </c>
      <c r="E1411" s="24"/>
      <c r="F1411" s="24">
        <v>48</v>
      </c>
      <c r="G1411" s="24"/>
      <c r="H1411" s="24">
        <v>11</v>
      </c>
      <c r="I1411" s="24"/>
      <c r="J1411" s="24">
        <v>37</v>
      </c>
      <c r="K1411" s="25"/>
    </row>
    <row r="1412" spans="1:11" ht="15" customHeight="1" x14ac:dyDescent="0.3">
      <c r="A1412" s="22" t="s">
        <v>1417</v>
      </c>
      <c r="B1412" s="18">
        <v>251</v>
      </c>
      <c r="C1412" s="23">
        <v>144</v>
      </c>
      <c r="D1412" s="24">
        <v>130</v>
      </c>
      <c r="E1412" s="24"/>
      <c r="F1412" s="24">
        <v>14</v>
      </c>
      <c r="G1412" s="24"/>
      <c r="H1412" s="24">
        <v>14</v>
      </c>
      <c r="I1412" s="24"/>
      <c r="J1412" s="24">
        <v>0</v>
      </c>
      <c r="K1412" s="25"/>
    </row>
    <row r="1413" spans="1:11" ht="15" customHeight="1" x14ac:dyDescent="0.3">
      <c r="A1413" s="22" t="s">
        <v>1418</v>
      </c>
      <c r="B1413" s="18">
        <v>208</v>
      </c>
      <c r="C1413" s="23">
        <v>185</v>
      </c>
      <c r="D1413" s="24">
        <v>173</v>
      </c>
      <c r="E1413" s="24"/>
      <c r="F1413" s="24">
        <v>12</v>
      </c>
      <c r="G1413" s="24"/>
      <c r="H1413" s="24">
        <v>12</v>
      </c>
      <c r="I1413" s="24"/>
      <c r="J1413" s="24">
        <v>0</v>
      </c>
      <c r="K1413" s="25"/>
    </row>
    <row r="1414" spans="1:11" ht="15" customHeight="1" x14ac:dyDescent="0.3">
      <c r="A1414" s="22" t="s">
        <v>1419</v>
      </c>
      <c r="B1414" s="18">
        <v>117</v>
      </c>
      <c r="C1414" s="23">
        <v>74</v>
      </c>
      <c r="D1414" s="24">
        <v>71</v>
      </c>
      <c r="E1414" s="24"/>
      <c r="F1414" s="24">
        <v>3</v>
      </c>
      <c r="G1414" s="24"/>
      <c r="H1414" s="24">
        <v>3</v>
      </c>
      <c r="I1414" s="24"/>
      <c r="J1414" s="24">
        <v>0</v>
      </c>
      <c r="K1414" s="25"/>
    </row>
    <row r="1415" spans="1:11" ht="15" customHeight="1" x14ac:dyDescent="0.3">
      <c r="A1415" s="22" t="s">
        <v>1420</v>
      </c>
      <c r="B1415" s="18">
        <v>495</v>
      </c>
      <c r="C1415" s="23">
        <v>408</v>
      </c>
      <c r="D1415" s="24">
        <v>391</v>
      </c>
      <c r="E1415" s="24"/>
      <c r="F1415" s="24">
        <v>17</v>
      </c>
      <c r="G1415" s="24"/>
      <c r="H1415" s="24">
        <v>0</v>
      </c>
      <c r="I1415" s="24"/>
      <c r="J1415" s="24">
        <v>17</v>
      </c>
      <c r="K1415" s="25"/>
    </row>
    <row r="1416" spans="1:11" ht="15" customHeight="1" x14ac:dyDescent="0.3">
      <c r="A1416" s="22" t="s">
        <v>1421</v>
      </c>
      <c r="B1416" s="18">
        <v>118</v>
      </c>
      <c r="C1416" s="23">
        <v>118</v>
      </c>
      <c r="D1416" s="24">
        <v>92</v>
      </c>
      <c r="E1416" s="24"/>
      <c r="F1416" s="24">
        <v>26</v>
      </c>
      <c r="G1416" s="24"/>
      <c r="H1416" s="24">
        <v>0</v>
      </c>
      <c r="I1416" s="24"/>
      <c r="J1416" s="24">
        <v>26</v>
      </c>
      <c r="K1416" s="25"/>
    </row>
    <row r="1417" spans="1:11" ht="15" customHeight="1" x14ac:dyDescent="0.3">
      <c r="A1417" s="22" t="s">
        <v>1422</v>
      </c>
      <c r="B1417" s="18">
        <v>336</v>
      </c>
      <c r="C1417" s="23">
        <v>287</v>
      </c>
      <c r="D1417" s="24">
        <v>271</v>
      </c>
      <c r="E1417" s="24"/>
      <c r="F1417" s="24">
        <v>16</v>
      </c>
      <c r="G1417" s="24"/>
      <c r="H1417" s="24">
        <v>9</v>
      </c>
      <c r="I1417" s="24"/>
      <c r="J1417" s="24">
        <v>7</v>
      </c>
      <c r="K1417" s="25"/>
    </row>
    <row r="1418" spans="1:11" ht="15" customHeight="1" x14ac:dyDescent="0.3">
      <c r="A1418" s="22" t="s">
        <v>1423</v>
      </c>
      <c r="B1418" s="18">
        <v>401</v>
      </c>
      <c r="C1418" s="23">
        <v>316</v>
      </c>
      <c r="D1418" s="24">
        <v>316</v>
      </c>
      <c r="E1418" s="24"/>
      <c r="F1418" s="24">
        <v>0</v>
      </c>
      <c r="G1418" s="24"/>
      <c r="H1418" s="24">
        <v>0</v>
      </c>
      <c r="I1418" s="24"/>
      <c r="J1418" s="24">
        <v>0</v>
      </c>
      <c r="K1418" s="25"/>
    </row>
    <row r="1419" spans="1:11" ht="15" customHeight="1" x14ac:dyDescent="0.3">
      <c r="A1419" s="22" t="s">
        <v>1424</v>
      </c>
      <c r="B1419" s="18">
        <v>233</v>
      </c>
      <c r="C1419" s="23">
        <v>207</v>
      </c>
      <c r="D1419" s="24">
        <v>199</v>
      </c>
      <c r="E1419" s="24"/>
      <c r="F1419" s="24">
        <v>8</v>
      </c>
      <c r="G1419" s="24"/>
      <c r="H1419" s="24">
        <v>8</v>
      </c>
      <c r="I1419" s="24"/>
      <c r="J1419" s="24">
        <v>0</v>
      </c>
      <c r="K1419" s="25"/>
    </row>
    <row r="1420" spans="1:11" ht="15" customHeight="1" x14ac:dyDescent="0.3">
      <c r="A1420" s="22" t="s">
        <v>1425</v>
      </c>
      <c r="B1420" s="18">
        <v>510</v>
      </c>
      <c r="C1420" s="23">
        <v>458</v>
      </c>
      <c r="D1420" s="24">
        <v>443</v>
      </c>
      <c r="E1420" s="24"/>
      <c r="F1420" s="24">
        <v>15</v>
      </c>
      <c r="G1420" s="24"/>
      <c r="H1420" s="24">
        <v>15</v>
      </c>
      <c r="I1420" s="24"/>
      <c r="J1420" s="24">
        <v>0</v>
      </c>
      <c r="K1420" s="25"/>
    </row>
    <row r="1421" spans="1:11" ht="15" customHeight="1" x14ac:dyDescent="0.3">
      <c r="A1421" s="22" t="s">
        <v>1426</v>
      </c>
      <c r="B1421" s="18">
        <v>628</v>
      </c>
      <c r="C1421" s="23">
        <v>537</v>
      </c>
      <c r="D1421" s="24">
        <v>409</v>
      </c>
      <c r="E1421" s="24"/>
      <c r="F1421" s="24">
        <v>128</v>
      </c>
      <c r="G1421" s="24"/>
      <c r="H1421" s="24">
        <v>128</v>
      </c>
      <c r="I1421" s="24"/>
      <c r="J1421" s="24">
        <v>0</v>
      </c>
      <c r="K1421" s="25"/>
    </row>
    <row r="1422" spans="1:11" ht="15" customHeight="1" x14ac:dyDescent="0.3">
      <c r="A1422" s="22" t="s">
        <v>1427</v>
      </c>
      <c r="B1422" s="18">
        <v>95</v>
      </c>
      <c r="C1422" s="23">
        <v>87</v>
      </c>
      <c r="D1422" s="24">
        <v>72</v>
      </c>
      <c r="E1422" s="24"/>
      <c r="F1422" s="24">
        <v>15</v>
      </c>
      <c r="G1422" s="24"/>
      <c r="H1422" s="24">
        <v>15</v>
      </c>
      <c r="I1422" s="24"/>
      <c r="J1422" s="24">
        <v>0</v>
      </c>
      <c r="K1422" s="25"/>
    </row>
    <row r="1423" spans="1:11" ht="15" customHeight="1" x14ac:dyDescent="0.3">
      <c r="A1423" s="22" t="s">
        <v>1428</v>
      </c>
      <c r="B1423" s="18">
        <v>284</v>
      </c>
      <c r="C1423" s="23">
        <v>271</v>
      </c>
      <c r="D1423" s="24">
        <v>263</v>
      </c>
      <c r="E1423" s="24"/>
      <c r="F1423" s="24">
        <v>8</v>
      </c>
      <c r="G1423" s="24"/>
      <c r="H1423" s="24">
        <v>8</v>
      </c>
      <c r="I1423" s="24"/>
      <c r="J1423" s="24">
        <v>0</v>
      </c>
      <c r="K1423" s="25"/>
    </row>
    <row r="1424" spans="1:11" ht="15" customHeight="1" x14ac:dyDescent="0.3">
      <c r="A1424" s="22" t="s">
        <v>1429</v>
      </c>
      <c r="B1424" s="18">
        <v>519</v>
      </c>
      <c r="C1424" s="23">
        <v>475</v>
      </c>
      <c r="D1424" s="24">
        <v>452</v>
      </c>
      <c r="E1424" s="24"/>
      <c r="F1424" s="24">
        <v>23</v>
      </c>
      <c r="G1424" s="24"/>
      <c r="H1424" s="24">
        <v>23</v>
      </c>
      <c r="I1424" s="24"/>
      <c r="J1424" s="24">
        <v>0</v>
      </c>
      <c r="K1424" s="25"/>
    </row>
    <row r="1425" spans="1:11" ht="15" customHeight="1" x14ac:dyDescent="0.3">
      <c r="A1425" s="22" t="s">
        <v>1430</v>
      </c>
      <c r="B1425" s="18">
        <v>369</v>
      </c>
      <c r="C1425" s="23">
        <v>321</v>
      </c>
      <c r="D1425" s="24">
        <v>298</v>
      </c>
      <c r="E1425" s="24"/>
      <c r="F1425" s="24">
        <v>23</v>
      </c>
      <c r="G1425" s="24"/>
      <c r="H1425" s="24">
        <v>23</v>
      </c>
      <c r="I1425" s="24"/>
      <c r="J1425" s="24">
        <v>0</v>
      </c>
      <c r="K1425" s="25"/>
    </row>
    <row r="1426" spans="1:11" ht="15" customHeight="1" x14ac:dyDescent="0.3">
      <c r="A1426" s="22" t="s">
        <v>1431</v>
      </c>
      <c r="B1426" s="18">
        <v>215</v>
      </c>
      <c r="C1426" s="23">
        <v>173</v>
      </c>
      <c r="D1426" s="24">
        <v>167</v>
      </c>
      <c r="E1426" s="24"/>
      <c r="F1426" s="24">
        <v>6</v>
      </c>
      <c r="G1426" s="24"/>
      <c r="H1426" s="24">
        <v>6</v>
      </c>
      <c r="I1426" s="24"/>
      <c r="J1426" s="24">
        <v>0</v>
      </c>
      <c r="K1426" s="25"/>
    </row>
    <row r="1427" spans="1:11" ht="15" customHeight="1" x14ac:dyDescent="0.3">
      <c r="A1427" s="22" t="s">
        <v>1432</v>
      </c>
      <c r="B1427" s="18">
        <v>369</v>
      </c>
      <c r="C1427" s="23">
        <v>341</v>
      </c>
      <c r="D1427" s="24">
        <v>329</v>
      </c>
      <c r="E1427" s="24"/>
      <c r="F1427" s="24">
        <v>12</v>
      </c>
      <c r="G1427" s="24"/>
      <c r="H1427" s="24">
        <v>12</v>
      </c>
      <c r="I1427" s="24"/>
      <c r="J1427" s="24">
        <v>0</v>
      </c>
      <c r="K1427" s="25"/>
    </row>
    <row r="1428" spans="1:11" ht="15" customHeight="1" x14ac:dyDescent="0.3">
      <c r="A1428" s="22" t="s">
        <v>1433</v>
      </c>
      <c r="B1428" s="18">
        <v>298</v>
      </c>
      <c r="C1428" s="23">
        <v>298</v>
      </c>
      <c r="D1428" s="24">
        <v>218</v>
      </c>
      <c r="E1428" s="24"/>
      <c r="F1428" s="24">
        <v>80</v>
      </c>
      <c r="G1428" s="24"/>
      <c r="H1428" s="24">
        <v>80</v>
      </c>
      <c r="I1428" s="24"/>
      <c r="J1428" s="24">
        <v>0</v>
      </c>
      <c r="K1428" s="25"/>
    </row>
    <row r="1429" spans="1:11" ht="15" customHeight="1" x14ac:dyDescent="0.3">
      <c r="A1429" s="22" t="s">
        <v>1434</v>
      </c>
      <c r="B1429" s="18">
        <v>267</v>
      </c>
      <c r="C1429" s="23">
        <v>244</v>
      </c>
      <c r="D1429" s="24">
        <v>211</v>
      </c>
      <c r="E1429" s="24"/>
      <c r="F1429" s="24">
        <v>33</v>
      </c>
      <c r="G1429" s="24"/>
      <c r="H1429" s="24">
        <v>33</v>
      </c>
      <c r="I1429" s="24"/>
      <c r="J1429" s="24">
        <v>0</v>
      </c>
      <c r="K1429" s="25"/>
    </row>
    <row r="1430" spans="1:11" ht="15" customHeight="1" x14ac:dyDescent="0.3">
      <c r="A1430" s="22" t="s">
        <v>1435</v>
      </c>
      <c r="B1430" s="18">
        <v>117</v>
      </c>
      <c r="C1430" s="23">
        <v>114</v>
      </c>
      <c r="D1430" s="24">
        <v>114</v>
      </c>
      <c r="E1430" s="24"/>
      <c r="F1430" s="24">
        <v>0</v>
      </c>
      <c r="G1430" s="24"/>
      <c r="H1430" s="24">
        <v>0</v>
      </c>
      <c r="I1430" s="24"/>
      <c r="J1430" s="24">
        <v>0</v>
      </c>
      <c r="K1430" s="25"/>
    </row>
    <row r="1431" spans="1:11" ht="15" customHeight="1" x14ac:dyDescent="0.3">
      <c r="A1431" s="22" t="s">
        <v>1436</v>
      </c>
      <c r="B1431" s="18">
        <v>19</v>
      </c>
      <c r="C1431" s="23">
        <v>19</v>
      </c>
      <c r="D1431" s="24">
        <v>19</v>
      </c>
      <c r="E1431" s="24"/>
      <c r="F1431" s="24">
        <v>0</v>
      </c>
      <c r="G1431" s="24"/>
      <c r="H1431" s="24">
        <v>0</v>
      </c>
      <c r="I1431" s="24"/>
      <c r="J1431" s="24">
        <v>0</v>
      </c>
      <c r="K1431" s="25"/>
    </row>
    <row r="1432" spans="1:11" ht="15" customHeight="1" x14ac:dyDescent="0.3">
      <c r="A1432" s="22" t="s">
        <v>1437</v>
      </c>
      <c r="B1432" s="18">
        <v>71</v>
      </c>
      <c r="C1432" s="23">
        <v>60</v>
      </c>
      <c r="D1432" s="24">
        <v>60</v>
      </c>
      <c r="E1432" s="24"/>
      <c r="F1432" s="24">
        <v>0</v>
      </c>
      <c r="G1432" s="24"/>
      <c r="H1432" s="24">
        <v>0</v>
      </c>
      <c r="I1432" s="24"/>
      <c r="J1432" s="24">
        <v>0</v>
      </c>
      <c r="K1432" s="25"/>
    </row>
    <row r="1433" spans="1:11" ht="15" customHeight="1" x14ac:dyDescent="0.3">
      <c r="A1433" s="22" t="s">
        <v>1438</v>
      </c>
      <c r="B1433" s="18">
        <v>60</v>
      </c>
      <c r="C1433" s="23">
        <v>43</v>
      </c>
      <c r="D1433" s="24">
        <v>43</v>
      </c>
      <c r="E1433" s="24"/>
      <c r="F1433" s="24">
        <v>0</v>
      </c>
      <c r="G1433" s="24"/>
      <c r="H1433" s="24">
        <v>0</v>
      </c>
      <c r="I1433" s="24"/>
      <c r="J1433" s="24">
        <v>0</v>
      </c>
      <c r="K1433" s="25"/>
    </row>
    <row r="1434" spans="1:11" ht="15" customHeight="1" x14ac:dyDescent="0.3">
      <c r="A1434" s="22" t="s">
        <v>1439</v>
      </c>
      <c r="B1434" s="18">
        <v>365</v>
      </c>
      <c r="C1434" s="23">
        <v>299</v>
      </c>
      <c r="D1434" s="24">
        <v>274</v>
      </c>
      <c r="E1434" s="24"/>
      <c r="F1434" s="24">
        <v>25</v>
      </c>
      <c r="G1434" s="24"/>
      <c r="H1434" s="24">
        <v>20</v>
      </c>
      <c r="I1434" s="24"/>
      <c r="J1434" s="24">
        <v>5</v>
      </c>
      <c r="K1434" s="25"/>
    </row>
    <row r="1435" spans="1:11" ht="15" customHeight="1" x14ac:dyDescent="0.3">
      <c r="A1435" s="22" t="s">
        <v>1440</v>
      </c>
      <c r="B1435" s="18">
        <v>905</v>
      </c>
      <c r="C1435" s="23">
        <v>693</v>
      </c>
      <c r="D1435" s="24">
        <v>528</v>
      </c>
      <c r="E1435" s="24"/>
      <c r="F1435" s="24">
        <v>165</v>
      </c>
      <c r="G1435" s="24"/>
      <c r="H1435" s="24">
        <v>156</v>
      </c>
      <c r="I1435" s="24"/>
      <c r="J1435" s="24">
        <v>9</v>
      </c>
      <c r="K1435" s="25"/>
    </row>
    <row r="1436" spans="1:11" ht="15" customHeight="1" x14ac:dyDescent="0.3">
      <c r="A1436" s="22" t="s">
        <v>1441</v>
      </c>
      <c r="B1436" s="18">
        <v>214</v>
      </c>
      <c r="C1436" s="23">
        <v>177</v>
      </c>
      <c r="D1436" s="24">
        <v>165</v>
      </c>
      <c r="E1436" s="24"/>
      <c r="F1436" s="24">
        <v>12</v>
      </c>
      <c r="G1436" s="24"/>
      <c r="H1436" s="24">
        <v>12</v>
      </c>
      <c r="I1436" s="24"/>
      <c r="J1436" s="24">
        <v>0</v>
      </c>
      <c r="K1436" s="25"/>
    </row>
    <row r="1437" spans="1:11" ht="15" customHeight="1" x14ac:dyDescent="0.3">
      <c r="A1437" s="22" t="s">
        <v>1442</v>
      </c>
      <c r="B1437" s="18">
        <v>283</v>
      </c>
      <c r="C1437" s="23">
        <v>239</v>
      </c>
      <c r="D1437" s="24">
        <v>188</v>
      </c>
      <c r="E1437" s="24"/>
      <c r="F1437" s="24">
        <v>51</v>
      </c>
      <c r="G1437" s="24"/>
      <c r="H1437" s="24">
        <v>51</v>
      </c>
      <c r="I1437" s="24"/>
      <c r="J1437" s="24">
        <v>0</v>
      </c>
      <c r="K1437" s="25"/>
    </row>
    <row r="1438" spans="1:11" ht="15" customHeight="1" x14ac:dyDescent="0.3">
      <c r="A1438" s="22" t="s">
        <v>1443</v>
      </c>
      <c r="B1438" s="18">
        <v>259</v>
      </c>
      <c r="C1438" s="23">
        <v>259</v>
      </c>
      <c r="D1438" s="24">
        <v>248</v>
      </c>
      <c r="E1438" s="24"/>
      <c r="F1438" s="24">
        <v>11</v>
      </c>
      <c r="G1438" s="24"/>
      <c r="H1438" s="24">
        <v>0</v>
      </c>
      <c r="I1438" s="24"/>
      <c r="J1438" s="24">
        <v>11</v>
      </c>
      <c r="K1438" s="25"/>
    </row>
    <row r="1439" spans="1:11" ht="15" customHeight="1" x14ac:dyDescent="0.3">
      <c r="A1439" s="22" t="s">
        <v>1444</v>
      </c>
      <c r="B1439" s="18">
        <v>111</v>
      </c>
      <c r="C1439" s="23">
        <v>111</v>
      </c>
      <c r="D1439" s="24">
        <v>85</v>
      </c>
      <c r="E1439" s="24"/>
      <c r="F1439" s="24">
        <v>26</v>
      </c>
      <c r="G1439" s="24"/>
      <c r="H1439" s="24">
        <v>26</v>
      </c>
      <c r="I1439" s="24"/>
      <c r="J1439" s="24">
        <v>0</v>
      </c>
      <c r="K1439" s="25"/>
    </row>
    <row r="1440" spans="1:11" ht="15" customHeight="1" x14ac:dyDescent="0.3">
      <c r="A1440" s="22" t="s">
        <v>1445</v>
      </c>
      <c r="B1440" s="18">
        <v>292</v>
      </c>
      <c r="C1440" s="23">
        <v>255</v>
      </c>
      <c r="D1440" s="24">
        <v>240</v>
      </c>
      <c r="E1440" s="24"/>
      <c r="F1440" s="24">
        <v>15</v>
      </c>
      <c r="G1440" s="24"/>
      <c r="H1440" s="24">
        <v>15</v>
      </c>
      <c r="I1440" s="24"/>
      <c r="J1440" s="24">
        <v>0</v>
      </c>
      <c r="K1440" s="25"/>
    </row>
    <row r="1441" spans="1:11" ht="15" customHeight="1" x14ac:dyDescent="0.3">
      <c r="A1441" s="22" t="s">
        <v>1446</v>
      </c>
      <c r="B1441" s="18">
        <v>95</v>
      </c>
      <c r="C1441" s="23">
        <v>85</v>
      </c>
      <c r="D1441" s="24">
        <v>85</v>
      </c>
      <c r="E1441" s="24"/>
      <c r="F1441" s="24">
        <v>0</v>
      </c>
      <c r="G1441" s="24"/>
      <c r="H1441" s="24">
        <v>0</v>
      </c>
      <c r="I1441" s="24"/>
      <c r="J1441" s="24">
        <v>0</v>
      </c>
      <c r="K1441" s="25"/>
    </row>
    <row r="1442" spans="1:11" ht="15" customHeight="1" x14ac:dyDescent="0.3">
      <c r="A1442" s="22" t="s">
        <v>1447</v>
      </c>
      <c r="B1442" s="18">
        <v>91</v>
      </c>
      <c r="C1442" s="23">
        <v>91</v>
      </c>
      <c r="D1442" s="24">
        <v>91</v>
      </c>
      <c r="E1442" s="24"/>
      <c r="F1442" s="24">
        <v>0</v>
      </c>
      <c r="G1442" s="24"/>
      <c r="H1442" s="24">
        <v>0</v>
      </c>
      <c r="I1442" s="24"/>
      <c r="J1442" s="24">
        <v>0</v>
      </c>
      <c r="K1442" s="25"/>
    </row>
    <row r="1443" spans="1:11" ht="15" customHeight="1" x14ac:dyDescent="0.3">
      <c r="A1443" s="22" t="s">
        <v>1448</v>
      </c>
      <c r="B1443" s="18">
        <v>643</v>
      </c>
      <c r="C1443" s="23">
        <v>553</v>
      </c>
      <c r="D1443" s="24">
        <v>530</v>
      </c>
      <c r="E1443" s="24"/>
      <c r="F1443" s="24">
        <v>23</v>
      </c>
      <c r="G1443" s="24"/>
      <c r="H1443" s="24">
        <v>10</v>
      </c>
      <c r="I1443" s="24"/>
      <c r="J1443" s="24">
        <v>13</v>
      </c>
      <c r="K1443" s="25"/>
    </row>
    <row r="1444" spans="1:11" ht="15" customHeight="1" x14ac:dyDescent="0.3">
      <c r="A1444" s="22" t="s">
        <v>1449</v>
      </c>
      <c r="B1444" s="18">
        <v>154</v>
      </c>
      <c r="C1444" s="23">
        <v>145</v>
      </c>
      <c r="D1444" s="24">
        <v>138</v>
      </c>
      <c r="E1444" s="24"/>
      <c r="F1444" s="24">
        <v>7</v>
      </c>
      <c r="G1444" s="24"/>
      <c r="H1444" s="24">
        <v>7</v>
      </c>
      <c r="I1444" s="24"/>
      <c r="J1444" s="24">
        <v>0</v>
      </c>
      <c r="K1444" s="25"/>
    </row>
    <row r="1445" spans="1:11" ht="15" customHeight="1" x14ac:dyDescent="0.3">
      <c r="A1445" s="22" t="s">
        <v>1450</v>
      </c>
      <c r="B1445" s="18">
        <v>106</v>
      </c>
      <c r="C1445" s="23">
        <v>96</v>
      </c>
      <c r="D1445" s="24">
        <v>86</v>
      </c>
      <c r="E1445" s="24"/>
      <c r="F1445" s="24">
        <v>10</v>
      </c>
      <c r="G1445" s="24"/>
      <c r="H1445" s="24">
        <v>10</v>
      </c>
      <c r="I1445" s="24"/>
      <c r="J1445" s="24">
        <v>0</v>
      </c>
      <c r="K1445" s="25"/>
    </row>
    <row r="1446" spans="1:11" ht="15" customHeight="1" x14ac:dyDescent="0.3">
      <c r="A1446" s="22" t="s">
        <v>1451</v>
      </c>
      <c r="B1446" s="18">
        <v>31</v>
      </c>
      <c r="C1446" s="23">
        <v>27</v>
      </c>
      <c r="D1446" s="24">
        <v>27</v>
      </c>
      <c r="E1446" s="24"/>
      <c r="F1446" s="24">
        <v>0</v>
      </c>
      <c r="G1446" s="24"/>
      <c r="H1446" s="24">
        <v>0</v>
      </c>
      <c r="I1446" s="24"/>
      <c r="J1446" s="24">
        <v>0</v>
      </c>
      <c r="K1446" s="25"/>
    </row>
    <row r="1447" spans="1:11" ht="15" customHeight="1" x14ac:dyDescent="0.3">
      <c r="A1447" s="22" t="s">
        <v>1452</v>
      </c>
      <c r="B1447" s="18">
        <v>339</v>
      </c>
      <c r="C1447" s="23">
        <v>322</v>
      </c>
      <c r="D1447" s="24">
        <v>322</v>
      </c>
      <c r="E1447" s="24"/>
      <c r="F1447" s="24">
        <v>0</v>
      </c>
      <c r="G1447" s="24"/>
      <c r="H1447" s="24">
        <v>0</v>
      </c>
      <c r="I1447" s="24"/>
      <c r="J1447" s="24">
        <v>0</v>
      </c>
      <c r="K1447" s="25"/>
    </row>
    <row r="1448" spans="1:11" ht="15" customHeight="1" x14ac:dyDescent="0.3">
      <c r="A1448" s="22" t="s">
        <v>1453</v>
      </c>
      <c r="B1448" s="18">
        <v>40</v>
      </c>
      <c r="C1448" s="23">
        <v>40</v>
      </c>
      <c r="D1448" s="24">
        <v>40</v>
      </c>
      <c r="E1448" s="24"/>
      <c r="F1448" s="24">
        <v>0</v>
      </c>
      <c r="G1448" s="24"/>
      <c r="H1448" s="24">
        <v>0</v>
      </c>
      <c r="I1448" s="24"/>
      <c r="J1448" s="24">
        <v>0</v>
      </c>
      <c r="K1448" s="25"/>
    </row>
    <row r="1449" spans="1:11" ht="15" customHeight="1" x14ac:dyDescent="0.3">
      <c r="A1449" s="22" t="s">
        <v>1454</v>
      </c>
      <c r="B1449" s="18">
        <v>31</v>
      </c>
      <c r="C1449" s="23">
        <v>31</v>
      </c>
      <c r="D1449" s="24">
        <v>31</v>
      </c>
      <c r="E1449" s="24"/>
      <c r="F1449" s="24">
        <v>0</v>
      </c>
      <c r="G1449" s="24"/>
      <c r="H1449" s="24">
        <v>0</v>
      </c>
      <c r="I1449" s="24"/>
      <c r="J1449" s="24">
        <v>0</v>
      </c>
      <c r="K1449" s="25"/>
    </row>
    <row r="1450" spans="1:11" ht="15" customHeight="1" x14ac:dyDescent="0.3">
      <c r="A1450" s="22" t="s">
        <v>1455</v>
      </c>
      <c r="B1450" s="18">
        <v>354</v>
      </c>
      <c r="C1450" s="23">
        <v>338</v>
      </c>
      <c r="D1450" s="24">
        <v>271</v>
      </c>
      <c r="E1450" s="24"/>
      <c r="F1450" s="24">
        <v>67</v>
      </c>
      <c r="G1450" s="24"/>
      <c r="H1450" s="24">
        <v>50</v>
      </c>
      <c r="I1450" s="24"/>
      <c r="J1450" s="24">
        <v>17</v>
      </c>
      <c r="K1450" s="25"/>
    </row>
    <row r="1451" spans="1:11" ht="15" customHeight="1" x14ac:dyDescent="0.3">
      <c r="A1451" s="22" t="s">
        <v>1456</v>
      </c>
      <c r="B1451" s="18">
        <v>732</v>
      </c>
      <c r="C1451" s="23">
        <v>502</v>
      </c>
      <c r="D1451" s="24">
        <v>189</v>
      </c>
      <c r="E1451" s="24"/>
      <c r="F1451" s="24">
        <v>313</v>
      </c>
      <c r="G1451" s="24"/>
      <c r="H1451" s="24">
        <v>298</v>
      </c>
      <c r="I1451" s="24"/>
      <c r="J1451" s="24">
        <v>15</v>
      </c>
      <c r="K1451" s="25"/>
    </row>
    <row r="1452" spans="1:11" ht="15" customHeight="1" x14ac:dyDescent="0.3">
      <c r="A1452" s="22" t="s">
        <v>1457</v>
      </c>
      <c r="B1452" s="18">
        <v>331</v>
      </c>
      <c r="C1452" s="23">
        <v>251</v>
      </c>
      <c r="D1452" s="24">
        <v>192</v>
      </c>
      <c r="E1452" s="24"/>
      <c r="F1452" s="24">
        <v>59</v>
      </c>
      <c r="G1452" s="24"/>
      <c r="H1452" s="24">
        <v>59</v>
      </c>
      <c r="I1452" s="24"/>
      <c r="J1452" s="24">
        <v>0</v>
      </c>
      <c r="K1452" s="25"/>
    </row>
    <row r="1453" spans="1:11" ht="15" customHeight="1" x14ac:dyDescent="0.3">
      <c r="A1453" s="22" t="s">
        <v>1458</v>
      </c>
      <c r="B1453" s="18">
        <v>166</v>
      </c>
      <c r="C1453" s="23">
        <v>154</v>
      </c>
      <c r="D1453" s="24">
        <v>122</v>
      </c>
      <c r="E1453" s="24"/>
      <c r="F1453" s="24">
        <v>32</v>
      </c>
      <c r="G1453" s="24"/>
      <c r="H1453" s="24">
        <v>32</v>
      </c>
      <c r="I1453" s="24"/>
      <c r="J1453" s="24">
        <v>0</v>
      </c>
      <c r="K1453" s="25"/>
    </row>
    <row r="1454" spans="1:11" ht="15" customHeight="1" x14ac:dyDescent="0.3">
      <c r="A1454" s="22" t="s">
        <v>1459</v>
      </c>
      <c r="B1454" s="18">
        <v>187</v>
      </c>
      <c r="C1454" s="23">
        <v>173</v>
      </c>
      <c r="D1454" s="24">
        <v>168</v>
      </c>
      <c r="E1454" s="24"/>
      <c r="F1454" s="24">
        <v>5</v>
      </c>
      <c r="G1454" s="24"/>
      <c r="H1454" s="24">
        <v>5</v>
      </c>
      <c r="I1454" s="24"/>
      <c r="J1454" s="24">
        <v>0</v>
      </c>
      <c r="K1454" s="25"/>
    </row>
    <row r="1455" spans="1:11" ht="15" customHeight="1" x14ac:dyDescent="0.3">
      <c r="A1455" s="22" t="s">
        <v>1460</v>
      </c>
      <c r="B1455" s="18">
        <v>153</v>
      </c>
      <c r="C1455" s="23">
        <v>122</v>
      </c>
      <c r="D1455" s="24">
        <v>111</v>
      </c>
      <c r="E1455" s="24"/>
      <c r="F1455" s="24">
        <v>11</v>
      </c>
      <c r="G1455" s="24"/>
      <c r="H1455" s="24">
        <v>0</v>
      </c>
      <c r="I1455" s="24"/>
      <c r="J1455" s="24">
        <v>11</v>
      </c>
      <c r="K1455" s="25"/>
    </row>
    <row r="1456" spans="1:11" ht="15" customHeight="1" x14ac:dyDescent="0.3">
      <c r="A1456" s="22" t="s">
        <v>1461</v>
      </c>
      <c r="B1456" s="18">
        <v>1947</v>
      </c>
      <c r="C1456" s="23">
        <v>1866</v>
      </c>
      <c r="D1456" s="24">
        <v>1748</v>
      </c>
      <c r="E1456" s="24"/>
      <c r="F1456" s="24">
        <v>118</v>
      </c>
      <c r="G1456" s="24"/>
      <c r="H1456" s="24">
        <v>118</v>
      </c>
      <c r="I1456" s="24"/>
      <c r="J1456" s="24">
        <v>0</v>
      </c>
      <c r="K1456" s="25"/>
    </row>
    <row r="1457" spans="1:11" ht="15" customHeight="1" x14ac:dyDescent="0.3">
      <c r="A1457" s="22" t="s">
        <v>1462</v>
      </c>
      <c r="B1457" s="18">
        <v>2892</v>
      </c>
      <c r="C1457" s="23">
        <v>2701</v>
      </c>
      <c r="D1457" s="24">
        <v>2385</v>
      </c>
      <c r="E1457" s="24"/>
      <c r="F1457" s="24">
        <v>316</v>
      </c>
      <c r="G1457" s="24"/>
      <c r="H1457" s="24">
        <v>310</v>
      </c>
      <c r="I1457" s="24"/>
      <c r="J1457" s="24">
        <v>6</v>
      </c>
      <c r="K1457" s="25"/>
    </row>
    <row r="1458" spans="1:11" ht="15" customHeight="1" x14ac:dyDescent="0.3">
      <c r="A1458" s="22" t="s">
        <v>1463</v>
      </c>
      <c r="B1458" s="18">
        <v>1704</v>
      </c>
      <c r="C1458" s="23">
        <v>1612</v>
      </c>
      <c r="D1458" s="24">
        <v>1434</v>
      </c>
      <c r="E1458" s="24"/>
      <c r="F1458" s="24">
        <v>178</v>
      </c>
      <c r="G1458" s="24"/>
      <c r="H1458" s="24">
        <v>170</v>
      </c>
      <c r="I1458" s="24"/>
      <c r="J1458" s="24">
        <v>8</v>
      </c>
      <c r="K1458" s="25"/>
    </row>
    <row r="1459" spans="1:11" ht="15" customHeight="1" x14ac:dyDescent="0.3">
      <c r="A1459" s="22" t="s">
        <v>1464</v>
      </c>
      <c r="B1459" s="18">
        <v>685</v>
      </c>
      <c r="C1459" s="23">
        <v>617</v>
      </c>
      <c r="D1459" s="24">
        <v>524</v>
      </c>
      <c r="E1459" s="24"/>
      <c r="F1459" s="24">
        <v>93</v>
      </c>
      <c r="G1459" s="24"/>
      <c r="H1459" s="24">
        <v>93</v>
      </c>
      <c r="I1459" s="24"/>
      <c r="J1459" s="24">
        <v>0</v>
      </c>
      <c r="K1459" s="25"/>
    </row>
    <row r="1460" spans="1:11" ht="15" customHeight="1" x14ac:dyDescent="0.3">
      <c r="A1460" s="22" t="s">
        <v>1465</v>
      </c>
      <c r="B1460" s="18">
        <v>200</v>
      </c>
      <c r="C1460" s="23">
        <v>173</v>
      </c>
      <c r="D1460" s="24">
        <v>173</v>
      </c>
      <c r="E1460" s="24"/>
      <c r="F1460" s="24">
        <v>0</v>
      </c>
      <c r="G1460" s="24"/>
      <c r="H1460" s="24">
        <v>0</v>
      </c>
      <c r="I1460" s="24"/>
      <c r="J1460" s="24">
        <v>0</v>
      </c>
      <c r="K1460" s="25"/>
    </row>
    <row r="1461" spans="1:11" ht="15" customHeight="1" x14ac:dyDescent="0.3">
      <c r="A1461" s="22" t="s">
        <v>1466</v>
      </c>
      <c r="B1461" s="18">
        <v>234</v>
      </c>
      <c r="C1461" s="23">
        <v>135</v>
      </c>
      <c r="D1461" s="24">
        <v>119</v>
      </c>
      <c r="E1461" s="24"/>
      <c r="F1461" s="24">
        <v>16</v>
      </c>
      <c r="G1461" s="24"/>
      <c r="H1461" s="24">
        <v>16</v>
      </c>
      <c r="I1461" s="24"/>
      <c r="J1461" s="24">
        <v>0</v>
      </c>
      <c r="K1461" s="25"/>
    </row>
    <row r="1462" spans="1:11" ht="15" customHeight="1" x14ac:dyDescent="0.3">
      <c r="A1462" s="22" t="s">
        <v>1467</v>
      </c>
      <c r="B1462" s="18">
        <v>150</v>
      </c>
      <c r="C1462" s="23">
        <v>150</v>
      </c>
      <c r="D1462" s="24">
        <v>108</v>
      </c>
      <c r="E1462" s="24"/>
      <c r="F1462" s="24">
        <v>42</v>
      </c>
      <c r="G1462" s="24"/>
      <c r="H1462" s="24">
        <v>32</v>
      </c>
      <c r="I1462" s="24"/>
      <c r="J1462" s="24">
        <v>10</v>
      </c>
      <c r="K1462" s="25"/>
    </row>
    <row r="1463" spans="1:11" ht="15" customHeight="1" x14ac:dyDescent="0.3">
      <c r="A1463" s="22" t="s">
        <v>1468</v>
      </c>
      <c r="B1463" s="18">
        <v>127</v>
      </c>
      <c r="C1463" s="23">
        <v>90</v>
      </c>
      <c r="D1463" s="24">
        <v>85</v>
      </c>
      <c r="E1463" s="24"/>
      <c r="F1463" s="24">
        <v>5</v>
      </c>
      <c r="G1463" s="24"/>
      <c r="H1463" s="24">
        <v>0</v>
      </c>
      <c r="I1463" s="24"/>
      <c r="J1463" s="24">
        <v>5</v>
      </c>
      <c r="K1463" s="25"/>
    </row>
    <row r="1464" spans="1:11" ht="15" customHeight="1" x14ac:dyDescent="0.3">
      <c r="A1464" s="22" t="s">
        <v>1469</v>
      </c>
      <c r="B1464" s="18">
        <v>242</v>
      </c>
      <c r="C1464" s="23">
        <v>211</v>
      </c>
      <c r="D1464" s="24">
        <v>195</v>
      </c>
      <c r="E1464" s="24"/>
      <c r="F1464" s="24">
        <v>16</v>
      </c>
      <c r="G1464" s="24"/>
      <c r="H1464" s="24">
        <v>8</v>
      </c>
      <c r="I1464" s="24"/>
      <c r="J1464" s="24">
        <v>8</v>
      </c>
      <c r="K1464" s="25"/>
    </row>
    <row r="1465" spans="1:11" ht="15" customHeight="1" x14ac:dyDescent="0.3">
      <c r="A1465" s="22" t="s">
        <v>1470</v>
      </c>
      <c r="B1465" s="18">
        <v>317</v>
      </c>
      <c r="C1465" s="23">
        <v>274</v>
      </c>
      <c r="D1465" s="24">
        <v>274</v>
      </c>
      <c r="E1465" s="24"/>
      <c r="F1465" s="24">
        <v>0</v>
      </c>
      <c r="G1465" s="24"/>
      <c r="H1465" s="24">
        <v>0</v>
      </c>
      <c r="I1465" s="24"/>
      <c r="J1465" s="24">
        <v>0</v>
      </c>
      <c r="K1465" s="25"/>
    </row>
    <row r="1466" spans="1:11" ht="15" customHeight="1" x14ac:dyDescent="0.3">
      <c r="A1466" s="22" t="s">
        <v>1471</v>
      </c>
      <c r="B1466" s="18">
        <v>366</v>
      </c>
      <c r="C1466" s="23">
        <v>346</v>
      </c>
      <c r="D1466" s="24">
        <v>318</v>
      </c>
      <c r="E1466" s="24"/>
      <c r="F1466" s="24">
        <v>28</v>
      </c>
      <c r="G1466" s="24"/>
      <c r="H1466" s="24">
        <v>28</v>
      </c>
      <c r="I1466" s="24"/>
      <c r="J1466" s="24">
        <v>0</v>
      </c>
      <c r="K1466" s="25"/>
    </row>
    <row r="1467" spans="1:11" ht="15" customHeight="1" x14ac:dyDescent="0.3">
      <c r="A1467" s="22" t="s">
        <v>1472</v>
      </c>
      <c r="B1467" s="18">
        <v>226</v>
      </c>
      <c r="C1467" s="23">
        <v>186</v>
      </c>
      <c r="D1467" s="24">
        <v>167</v>
      </c>
      <c r="E1467" s="24"/>
      <c r="F1467" s="24">
        <v>19</v>
      </c>
      <c r="G1467" s="24"/>
      <c r="H1467" s="24">
        <v>0</v>
      </c>
      <c r="I1467" s="24"/>
      <c r="J1467" s="24">
        <v>19</v>
      </c>
      <c r="K1467" s="25"/>
    </row>
    <row r="1468" spans="1:11" ht="15" customHeight="1" x14ac:dyDescent="0.3">
      <c r="A1468" s="22" t="s">
        <v>1473</v>
      </c>
      <c r="B1468" s="18">
        <v>111</v>
      </c>
      <c r="C1468" s="23">
        <v>92</v>
      </c>
      <c r="D1468" s="24">
        <v>69</v>
      </c>
      <c r="E1468" s="24"/>
      <c r="F1468" s="24">
        <v>23</v>
      </c>
      <c r="G1468" s="24"/>
      <c r="H1468" s="24">
        <v>13</v>
      </c>
      <c r="I1468" s="24"/>
      <c r="J1468" s="24">
        <v>10</v>
      </c>
      <c r="K1468" s="25"/>
    </row>
    <row r="1469" spans="1:11" ht="15" customHeight="1" x14ac:dyDescent="0.3">
      <c r="A1469" s="22" t="s">
        <v>1474</v>
      </c>
      <c r="B1469" s="18">
        <v>631</v>
      </c>
      <c r="C1469" s="23">
        <v>625</v>
      </c>
      <c r="D1469" s="24">
        <v>574</v>
      </c>
      <c r="E1469" s="24"/>
      <c r="F1469" s="24">
        <v>51</v>
      </c>
      <c r="G1469" s="24"/>
      <c r="H1469" s="24">
        <v>51</v>
      </c>
      <c r="I1469" s="24"/>
      <c r="J1469" s="24">
        <v>0</v>
      </c>
      <c r="K1469" s="25"/>
    </row>
    <row r="1470" spans="1:11" ht="15" customHeight="1" x14ac:dyDescent="0.3">
      <c r="A1470" s="22" t="s">
        <v>1475</v>
      </c>
      <c r="B1470" s="18">
        <v>846</v>
      </c>
      <c r="C1470" s="23">
        <v>743</v>
      </c>
      <c r="D1470" s="24">
        <v>594</v>
      </c>
      <c r="E1470" s="24"/>
      <c r="F1470" s="24">
        <v>149</v>
      </c>
      <c r="G1470" s="24"/>
      <c r="H1470" s="24">
        <v>118</v>
      </c>
      <c r="I1470" s="24"/>
      <c r="J1470" s="24">
        <v>31</v>
      </c>
      <c r="K1470" s="25"/>
    </row>
    <row r="1471" spans="1:11" ht="15" customHeight="1" x14ac:dyDescent="0.3">
      <c r="A1471" s="22" t="s">
        <v>1476</v>
      </c>
      <c r="B1471" s="18">
        <v>1392</v>
      </c>
      <c r="C1471" s="23">
        <v>1319</v>
      </c>
      <c r="D1471" s="24">
        <v>1210</v>
      </c>
      <c r="E1471" s="24"/>
      <c r="F1471" s="24">
        <v>109</v>
      </c>
      <c r="G1471" s="24"/>
      <c r="H1471" s="24">
        <v>33</v>
      </c>
      <c r="I1471" s="24"/>
      <c r="J1471" s="24">
        <v>76</v>
      </c>
      <c r="K1471" s="25"/>
    </row>
    <row r="1472" spans="1:11" ht="15" customHeight="1" x14ac:dyDescent="0.3">
      <c r="A1472" s="22" t="s">
        <v>1477</v>
      </c>
      <c r="B1472" s="18">
        <v>381</v>
      </c>
      <c r="C1472" s="23">
        <v>365</v>
      </c>
      <c r="D1472" s="24">
        <v>365</v>
      </c>
      <c r="E1472" s="24"/>
      <c r="F1472" s="24">
        <v>0</v>
      </c>
      <c r="G1472" s="24"/>
      <c r="H1472" s="24">
        <v>0</v>
      </c>
      <c r="I1472" s="24"/>
      <c r="J1472" s="24">
        <v>0</v>
      </c>
      <c r="K1472" s="25"/>
    </row>
    <row r="1473" spans="1:11" ht="15" customHeight="1" x14ac:dyDescent="0.3">
      <c r="A1473" s="22" t="s">
        <v>1478</v>
      </c>
      <c r="B1473" s="18">
        <v>939</v>
      </c>
      <c r="C1473" s="23">
        <v>883</v>
      </c>
      <c r="D1473" s="24">
        <v>773</v>
      </c>
      <c r="E1473" s="24"/>
      <c r="F1473" s="24">
        <v>110</v>
      </c>
      <c r="G1473" s="24"/>
      <c r="H1473" s="24">
        <v>110</v>
      </c>
      <c r="I1473" s="24"/>
      <c r="J1473" s="24">
        <v>0</v>
      </c>
      <c r="K1473" s="25"/>
    </row>
    <row r="1474" spans="1:11" ht="15" customHeight="1" x14ac:dyDescent="0.3">
      <c r="A1474" s="22" t="s">
        <v>1479</v>
      </c>
      <c r="B1474" s="18">
        <v>958</v>
      </c>
      <c r="C1474" s="23">
        <v>907</v>
      </c>
      <c r="D1474" s="24">
        <v>871</v>
      </c>
      <c r="E1474" s="24"/>
      <c r="F1474" s="24">
        <v>36</v>
      </c>
      <c r="G1474" s="24"/>
      <c r="H1474" s="24">
        <v>36</v>
      </c>
      <c r="I1474" s="24"/>
      <c r="J1474" s="24">
        <v>0</v>
      </c>
      <c r="K1474" s="25"/>
    </row>
    <row r="1475" spans="1:11" ht="15" customHeight="1" x14ac:dyDescent="0.3">
      <c r="A1475" s="22" t="s">
        <v>1480</v>
      </c>
      <c r="B1475" s="18">
        <v>594</v>
      </c>
      <c r="C1475" s="23">
        <v>569</v>
      </c>
      <c r="D1475" s="24">
        <v>501</v>
      </c>
      <c r="E1475" s="24"/>
      <c r="F1475" s="24">
        <v>68</v>
      </c>
      <c r="G1475" s="24"/>
      <c r="H1475" s="24">
        <v>68</v>
      </c>
      <c r="I1475" s="24"/>
      <c r="J1475" s="24">
        <v>0</v>
      </c>
      <c r="K1475" s="25"/>
    </row>
    <row r="1476" spans="1:11" ht="15" customHeight="1" x14ac:dyDescent="0.3">
      <c r="A1476" s="22" t="s">
        <v>1481</v>
      </c>
      <c r="B1476" s="18">
        <v>2823</v>
      </c>
      <c r="C1476" s="23">
        <v>2701</v>
      </c>
      <c r="D1476" s="24">
        <v>2442</v>
      </c>
      <c r="E1476" s="24"/>
      <c r="F1476" s="24">
        <v>259</v>
      </c>
      <c r="G1476" s="24"/>
      <c r="H1476" s="24">
        <v>236</v>
      </c>
      <c r="I1476" s="24"/>
      <c r="J1476" s="24">
        <v>23</v>
      </c>
      <c r="K1476" s="25"/>
    </row>
    <row r="1477" spans="1:11" ht="15" customHeight="1" x14ac:dyDescent="0.3">
      <c r="A1477" s="22" t="s">
        <v>1482</v>
      </c>
      <c r="B1477" s="18">
        <v>1265</v>
      </c>
      <c r="C1477" s="23">
        <v>1216</v>
      </c>
      <c r="D1477" s="24">
        <v>1200</v>
      </c>
      <c r="E1477" s="24"/>
      <c r="F1477" s="24">
        <v>16</v>
      </c>
      <c r="G1477" s="24"/>
      <c r="H1477" s="24">
        <v>16</v>
      </c>
      <c r="I1477" s="24"/>
      <c r="J1477" s="24">
        <v>0</v>
      </c>
      <c r="K1477" s="25"/>
    </row>
    <row r="1478" spans="1:11" ht="15" customHeight="1" x14ac:dyDescent="0.3">
      <c r="A1478" s="22" t="s">
        <v>1483</v>
      </c>
      <c r="B1478" s="18">
        <v>699</v>
      </c>
      <c r="C1478" s="23">
        <v>673</v>
      </c>
      <c r="D1478" s="24">
        <v>656</v>
      </c>
      <c r="E1478" s="24"/>
      <c r="F1478" s="24">
        <v>17</v>
      </c>
      <c r="G1478" s="24"/>
      <c r="H1478" s="24">
        <v>17</v>
      </c>
      <c r="I1478" s="24"/>
      <c r="J1478" s="24">
        <v>0</v>
      </c>
      <c r="K1478" s="25"/>
    </row>
    <row r="1479" spans="1:11" ht="15" customHeight="1" x14ac:dyDescent="0.3">
      <c r="A1479" s="22" t="s">
        <v>1484</v>
      </c>
      <c r="B1479" s="18">
        <v>360</v>
      </c>
      <c r="C1479" s="23">
        <v>326</v>
      </c>
      <c r="D1479" s="24">
        <v>287</v>
      </c>
      <c r="E1479" s="24"/>
      <c r="F1479" s="24">
        <v>39</v>
      </c>
      <c r="G1479" s="24"/>
      <c r="H1479" s="24">
        <v>21</v>
      </c>
      <c r="I1479" s="24"/>
      <c r="J1479" s="24">
        <v>18</v>
      </c>
      <c r="K1479" s="25"/>
    </row>
    <row r="1480" spans="1:11" ht="15" customHeight="1" x14ac:dyDescent="0.3">
      <c r="A1480" s="22" t="s">
        <v>1485</v>
      </c>
      <c r="B1480" s="18">
        <v>277</v>
      </c>
      <c r="C1480" s="23">
        <v>250</v>
      </c>
      <c r="D1480" s="24">
        <v>250</v>
      </c>
      <c r="E1480" s="24"/>
      <c r="F1480" s="24">
        <v>0</v>
      </c>
      <c r="G1480" s="24"/>
      <c r="H1480" s="24">
        <v>0</v>
      </c>
      <c r="I1480" s="24"/>
      <c r="J1480" s="24">
        <v>0</v>
      </c>
      <c r="K1480" s="25"/>
    </row>
    <row r="1481" spans="1:11" ht="15" customHeight="1" x14ac:dyDescent="0.3">
      <c r="A1481" s="22" t="s">
        <v>1486</v>
      </c>
      <c r="B1481" s="18">
        <v>986</v>
      </c>
      <c r="C1481" s="23">
        <v>913</v>
      </c>
      <c r="D1481" s="24">
        <v>887</v>
      </c>
      <c r="E1481" s="24"/>
      <c r="F1481" s="24">
        <v>26</v>
      </c>
      <c r="G1481" s="24"/>
      <c r="H1481" s="24">
        <v>26</v>
      </c>
      <c r="I1481" s="24"/>
      <c r="J1481" s="24">
        <v>0</v>
      </c>
      <c r="K1481" s="25"/>
    </row>
    <row r="1482" spans="1:11" ht="15" customHeight="1" x14ac:dyDescent="0.3">
      <c r="A1482" s="22" t="s">
        <v>1487</v>
      </c>
      <c r="B1482" s="18">
        <v>246</v>
      </c>
      <c r="C1482" s="23">
        <v>236</v>
      </c>
      <c r="D1482" s="24">
        <v>232</v>
      </c>
      <c r="E1482" s="24"/>
      <c r="F1482" s="24">
        <v>4</v>
      </c>
      <c r="G1482" s="24"/>
      <c r="H1482" s="24">
        <v>4</v>
      </c>
      <c r="I1482" s="24"/>
      <c r="J1482" s="24">
        <v>0</v>
      </c>
      <c r="K1482" s="25"/>
    </row>
    <row r="1483" spans="1:11" ht="15" customHeight="1" x14ac:dyDescent="0.3">
      <c r="A1483" s="22" t="s">
        <v>1488</v>
      </c>
      <c r="B1483" s="18">
        <v>290</v>
      </c>
      <c r="C1483" s="23">
        <v>290</v>
      </c>
      <c r="D1483" s="24">
        <v>251</v>
      </c>
      <c r="E1483" s="24"/>
      <c r="F1483" s="24">
        <v>39</v>
      </c>
      <c r="G1483" s="24"/>
      <c r="H1483" s="24">
        <v>39</v>
      </c>
      <c r="I1483" s="24"/>
      <c r="J1483" s="24">
        <v>0</v>
      </c>
      <c r="K1483" s="25"/>
    </row>
    <row r="1484" spans="1:11" ht="15" customHeight="1" x14ac:dyDescent="0.3">
      <c r="A1484" s="22" t="s">
        <v>1489</v>
      </c>
      <c r="B1484" s="18">
        <v>843</v>
      </c>
      <c r="C1484" s="23">
        <v>790</v>
      </c>
      <c r="D1484" s="24">
        <v>734</v>
      </c>
      <c r="E1484" s="24"/>
      <c r="F1484" s="24">
        <v>56</v>
      </c>
      <c r="G1484" s="24"/>
      <c r="H1484" s="24">
        <v>47</v>
      </c>
      <c r="I1484" s="24"/>
      <c r="J1484" s="24">
        <v>9</v>
      </c>
      <c r="K1484" s="25"/>
    </row>
    <row r="1485" spans="1:11" ht="15" customHeight="1" x14ac:dyDescent="0.3">
      <c r="A1485" s="22" t="s">
        <v>1490</v>
      </c>
      <c r="B1485" s="18">
        <v>781</v>
      </c>
      <c r="C1485" s="23">
        <v>737</v>
      </c>
      <c r="D1485" s="24">
        <v>710</v>
      </c>
      <c r="E1485" s="24"/>
      <c r="F1485" s="24">
        <v>27</v>
      </c>
      <c r="G1485" s="24"/>
      <c r="H1485" s="24">
        <v>17</v>
      </c>
      <c r="I1485" s="24"/>
      <c r="J1485" s="24">
        <v>10</v>
      </c>
      <c r="K1485" s="25"/>
    </row>
    <row r="1486" spans="1:11" ht="15" customHeight="1" x14ac:dyDescent="0.3">
      <c r="A1486" s="22" t="s">
        <v>1491</v>
      </c>
      <c r="B1486" s="18">
        <v>642</v>
      </c>
      <c r="C1486" s="23">
        <v>622</v>
      </c>
      <c r="D1486" s="24">
        <v>603</v>
      </c>
      <c r="E1486" s="24"/>
      <c r="F1486" s="24">
        <v>19</v>
      </c>
      <c r="G1486" s="24"/>
      <c r="H1486" s="24">
        <v>19</v>
      </c>
      <c r="I1486" s="24"/>
      <c r="J1486" s="24">
        <v>0</v>
      </c>
      <c r="K1486" s="25"/>
    </row>
    <row r="1487" spans="1:11" ht="15" customHeight="1" x14ac:dyDescent="0.3">
      <c r="A1487" s="22" t="s">
        <v>1492</v>
      </c>
      <c r="B1487" s="18">
        <v>211</v>
      </c>
      <c r="C1487" s="23">
        <v>201</v>
      </c>
      <c r="D1487" s="24">
        <v>146</v>
      </c>
      <c r="E1487" s="24"/>
      <c r="F1487" s="24">
        <v>55</v>
      </c>
      <c r="G1487" s="24"/>
      <c r="H1487" s="24">
        <v>55</v>
      </c>
      <c r="I1487" s="24"/>
      <c r="J1487" s="24">
        <v>0</v>
      </c>
      <c r="K1487" s="25"/>
    </row>
    <row r="1488" spans="1:11" ht="15" customHeight="1" x14ac:dyDescent="0.3">
      <c r="A1488" s="22" t="s">
        <v>1493</v>
      </c>
      <c r="B1488" s="18">
        <v>146</v>
      </c>
      <c r="C1488" s="23">
        <v>137</v>
      </c>
      <c r="D1488" s="24">
        <v>109</v>
      </c>
      <c r="E1488" s="24"/>
      <c r="F1488" s="24">
        <v>28</v>
      </c>
      <c r="G1488" s="24"/>
      <c r="H1488" s="24">
        <v>28</v>
      </c>
      <c r="I1488" s="24"/>
      <c r="J1488" s="24">
        <v>0</v>
      </c>
      <c r="K1488" s="25"/>
    </row>
    <row r="1489" spans="1:11" ht="15" customHeight="1" x14ac:dyDescent="0.3">
      <c r="A1489" s="22" t="s">
        <v>1494</v>
      </c>
      <c r="B1489" s="18">
        <v>265</v>
      </c>
      <c r="C1489" s="23">
        <v>228</v>
      </c>
      <c r="D1489" s="24">
        <v>152</v>
      </c>
      <c r="E1489" s="24"/>
      <c r="F1489" s="24">
        <v>76</v>
      </c>
      <c r="G1489" s="24"/>
      <c r="H1489" s="24">
        <v>76</v>
      </c>
      <c r="I1489" s="24"/>
      <c r="J1489" s="24">
        <v>0</v>
      </c>
      <c r="K1489" s="25"/>
    </row>
    <row r="1490" spans="1:11" ht="15" customHeight="1" x14ac:dyDescent="0.3">
      <c r="A1490" s="22" t="s">
        <v>1495</v>
      </c>
      <c r="B1490" s="18">
        <v>172</v>
      </c>
      <c r="C1490" s="23">
        <v>172</v>
      </c>
      <c r="D1490" s="24">
        <v>161</v>
      </c>
      <c r="E1490" s="24"/>
      <c r="F1490" s="24">
        <v>11</v>
      </c>
      <c r="G1490" s="24"/>
      <c r="H1490" s="24">
        <v>11</v>
      </c>
      <c r="I1490" s="24"/>
      <c r="J1490" s="24">
        <v>0</v>
      </c>
      <c r="K1490" s="25"/>
    </row>
    <row r="1491" spans="1:11" ht="15" customHeight="1" x14ac:dyDescent="0.3">
      <c r="A1491" s="22" t="s">
        <v>1496</v>
      </c>
      <c r="B1491" s="18">
        <v>287</v>
      </c>
      <c r="C1491" s="23">
        <v>252</v>
      </c>
      <c r="D1491" s="24">
        <v>223</v>
      </c>
      <c r="E1491" s="24"/>
      <c r="F1491" s="24">
        <v>29</v>
      </c>
      <c r="G1491" s="24"/>
      <c r="H1491" s="24">
        <v>9</v>
      </c>
      <c r="I1491" s="24"/>
      <c r="J1491" s="24">
        <v>20</v>
      </c>
      <c r="K1491" s="25"/>
    </row>
    <row r="1492" spans="1:11" ht="15" customHeight="1" x14ac:dyDescent="0.3">
      <c r="A1492" s="22" t="s">
        <v>1497</v>
      </c>
      <c r="B1492" s="18">
        <v>379</v>
      </c>
      <c r="C1492" s="23">
        <v>379</v>
      </c>
      <c r="D1492" s="24">
        <v>298</v>
      </c>
      <c r="E1492" s="24"/>
      <c r="F1492" s="24">
        <v>81</v>
      </c>
      <c r="G1492" s="24"/>
      <c r="H1492" s="24">
        <v>73</v>
      </c>
      <c r="I1492" s="24"/>
      <c r="J1492" s="24">
        <v>8</v>
      </c>
      <c r="K1492" s="25"/>
    </row>
    <row r="1493" spans="1:11" ht="15" customHeight="1" x14ac:dyDescent="0.3">
      <c r="A1493" s="22" t="s">
        <v>1498</v>
      </c>
      <c r="B1493" s="18">
        <v>384</v>
      </c>
      <c r="C1493" s="23">
        <v>384</v>
      </c>
      <c r="D1493" s="24">
        <v>347</v>
      </c>
      <c r="E1493" s="24"/>
      <c r="F1493" s="24">
        <v>37</v>
      </c>
      <c r="G1493" s="24"/>
      <c r="H1493" s="24">
        <v>37</v>
      </c>
      <c r="I1493" s="24"/>
      <c r="J1493" s="24">
        <v>0</v>
      </c>
      <c r="K1493" s="25"/>
    </row>
    <row r="1494" spans="1:11" ht="15" customHeight="1" x14ac:dyDescent="0.3">
      <c r="A1494" s="22" t="s">
        <v>1499</v>
      </c>
      <c r="B1494" s="18">
        <v>468</v>
      </c>
      <c r="C1494" s="23">
        <v>446</v>
      </c>
      <c r="D1494" s="24">
        <v>446</v>
      </c>
      <c r="E1494" s="24"/>
      <c r="F1494" s="24">
        <v>0</v>
      </c>
      <c r="G1494" s="24"/>
      <c r="H1494" s="24">
        <v>0</v>
      </c>
      <c r="I1494" s="24"/>
      <c r="J1494" s="24">
        <v>0</v>
      </c>
      <c r="K1494" s="25"/>
    </row>
    <row r="1495" spans="1:11" ht="15" customHeight="1" x14ac:dyDescent="0.3">
      <c r="A1495" s="22" t="s">
        <v>1500</v>
      </c>
      <c r="B1495" s="18">
        <v>789</v>
      </c>
      <c r="C1495" s="23">
        <v>722</v>
      </c>
      <c r="D1495" s="24">
        <v>654</v>
      </c>
      <c r="E1495" s="24"/>
      <c r="F1495" s="24">
        <v>68</v>
      </c>
      <c r="G1495" s="24"/>
      <c r="H1495" s="24">
        <v>68</v>
      </c>
      <c r="I1495" s="24"/>
      <c r="J1495" s="24">
        <v>0</v>
      </c>
      <c r="K1495" s="25"/>
    </row>
    <row r="1496" spans="1:11" ht="15" customHeight="1" x14ac:dyDescent="0.3">
      <c r="A1496" s="22" t="s">
        <v>1501</v>
      </c>
      <c r="B1496" s="18">
        <v>276</v>
      </c>
      <c r="C1496" s="23">
        <v>240</v>
      </c>
      <c r="D1496" s="24">
        <v>234</v>
      </c>
      <c r="E1496" s="24"/>
      <c r="F1496" s="24">
        <v>6</v>
      </c>
      <c r="G1496" s="24"/>
      <c r="H1496" s="24">
        <v>6</v>
      </c>
      <c r="I1496" s="24"/>
      <c r="J1496" s="24">
        <v>0</v>
      </c>
      <c r="K1496" s="25"/>
    </row>
    <row r="1497" spans="1:11" ht="15" customHeight="1" x14ac:dyDescent="0.3">
      <c r="A1497" s="22" t="s">
        <v>1502</v>
      </c>
      <c r="B1497" s="18">
        <v>986</v>
      </c>
      <c r="C1497" s="23">
        <v>934</v>
      </c>
      <c r="D1497" s="24">
        <v>905</v>
      </c>
      <c r="E1497" s="24"/>
      <c r="F1497" s="24">
        <v>29</v>
      </c>
      <c r="G1497" s="24"/>
      <c r="H1497" s="24">
        <v>29</v>
      </c>
      <c r="I1497" s="24"/>
      <c r="J1497" s="24">
        <v>0</v>
      </c>
      <c r="K1497" s="25"/>
    </row>
    <row r="1498" spans="1:11" ht="15" customHeight="1" x14ac:dyDescent="0.3">
      <c r="A1498" s="22" t="s">
        <v>1503</v>
      </c>
      <c r="B1498" s="18">
        <v>319</v>
      </c>
      <c r="C1498" s="23">
        <v>304</v>
      </c>
      <c r="D1498" s="24">
        <v>296</v>
      </c>
      <c r="E1498" s="24"/>
      <c r="F1498" s="24">
        <v>8</v>
      </c>
      <c r="G1498" s="24"/>
      <c r="H1498" s="24">
        <v>8</v>
      </c>
      <c r="I1498" s="24"/>
      <c r="J1498" s="24">
        <v>0</v>
      </c>
      <c r="K1498" s="25"/>
    </row>
    <row r="1499" spans="1:11" ht="15" customHeight="1" x14ac:dyDescent="0.3">
      <c r="A1499" s="22" t="s">
        <v>1504</v>
      </c>
      <c r="B1499" s="18">
        <v>178</v>
      </c>
      <c r="C1499" s="23">
        <v>155</v>
      </c>
      <c r="D1499" s="24">
        <v>155</v>
      </c>
      <c r="E1499" s="24"/>
      <c r="F1499" s="24">
        <v>0</v>
      </c>
      <c r="G1499" s="24"/>
      <c r="H1499" s="24">
        <v>0</v>
      </c>
      <c r="I1499" s="24"/>
      <c r="J1499" s="24">
        <v>0</v>
      </c>
      <c r="K1499" s="25"/>
    </row>
    <row r="1500" spans="1:11" ht="15" customHeight="1" x14ac:dyDescent="0.3">
      <c r="A1500" s="22" t="s">
        <v>1505</v>
      </c>
      <c r="B1500" s="18">
        <v>540</v>
      </c>
      <c r="C1500" s="23">
        <v>514</v>
      </c>
      <c r="D1500" s="24">
        <v>449</v>
      </c>
      <c r="E1500" s="24"/>
      <c r="F1500" s="24">
        <v>65</v>
      </c>
      <c r="G1500" s="24"/>
      <c r="H1500" s="24">
        <v>65</v>
      </c>
      <c r="I1500" s="24"/>
      <c r="J1500" s="24">
        <v>0</v>
      </c>
      <c r="K1500" s="25"/>
    </row>
    <row r="1501" spans="1:11" ht="15" customHeight="1" x14ac:dyDescent="0.3">
      <c r="A1501" s="22" t="s">
        <v>1506</v>
      </c>
      <c r="B1501" s="18">
        <v>304</v>
      </c>
      <c r="C1501" s="23">
        <v>286</v>
      </c>
      <c r="D1501" s="24">
        <v>241</v>
      </c>
      <c r="E1501" s="24"/>
      <c r="F1501" s="24">
        <v>45</v>
      </c>
      <c r="G1501" s="24"/>
      <c r="H1501" s="24">
        <v>0</v>
      </c>
      <c r="I1501" s="24"/>
      <c r="J1501" s="24">
        <v>45</v>
      </c>
      <c r="K1501" s="25"/>
    </row>
    <row r="1502" spans="1:11" ht="15" customHeight="1" x14ac:dyDescent="0.3">
      <c r="A1502" s="22" t="s">
        <v>1507</v>
      </c>
      <c r="B1502" s="18">
        <v>681</v>
      </c>
      <c r="C1502" s="23">
        <v>653</v>
      </c>
      <c r="D1502" s="24">
        <v>636</v>
      </c>
      <c r="E1502" s="24"/>
      <c r="F1502" s="24">
        <v>17</v>
      </c>
      <c r="G1502" s="24"/>
      <c r="H1502" s="24">
        <v>17</v>
      </c>
      <c r="I1502" s="24"/>
      <c r="J1502" s="24">
        <v>0</v>
      </c>
      <c r="K1502" s="25"/>
    </row>
    <row r="1503" spans="1:11" ht="15" customHeight="1" x14ac:dyDescent="0.3">
      <c r="A1503" s="22" t="s">
        <v>1508</v>
      </c>
      <c r="B1503" s="18">
        <v>722</v>
      </c>
      <c r="C1503" s="23">
        <v>663</v>
      </c>
      <c r="D1503" s="24">
        <v>617</v>
      </c>
      <c r="E1503" s="24"/>
      <c r="F1503" s="24">
        <v>46</v>
      </c>
      <c r="G1503" s="24"/>
      <c r="H1503" s="24">
        <v>46</v>
      </c>
      <c r="I1503" s="24"/>
      <c r="J1503" s="24">
        <v>0</v>
      </c>
      <c r="K1503" s="25"/>
    </row>
    <row r="1504" spans="1:11" ht="15" customHeight="1" x14ac:dyDescent="0.3">
      <c r="A1504" s="22" t="s">
        <v>1509</v>
      </c>
      <c r="B1504" s="18">
        <v>1035</v>
      </c>
      <c r="C1504" s="23">
        <v>967</v>
      </c>
      <c r="D1504" s="24">
        <v>935</v>
      </c>
      <c r="E1504" s="24"/>
      <c r="F1504" s="24">
        <v>32</v>
      </c>
      <c r="G1504" s="24"/>
      <c r="H1504" s="24">
        <v>32</v>
      </c>
      <c r="I1504" s="24"/>
      <c r="J1504" s="24">
        <v>0</v>
      </c>
      <c r="K1504" s="25"/>
    </row>
    <row r="1505" spans="1:11" ht="15" customHeight="1" x14ac:dyDescent="0.3">
      <c r="A1505" s="22" t="s">
        <v>1510</v>
      </c>
      <c r="B1505" s="18">
        <v>684</v>
      </c>
      <c r="C1505" s="23">
        <v>640</v>
      </c>
      <c r="D1505" s="24">
        <v>628</v>
      </c>
      <c r="E1505" s="24"/>
      <c r="F1505" s="24">
        <v>12</v>
      </c>
      <c r="G1505" s="24"/>
      <c r="H1505" s="24">
        <v>12</v>
      </c>
      <c r="I1505" s="24"/>
      <c r="J1505" s="24">
        <v>0</v>
      </c>
      <c r="K1505" s="25"/>
    </row>
    <row r="1506" spans="1:11" ht="15" customHeight="1" x14ac:dyDescent="0.3">
      <c r="A1506" s="22" t="s">
        <v>1511</v>
      </c>
      <c r="B1506" s="18">
        <v>933</v>
      </c>
      <c r="C1506" s="23">
        <v>915</v>
      </c>
      <c r="D1506" s="24">
        <v>841</v>
      </c>
      <c r="E1506" s="24"/>
      <c r="F1506" s="24">
        <v>74</v>
      </c>
      <c r="G1506" s="24"/>
      <c r="H1506" s="24">
        <v>53</v>
      </c>
      <c r="I1506" s="24"/>
      <c r="J1506" s="24">
        <v>21</v>
      </c>
      <c r="K1506" s="25"/>
    </row>
    <row r="1507" spans="1:11" ht="15" customHeight="1" x14ac:dyDescent="0.3">
      <c r="A1507" s="22" t="s">
        <v>1512</v>
      </c>
      <c r="B1507" s="18">
        <v>988</v>
      </c>
      <c r="C1507" s="23">
        <v>886</v>
      </c>
      <c r="D1507" s="24">
        <v>871</v>
      </c>
      <c r="E1507" s="24"/>
      <c r="F1507" s="24">
        <v>15</v>
      </c>
      <c r="G1507" s="24"/>
      <c r="H1507" s="24">
        <v>15</v>
      </c>
      <c r="I1507" s="24"/>
      <c r="J1507" s="24">
        <v>0</v>
      </c>
      <c r="K1507" s="25"/>
    </row>
    <row r="1508" spans="1:11" ht="15" customHeight="1" x14ac:dyDescent="0.3">
      <c r="A1508" s="22" t="s">
        <v>1513</v>
      </c>
      <c r="B1508" s="18">
        <v>2540</v>
      </c>
      <c r="C1508" s="23">
        <v>2419</v>
      </c>
      <c r="D1508" s="24">
        <v>2309</v>
      </c>
      <c r="E1508" s="24"/>
      <c r="F1508" s="24">
        <v>110</v>
      </c>
      <c r="G1508" s="24"/>
      <c r="H1508" s="24">
        <v>110</v>
      </c>
      <c r="I1508" s="24"/>
      <c r="J1508" s="24">
        <v>0</v>
      </c>
      <c r="K1508" s="25"/>
    </row>
    <row r="1509" spans="1:11" ht="15" customHeight="1" x14ac:dyDescent="0.3">
      <c r="A1509" s="22" t="s">
        <v>1514</v>
      </c>
      <c r="B1509" s="18">
        <v>1482</v>
      </c>
      <c r="C1509" s="23">
        <v>1397</v>
      </c>
      <c r="D1509" s="24">
        <v>1303</v>
      </c>
      <c r="E1509" s="24"/>
      <c r="F1509" s="24">
        <v>94</v>
      </c>
      <c r="G1509" s="24"/>
      <c r="H1509" s="24">
        <v>76</v>
      </c>
      <c r="I1509" s="24"/>
      <c r="J1509" s="24">
        <v>18</v>
      </c>
      <c r="K1509" s="25"/>
    </row>
    <row r="1510" spans="1:11" ht="15" customHeight="1" x14ac:dyDescent="0.3">
      <c r="A1510" s="22" t="s">
        <v>1515</v>
      </c>
      <c r="B1510" s="18">
        <v>1331</v>
      </c>
      <c r="C1510" s="23">
        <v>1283</v>
      </c>
      <c r="D1510" s="24">
        <v>1224</v>
      </c>
      <c r="E1510" s="24"/>
      <c r="F1510" s="24">
        <v>59</v>
      </c>
      <c r="G1510" s="24"/>
      <c r="H1510" s="24">
        <v>51</v>
      </c>
      <c r="I1510" s="24"/>
      <c r="J1510" s="24">
        <v>8</v>
      </c>
      <c r="K1510" s="25"/>
    </row>
    <row r="1511" spans="1:11" ht="15" customHeight="1" x14ac:dyDescent="0.3">
      <c r="A1511" s="22" t="s">
        <v>1516</v>
      </c>
      <c r="B1511" s="18">
        <v>1158</v>
      </c>
      <c r="C1511" s="23">
        <v>1123</v>
      </c>
      <c r="D1511" s="24">
        <v>960</v>
      </c>
      <c r="E1511" s="24"/>
      <c r="F1511" s="24">
        <v>163</v>
      </c>
      <c r="G1511" s="24"/>
      <c r="H1511" s="24">
        <v>157</v>
      </c>
      <c r="I1511" s="24"/>
      <c r="J1511" s="24">
        <v>6</v>
      </c>
      <c r="K1511" s="25"/>
    </row>
    <row r="1512" spans="1:11" ht="15" customHeight="1" x14ac:dyDescent="0.3">
      <c r="A1512" s="22" t="s">
        <v>1517</v>
      </c>
      <c r="B1512" s="18">
        <v>1667</v>
      </c>
      <c r="C1512" s="23">
        <v>1594</v>
      </c>
      <c r="D1512" s="24">
        <v>1472</v>
      </c>
      <c r="E1512" s="24"/>
      <c r="F1512" s="24">
        <v>122</v>
      </c>
      <c r="G1512" s="24"/>
      <c r="H1512" s="24">
        <v>116</v>
      </c>
      <c r="I1512" s="24"/>
      <c r="J1512" s="24">
        <v>6</v>
      </c>
      <c r="K1512" s="25"/>
    </row>
    <row r="1513" spans="1:11" ht="15" customHeight="1" x14ac:dyDescent="0.3">
      <c r="A1513" s="22" t="s">
        <v>1518</v>
      </c>
      <c r="B1513" s="18">
        <v>1609</v>
      </c>
      <c r="C1513" s="23">
        <v>1514</v>
      </c>
      <c r="D1513" s="24">
        <v>1453</v>
      </c>
      <c r="E1513" s="24"/>
      <c r="F1513" s="24">
        <v>61</v>
      </c>
      <c r="G1513" s="24"/>
      <c r="H1513" s="24">
        <v>37</v>
      </c>
      <c r="I1513" s="24"/>
      <c r="J1513" s="24">
        <v>24</v>
      </c>
      <c r="K1513" s="25"/>
    </row>
    <row r="1514" spans="1:11" ht="15" customHeight="1" x14ac:dyDescent="0.3">
      <c r="A1514" s="22" t="s">
        <v>1519</v>
      </c>
      <c r="B1514" s="18">
        <v>1789</v>
      </c>
      <c r="C1514" s="23">
        <v>1711</v>
      </c>
      <c r="D1514" s="24">
        <v>1623</v>
      </c>
      <c r="E1514" s="24"/>
      <c r="F1514" s="24">
        <v>88</v>
      </c>
      <c r="G1514" s="24"/>
      <c r="H1514" s="24">
        <v>88</v>
      </c>
      <c r="I1514" s="24"/>
      <c r="J1514" s="24">
        <v>0</v>
      </c>
      <c r="K1514" s="25"/>
    </row>
    <row r="1515" spans="1:11" ht="15" customHeight="1" x14ac:dyDescent="0.3">
      <c r="A1515" s="22" t="s">
        <v>1520</v>
      </c>
      <c r="B1515" s="18">
        <v>2055</v>
      </c>
      <c r="C1515" s="23">
        <v>1942</v>
      </c>
      <c r="D1515" s="24">
        <v>1854</v>
      </c>
      <c r="E1515" s="24"/>
      <c r="F1515" s="24">
        <v>88</v>
      </c>
      <c r="G1515" s="24"/>
      <c r="H1515" s="24">
        <v>59</v>
      </c>
      <c r="I1515" s="24"/>
      <c r="J1515" s="24">
        <v>29</v>
      </c>
      <c r="K1515" s="25"/>
    </row>
    <row r="1516" spans="1:11" ht="15" customHeight="1" x14ac:dyDescent="0.3">
      <c r="A1516" s="22" t="s">
        <v>1521</v>
      </c>
      <c r="B1516" s="18">
        <v>2122</v>
      </c>
      <c r="C1516" s="23">
        <v>2039</v>
      </c>
      <c r="D1516" s="24">
        <v>1944</v>
      </c>
      <c r="E1516" s="24"/>
      <c r="F1516" s="24">
        <v>95</v>
      </c>
      <c r="G1516" s="24"/>
      <c r="H1516" s="24">
        <v>36</v>
      </c>
      <c r="I1516" s="24"/>
      <c r="J1516" s="24">
        <v>59</v>
      </c>
      <c r="K1516" s="25"/>
    </row>
    <row r="1517" spans="1:11" ht="15" customHeight="1" x14ac:dyDescent="0.3">
      <c r="A1517" s="22" t="s">
        <v>1522</v>
      </c>
      <c r="B1517" s="18">
        <v>1433</v>
      </c>
      <c r="C1517" s="23">
        <v>1384</v>
      </c>
      <c r="D1517" s="24">
        <v>1222</v>
      </c>
      <c r="E1517" s="24"/>
      <c r="F1517" s="24">
        <v>162</v>
      </c>
      <c r="G1517" s="24"/>
      <c r="H1517" s="24">
        <v>147</v>
      </c>
      <c r="I1517" s="24"/>
      <c r="J1517" s="24">
        <v>15</v>
      </c>
      <c r="K1517" s="25"/>
    </row>
    <row r="1518" spans="1:11" ht="15" customHeight="1" x14ac:dyDescent="0.3">
      <c r="A1518" s="22" t="s">
        <v>1523</v>
      </c>
      <c r="B1518" s="18">
        <v>1463</v>
      </c>
      <c r="C1518" s="23">
        <v>1363</v>
      </c>
      <c r="D1518" s="24">
        <v>1226</v>
      </c>
      <c r="E1518" s="24"/>
      <c r="F1518" s="24">
        <v>137</v>
      </c>
      <c r="G1518" s="24"/>
      <c r="H1518" s="24">
        <v>137</v>
      </c>
      <c r="I1518" s="24"/>
      <c r="J1518" s="24">
        <v>0</v>
      </c>
      <c r="K1518" s="25"/>
    </row>
    <row r="1519" spans="1:11" ht="15" customHeight="1" x14ac:dyDescent="0.3">
      <c r="A1519" s="22" t="s">
        <v>1524</v>
      </c>
      <c r="B1519" s="18">
        <v>825</v>
      </c>
      <c r="C1519" s="23">
        <v>789</v>
      </c>
      <c r="D1519" s="24">
        <v>774</v>
      </c>
      <c r="E1519" s="24"/>
      <c r="F1519" s="24">
        <v>15</v>
      </c>
      <c r="G1519" s="24"/>
      <c r="H1519" s="24">
        <v>14</v>
      </c>
      <c r="I1519" s="24"/>
      <c r="J1519" s="24">
        <v>1</v>
      </c>
      <c r="K1519" s="25"/>
    </row>
    <row r="1520" spans="1:11" ht="15" customHeight="1" x14ac:dyDescent="0.3">
      <c r="A1520" s="22" t="s">
        <v>1525</v>
      </c>
      <c r="B1520" s="18">
        <v>1427</v>
      </c>
      <c r="C1520" s="23">
        <v>1380</v>
      </c>
      <c r="D1520" s="24">
        <v>1322</v>
      </c>
      <c r="E1520" s="24"/>
      <c r="F1520" s="24">
        <v>58</v>
      </c>
      <c r="G1520" s="24"/>
      <c r="H1520" s="24">
        <v>48</v>
      </c>
      <c r="I1520" s="24"/>
      <c r="J1520" s="24">
        <v>10</v>
      </c>
      <c r="K1520" s="25"/>
    </row>
    <row r="1521" spans="1:11" ht="15" customHeight="1" x14ac:dyDescent="0.3">
      <c r="A1521" s="22" t="s">
        <v>1526</v>
      </c>
      <c r="B1521" s="18">
        <v>2868</v>
      </c>
      <c r="C1521" s="23">
        <v>2749</v>
      </c>
      <c r="D1521" s="24">
        <v>2619</v>
      </c>
      <c r="E1521" s="24"/>
      <c r="F1521" s="24">
        <v>130</v>
      </c>
      <c r="G1521" s="24"/>
      <c r="H1521" s="24">
        <v>130</v>
      </c>
      <c r="I1521" s="24"/>
      <c r="J1521" s="24">
        <v>0</v>
      </c>
      <c r="K1521" s="25"/>
    </row>
    <row r="1522" spans="1:11" ht="15" customHeight="1" x14ac:dyDescent="0.3">
      <c r="A1522" s="22" t="s">
        <v>1527</v>
      </c>
      <c r="B1522" s="18">
        <v>2136</v>
      </c>
      <c r="C1522" s="23">
        <v>2060</v>
      </c>
      <c r="D1522" s="24">
        <v>1998</v>
      </c>
      <c r="E1522" s="24"/>
      <c r="F1522" s="24">
        <v>62</v>
      </c>
      <c r="G1522" s="24"/>
      <c r="H1522" s="24">
        <v>62</v>
      </c>
      <c r="I1522" s="24"/>
      <c r="J1522" s="24">
        <v>0</v>
      </c>
      <c r="K1522" s="25"/>
    </row>
    <row r="1523" spans="1:11" ht="15.6" x14ac:dyDescent="0.3">
      <c r="A1523" s="22" t="s">
        <v>1528</v>
      </c>
      <c r="B1523" s="18">
        <v>885</v>
      </c>
      <c r="C1523" s="23">
        <v>824</v>
      </c>
      <c r="D1523" s="24">
        <v>791</v>
      </c>
      <c r="E1523" s="24"/>
      <c r="F1523" s="24">
        <v>33</v>
      </c>
      <c r="G1523" s="24"/>
      <c r="H1523" s="24">
        <v>33</v>
      </c>
      <c r="I1523" s="24"/>
      <c r="J1523" s="24">
        <v>0</v>
      </c>
      <c r="K1523" s="25"/>
    </row>
    <row r="1524" spans="1:11" ht="15" customHeight="1" x14ac:dyDescent="0.3">
      <c r="A1524" s="22" t="s">
        <v>1529</v>
      </c>
      <c r="B1524" s="18">
        <v>0</v>
      </c>
      <c r="C1524" s="23">
        <v>0</v>
      </c>
      <c r="D1524" s="24">
        <v>0</v>
      </c>
      <c r="E1524" s="24"/>
      <c r="F1524" s="24">
        <v>0</v>
      </c>
      <c r="G1524" s="24"/>
      <c r="H1524" s="24">
        <v>0</v>
      </c>
      <c r="I1524" s="24"/>
      <c r="J1524" s="24">
        <v>0</v>
      </c>
      <c r="K1524" s="25"/>
    </row>
    <row r="1525" spans="1:11" ht="15" customHeight="1" x14ac:dyDescent="0.3">
      <c r="A1525" s="22" t="s">
        <v>1530</v>
      </c>
      <c r="B1525" s="18">
        <v>603</v>
      </c>
      <c r="C1525" s="23">
        <v>398</v>
      </c>
      <c r="D1525" s="24">
        <v>268</v>
      </c>
      <c r="E1525" s="24"/>
      <c r="F1525" s="24">
        <v>130</v>
      </c>
      <c r="G1525" s="24"/>
      <c r="H1525" s="24">
        <v>123</v>
      </c>
      <c r="I1525" s="24"/>
      <c r="J1525" s="24">
        <v>7</v>
      </c>
      <c r="K1525" s="25"/>
    </row>
    <row r="1526" spans="1:11" ht="15" customHeight="1" x14ac:dyDescent="0.3">
      <c r="A1526" s="22" t="s">
        <v>1531</v>
      </c>
      <c r="B1526" s="18">
        <v>718</v>
      </c>
      <c r="C1526" s="23">
        <v>454</v>
      </c>
      <c r="D1526" s="24">
        <v>343</v>
      </c>
      <c r="E1526" s="24"/>
      <c r="F1526" s="24">
        <v>111</v>
      </c>
      <c r="G1526" s="24"/>
      <c r="H1526" s="24">
        <v>111</v>
      </c>
      <c r="I1526" s="24"/>
      <c r="J1526" s="24">
        <v>0</v>
      </c>
      <c r="K1526" s="25"/>
    </row>
    <row r="1527" spans="1:11" ht="15" customHeight="1" x14ac:dyDescent="0.3">
      <c r="A1527" s="22" t="s">
        <v>1532</v>
      </c>
      <c r="B1527" s="18">
        <v>622</v>
      </c>
      <c r="C1527" s="23">
        <v>389</v>
      </c>
      <c r="D1527" s="24">
        <v>246</v>
      </c>
      <c r="E1527" s="24"/>
      <c r="F1527" s="24">
        <v>143</v>
      </c>
      <c r="G1527" s="24"/>
      <c r="H1527" s="24">
        <v>114</v>
      </c>
      <c r="I1527" s="24"/>
      <c r="J1527" s="24">
        <v>29</v>
      </c>
      <c r="K1527" s="25"/>
    </row>
    <row r="1528" spans="1:11" ht="15" customHeight="1" x14ac:dyDescent="0.3">
      <c r="A1528" s="22" t="s">
        <v>1533</v>
      </c>
      <c r="B1528" s="18">
        <v>618</v>
      </c>
      <c r="C1528" s="23">
        <v>303</v>
      </c>
      <c r="D1528" s="24">
        <v>166</v>
      </c>
      <c r="E1528" s="24"/>
      <c r="F1528" s="24">
        <v>137</v>
      </c>
      <c r="G1528" s="24"/>
      <c r="H1528" s="24">
        <v>137</v>
      </c>
      <c r="I1528" s="24"/>
      <c r="J1528" s="24">
        <v>0</v>
      </c>
      <c r="K1528" s="25"/>
    </row>
    <row r="1529" spans="1:11" ht="15" customHeight="1" x14ac:dyDescent="0.3">
      <c r="A1529" s="22" t="s">
        <v>1534</v>
      </c>
      <c r="B1529" s="18">
        <v>444</v>
      </c>
      <c r="C1529" s="23">
        <v>346</v>
      </c>
      <c r="D1529" s="24">
        <v>259</v>
      </c>
      <c r="E1529" s="24"/>
      <c r="F1529" s="24">
        <v>87</v>
      </c>
      <c r="G1529" s="24"/>
      <c r="H1529" s="24">
        <v>87</v>
      </c>
      <c r="I1529" s="24"/>
      <c r="J1529" s="24">
        <v>0</v>
      </c>
      <c r="K1529" s="25"/>
    </row>
    <row r="1530" spans="1:11" ht="15" customHeight="1" x14ac:dyDescent="0.3">
      <c r="A1530" s="22" t="s">
        <v>1535</v>
      </c>
      <c r="B1530" s="18">
        <v>914</v>
      </c>
      <c r="C1530" s="23">
        <v>545</v>
      </c>
      <c r="D1530" s="24">
        <v>438</v>
      </c>
      <c r="E1530" s="24"/>
      <c r="F1530" s="24">
        <v>107</v>
      </c>
      <c r="G1530" s="24"/>
      <c r="H1530" s="24">
        <v>68</v>
      </c>
      <c r="I1530" s="24"/>
      <c r="J1530" s="24">
        <v>39</v>
      </c>
      <c r="K1530" s="25"/>
    </row>
    <row r="1531" spans="1:11" ht="15" customHeight="1" x14ac:dyDescent="0.3">
      <c r="A1531" s="22" t="s">
        <v>1536</v>
      </c>
      <c r="B1531" s="18">
        <v>216</v>
      </c>
      <c r="C1531" s="23">
        <v>208</v>
      </c>
      <c r="D1531" s="24">
        <v>202</v>
      </c>
      <c r="E1531" s="24"/>
      <c r="F1531" s="24">
        <v>6</v>
      </c>
      <c r="G1531" s="24"/>
      <c r="H1531" s="24">
        <v>6</v>
      </c>
      <c r="I1531" s="24"/>
      <c r="J1531" s="24">
        <v>0</v>
      </c>
      <c r="K1531" s="25"/>
    </row>
    <row r="1532" spans="1:11" ht="15" customHeight="1" x14ac:dyDescent="0.3">
      <c r="A1532" s="22" t="s">
        <v>1537</v>
      </c>
      <c r="B1532" s="18">
        <v>215</v>
      </c>
      <c r="C1532" s="23">
        <v>155</v>
      </c>
      <c r="D1532" s="24">
        <v>130</v>
      </c>
      <c r="E1532" s="24"/>
      <c r="F1532" s="24">
        <v>25</v>
      </c>
      <c r="G1532" s="24"/>
      <c r="H1532" s="24">
        <v>15</v>
      </c>
      <c r="I1532" s="24"/>
      <c r="J1532" s="24">
        <v>10</v>
      </c>
      <c r="K1532" s="25"/>
    </row>
    <row r="1533" spans="1:11" ht="15" customHeight="1" x14ac:dyDescent="0.3">
      <c r="A1533" s="22" t="s">
        <v>1538</v>
      </c>
      <c r="B1533" s="18">
        <v>110</v>
      </c>
      <c r="C1533" s="23">
        <v>79</v>
      </c>
      <c r="D1533" s="24">
        <v>79</v>
      </c>
      <c r="E1533" s="24"/>
      <c r="F1533" s="24">
        <v>0</v>
      </c>
      <c r="G1533" s="24"/>
      <c r="H1533" s="24">
        <v>0</v>
      </c>
      <c r="I1533" s="24"/>
      <c r="J1533" s="24">
        <v>0</v>
      </c>
      <c r="K1533" s="25"/>
    </row>
    <row r="1534" spans="1:11" ht="15" customHeight="1" x14ac:dyDescent="0.3">
      <c r="A1534" s="22" t="s">
        <v>1539</v>
      </c>
      <c r="B1534" s="18">
        <v>85</v>
      </c>
      <c r="C1534" s="23">
        <v>79</v>
      </c>
      <c r="D1534" s="24">
        <v>3</v>
      </c>
      <c r="E1534" s="24"/>
      <c r="F1534" s="24">
        <v>76</v>
      </c>
      <c r="G1534" s="24"/>
      <c r="H1534" s="24">
        <v>71</v>
      </c>
      <c r="I1534" s="24"/>
      <c r="J1534" s="24">
        <v>5</v>
      </c>
      <c r="K1534" s="25"/>
    </row>
    <row r="1535" spans="1:11" ht="15" customHeight="1" x14ac:dyDescent="0.3">
      <c r="A1535" s="22" t="s">
        <v>1540</v>
      </c>
      <c r="B1535" s="18">
        <v>108</v>
      </c>
      <c r="C1535" s="23">
        <v>94</v>
      </c>
      <c r="D1535" s="24">
        <v>65</v>
      </c>
      <c r="E1535" s="24"/>
      <c r="F1535" s="24">
        <v>29</v>
      </c>
      <c r="G1535" s="24"/>
      <c r="H1535" s="24">
        <v>29</v>
      </c>
      <c r="I1535" s="24"/>
      <c r="J1535" s="24">
        <v>0</v>
      </c>
      <c r="K1535" s="25"/>
    </row>
    <row r="1536" spans="1:11" ht="15" customHeight="1" x14ac:dyDescent="0.3">
      <c r="A1536" s="22" t="s">
        <v>1541</v>
      </c>
      <c r="B1536" s="18">
        <v>39</v>
      </c>
      <c r="C1536" s="23">
        <v>39</v>
      </c>
      <c r="D1536" s="24">
        <v>39</v>
      </c>
      <c r="E1536" s="24"/>
      <c r="F1536" s="24">
        <v>0</v>
      </c>
      <c r="G1536" s="24"/>
      <c r="H1536" s="24">
        <v>0</v>
      </c>
      <c r="I1536" s="24"/>
      <c r="J1536" s="24">
        <v>0</v>
      </c>
      <c r="K1536" s="25"/>
    </row>
    <row r="1537" spans="1:11" ht="15" customHeight="1" x14ac:dyDescent="0.3">
      <c r="A1537" s="22" t="s">
        <v>1542</v>
      </c>
      <c r="B1537" s="18">
        <v>22</v>
      </c>
      <c r="C1537" s="23">
        <v>22</v>
      </c>
      <c r="D1537" s="24">
        <v>22</v>
      </c>
      <c r="E1537" s="24"/>
      <c r="F1537" s="24">
        <v>0</v>
      </c>
      <c r="G1537" s="24"/>
      <c r="H1537" s="24">
        <v>0</v>
      </c>
      <c r="I1537" s="24"/>
      <c r="J1537" s="24">
        <v>0</v>
      </c>
      <c r="K1537" s="25"/>
    </row>
    <row r="1538" spans="1:11" ht="15" customHeight="1" x14ac:dyDescent="0.3">
      <c r="A1538" s="22" t="s">
        <v>1543</v>
      </c>
      <c r="B1538" s="18">
        <v>43</v>
      </c>
      <c r="C1538" s="23">
        <v>43</v>
      </c>
      <c r="D1538" s="24">
        <v>19</v>
      </c>
      <c r="E1538" s="24"/>
      <c r="F1538" s="24">
        <v>24</v>
      </c>
      <c r="G1538" s="24"/>
      <c r="H1538" s="24">
        <v>24</v>
      </c>
      <c r="I1538" s="24"/>
      <c r="J1538" s="24">
        <v>0</v>
      </c>
      <c r="K1538" s="25"/>
    </row>
    <row r="1539" spans="1:11" ht="15" customHeight="1" x14ac:dyDescent="0.3">
      <c r="A1539" s="22" t="s">
        <v>1544</v>
      </c>
      <c r="B1539" s="18">
        <v>15</v>
      </c>
      <c r="C1539" s="23">
        <v>15</v>
      </c>
      <c r="D1539" s="24">
        <v>15</v>
      </c>
      <c r="E1539" s="24"/>
      <c r="F1539" s="24">
        <v>0</v>
      </c>
      <c r="G1539" s="24"/>
      <c r="H1539" s="24">
        <v>0</v>
      </c>
      <c r="I1539" s="24"/>
      <c r="J1539" s="24">
        <v>0</v>
      </c>
      <c r="K1539" s="25"/>
    </row>
    <row r="1540" spans="1:11" ht="15" customHeight="1" x14ac:dyDescent="0.3">
      <c r="A1540" s="22" t="s">
        <v>1545</v>
      </c>
      <c r="B1540" s="18">
        <v>9</v>
      </c>
      <c r="C1540" s="23">
        <v>6</v>
      </c>
      <c r="D1540" s="24">
        <v>6</v>
      </c>
      <c r="E1540" s="24"/>
      <c r="F1540" s="24">
        <v>0</v>
      </c>
      <c r="G1540" s="24"/>
      <c r="H1540" s="24">
        <v>0</v>
      </c>
      <c r="I1540" s="24"/>
      <c r="J1540" s="24">
        <v>0</v>
      </c>
      <c r="K1540" s="25"/>
    </row>
    <row r="1541" spans="1:11" ht="15" customHeight="1" x14ac:dyDescent="0.3">
      <c r="A1541" s="22" t="s">
        <v>1546</v>
      </c>
      <c r="B1541" s="18">
        <v>202</v>
      </c>
      <c r="C1541" s="23">
        <v>195</v>
      </c>
      <c r="D1541" s="24">
        <v>168</v>
      </c>
      <c r="E1541" s="24"/>
      <c r="F1541" s="24">
        <v>27</v>
      </c>
      <c r="G1541" s="24"/>
      <c r="H1541" s="24">
        <v>27</v>
      </c>
      <c r="I1541" s="24"/>
      <c r="J1541" s="24">
        <v>0</v>
      </c>
      <c r="K1541" s="25"/>
    </row>
    <row r="1542" spans="1:11" ht="15" customHeight="1" x14ac:dyDescent="0.3">
      <c r="A1542" s="22" t="s">
        <v>1547</v>
      </c>
      <c r="B1542" s="18">
        <v>16</v>
      </c>
      <c r="C1542" s="23">
        <v>16</v>
      </c>
      <c r="D1542" s="24">
        <v>16</v>
      </c>
      <c r="E1542" s="24"/>
      <c r="F1542" s="24">
        <v>0</v>
      </c>
      <c r="G1542" s="24"/>
      <c r="H1542" s="24">
        <v>0</v>
      </c>
      <c r="I1542" s="24"/>
      <c r="J1542" s="24">
        <v>0</v>
      </c>
      <c r="K1542" s="25"/>
    </row>
    <row r="1543" spans="1:11" ht="15" customHeight="1" x14ac:dyDescent="0.3">
      <c r="A1543" s="22" t="s">
        <v>1548</v>
      </c>
      <c r="B1543" s="18">
        <v>19</v>
      </c>
      <c r="C1543" s="23">
        <v>19</v>
      </c>
      <c r="D1543" s="24">
        <v>7</v>
      </c>
      <c r="E1543" s="24"/>
      <c r="F1543" s="24">
        <v>12</v>
      </c>
      <c r="G1543" s="24"/>
      <c r="H1543" s="24">
        <v>12</v>
      </c>
      <c r="I1543" s="24"/>
      <c r="J1543" s="24">
        <v>0</v>
      </c>
      <c r="K1543" s="25"/>
    </row>
    <row r="1544" spans="1:11" ht="15" customHeight="1" x14ac:dyDescent="0.3">
      <c r="A1544" s="22" t="s">
        <v>1549</v>
      </c>
      <c r="B1544" s="18">
        <v>24</v>
      </c>
      <c r="C1544" s="23">
        <v>24</v>
      </c>
      <c r="D1544" s="24">
        <v>24</v>
      </c>
      <c r="E1544" s="24"/>
      <c r="F1544" s="24">
        <v>0</v>
      </c>
      <c r="G1544" s="24"/>
      <c r="H1544" s="24">
        <v>0</v>
      </c>
      <c r="I1544" s="24"/>
      <c r="J1544" s="24">
        <v>0</v>
      </c>
      <c r="K1544" s="25"/>
    </row>
    <row r="1545" spans="1:11" ht="15" customHeight="1" x14ac:dyDescent="0.3">
      <c r="A1545" s="22" t="s">
        <v>1550</v>
      </c>
      <c r="B1545" s="18">
        <v>48</v>
      </c>
      <c r="C1545" s="23">
        <v>23</v>
      </c>
      <c r="D1545" s="24">
        <v>10</v>
      </c>
      <c r="E1545" s="24"/>
      <c r="F1545" s="24">
        <v>13</v>
      </c>
      <c r="G1545" s="24"/>
      <c r="H1545" s="24">
        <v>13</v>
      </c>
      <c r="I1545" s="24"/>
      <c r="J1545" s="24">
        <v>0</v>
      </c>
      <c r="K1545" s="25"/>
    </row>
    <row r="1546" spans="1:11" ht="15" customHeight="1" x14ac:dyDescent="0.3">
      <c r="A1546" s="22" t="s">
        <v>1551</v>
      </c>
      <c r="B1546" s="18">
        <v>29</v>
      </c>
      <c r="C1546" s="23">
        <v>24</v>
      </c>
      <c r="D1546" s="24">
        <v>24</v>
      </c>
      <c r="E1546" s="24"/>
      <c r="F1546" s="24">
        <v>0</v>
      </c>
      <c r="G1546" s="24"/>
      <c r="H1546" s="24">
        <v>0</v>
      </c>
      <c r="I1546" s="24"/>
      <c r="J1546" s="24">
        <v>0</v>
      </c>
      <c r="K1546" s="25"/>
    </row>
    <row r="1547" spans="1:11" ht="15.6" x14ac:dyDescent="0.3">
      <c r="A1547" s="22" t="s">
        <v>1552</v>
      </c>
      <c r="B1547" s="18">
        <v>70</v>
      </c>
      <c r="C1547" s="23">
        <v>70</v>
      </c>
      <c r="D1547" s="24">
        <v>70</v>
      </c>
      <c r="E1547" s="24"/>
      <c r="F1547" s="24">
        <v>0</v>
      </c>
      <c r="G1547" s="24"/>
      <c r="H1547" s="24">
        <v>0</v>
      </c>
      <c r="I1547" s="24"/>
      <c r="J1547" s="24">
        <v>0</v>
      </c>
      <c r="K1547" s="25"/>
    </row>
    <row r="1548" spans="1:11" ht="15" customHeight="1" x14ac:dyDescent="0.3">
      <c r="A1548" s="22" t="s">
        <v>1553</v>
      </c>
      <c r="B1548" s="18">
        <v>0</v>
      </c>
      <c r="C1548" s="23">
        <v>0</v>
      </c>
      <c r="D1548" s="24">
        <v>0</v>
      </c>
      <c r="E1548" s="24"/>
      <c r="F1548" s="24">
        <v>0</v>
      </c>
      <c r="G1548" s="24"/>
      <c r="H1548" s="24">
        <v>0</v>
      </c>
      <c r="I1548" s="24"/>
      <c r="J1548" s="24">
        <v>0</v>
      </c>
      <c r="K1548" s="25"/>
    </row>
    <row r="1549" spans="1:11" ht="15" customHeight="1" x14ac:dyDescent="0.3">
      <c r="A1549" s="22" t="s">
        <v>1554</v>
      </c>
      <c r="B1549" s="18">
        <v>50</v>
      </c>
      <c r="C1549" s="23">
        <v>0</v>
      </c>
      <c r="D1549" s="24">
        <v>0</v>
      </c>
      <c r="E1549" s="24"/>
      <c r="F1549" s="24">
        <v>0</v>
      </c>
      <c r="G1549" s="24"/>
      <c r="H1549" s="24">
        <v>0</v>
      </c>
      <c r="I1549" s="24"/>
      <c r="J1549" s="24">
        <v>0</v>
      </c>
      <c r="K1549" s="25"/>
    </row>
    <row r="1550" spans="1:11" ht="15" customHeight="1" x14ac:dyDescent="0.3">
      <c r="A1550" s="22" t="s">
        <v>1555</v>
      </c>
      <c r="B1550" s="18">
        <v>68</v>
      </c>
      <c r="C1550" s="23">
        <v>68</v>
      </c>
      <c r="D1550" s="24">
        <v>68</v>
      </c>
      <c r="E1550" s="24"/>
      <c r="F1550" s="24">
        <v>0</v>
      </c>
      <c r="G1550" s="24"/>
      <c r="H1550" s="24">
        <v>0</v>
      </c>
      <c r="I1550" s="24"/>
      <c r="J1550" s="24">
        <v>0</v>
      </c>
      <c r="K1550" s="25"/>
    </row>
    <row r="1551" spans="1:11" ht="15" customHeight="1" x14ac:dyDescent="0.3">
      <c r="A1551" s="22" t="s">
        <v>1556</v>
      </c>
      <c r="B1551" s="18">
        <v>95</v>
      </c>
      <c r="C1551" s="23">
        <v>55</v>
      </c>
      <c r="D1551" s="24">
        <v>25</v>
      </c>
      <c r="E1551" s="24"/>
      <c r="F1551" s="24">
        <v>30</v>
      </c>
      <c r="G1551" s="24"/>
      <c r="H1551" s="24">
        <v>10</v>
      </c>
      <c r="I1551" s="24"/>
      <c r="J1551" s="24">
        <v>20</v>
      </c>
      <c r="K1551" s="25"/>
    </row>
    <row r="1552" spans="1:11" ht="15" customHeight="1" x14ac:dyDescent="0.3">
      <c r="A1552" s="22" t="s">
        <v>1557</v>
      </c>
      <c r="B1552" s="18">
        <v>8</v>
      </c>
      <c r="C1552" s="23">
        <v>8</v>
      </c>
      <c r="D1552" s="24">
        <v>8</v>
      </c>
      <c r="E1552" s="24"/>
      <c r="F1552" s="24">
        <v>0</v>
      </c>
      <c r="G1552" s="24"/>
      <c r="H1552" s="24">
        <v>0</v>
      </c>
      <c r="I1552" s="24"/>
      <c r="J1552" s="24">
        <v>0</v>
      </c>
      <c r="K1552" s="25"/>
    </row>
    <row r="1553" spans="1:11" ht="15" customHeight="1" x14ac:dyDescent="0.3">
      <c r="A1553" s="22" t="s">
        <v>1558</v>
      </c>
      <c r="B1553" s="18">
        <v>24</v>
      </c>
      <c r="C1553" s="23">
        <v>24</v>
      </c>
      <c r="D1553" s="24">
        <v>11</v>
      </c>
      <c r="E1553" s="24"/>
      <c r="F1553" s="24">
        <v>13</v>
      </c>
      <c r="G1553" s="24"/>
      <c r="H1553" s="24">
        <v>13</v>
      </c>
      <c r="I1553" s="24"/>
      <c r="J1553" s="24">
        <v>0</v>
      </c>
      <c r="K1553" s="25"/>
    </row>
    <row r="1554" spans="1:11" ht="15" customHeight="1" x14ac:dyDescent="0.3">
      <c r="A1554" s="22" t="s">
        <v>1559</v>
      </c>
      <c r="B1554" s="18">
        <v>56</v>
      </c>
      <c r="C1554" s="23">
        <v>47</v>
      </c>
      <c r="D1554" s="24">
        <v>19</v>
      </c>
      <c r="E1554" s="24"/>
      <c r="F1554" s="24">
        <v>28</v>
      </c>
      <c r="G1554" s="24"/>
      <c r="H1554" s="24">
        <v>28</v>
      </c>
      <c r="I1554" s="24"/>
      <c r="J1554" s="24">
        <v>0</v>
      </c>
      <c r="K1554" s="25"/>
    </row>
    <row r="1555" spans="1:11" ht="15" customHeight="1" x14ac:dyDescent="0.3">
      <c r="A1555" s="22" t="s">
        <v>1560</v>
      </c>
      <c r="B1555" s="18">
        <v>80</v>
      </c>
      <c r="C1555" s="23">
        <v>80</v>
      </c>
      <c r="D1555" s="24">
        <v>80</v>
      </c>
      <c r="E1555" s="24"/>
      <c r="F1555" s="24">
        <v>0</v>
      </c>
      <c r="G1555" s="24"/>
      <c r="H1555" s="24">
        <v>0</v>
      </c>
      <c r="I1555" s="24"/>
      <c r="J1555" s="24">
        <v>0</v>
      </c>
      <c r="K1555" s="25"/>
    </row>
    <row r="1556" spans="1:11" ht="15" customHeight="1" x14ac:dyDescent="0.3">
      <c r="A1556" s="22" t="s">
        <v>1561</v>
      </c>
      <c r="B1556" s="18">
        <v>85</v>
      </c>
      <c r="C1556" s="23">
        <v>72</v>
      </c>
      <c r="D1556" s="24">
        <v>52</v>
      </c>
      <c r="E1556" s="24"/>
      <c r="F1556" s="24">
        <v>20</v>
      </c>
      <c r="G1556" s="24"/>
      <c r="H1556" s="24">
        <v>20</v>
      </c>
      <c r="I1556" s="24"/>
      <c r="J1556" s="24">
        <v>0</v>
      </c>
      <c r="K1556" s="25"/>
    </row>
    <row r="1557" spans="1:11" ht="15" customHeight="1" x14ac:dyDescent="0.3">
      <c r="A1557" s="22" t="s">
        <v>1562</v>
      </c>
      <c r="B1557" s="18">
        <v>56</v>
      </c>
      <c r="C1557" s="23">
        <v>56</v>
      </c>
      <c r="D1557" s="24">
        <v>52</v>
      </c>
      <c r="E1557" s="24"/>
      <c r="F1557" s="24">
        <v>4</v>
      </c>
      <c r="G1557" s="24"/>
      <c r="H1557" s="24">
        <v>4</v>
      </c>
      <c r="I1557" s="24"/>
      <c r="J1557" s="24">
        <v>0</v>
      </c>
      <c r="K1557" s="25"/>
    </row>
    <row r="1558" spans="1:11" ht="15" customHeight="1" x14ac:dyDescent="0.3">
      <c r="A1558" s="22" t="s">
        <v>1563</v>
      </c>
      <c r="B1558" s="18">
        <v>66</v>
      </c>
      <c r="C1558" s="23">
        <v>56</v>
      </c>
      <c r="D1558" s="24">
        <v>46</v>
      </c>
      <c r="E1558" s="24"/>
      <c r="F1558" s="24">
        <v>10</v>
      </c>
      <c r="G1558" s="24"/>
      <c r="H1558" s="24">
        <v>10</v>
      </c>
      <c r="I1558" s="24"/>
      <c r="J1558" s="24">
        <v>0</v>
      </c>
      <c r="K1558" s="25"/>
    </row>
    <row r="1559" spans="1:11" ht="15" customHeight="1" x14ac:dyDescent="0.3">
      <c r="A1559" s="22" t="s">
        <v>1564</v>
      </c>
      <c r="B1559" s="18">
        <v>58</v>
      </c>
      <c r="C1559" s="23">
        <v>58</v>
      </c>
      <c r="D1559" s="24">
        <v>58</v>
      </c>
      <c r="E1559" s="24"/>
      <c r="F1559" s="24">
        <v>0</v>
      </c>
      <c r="G1559" s="24"/>
      <c r="H1559" s="24">
        <v>0</v>
      </c>
      <c r="I1559" s="24"/>
      <c r="J1559" s="24">
        <v>0</v>
      </c>
      <c r="K1559" s="25"/>
    </row>
    <row r="1560" spans="1:11" ht="15" customHeight="1" x14ac:dyDescent="0.3">
      <c r="A1560" s="22" t="s">
        <v>1565</v>
      </c>
      <c r="B1560" s="18">
        <v>73</v>
      </c>
      <c r="C1560" s="23">
        <v>73</v>
      </c>
      <c r="D1560" s="24">
        <v>50</v>
      </c>
      <c r="E1560" s="24"/>
      <c r="F1560" s="24">
        <v>23</v>
      </c>
      <c r="G1560" s="24"/>
      <c r="H1560" s="24">
        <v>8</v>
      </c>
      <c r="I1560" s="24"/>
      <c r="J1560" s="24">
        <v>15</v>
      </c>
      <c r="K1560" s="25"/>
    </row>
    <row r="1561" spans="1:11" ht="15" customHeight="1" x14ac:dyDescent="0.3">
      <c r="A1561" s="22" t="s">
        <v>1566</v>
      </c>
      <c r="B1561" s="18">
        <v>32</v>
      </c>
      <c r="C1561" s="23">
        <v>32</v>
      </c>
      <c r="D1561" s="24">
        <v>32</v>
      </c>
      <c r="E1561" s="24"/>
      <c r="F1561" s="24">
        <v>0</v>
      </c>
      <c r="G1561" s="24"/>
      <c r="H1561" s="24">
        <v>0</v>
      </c>
      <c r="I1561" s="24"/>
      <c r="J1561" s="24">
        <v>0</v>
      </c>
      <c r="K1561" s="25"/>
    </row>
    <row r="1562" spans="1:11" ht="15" customHeight="1" x14ac:dyDescent="0.3">
      <c r="A1562" s="22" t="s">
        <v>1567</v>
      </c>
      <c r="B1562" s="18">
        <v>143</v>
      </c>
      <c r="C1562" s="23">
        <v>143</v>
      </c>
      <c r="D1562" s="24">
        <v>122</v>
      </c>
      <c r="E1562" s="24"/>
      <c r="F1562" s="24">
        <v>21</v>
      </c>
      <c r="G1562" s="24"/>
      <c r="H1562" s="24">
        <v>21</v>
      </c>
      <c r="I1562" s="24"/>
      <c r="J1562" s="24">
        <v>0</v>
      </c>
      <c r="K1562" s="25"/>
    </row>
    <row r="1563" spans="1:11" ht="15" customHeight="1" x14ac:dyDescent="0.3">
      <c r="A1563" s="22" t="s">
        <v>1568</v>
      </c>
      <c r="B1563" s="18">
        <v>168</v>
      </c>
      <c r="C1563" s="23">
        <v>55</v>
      </c>
      <c r="D1563" s="24">
        <v>41</v>
      </c>
      <c r="E1563" s="24"/>
      <c r="F1563" s="24">
        <v>14</v>
      </c>
      <c r="G1563" s="24"/>
      <c r="H1563" s="24">
        <v>14</v>
      </c>
      <c r="I1563" s="24"/>
      <c r="J1563" s="24">
        <v>0</v>
      </c>
      <c r="K1563" s="25"/>
    </row>
    <row r="1564" spans="1:11" ht="15" customHeight="1" x14ac:dyDescent="0.3">
      <c r="A1564" s="22" t="s">
        <v>1569</v>
      </c>
      <c r="B1564" s="18">
        <v>163</v>
      </c>
      <c r="C1564" s="23">
        <v>154</v>
      </c>
      <c r="D1564" s="24">
        <v>140</v>
      </c>
      <c r="E1564" s="24"/>
      <c r="F1564" s="24">
        <v>14</v>
      </c>
      <c r="G1564" s="24"/>
      <c r="H1564" s="24">
        <v>14</v>
      </c>
      <c r="I1564" s="24"/>
      <c r="J1564" s="24">
        <v>0</v>
      </c>
      <c r="K1564" s="25"/>
    </row>
    <row r="1565" spans="1:11" ht="15" customHeight="1" x14ac:dyDescent="0.3">
      <c r="A1565" s="22" t="s">
        <v>1570</v>
      </c>
      <c r="B1565" s="18">
        <v>129</v>
      </c>
      <c r="C1565" s="23">
        <v>103</v>
      </c>
      <c r="D1565" s="24">
        <v>103</v>
      </c>
      <c r="E1565" s="24"/>
      <c r="F1565" s="24">
        <v>0</v>
      </c>
      <c r="G1565" s="24"/>
      <c r="H1565" s="24">
        <v>0</v>
      </c>
      <c r="I1565" s="24"/>
      <c r="J1565" s="24">
        <v>0</v>
      </c>
      <c r="K1565" s="25"/>
    </row>
    <row r="1566" spans="1:11" ht="15" customHeight="1" x14ac:dyDescent="0.3">
      <c r="A1566" s="22" t="s">
        <v>1571</v>
      </c>
      <c r="B1566" s="18">
        <v>230</v>
      </c>
      <c r="C1566" s="23">
        <v>186</v>
      </c>
      <c r="D1566" s="24">
        <v>177</v>
      </c>
      <c r="E1566" s="24"/>
      <c r="F1566" s="24">
        <v>9</v>
      </c>
      <c r="G1566" s="24"/>
      <c r="H1566" s="24">
        <v>9</v>
      </c>
      <c r="I1566" s="24"/>
      <c r="J1566" s="24">
        <v>0</v>
      </c>
      <c r="K1566" s="25"/>
    </row>
    <row r="1567" spans="1:11" ht="15" customHeight="1" x14ac:dyDescent="0.3">
      <c r="A1567" s="22" t="s">
        <v>1572</v>
      </c>
      <c r="B1567" s="18">
        <v>182</v>
      </c>
      <c r="C1567" s="23">
        <v>151</v>
      </c>
      <c r="D1567" s="24">
        <v>141</v>
      </c>
      <c r="E1567" s="24"/>
      <c r="F1567" s="24">
        <v>10</v>
      </c>
      <c r="G1567" s="24"/>
      <c r="H1567" s="24">
        <v>10</v>
      </c>
      <c r="I1567" s="24"/>
      <c r="J1567" s="24">
        <v>0</v>
      </c>
      <c r="K1567" s="25"/>
    </row>
    <row r="1568" spans="1:11" ht="15" customHeight="1" x14ac:dyDescent="0.3">
      <c r="A1568" s="22" t="s">
        <v>1573</v>
      </c>
      <c r="B1568" s="18">
        <v>47</v>
      </c>
      <c r="C1568" s="23">
        <v>47</v>
      </c>
      <c r="D1568" s="24">
        <v>47</v>
      </c>
      <c r="E1568" s="24"/>
      <c r="F1568" s="24">
        <v>0</v>
      </c>
      <c r="G1568" s="24"/>
      <c r="H1568" s="24">
        <v>0</v>
      </c>
      <c r="I1568" s="24"/>
      <c r="J1568" s="24">
        <v>0</v>
      </c>
      <c r="K1568" s="25"/>
    </row>
    <row r="1569" spans="1:11" ht="15" customHeight="1" x14ac:dyDescent="0.3">
      <c r="A1569" s="22" t="s">
        <v>1574</v>
      </c>
      <c r="B1569" s="18">
        <v>139</v>
      </c>
      <c r="C1569" s="23">
        <v>139</v>
      </c>
      <c r="D1569" s="24">
        <v>113</v>
      </c>
      <c r="E1569" s="24"/>
      <c r="F1569" s="24">
        <v>26</v>
      </c>
      <c r="G1569" s="24"/>
      <c r="H1569" s="24">
        <v>26</v>
      </c>
      <c r="I1569" s="24"/>
      <c r="J1569" s="24">
        <v>0</v>
      </c>
      <c r="K1569" s="25"/>
    </row>
    <row r="1570" spans="1:11" ht="15" customHeight="1" x14ac:dyDescent="0.3">
      <c r="A1570" s="22" t="s">
        <v>1575</v>
      </c>
      <c r="B1570" s="18">
        <v>220</v>
      </c>
      <c r="C1570" s="23">
        <v>206</v>
      </c>
      <c r="D1570" s="24">
        <v>206</v>
      </c>
      <c r="E1570" s="24"/>
      <c r="F1570" s="24">
        <v>0</v>
      </c>
      <c r="G1570" s="24"/>
      <c r="H1570" s="24">
        <v>0</v>
      </c>
      <c r="I1570" s="24"/>
      <c r="J1570" s="24">
        <v>0</v>
      </c>
      <c r="K1570" s="25"/>
    </row>
    <row r="1571" spans="1:11" ht="15" customHeight="1" x14ac:dyDescent="0.3">
      <c r="A1571" s="22" t="s">
        <v>1576</v>
      </c>
      <c r="B1571" s="18">
        <v>10</v>
      </c>
      <c r="C1571" s="23">
        <v>10</v>
      </c>
      <c r="D1571" s="24">
        <v>10</v>
      </c>
      <c r="E1571" s="24"/>
      <c r="F1571" s="24">
        <v>0</v>
      </c>
      <c r="G1571" s="24"/>
      <c r="H1571" s="24">
        <v>0</v>
      </c>
      <c r="I1571" s="24"/>
      <c r="J1571" s="24">
        <v>0</v>
      </c>
      <c r="K1571" s="25"/>
    </row>
    <row r="1572" spans="1:11" ht="15" customHeight="1" x14ac:dyDescent="0.3">
      <c r="A1572" s="22" t="s">
        <v>1577</v>
      </c>
      <c r="B1572" s="18">
        <v>33</v>
      </c>
      <c r="C1572" s="23">
        <v>33</v>
      </c>
      <c r="D1572" s="24">
        <v>11</v>
      </c>
      <c r="E1572" s="24"/>
      <c r="F1572" s="24">
        <v>22</v>
      </c>
      <c r="G1572" s="24"/>
      <c r="H1572" s="24">
        <v>22</v>
      </c>
      <c r="I1572" s="24"/>
      <c r="J1572" s="24">
        <v>0</v>
      </c>
      <c r="K1572" s="25"/>
    </row>
    <row r="1573" spans="1:11" ht="15" customHeight="1" x14ac:dyDescent="0.3">
      <c r="A1573" s="22" t="s">
        <v>1578</v>
      </c>
      <c r="B1573" s="18">
        <v>14</v>
      </c>
      <c r="C1573" s="23">
        <v>14</v>
      </c>
      <c r="D1573" s="24">
        <v>14</v>
      </c>
      <c r="E1573" s="24"/>
      <c r="F1573" s="24">
        <v>0</v>
      </c>
      <c r="G1573" s="24"/>
      <c r="H1573" s="24">
        <v>0</v>
      </c>
      <c r="I1573" s="24"/>
      <c r="J1573" s="24">
        <v>0</v>
      </c>
      <c r="K1573" s="25"/>
    </row>
    <row r="1574" spans="1:11" ht="15" customHeight="1" x14ac:dyDescent="0.3">
      <c r="A1574" s="22" t="s">
        <v>1579</v>
      </c>
      <c r="B1574" s="18">
        <v>19</v>
      </c>
      <c r="C1574" s="23">
        <v>11</v>
      </c>
      <c r="D1574" s="24">
        <v>0</v>
      </c>
      <c r="E1574" s="24"/>
      <c r="F1574" s="24">
        <v>11</v>
      </c>
      <c r="G1574" s="24"/>
      <c r="H1574" s="24">
        <v>11</v>
      </c>
      <c r="I1574" s="24"/>
      <c r="J1574" s="24">
        <v>0</v>
      </c>
      <c r="K1574" s="25"/>
    </row>
    <row r="1575" spans="1:11" ht="15" customHeight="1" x14ac:dyDescent="0.3">
      <c r="A1575" s="22" t="s">
        <v>1580</v>
      </c>
      <c r="B1575" s="18">
        <v>18</v>
      </c>
      <c r="C1575" s="23">
        <v>4</v>
      </c>
      <c r="D1575" s="24">
        <v>0</v>
      </c>
      <c r="E1575" s="24"/>
      <c r="F1575" s="24">
        <v>4</v>
      </c>
      <c r="G1575" s="24"/>
      <c r="H1575" s="24">
        <v>4</v>
      </c>
      <c r="I1575" s="24"/>
      <c r="J1575" s="24">
        <v>0</v>
      </c>
      <c r="K1575" s="25"/>
    </row>
    <row r="1576" spans="1:11" ht="15" customHeight="1" x14ac:dyDescent="0.3">
      <c r="A1576" s="22" t="s">
        <v>1581</v>
      </c>
      <c r="B1576" s="18">
        <v>97</v>
      </c>
      <c r="C1576" s="23">
        <v>89</v>
      </c>
      <c r="D1576" s="24">
        <v>60</v>
      </c>
      <c r="E1576" s="24"/>
      <c r="F1576" s="24">
        <v>29</v>
      </c>
      <c r="G1576" s="24"/>
      <c r="H1576" s="24">
        <v>29</v>
      </c>
      <c r="I1576" s="24"/>
      <c r="J1576" s="24">
        <v>0</v>
      </c>
      <c r="K1576" s="25"/>
    </row>
    <row r="1577" spans="1:11" ht="15" customHeight="1" x14ac:dyDescent="0.3">
      <c r="A1577" s="22" t="s">
        <v>1582</v>
      </c>
      <c r="B1577" s="18">
        <v>28</v>
      </c>
      <c r="C1577" s="23">
        <v>22</v>
      </c>
      <c r="D1577" s="24">
        <v>7</v>
      </c>
      <c r="E1577" s="24"/>
      <c r="F1577" s="24">
        <v>15</v>
      </c>
      <c r="G1577" s="24"/>
      <c r="H1577" s="24">
        <v>15</v>
      </c>
      <c r="I1577" s="24"/>
      <c r="J1577" s="24">
        <v>0</v>
      </c>
      <c r="K1577" s="25"/>
    </row>
    <row r="1578" spans="1:11" ht="15.6" x14ac:dyDescent="0.3">
      <c r="A1578" s="22" t="s">
        <v>1583</v>
      </c>
      <c r="B1578" s="18">
        <v>19</v>
      </c>
      <c r="C1578" s="23">
        <v>19</v>
      </c>
      <c r="D1578" s="24">
        <v>2</v>
      </c>
      <c r="E1578" s="24"/>
      <c r="F1578" s="24">
        <v>17</v>
      </c>
      <c r="G1578" s="24"/>
      <c r="H1578" s="24">
        <v>17</v>
      </c>
      <c r="I1578" s="24"/>
      <c r="J1578" s="24">
        <v>0</v>
      </c>
      <c r="K1578" s="25"/>
    </row>
    <row r="1579" spans="1:11" ht="15" customHeight="1" x14ac:dyDescent="0.3">
      <c r="A1579" s="22" t="s">
        <v>1584</v>
      </c>
      <c r="B1579" s="18">
        <v>0</v>
      </c>
      <c r="C1579" s="23">
        <v>0</v>
      </c>
      <c r="D1579" s="24">
        <v>0</v>
      </c>
      <c r="E1579" s="24"/>
      <c r="F1579" s="24">
        <v>0</v>
      </c>
      <c r="G1579" s="24"/>
      <c r="H1579" s="24">
        <v>0</v>
      </c>
      <c r="I1579" s="24"/>
      <c r="J1579" s="24">
        <v>0</v>
      </c>
      <c r="K1579" s="25"/>
    </row>
    <row r="1580" spans="1:11" ht="15" customHeight="1" x14ac:dyDescent="0.3">
      <c r="A1580" s="22" t="s">
        <v>1585</v>
      </c>
      <c r="B1580" s="18">
        <v>27</v>
      </c>
      <c r="C1580" s="23">
        <v>27</v>
      </c>
      <c r="D1580" s="24">
        <v>8</v>
      </c>
      <c r="E1580" s="24"/>
      <c r="F1580" s="24">
        <v>19</v>
      </c>
      <c r="G1580" s="24"/>
      <c r="H1580" s="24">
        <v>19</v>
      </c>
      <c r="I1580" s="24"/>
      <c r="J1580" s="24">
        <v>0</v>
      </c>
      <c r="K1580" s="25"/>
    </row>
    <row r="1581" spans="1:11" ht="15" customHeight="1" x14ac:dyDescent="0.3">
      <c r="A1581" s="22" t="s">
        <v>1586</v>
      </c>
      <c r="B1581" s="18">
        <v>42</v>
      </c>
      <c r="C1581" s="23">
        <v>25</v>
      </c>
      <c r="D1581" s="24">
        <v>9</v>
      </c>
      <c r="E1581" s="24"/>
      <c r="F1581" s="24">
        <v>16</v>
      </c>
      <c r="G1581" s="24"/>
      <c r="H1581" s="24">
        <v>16</v>
      </c>
      <c r="I1581" s="24"/>
      <c r="J1581" s="24">
        <v>0</v>
      </c>
      <c r="K1581" s="25"/>
    </row>
    <row r="1582" spans="1:11" ht="15" customHeight="1" x14ac:dyDescent="0.3">
      <c r="A1582" s="22" t="s">
        <v>1587</v>
      </c>
      <c r="B1582" s="18">
        <v>65</v>
      </c>
      <c r="C1582" s="23">
        <v>43</v>
      </c>
      <c r="D1582" s="24">
        <v>38</v>
      </c>
      <c r="E1582" s="24"/>
      <c r="F1582" s="24">
        <v>5</v>
      </c>
      <c r="G1582" s="24"/>
      <c r="H1582" s="24">
        <v>0</v>
      </c>
      <c r="I1582" s="24"/>
      <c r="J1582" s="24">
        <v>5</v>
      </c>
      <c r="K1582" s="25"/>
    </row>
    <row r="1583" spans="1:11" ht="15" customHeight="1" x14ac:dyDescent="0.3">
      <c r="A1583" s="22" t="s">
        <v>1588</v>
      </c>
      <c r="B1583" s="18">
        <v>82</v>
      </c>
      <c r="C1583" s="23">
        <v>76</v>
      </c>
      <c r="D1583" s="24">
        <v>52</v>
      </c>
      <c r="E1583" s="24"/>
      <c r="F1583" s="24">
        <v>24</v>
      </c>
      <c r="G1583" s="24"/>
      <c r="H1583" s="24">
        <v>18</v>
      </c>
      <c r="I1583" s="24"/>
      <c r="J1583" s="24">
        <v>6</v>
      </c>
      <c r="K1583" s="25"/>
    </row>
    <row r="1584" spans="1:11" ht="15" customHeight="1" x14ac:dyDescent="0.3">
      <c r="A1584" s="22" t="s">
        <v>1589</v>
      </c>
      <c r="B1584" s="18">
        <v>28</v>
      </c>
      <c r="C1584" s="23">
        <v>22</v>
      </c>
      <c r="D1584" s="24">
        <v>8</v>
      </c>
      <c r="E1584" s="24"/>
      <c r="F1584" s="24">
        <v>14</v>
      </c>
      <c r="G1584" s="24"/>
      <c r="H1584" s="24">
        <v>14</v>
      </c>
      <c r="I1584" s="24"/>
      <c r="J1584" s="24">
        <v>0</v>
      </c>
      <c r="K1584" s="25"/>
    </row>
    <row r="1585" spans="1:11" ht="15" customHeight="1" x14ac:dyDescent="0.3">
      <c r="A1585" s="22" t="s">
        <v>1590</v>
      </c>
      <c r="B1585" s="18">
        <v>4</v>
      </c>
      <c r="C1585" s="23">
        <v>0</v>
      </c>
      <c r="D1585" s="24">
        <v>0</v>
      </c>
      <c r="E1585" s="24"/>
      <c r="F1585" s="24">
        <v>0</v>
      </c>
      <c r="G1585" s="24"/>
      <c r="H1585" s="24">
        <v>0</v>
      </c>
      <c r="I1585" s="24"/>
      <c r="J1585" s="24">
        <v>0</v>
      </c>
      <c r="K1585" s="25"/>
    </row>
    <row r="1586" spans="1:11" ht="15" customHeight="1" x14ac:dyDescent="0.3">
      <c r="A1586" s="22" t="s">
        <v>1591</v>
      </c>
      <c r="B1586" s="18">
        <v>17</v>
      </c>
      <c r="C1586" s="23">
        <v>17</v>
      </c>
      <c r="D1586" s="24">
        <v>9</v>
      </c>
      <c r="E1586" s="24"/>
      <c r="F1586" s="24">
        <v>8</v>
      </c>
      <c r="G1586" s="24"/>
      <c r="H1586" s="24">
        <v>8</v>
      </c>
      <c r="I1586" s="24"/>
      <c r="J1586" s="24">
        <v>0</v>
      </c>
      <c r="K1586" s="25"/>
    </row>
    <row r="1587" spans="1:11" ht="15" customHeight="1" x14ac:dyDescent="0.3">
      <c r="A1587" s="22" t="s">
        <v>1592</v>
      </c>
      <c r="B1587" s="18">
        <v>48</v>
      </c>
      <c r="C1587" s="23">
        <v>23</v>
      </c>
      <c r="D1587" s="24">
        <v>19</v>
      </c>
      <c r="E1587" s="24"/>
      <c r="F1587" s="24">
        <v>4</v>
      </c>
      <c r="G1587" s="24"/>
      <c r="H1587" s="24">
        <v>4</v>
      </c>
      <c r="I1587" s="24"/>
      <c r="J1587" s="24">
        <v>0</v>
      </c>
      <c r="K1587" s="25"/>
    </row>
    <row r="1588" spans="1:11" ht="15" customHeight="1" x14ac:dyDescent="0.3">
      <c r="A1588" s="22" t="s">
        <v>1593</v>
      </c>
      <c r="B1588" s="18">
        <v>31</v>
      </c>
      <c r="C1588" s="23">
        <v>27</v>
      </c>
      <c r="D1588" s="24">
        <v>21</v>
      </c>
      <c r="E1588" s="24"/>
      <c r="F1588" s="24">
        <v>6</v>
      </c>
      <c r="G1588" s="24"/>
      <c r="H1588" s="24">
        <v>6</v>
      </c>
      <c r="I1588" s="24"/>
      <c r="J1588" s="24">
        <v>0</v>
      </c>
      <c r="K1588" s="25"/>
    </row>
    <row r="1589" spans="1:11" ht="15" customHeight="1" x14ac:dyDescent="0.3">
      <c r="A1589" s="22" t="s">
        <v>1594</v>
      </c>
      <c r="B1589" s="18">
        <v>12</v>
      </c>
      <c r="C1589" s="23">
        <v>10</v>
      </c>
      <c r="D1589" s="24">
        <v>9</v>
      </c>
      <c r="E1589" s="24"/>
      <c r="F1589" s="24">
        <v>1</v>
      </c>
      <c r="G1589" s="24"/>
      <c r="H1589" s="24">
        <v>1</v>
      </c>
      <c r="I1589" s="24"/>
      <c r="J1589" s="24">
        <v>0</v>
      </c>
      <c r="K1589" s="25"/>
    </row>
    <row r="1590" spans="1:11" ht="15" customHeight="1" x14ac:dyDescent="0.3">
      <c r="A1590" s="22" t="s">
        <v>1595</v>
      </c>
      <c r="B1590" s="18">
        <v>69</v>
      </c>
      <c r="C1590" s="23">
        <v>69</v>
      </c>
      <c r="D1590" s="24">
        <v>37</v>
      </c>
      <c r="E1590" s="24"/>
      <c r="F1590" s="24">
        <v>32</v>
      </c>
      <c r="G1590" s="24"/>
      <c r="H1590" s="24">
        <v>32</v>
      </c>
      <c r="I1590" s="24"/>
      <c r="J1590" s="24">
        <v>0</v>
      </c>
      <c r="K1590" s="25"/>
    </row>
    <row r="1591" spans="1:11" ht="15.6" x14ac:dyDescent="0.3">
      <c r="A1591" s="22" t="s">
        <v>1596</v>
      </c>
      <c r="B1591" s="18">
        <v>13</v>
      </c>
      <c r="C1591" s="23">
        <v>13</v>
      </c>
      <c r="D1591" s="24">
        <v>13</v>
      </c>
      <c r="E1591" s="24"/>
      <c r="F1591" s="24">
        <v>0</v>
      </c>
      <c r="G1591" s="24"/>
      <c r="H1591" s="24">
        <v>0</v>
      </c>
      <c r="I1591" s="24"/>
      <c r="J1591" s="24">
        <v>0</v>
      </c>
      <c r="K1591" s="25"/>
    </row>
    <row r="1592" spans="1:11" ht="15" customHeight="1" x14ac:dyDescent="0.3">
      <c r="A1592" s="22" t="s">
        <v>1597</v>
      </c>
      <c r="B1592" s="18">
        <v>0</v>
      </c>
      <c r="C1592" s="23">
        <v>0</v>
      </c>
      <c r="D1592" s="24">
        <v>0</v>
      </c>
      <c r="E1592" s="24"/>
      <c r="F1592" s="24">
        <v>0</v>
      </c>
      <c r="G1592" s="24"/>
      <c r="H1592" s="24">
        <v>0</v>
      </c>
      <c r="I1592" s="24"/>
      <c r="J1592" s="24">
        <v>0</v>
      </c>
      <c r="K1592" s="25"/>
    </row>
    <row r="1593" spans="1:11" ht="15" customHeight="1" x14ac:dyDescent="0.3">
      <c r="A1593" s="22" t="s">
        <v>1598</v>
      </c>
      <c r="B1593" s="18">
        <v>135</v>
      </c>
      <c r="C1593" s="23">
        <v>119</v>
      </c>
      <c r="D1593" s="24">
        <v>110</v>
      </c>
      <c r="E1593" s="24"/>
      <c r="F1593" s="24">
        <v>9</v>
      </c>
      <c r="G1593" s="24"/>
      <c r="H1593" s="24">
        <v>9</v>
      </c>
      <c r="I1593" s="24"/>
      <c r="J1593" s="24">
        <v>0</v>
      </c>
      <c r="K1593" s="25"/>
    </row>
    <row r="1594" spans="1:11" ht="15" customHeight="1" x14ac:dyDescent="0.3">
      <c r="A1594" s="22" t="s">
        <v>1599</v>
      </c>
      <c r="B1594" s="18">
        <v>33</v>
      </c>
      <c r="C1594" s="23">
        <v>33</v>
      </c>
      <c r="D1594" s="24">
        <v>6</v>
      </c>
      <c r="E1594" s="24"/>
      <c r="F1594" s="24">
        <v>27</v>
      </c>
      <c r="G1594" s="24"/>
      <c r="H1594" s="24">
        <v>27</v>
      </c>
      <c r="I1594" s="24"/>
      <c r="J1594" s="24">
        <v>0</v>
      </c>
      <c r="K1594" s="25"/>
    </row>
    <row r="1595" spans="1:11" ht="15" customHeight="1" x14ac:dyDescent="0.3">
      <c r="A1595" s="22" t="s">
        <v>1600</v>
      </c>
      <c r="B1595" s="18">
        <v>20</v>
      </c>
      <c r="C1595" s="23">
        <v>8</v>
      </c>
      <c r="D1595" s="24">
        <v>8</v>
      </c>
      <c r="E1595" s="24"/>
      <c r="F1595" s="24">
        <v>0</v>
      </c>
      <c r="G1595" s="24"/>
      <c r="H1595" s="24">
        <v>0</v>
      </c>
      <c r="I1595" s="24"/>
      <c r="J1595" s="24">
        <v>0</v>
      </c>
      <c r="K1595" s="25"/>
    </row>
    <row r="1596" spans="1:11" ht="15" customHeight="1" x14ac:dyDescent="0.3">
      <c r="A1596" s="22" t="s">
        <v>1601</v>
      </c>
      <c r="B1596" s="18">
        <v>19</v>
      </c>
      <c r="C1596" s="23">
        <v>7</v>
      </c>
      <c r="D1596" s="24">
        <v>7</v>
      </c>
      <c r="E1596" s="24"/>
      <c r="F1596" s="24">
        <v>0</v>
      </c>
      <c r="G1596" s="24"/>
      <c r="H1596" s="24">
        <v>0</v>
      </c>
      <c r="I1596" s="24"/>
      <c r="J1596" s="24">
        <v>0</v>
      </c>
      <c r="K1596" s="25"/>
    </row>
    <row r="1597" spans="1:11" ht="15" customHeight="1" x14ac:dyDescent="0.3">
      <c r="A1597" s="22" t="s">
        <v>1602</v>
      </c>
      <c r="B1597" s="18">
        <v>96</v>
      </c>
      <c r="C1597" s="23">
        <v>69</v>
      </c>
      <c r="D1597" s="24">
        <v>47</v>
      </c>
      <c r="E1597" s="24"/>
      <c r="F1597" s="24">
        <v>22</v>
      </c>
      <c r="G1597" s="24"/>
      <c r="H1597" s="24">
        <v>22</v>
      </c>
      <c r="I1597" s="24"/>
      <c r="J1597" s="24">
        <v>0</v>
      </c>
      <c r="K1597" s="25"/>
    </row>
    <row r="1598" spans="1:11" ht="15" customHeight="1" x14ac:dyDescent="0.3">
      <c r="A1598" s="22" t="s">
        <v>1603</v>
      </c>
      <c r="B1598" s="18">
        <v>139</v>
      </c>
      <c r="C1598" s="23">
        <v>139</v>
      </c>
      <c r="D1598" s="24">
        <v>108</v>
      </c>
      <c r="E1598" s="24"/>
      <c r="F1598" s="24">
        <v>31</v>
      </c>
      <c r="G1598" s="24"/>
      <c r="H1598" s="24">
        <v>31</v>
      </c>
      <c r="I1598" s="24"/>
      <c r="J1598" s="24">
        <v>0</v>
      </c>
      <c r="K1598" s="25"/>
    </row>
    <row r="1599" spans="1:11" ht="15" customHeight="1" x14ac:dyDescent="0.3">
      <c r="A1599" s="22" t="s">
        <v>1604</v>
      </c>
      <c r="B1599" s="18">
        <v>341</v>
      </c>
      <c r="C1599" s="23">
        <v>282</v>
      </c>
      <c r="D1599" s="24">
        <v>112</v>
      </c>
      <c r="E1599" s="24"/>
      <c r="F1599" s="24">
        <v>170</v>
      </c>
      <c r="G1599" s="24"/>
      <c r="H1599" s="24">
        <v>135</v>
      </c>
      <c r="I1599" s="24"/>
      <c r="J1599" s="24">
        <v>35</v>
      </c>
      <c r="K1599" s="25"/>
    </row>
    <row r="1600" spans="1:11" ht="15" customHeight="1" x14ac:dyDescent="0.3">
      <c r="A1600" s="22" t="s">
        <v>1605</v>
      </c>
      <c r="B1600" s="18">
        <v>65</v>
      </c>
      <c r="C1600" s="23">
        <v>65</v>
      </c>
      <c r="D1600" s="24">
        <v>57</v>
      </c>
      <c r="E1600" s="24"/>
      <c r="F1600" s="24">
        <v>8</v>
      </c>
      <c r="G1600" s="24"/>
      <c r="H1600" s="24">
        <v>0</v>
      </c>
      <c r="I1600" s="24"/>
      <c r="J1600" s="24">
        <v>8</v>
      </c>
      <c r="K1600" s="25"/>
    </row>
    <row r="1601" spans="1:11" ht="15" customHeight="1" x14ac:dyDescent="0.3">
      <c r="A1601" s="22" t="s">
        <v>1606</v>
      </c>
      <c r="B1601" s="18">
        <v>13</v>
      </c>
      <c r="C1601" s="23">
        <v>13</v>
      </c>
      <c r="D1601" s="24">
        <v>4</v>
      </c>
      <c r="E1601" s="24"/>
      <c r="F1601" s="24">
        <v>9</v>
      </c>
      <c r="G1601" s="24"/>
      <c r="H1601" s="24">
        <v>9</v>
      </c>
      <c r="I1601" s="24"/>
      <c r="J1601" s="24">
        <v>0</v>
      </c>
      <c r="K1601" s="25"/>
    </row>
    <row r="1602" spans="1:11" ht="15" customHeight="1" x14ac:dyDescent="0.3">
      <c r="A1602" s="22" t="s">
        <v>1607</v>
      </c>
      <c r="B1602" s="18">
        <v>66</v>
      </c>
      <c r="C1602" s="23">
        <v>66</v>
      </c>
      <c r="D1602" s="24">
        <v>52</v>
      </c>
      <c r="E1602" s="24"/>
      <c r="F1602" s="24">
        <v>14</v>
      </c>
      <c r="G1602" s="24"/>
      <c r="H1602" s="24">
        <v>14</v>
      </c>
      <c r="I1602" s="24"/>
      <c r="J1602" s="24">
        <v>0</v>
      </c>
      <c r="K1602" s="25"/>
    </row>
    <row r="1603" spans="1:11" ht="15" customHeight="1" x14ac:dyDescent="0.3">
      <c r="A1603" s="22" t="s">
        <v>1608</v>
      </c>
      <c r="B1603" s="18">
        <v>658</v>
      </c>
      <c r="C1603" s="23">
        <v>459</v>
      </c>
      <c r="D1603" s="24">
        <v>16</v>
      </c>
      <c r="E1603" s="24"/>
      <c r="F1603" s="24">
        <v>443</v>
      </c>
      <c r="G1603" s="24"/>
      <c r="H1603" s="24">
        <v>421</v>
      </c>
      <c r="I1603" s="24"/>
      <c r="J1603" s="24">
        <v>22</v>
      </c>
      <c r="K1603" s="25"/>
    </row>
    <row r="1604" spans="1:11" ht="15" customHeight="1" x14ac:dyDescent="0.3">
      <c r="A1604" s="22" t="s">
        <v>1609</v>
      </c>
      <c r="B1604" s="18">
        <v>161</v>
      </c>
      <c r="C1604" s="23">
        <v>161</v>
      </c>
      <c r="D1604" s="24">
        <v>161</v>
      </c>
      <c r="E1604" s="24"/>
      <c r="F1604" s="24">
        <v>0</v>
      </c>
      <c r="G1604" s="24"/>
      <c r="H1604" s="24">
        <v>0</v>
      </c>
      <c r="I1604" s="24"/>
      <c r="J1604" s="24">
        <v>0</v>
      </c>
      <c r="K1604" s="25"/>
    </row>
    <row r="1605" spans="1:11" ht="15" customHeight="1" x14ac:dyDescent="0.3">
      <c r="A1605" s="22" t="s">
        <v>1610</v>
      </c>
      <c r="B1605" s="18">
        <v>136</v>
      </c>
      <c r="C1605" s="23">
        <v>132</v>
      </c>
      <c r="D1605" s="24">
        <v>93</v>
      </c>
      <c r="E1605" s="24"/>
      <c r="F1605" s="24">
        <v>39</v>
      </c>
      <c r="G1605" s="24"/>
      <c r="H1605" s="24">
        <v>39</v>
      </c>
      <c r="I1605" s="24"/>
      <c r="J1605" s="24">
        <v>0</v>
      </c>
      <c r="K1605" s="25"/>
    </row>
    <row r="1606" spans="1:11" ht="15" customHeight="1" x14ac:dyDescent="0.3">
      <c r="A1606" s="22" t="s">
        <v>1611</v>
      </c>
      <c r="B1606" s="18">
        <v>50</v>
      </c>
      <c r="C1606" s="23">
        <v>50</v>
      </c>
      <c r="D1606" s="24">
        <v>50</v>
      </c>
      <c r="E1606" s="24"/>
      <c r="F1606" s="24">
        <v>0</v>
      </c>
      <c r="G1606" s="24"/>
      <c r="H1606" s="24">
        <v>0</v>
      </c>
      <c r="I1606" s="24"/>
      <c r="J1606" s="24">
        <v>0</v>
      </c>
      <c r="K1606" s="25"/>
    </row>
    <row r="1607" spans="1:11" ht="15" customHeight="1" x14ac:dyDescent="0.3">
      <c r="A1607" s="22" t="s">
        <v>1612</v>
      </c>
      <c r="B1607" s="18">
        <v>57</v>
      </c>
      <c r="C1607" s="23">
        <v>57</v>
      </c>
      <c r="D1607" s="24">
        <v>57</v>
      </c>
      <c r="E1607" s="24"/>
      <c r="F1607" s="24">
        <v>0</v>
      </c>
      <c r="G1607" s="24"/>
      <c r="H1607" s="24">
        <v>0</v>
      </c>
      <c r="I1607" s="24"/>
      <c r="J1607" s="24">
        <v>0</v>
      </c>
      <c r="K1607" s="25"/>
    </row>
    <row r="1608" spans="1:11" ht="15" customHeight="1" x14ac:dyDescent="0.3">
      <c r="A1608" s="22" t="s">
        <v>1613</v>
      </c>
      <c r="B1608" s="18">
        <v>107</v>
      </c>
      <c r="C1608" s="23">
        <v>107</v>
      </c>
      <c r="D1608" s="24">
        <v>86</v>
      </c>
      <c r="E1608" s="24"/>
      <c r="F1608" s="24">
        <v>21</v>
      </c>
      <c r="G1608" s="24"/>
      <c r="H1608" s="24">
        <v>21</v>
      </c>
      <c r="I1608" s="24"/>
      <c r="J1608" s="24">
        <v>0</v>
      </c>
      <c r="K1608" s="25"/>
    </row>
    <row r="1609" spans="1:11" ht="15" customHeight="1" x14ac:dyDescent="0.3">
      <c r="A1609" s="22" t="s">
        <v>1614</v>
      </c>
      <c r="B1609" s="18">
        <v>80</v>
      </c>
      <c r="C1609" s="23">
        <v>80</v>
      </c>
      <c r="D1609" s="24">
        <v>48</v>
      </c>
      <c r="E1609" s="24"/>
      <c r="F1609" s="24">
        <v>32</v>
      </c>
      <c r="G1609" s="24"/>
      <c r="H1609" s="24">
        <v>21</v>
      </c>
      <c r="I1609" s="24"/>
      <c r="J1609" s="24">
        <v>11</v>
      </c>
      <c r="K1609" s="25"/>
    </row>
    <row r="1610" spans="1:11" ht="15" customHeight="1" x14ac:dyDescent="0.3">
      <c r="A1610" s="22" t="s">
        <v>1615</v>
      </c>
      <c r="B1610" s="18">
        <v>213</v>
      </c>
      <c r="C1610" s="23">
        <v>197</v>
      </c>
      <c r="D1610" s="24">
        <v>140</v>
      </c>
      <c r="E1610" s="24"/>
      <c r="F1610" s="24">
        <v>57</v>
      </c>
      <c r="G1610" s="24"/>
      <c r="H1610" s="24">
        <v>54</v>
      </c>
      <c r="I1610" s="24"/>
      <c r="J1610" s="24">
        <v>3</v>
      </c>
      <c r="K1610" s="25"/>
    </row>
    <row r="1611" spans="1:11" ht="15" customHeight="1" x14ac:dyDescent="0.3">
      <c r="A1611" s="22" t="s">
        <v>1616</v>
      </c>
      <c r="B1611" s="18">
        <v>81</v>
      </c>
      <c r="C1611" s="23">
        <v>81</v>
      </c>
      <c r="D1611" s="24">
        <v>77</v>
      </c>
      <c r="E1611" s="24"/>
      <c r="F1611" s="24">
        <v>4</v>
      </c>
      <c r="G1611" s="24"/>
      <c r="H1611" s="24">
        <v>4</v>
      </c>
      <c r="I1611" s="24"/>
      <c r="J1611" s="24">
        <v>0</v>
      </c>
      <c r="K1611" s="25"/>
    </row>
    <row r="1612" spans="1:11" ht="15" customHeight="1" x14ac:dyDescent="0.3">
      <c r="A1612" s="22" t="s">
        <v>1617</v>
      </c>
      <c r="B1612" s="18">
        <v>163</v>
      </c>
      <c r="C1612" s="23">
        <v>137</v>
      </c>
      <c r="D1612" s="24">
        <v>137</v>
      </c>
      <c r="E1612" s="24"/>
      <c r="F1612" s="24">
        <v>0</v>
      </c>
      <c r="G1612" s="24"/>
      <c r="H1612" s="24">
        <v>0</v>
      </c>
      <c r="I1612" s="24"/>
      <c r="J1612" s="24">
        <v>0</v>
      </c>
      <c r="K1612" s="25"/>
    </row>
    <row r="1613" spans="1:11" ht="15" customHeight="1" x14ac:dyDescent="0.3">
      <c r="A1613" s="22" t="s">
        <v>1618</v>
      </c>
      <c r="B1613" s="18">
        <v>190</v>
      </c>
      <c r="C1613" s="23">
        <v>149</v>
      </c>
      <c r="D1613" s="24">
        <v>128</v>
      </c>
      <c r="E1613" s="24"/>
      <c r="F1613" s="24">
        <v>21</v>
      </c>
      <c r="G1613" s="24"/>
      <c r="H1613" s="24">
        <v>21</v>
      </c>
      <c r="I1613" s="24"/>
      <c r="J1613" s="24">
        <v>0</v>
      </c>
      <c r="K1613" s="25"/>
    </row>
    <row r="1614" spans="1:11" ht="15" customHeight="1" x14ac:dyDescent="0.3">
      <c r="A1614" s="22" t="s">
        <v>1619</v>
      </c>
      <c r="B1614" s="18">
        <v>199</v>
      </c>
      <c r="C1614" s="23">
        <v>183</v>
      </c>
      <c r="D1614" s="24">
        <v>171</v>
      </c>
      <c r="E1614" s="24"/>
      <c r="F1614" s="24">
        <v>12</v>
      </c>
      <c r="G1614" s="24"/>
      <c r="H1614" s="24">
        <v>12</v>
      </c>
      <c r="I1614" s="24"/>
      <c r="J1614" s="24">
        <v>0</v>
      </c>
      <c r="K1614" s="25"/>
    </row>
    <row r="1615" spans="1:11" ht="15" customHeight="1" x14ac:dyDescent="0.3">
      <c r="A1615" s="22" t="s">
        <v>1620</v>
      </c>
      <c r="B1615" s="18">
        <v>70</v>
      </c>
      <c r="C1615" s="23">
        <v>68</v>
      </c>
      <c r="D1615" s="24">
        <v>48</v>
      </c>
      <c r="E1615" s="24"/>
      <c r="F1615" s="24">
        <v>20</v>
      </c>
      <c r="G1615" s="24"/>
      <c r="H1615" s="24">
        <v>20</v>
      </c>
      <c r="I1615" s="24"/>
      <c r="J1615" s="24">
        <v>0</v>
      </c>
      <c r="K1615" s="25"/>
    </row>
    <row r="1616" spans="1:11" ht="15" customHeight="1" x14ac:dyDescent="0.3">
      <c r="A1616" s="22" t="s">
        <v>1621</v>
      </c>
      <c r="B1616" s="18">
        <v>50</v>
      </c>
      <c r="C1616" s="23">
        <v>50</v>
      </c>
      <c r="D1616" s="24">
        <v>33</v>
      </c>
      <c r="E1616" s="24"/>
      <c r="F1616" s="24">
        <v>17</v>
      </c>
      <c r="G1616" s="24"/>
      <c r="H1616" s="24">
        <v>0</v>
      </c>
      <c r="I1616" s="24"/>
      <c r="J1616" s="24">
        <v>17</v>
      </c>
      <c r="K1616" s="25"/>
    </row>
    <row r="1617" spans="1:11" ht="15" customHeight="1" x14ac:dyDescent="0.3">
      <c r="A1617" s="22" t="s">
        <v>1622</v>
      </c>
      <c r="B1617" s="18">
        <v>91</v>
      </c>
      <c r="C1617" s="23">
        <v>72</v>
      </c>
      <c r="D1617" s="24">
        <v>18</v>
      </c>
      <c r="E1617" s="24"/>
      <c r="F1617" s="24">
        <v>54</v>
      </c>
      <c r="G1617" s="24"/>
      <c r="H1617" s="24">
        <v>19</v>
      </c>
      <c r="I1617" s="24"/>
      <c r="J1617" s="24">
        <v>35</v>
      </c>
      <c r="K1617" s="25"/>
    </row>
    <row r="1618" spans="1:11" ht="15" customHeight="1" x14ac:dyDescent="0.3">
      <c r="A1618" s="22" t="s">
        <v>1623</v>
      </c>
      <c r="B1618" s="18">
        <v>89</v>
      </c>
      <c r="C1618" s="23">
        <v>89</v>
      </c>
      <c r="D1618" s="24">
        <v>25</v>
      </c>
      <c r="E1618" s="24"/>
      <c r="F1618" s="24">
        <v>64</v>
      </c>
      <c r="G1618" s="24"/>
      <c r="H1618" s="24">
        <v>61</v>
      </c>
      <c r="I1618" s="24"/>
      <c r="J1618" s="24">
        <v>3</v>
      </c>
      <c r="K1618" s="25"/>
    </row>
    <row r="1619" spans="1:11" ht="15" customHeight="1" x14ac:dyDescent="0.3">
      <c r="A1619" s="22" t="s">
        <v>1624</v>
      </c>
      <c r="B1619" s="18">
        <v>177</v>
      </c>
      <c r="C1619" s="23">
        <v>173</v>
      </c>
      <c r="D1619" s="24">
        <v>38</v>
      </c>
      <c r="E1619" s="24"/>
      <c r="F1619" s="24">
        <v>135</v>
      </c>
      <c r="G1619" s="24"/>
      <c r="H1619" s="24">
        <v>135</v>
      </c>
      <c r="I1619" s="24"/>
      <c r="J1619" s="24">
        <v>0</v>
      </c>
      <c r="K1619" s="25"/>
    </row>
    <row r="1620" spans="1:11" ht="15" customHeight="1" x14ac:dyDescent="0.3">
      <c r="A1620" s="22" t="s">
        <v>1625</v>
      </c>
      <c r="B1620" s="18">
        <v>45</v>
      </c>
      <c r="C1620" s="23">
        <v>45</v>
      </c>
      <c r="D1620" s="24">
        <v>24</v>
      </c>
      <c r="E1620" s="24"/>
      <c r="F1620" s="24">
        <v>21</v>
      </c>
      <c r="G1620" s="24"/>
      <c r="H1620" s="24">
        <v>14</v>
      </c>
      <c r="I1620" s="24"/>
      <c r="J1620" s="24">
        <v>7</v>
      </c>
      <c r="K1620" s="25"/>
    </row>
    <row r="1621" spans="1:11" ht="15" customHeight="1" x14ac:dyDescent="0.3">
      <c r="A1621" s="22" t="s">
        <v>1626</v>
      </c>
      <c r="B1621" s="18">
        <v>81</v>
      </c>
      <c r="C1621" s="23">
        <v>58</v>
      </c>
      <c r="D1621" s="24">
        <v>38</v>
      </c>
      <c r="E1621" s="24"/>
      <c r="F1621" s="24">
        <v>20</v>
      </c>
      <c r="G1621" s="24"/>
      <c r="H1621" s="24">
        <v>0</v>
      </c>
      <c r="I1621" s="24"/>
      <c r="J1621" s="24">
        <v>20</v>
      </c>
      <c r="K1621" s="25"/>
    </row>
    <row r="1622" spans="1:11" ht="15" customHeight="1" x14ac:dyDescent="0.3">
      <c r="A1622" s="22" t="s">
        <v>1627</v>
      </c>
      <c r="B1622" s="18">
        <v>127</v>
      </c>
      <c r="C1622" s="23">
        <v>85</v>
      </c>
      <c r="D1622" s="24">
        <v>29</v>
      </c>
      <c r="E1622" s="24"/>
      <c r="F1622" s="24">
        <v>56</v>
      </c>
      <c r="G1622" s="24"/>
      <c r="H1622" s="24">
        <v>56</v>
      </c>
      <c r="I1622" s="24"/>
      <c r="J1622" s="24">
        <v>0</v>
      </c>
      <c r="K1622" s="25"/>
    </row>
    <row r="1623" spans="1:11" ht="15" customHeight="1" x14ac:dyDescent="0.3">
      <c r="A1623" s="22" t="s">
        <v>1628</v>
      </c>
      <c r="B1623" s="18">
        <v>22</v>
      </c>
      <c r="C1623" s="23">
        <v>22</v>
      </c>
      <c r="D1623" s="24">
        <v>22</v>
      </c>
      <c r="E1623" s="24"/>
      <c r="F1623" s="24">
        <v>0</v>
      </c>
      <c r="G1623" s="24"/>
      <c r="H1623" s="24">
        <v>0</v>
      </c>
      <c r="I1623" s="24"/>
      <c r="J1623" s="24">
        <v>0</v>
      </c>
      <c r="K1623" s="25"/>
    </row>
    <row r="1624" spans="1:11" ht="15" customHeight="1" x14ac:dyDescent="0.3">
      <c r="A1624" s="22" t="s">
        <v>1629</v>
      </c>
      <c r="B1624" s="18">
        <v>60</v>
      </c>
      <c r="C1624" s="23">
        <v>53</v>
      </c>
      <c r="D1624" s="24">
        <v>46</v>
      </c>
      <c r="E1624" s="24"/>
      <c r="F1624" s="24">
        <v>7</v>
      </c>
      <c r="G1624" s="24"/>
      <c r="H1624" s="24">
        <v>7</v>
      </c>
      <c r="I1624" s="24"/>
      <c r="J1624" s="24">
        <v>0</v>
      </c>
      <c r="K1624" s="25"/>
    </row>
    <row r="1625" spans="1:11" ht="15" customHeight="1" x14ac:dyDescent="0.3">
      <c r="A1625" s="22" t="s">
        <v>1630</v>
      </c>
      <c r="B1625" s="18">
        <v>34</v>
      </c>
      <c r="C1625" s="23">
        <v>34</v>
      </c>
      <c r="D1625" s="24">
        <v>29</v>
      </c>
      <c r="E1625" s="24"/>
      <c r="F1625" s="24">
        <v>5</v>
      </c>
      <c r="G1625" s="24"/>
      <c r="H1625" s="24">
        <v>5</v>
      </c>
      <c r="I1625" s="24"/>
      <c r="J1625" s="24">
        <v>0</v>
      </c>
      <c r="K1625" s="25"/>
    </row>
    <row r="1626" spans="1:11" ht="15" customHeight="1" x14ac:dyDescent="0.3">
      <c r="A1626" s="22" t="s">
        <v>1631</v>
      </c>
      <c r="B1626" s="18">
        <v>81</v>
      </c>
      <c r="C1626" s="23">
        <v>65</v>
      </c>
      <c r="D1626" s="24">
        <v>65</v>
      </c>
      <c r="E1626" s="24"/>
      <c r="F1626" s="24">
        <v>0</v>
      </c>
      <c r="G1626" s="24"/>
      <c r="H1626" s="24">
        <v>0</v>
      </c>
      <c r="I1626" s="24"/>
      <c r="J1626" s="24">
        <v>0</v>
      </c>
      <c r="K1626" s="25"/>
    </row>
    <row r="1627" spans="1:11" ht="15" customHeight="1" x14ac:dyDescent="0.3">
      <c r="A1627" s="22" t="s">
        <v>1632</v>
      </c>
      <c r="B1627" s="18">
        <v>15</v>
      </c>
      <c r="C1627" s="23">
        <v>15</v>
      </c>
      <c r="D1627" s="24">
        <v>4</v>
      </c>
      <c r="E1627" s="24"/>
      <c r="F1627" s="24">
        <v>11</v>
      </c>
      <c r="G1627" s="24"/>
      <c r="H1627" s="24">
        <v>6</v>
      </c>
      <c r="I1627" s="24"/>
      <c r="J1627" s="24">
        <v>5</v>
      </c>
      <c r="K1627" s="25"/>
    </row>
    <row r="1628" spans="1:11" ht="15.6" x14ac:dyDescent="0.3">
      <c r="A1628" s="22" t="s">
        <v>1633</v>
      </c>
      <c r="B1628" s="18">
        <v>13</v>
      </c>
      <c r="C1628" s="23">
        <v>10</v>
      </c>
      <c r="D1628" s="24">
        <v>0</v>
      </c>
      <c r="E1628" s="24"/>
      <c r="F1628" s="24">
        <v>10</v>
      </c>
      <c r="G1628" s="24"/>
      <c r="H1628" s="24">
        <v>10</v>
      </c>
      <c r="I1628" s="24"/>
      <c r="J1628" s="24">
        <v>0</v>
      </c>
      <c r="K1628" s="25"/>
    </row>
    <row r="1629" spans="1:11" ht="15" customHeight="1" x14ac:dyDescent="0.3">
      <c r="A1629" s="22" t="s">
        <v>1634</v>
      </c>
      <c r="B1629" s="18">
        <v>0</v>
      </c>
      <c r="C1629" s="23">
        <v>0</v>
      </c>
      <c r="D1629" s="24">
        <v>0</v>
      </c>
      <c r="E1629" s="24"/>
      <c r="F1629" s="24">
        <v>0</v>
      </c>
      <c r="G1629" s="24"/>
      <c r="H1629" s="24">
        <v>0</v>
      </c>
      <c r="I1629" s="24"/>
      <c r="J1629" s="24">
        <v>0</v>
      </c>
      <c r="K1629" s="25"/>
    </row>
    <row r="1630" spans="1:11" ht="15" customHeight="1" x14ac:dyDescent="0.3">
      <c r="A1630" s="22" t="s">
        <v>1635</v>
      </c>
      <c r="B1630" s="18">
        <v>87</v>
      </c>
      <c r="C1630" s="23">
        <v>53</v>
      </c>
      <c r="D1630" s="24">
        <v>4</v>
      </c>
      <c r="E1630" s="24"/>
      <c r="F1630" s="24">
        <v>49</v>
      </c>
      <c r="G1630" s="24"/>
      <c r="H1630" s="24">
        <v>49</v>
      </c>
      <c r="I1630" s="24"/>
      <c r="J1630" s="24">
        <v>0</v>
      </c>
      <c r="K1630" s="25"/>
    </row>
    <row r="1631" spans="1:11" ht="15" customHeight="1" x14ac:dyDescent="0.3">
      <c r="A1631" s="22" t="s">
        <v>1636</v>
      </c>
      <c r="B1631" s="18">
        <v>57</v>
      </c>
      <c r="C1631" s="23">
        <v>55</v>
      </c>
      <c r="D1631" s="24">
        <v>43</v>
      </c>
      <c r="E1631" s="24"/>
      <c r="F1631" s="24">
        <v>12</v>
      </c>
      <c r="G1631" s="24"/>
      <c r="H1631" s="24">
        <v>12</v>
      </c>
      <c r="I1631" s="24"/>
      <c r="J1631" s="24">
        <v>0</v>
      </c>
      <c r="K1631" s="25"/>
    </row>
    <row r="1632" spans="1:11" ht="15" customHeight="1" x14ac:dyDescent="0.3">
      <c r="A1632" s="22" t="s">
        <v>1637</v>
      </c>
      <c r="B1632" s="18">
        <v>26</v>
      </c>
      <c r="C1632" s="23">
        <v>25</v>
      </c>
      <c r="D1632" s="24">
        <v>24</v>
      </c>
      <c r="E1632" s="24"/>
      <c r="F1632" s="24">
        <v>1</v>
      </c>
      <c r="G1632" s="24"/>
      <c r="H1632" s="24">
        <v>1</v>
      </c>
      <c r="I1632" s="24"/>
      <c r="J1632" s="24">
        <v>0</v>
      </c>
      <c r="K1632" s="25"/>
    </row>
    <row r="1633" spans="1:11" ht="15" customHeight="1" x14ac:dyDescent="0.3">
      <c r="A1633" s="22" t="s">
        <v>1638</v>
      </c>
      <c r="B1633" s="18">
        <v>27</v>
      </c>
      <c r="C1633" s="23">
        <v>27</v>
      </c>
      <c r="D1633" s="24">
        <v>27</v>
      </c>
      <c r="E1633" s="24"/>
      <c r="F1633" s="24">
        <v>0</v>
      </c>
      <c r="G1633" s="24"/>
      <c r="H1633" s="24">
        <v>0</v>
      </c>
      <c r="I1633" s="24"/>
      <c r="J1633" s="24">
        <v>0</v>
      </c>
      <c r="K1633" s="25"/>
    </row>
    <row r="1634" spans="1:11" ht="15" customHeight="1" x14ac:dyDescent="0.3">
      <c r="A1634" s="22" t="s">
        <v>1639</v>
      </c>
      <c r="B1634" s="18">
        <v>9</v>
      </c>
      <c r="C1634" s="23">
        <v>9</v>
      </c>
      <c r="D1634" s="24">
        <v>0</v>
      </c>
      <c r="E1634" s="24"/>
      <c r="F1634" s="24">
        <v>9</v>
      </c>
      <c r="G1634" s="24"/>
      <c r="H1634" s="24">
        <v>9</v>
      </c>
      <c r="I1634" s="24"/>
      <c r="J1634" s="24">
        <v>0</v>
      </c>
      <c r="K1634" s="25"/>
    </row>
    <row r="1635" spans="1:11" ht="15" customHeight="1" x14ac:dyDescent="0.3">
      <c r="A1635" s="22" t="s">
        <v>1640</v>
      </c>
      <c r="B1635" s="18">
        <v>17</v>
      </c>
      <c r="C1635" s="23">
        <v>17</v>
      </c>
      <c r="D1635" s="24">
        <v>17</v>
      </c>
      <c r="E1635" s="24"/>
      <c r="F1635" s="24">
        <v>0</v>
      </c>
      <c r="G1635" s="24"/>
      <c r="H1635" s="24">
        <v>0</v>
      </c>
      <c r="I1635" s="24"/>
      <c r="J1635" s="24">
        <v>0</v>
      </c>
      <c r="K1635" s="25"/>
    </row>
    <row r="1636" spans="1:11" ht="15" customHeight="1" x14ac:dyDescent="0.3">
      <c r="A1636" s="22" t="s">
        <v>1641</v>
      </c>
      <c r="B1636" s="18">
        <v>41</v>
      </c>
      <c r="C1636" s="23">
        <v>41</v>
      </c>
      <c r="D1636" s="24">
        <v>18</v>
      </c>
      <c r="E1636" s="24"/>
      <c r="F1636" s="24">
        <v>23</v>
      </c>
      <c r="G1636" s="24"/>
      <c r="H1636" s="24">
        <v>23</v>
      </c>
      <c r="I1636" s="24"/>
      <c r="J1636" s="24">
        <v>0</v>
      </c>
      <c r="K1636" s="25"/>
    </row>
    <row r="1637" spans="1:11" ht="15" customHeight="1" x14ac:dyDescent="0.3">
      <c r="A1637" s="22" t="s">
        <v>1642</v>
      </c>
      <c r="B1637" s="18">
        <v>105</v>
      </c>
      <c r="C1637" s="23">
        <v>90</v>
      </c>
      <c r="D1637" s="24">
        <v>85</v>
      </c>
      <c r="E1637" s="24"/>
      <c r="F1637" s="24">
        <v>5</v>
      </c>
      <c r="G1637" s="24"/>
      <c r="H1637" s="24">
        <v>5</v>
      </c>
      <c r="I1637" s="24"/>
      <c r="J1637" s="24">
        <v>0</v>
      </c>
      <c r="K1637" s="25"/>
    </row>
    <row r="1638" spans="1:11" ht="15" customHeight="1" x14ac:dyDescent="0.3">
      <c r="A1638" s="22" t="s">
        <v>1643</v>
      </c>
      <c r="B1638" s="18">
        <v>25</v>
      </c>
      <c r="C1638" s="23">
        <v>25</v>
      </c>
      <c r="D1638" s="24">
        <v>20</v>
      </c>
      <c r="E1638" s="24"/>
      <c r="F1638" s="24">
        <v>5</v>
      </c>
      <c r="G1638" s="24"/>
      <c r="H1638" s="24">
        <v>5</v>
      </c>
      <c r="I1638" s="24"/>
      <c r="J1638" s="24">
        <v>0</v>
      </c>
      <c r="K1638" s="25"/>
    </row>
    <row r="1639" spans="1:11" ht="15" customHeight="1" x14ac:dyDescent="0.3">
      <c r="A1639" s="22" t="s">
        <v>1644</v>
      </c>
      <c r="B1639" s="18">
        <v>11</v>
      </c>
      <c r="C1639" s="23">
        <v>11</v>
      </c>
      <c r="D1639" s="24">
        <v>11</v>
      </c>
      <c r="E1639" s="24"/>
      <c r="F1639" s="24">
        <v>0</v>
      </c>
      <c r="G1639" s="24"/>
      <c r="H1639" s="24">
        <v>0</v>
      </c>
      <c r="I1639" s="24"/>
      <c r="J1639" s="24">
        <v>0</v>
      </c>
      <c r="K1639" s="25"/>
    </row>
    <row r="1640" spans="1:11" ht="15" customHeight="1" x14ac:dyDescent="0.3">
      <c r="A1640" s="22" t="s">
        <v>1645</v>
      </c>
      <c r="B1640" s="18">
        <v>12</v>
      </c>
      <c r="C1640" s="23">
        <v>12</v>
      </c>
      <c r="D1640" s="24">
        <v>6</v>
      </c>
      <c r="E1640" s="24"/>
      <c r="F1640" s="24">
        <v>6</v>
      </c>
      <c r="G1640" s="24"/>
      <c r="H1640" s="24">
        <v>6</v>
      </c>
      <c r="I1640" s="24"/>
      <c r="J1640" s="24">
        <v>0</v>
      </c>
      <c r="K1640" s="25"/>
    </row>
    <row r="1641" spans="1:11" ht="15" customHeight="1" x14ac:dyDescent="0.3">
      <c r="A1641" s="22" t="s">
        <v>1646</v>
      </c>
      <c r="B1641" s="18">
        <v>43</v>
      </c>
      <c r="C1641" s="23">
        <v>43</v>
      </c>
      <c r="D1641" s="24">
        <v>43</v>
      </c>
      <c r="E1641" s="24"/>
      <c r="F1641" s="24">
        <v>0</v>
      </c>
      <c r="G1641" s="24"/>
      <c r="H1641" s="24">
        <v>0</v>
      </c>
      <c r="I1641" s="24"/>
      <c r="J1641" s="24">
        <v>0</v>
      </c>
      <c r="K1641" s="25"/>
    </row>
    <row r="1642" spans="1:11" ht="15" customHeight="1" x14ac:dyDescent="0.3">
      <c r="A1642" s="22" t="s">
        <v>1647</v>
      </c>
      <c r="B1642" s="18">
        <v>43</v>
      </c>
      <c r="C1642" s="23">
        <v>43</v>
      </c>
      <c r="D1642" s="24">
        <v>31</v>
      </c>
      <c r="E1642" s="24"/>
      <c r="F1642" s="24">
        <v>12</v>
      </c>
      <c r="G1642" s="24"/>
      <c r="H1642" s="24">
        <v>12</v>
      </c>
      <c r="I1642" s="24"/>
      <c r="J1642" s="24">
        <v>0</v>
      </c>
      <c r="K1642" s="25"/>
    </row>
    <row r="1643" spans="1:11" ht="15" customHeight="1" x14ac:dyDescent="0.3">
      <c r="A1643" s="22" t="s">
        <v>1648</v>
      </c>
      <c r="B1643" s="18">
        <v>52</v>
      </c>
      <c r="C1643" s="23">
        <v>37</v>
      </c>
      <c r="D1643" s="24">
        <v>37</v>
      </c>
      <c r="E1643" s="24"/>
      <c r="F1643" s="24">
        <v>0</v>
      </c>
      <c r="G1643" s="24"/>
      <c r="H1643" s="24">
        <v>0</v>
      </c>
      <c r="I1643" s="24"/>
      <c r="J1643" s="24">
        <v>0</v>
      </c>
      <c r="K1643" s="25"/>
    </row>
    <row r="1644" spans="1:11" ht="15" customHeight="1" x14ac:dyDescent="0.3">
      <c r="A1644" s="22" t="s">
        <v>1649</v>
      </c>
      <c r="B1644" s="18">
        <v>89</v>
      </c>
      <c r="C1644" s="23">
        <v>89</v>
      </c>
      <c r="D1644" s="24">
        <v>73</v>
      </c>
      <c r="E1644" s="24"/>
      <c r="F1644" s="24">
        <v>16</v>
      </c>
      <c r="G1644" s="24"/>
      <c r="H1644" s="24">
        <v>16</v>
      </c>
      <c r="I1644" s="24"/>
      <c r="J1644" s="24">
        <v>0</v>
      </c>
      <c r="K1644" s="25"/>
    </row>
    <row r="1645" spans="1:11" ht="15" customHeight="1" x14ac:dyDescent="0.3">
      <c r="A1645" s="22" t="s">
        <v>1650</v>
      </c>
      <c r="B1645" s="18">
        <v>229</v>
      </c>
      <c r="C1645" s="23">
        <v>192</v>
      </c>
      <c r="D1645" s="24">
        <v>109</v>
      </c>
      <c r="E1645" s="24"/>
      <c r="F1645" s="24">
        <v>83</v>
      </c>
      <c r="G1645" s="24"/>
      <c r="H1645" s="24">
        <v>83</v>
      </c>
      <c r="I1645" s="24"/>
      <c r="J1645" s="24">
        <v>0</v>
      </c>
      <c r="K1645" s="25"/>
    </row>
    <row r="1646" spans="1:11" ht="15" customHeight="1" x14ac:dyDescent="0.3">
      <c r="A1646" s="22" t="s">
        <v>1651</v>
      </c>
      <c r="B1646" s="18">
        <v>253</v>
      </c>
      <c r="C1646" s="23">
        <v>245</v>
      </c>
      <c r="D1646" s="24">
        <v>223</v>
      </c>
      <c r="E1646" s="24"/>
      <c r="F1646" s="24">
        <v>22</v>
      </c>
      <c r="G1646" s="24"/>
      <c r="H1646" s="24">
        <v>22</v>
      </c>
      <c r="I1646" s="24"/>
      <c r="J1646" s="24">
        <v>0</v>
      </c>
      <c r="K1646" s="25"/>
    </row>
    <row r="1647" spans="1:11" ht="15" customHeight="1" x14ac:dyDescent="0.3">
      <c r="A1647" s="22" t="s">
        <v>1652</v>
      </c>
      <c r="B1647" s="18">
        <v>47</v>
      </c>
      <c r="C1647" s="23">
        <v>47</v>
      </c>
      <c r="D1647" s="24">
        <v>47</v>
      </c>
      <c r="E1647" s="24"/>
      <c r="F1647" s="24">
        <v>0</v>
      </c>
      <c r="G1647" s="24"/>
      <c r="H1647" s="24">
        <v>0</v>
      </c>
      <c r="I1647" s="24"/>
      <c r="J1647" s="24">
        <v>0</v>
      </c>
      <c r="K1647" s="25"/>
    </row>
    <row r="1648" spans="1:11" ht="15" customHeight="1" x14ac:dyDescent="0.3">
      <c r="A1648" s="22" t="s">
        <v>1653</v>
      </c>
      <c r="B1648" s="18">
        <v>149</v>
      </c>
      <c r="C1648" s="23">
        <v>105</v>
      </c>
      <c r="D1648" s="24">
        <v>87</v>
      </c>
      <c r="E1648" s="24"/>
      <c r="F1648" s="24">
        <v>18</v>
      </c>
      <c r="G1648" s="24"/>
      <c r="H1648" s="24">
        <v>18</v>
      </c>
      <c r="I1648" s="24"/>
      <c r="J1648" s="24">
        <v>0</v>
      </c>
      <c r="K1648" s="25"/>
    </row>
    <row r="1649" spans="1:11" ht="15" customHeight="1" x14ac:dyDescent="0.3">
      <c r="A1649" s="22" t="s">
        <v>1654</v>
      </c>
      <c r="B1649" s="18">
        <v>55</v>
      </c>
      <c r="C1649" s="23">
        <v>55</v>
      </c>
      <c r="D1649" s="24">
        <v>55</v>
      </c>
      <c r="E1649" s="24"/>
      <c r="F1649" s="24">
        <v>0</v>
      </c>
      <c r="G1649" s="24"/>
      <c r="H1649" s="24">
        <v>0</v>
      </c>
      <c r="I1649" s="24"/>
      <c r="J1649" s="24">
        <v>0</v>
      </c>
      <c r="K1649" s="25"/>
    </row>
    <row r="1650" spans="1:11" ht="15" customHeight="1" x14ac:dyDescent="0.3">
      <c r="A1650" s="22" t="s">
        <v>1655</v>
      </c>
      <c r="B1650" s="18">
        <v>279</v>
      </c>
      <c r="C1650" s="23">
        <v>279</v>
      </c>
      <c r="D1650" s="24">
        <v>260</v>
      </c>
      <c r="E1650" s="24"/>
      <c r="F1650" s="24">
        <v>19</v>
      </c>
      <c r="G1650" s="24"/>
      <c r="H1650" s="24">
        <v>19</v>
      </c>
      <c r="I1650" s="24"/>
      <c r="J1650" s="24">
        <v>0</v>
      </c>
      <c r="K1650" s="25"/>
    </row>
    <row r="1651" spans="1:11" ht="15" customHeight="1" x14ac:dyDescent="0.3">
      <c r="A1651" s="22" t="s">
        <v>1656</v>
      </c>
      <c r="B1651" s="18">
        <v>67</v>
      </c>
      <c r="C1651" s="23">
        <v>67</v>
      </c>
      <c r="D1651" s="24">
        <v>59</v>
      </c>
      <c r="E1651" s="24"/>
      <c r="F1651" s="24">
        <v>8</v>
      </c>
      <c r="G1651" s="24"/>
      <c r="H1651" s="24">
        <v>4</v>
      </c>
      <c r="I1651" s="24"/>
      <c r="J1651" s="24">
        <v>4</v>
      </c>
      <c r="K1651" s="25"/>
    </row>
    <row r="1652" spans="1:11" ht="15" customHeight="1" x14ac:dyDescent="0.3">
      <c r="A1652" s="22" t="s">
        <v>1657</v>
      </c>
      <c r="B1652" s="18">
        <v>448</v>
      </c>
      <c r="C1652" s="23">
        <v>349</v>
      </c>
      <c r="D1652" s="24">
        <v>282</v>
      </c>
      <c r="E1652" s="24"/>
      <c r="F1652" s="24">
        <v>67</v>
      </c>
      <c r="G1652" s="24"/>
      <c r="H1652" s="24">
        <v>67</v>
      </c>
      <c r="I1652" s="24"/>
      <c r="J1652" s="24">
        <v>0</v>
      </c>
      <c r="K1652" s="25"/>
    </row>
    <row r="1653" spans="1:11" ht="15" customHeight="1" x14ac:dyDescent="0.3">
      <c r="A1653" s="22" t="s">
        <v>1658</v>
      </c>
      <c r="B1653" s="18">
        <v>77</v>
      </c>
      <c r="C1653" s="23">
        <v>77</v>
      </c>
      <c r="D1653" s="24">
        <v>69</v>
      </c>
      <c r="E1653" s="24"/>
      <c r="F1653" s="24">
        <v>8</v>
      </c>
      <c r="G1653" s="24"/>
      <c r="H1653" s="24">
        <v>0</v>
      </c>
      <c r="I1653" s="24"/>
      <c r="J1653" s="24">
        <v>8</v>
      </c>
      <c r="K1653" s="25"/>
    </row>
    <row r="1654" spans="1:11" ht="15" customHeight="1" x14ac:dyDescent="0.3">
      <c r="A1654" s="22" t="s">
        <v>1659</v>
      </c>
      <c r="B1654" s="18">
        <v>121</v>
      </c>
      <c r="C1654" s="23">
        <v>112</v>
      </c>
      <c r="D1654" s="24">
        <v>112</v>
      </c>
      <c r="E1654" s="24"/>
      <c r="F1654" s="24">
        <v>0</v>
      </c>
      <c r="G1654" s="24"/>
      <c r="H1654" s="24">
        <v>0</v>
      </c>
      <c r="I1654" s="24"/>
      <c r="J1654" s="24">
        <v>0</v>
      </c>
      <c r="K1654" s="25"/>
    </row>
    <row r="1655" spans="1:11" ht="15" customHeight="1" x14ac:dyDescent="0.3">
      <c r="A1655" s="22" t="s">
        <v>1660</v>
      </c>
      <c r="B1655" s="18">
        <v>544</v>
      </c>
      <c r="C1655" s="23">
        <v>510</v>
      </c>
      <c r="D1655" s="24">
        <v>478</v>
      </c>
      <c r="E1655" s="24"/>
      <c r="F1655" s="24">
        <v>32</v>
      </c>
      <c r="G1655" s="24"/>
      <c r="H1655" s="24">
        <v>32</v>
      </c>
      <c r="I1655" s="24"/>
      <c r="J1655" s="24">
        <v>0</v>
      </c>
      <c r="K1655" s="25"/>
    </row>
    <row r="1656" spans="1:11" ht="15" customHeight="1" x14ac:dyDescent="0.3">
      <c r="A1656" s="22" t="s">
        <v>1661</v>
      </c>
      <c r="B1656" s="18">
        <v>80</v>
      </c>
      <c r="C1656" s="23">
        <v>80</v>
      </c>
      <c r="D1656" s="24">
        <v>63</v>
      </c>
      <c r="E1656" s="24"/>
      <c r="F1656" s="24">
        <v>17</v>
      </c>
      <c r="G1656" s="24"/>
      <c r="H1656" s="24">
        <v>17</v>
      </c>
      <c r="I1656" s="24"/>
      <c r="J1656" s="24">
        <v>0</v>
      </c>
      <c r="K1656" s="25"/>
    </row>
    <row r="1657" spans="1:11" ht="15" customHeight="1" x14ac:dyDescent="0.3">
      <c r="A1657" s="22" t="s">
        <v>1662</v>
      </c>
      <c r="B1657" s="18">
        <v>87</v>
      </c>
      <c r="C1657" s="23">
        <v>68</v>
      </c>
      <c r="D1657" s="24">
        <v>49</v>
      </c>
      <c r="E1657" s="24"/>
      <c r="F1657" s="24">
        <v>19</v>
      </c>
      <c r="G1657" s="24"/>
      <c r="H1657" s="24">
        <v>12</v>
      </c>
      <c r="I1657" s="24"/>
      <c r="J1657" s="24">
        <v>7</v>
      </c>
      <c r="K1657" s="25"/>
    </row>
    <row r="1658" spans="1:11" ht="15" customHeight="1" x14ac:dyDescent="0.3">
      <c r="A1658" s="22" t="s">
        <v>1663</v>
      </c>
      <c r="B1658" s="18">
        <v>175</v>
      </c>
      <c r="C1658" s="23">
        <v>158</v>
      </c>
      <c r="D1658" s="24">
        <v>154</v>
      </c>
      <c r="E1658" s="24"/>
      <c r="F1658" s="24">
        <v>4</v>
      </c>
      <c r="G1658" s="24"/>
      <c r="H1658" s="24">
        <v>4</v>
      </c>
      <c r="I1658" s="24"/>
      <c r="J1658" s="24">
        <v>0</v>
      </c>
      <c r="K1658" s="25"/>
    </row>
    <row r="1659" spans="1:11" ht="15" customHeight="1" x14ac:dyDescent="0.3">
      <c r="A1659" s="22" t="s">
        <v>1664</v>
      </c>
      <c r="B1659" s="18">
        <v>7</v>
      </c>
      <c r="C1659" s="23">
        <v>6</v>
      </c>
      <c r="D1659" s="24">
        <v>6</v>
      </c>
      <c r="E1659" s="24"/>
      <c r="F1659" s="24">
        <v>0</v>
      </c>
      <c r="G1659" s="24"/>
      <c r="H1659" s="24">
        <v>0</v>
      </c>
      <c r="I1659" s="24"/>
      <c r="J1659" s="24">
        <v>0</v>
      </c>
      <c r="K1659" s="25"/>
    </row>
    <row r="1660" spans="1:11" ht="15" customHeight="1" x14ac:dyDescent="0.3">
      <c r="A1660" s="22" t="s">
        <v>1665</v>
      </c>
      <c r="B1660" s="18">
        <v>285</v>
      </c>
      <c r="C1660" s="23">
        <v>269</v>
      </c>
      <c r="D1660" s="24">
        <v>251</v>
      </c>
      <c r="E1660" s="24"/>
      <c r="F1660" s="24">
        <v>18</v>
      </c>
      <c r="G1660" s="24"/>
      <c r="H1660" s="24">
        <v>18</v>
      </c>
      <c r="I1660" s="24"/>
      <c r="J1660" s="24">
        <v>0</v>
      </c>
      <c r="K1660" s="25"/>
    </row>
    <row r="1661" spans="1:11" ht="15" customHeight="1" x14ac:dyDescent="0.3">
      <c r="A1661" s="22" t="s">
        <v>1666</v>
      </c>
      <c r="B1661" s="18">
        <v>64</v>
      </c>
      <c r="C1661" s="23">
        <v>64</v>
      </c>
      <c r="D1661" s="24">
        <v>62</v>
      </c>
      <c r="E1661" s="24"/>
      <c r="F1661" s="24">
        <v>2</v>
      </c>
      <c r="G1661" s="24"/>
      <c r="H1661" s="24">
        <v>2</v>
      </c>
      <c r="I1661" s="24"/>
      <c r="J1661" s="24">
        <v>0</v>
      </c>
      <c r="K1661" s="25"/>
    </row>
    <row r="1662" spans="1:11" ht="15" customHeight="1" x14ac:dyDescent="0.3">
      <c r="A1662" s="22" t="s">
        <v>1667</v>
      </c>
      <c r="B1662" s="18">
        <v>72</v>
      </c>
      <c r="C1662" s="23">
        <v>49</v>
      </c>
      <c r="D1662" s="24">
        <v>40</v>
      </c>
      <c r="E1662" s="24"/>
      <c r="F1662" s="24">
        <v>9</v>
      </c>
      <c r="G1662" s="24"/>
      <c r="H1662" s="24">
        <v>9</v>
      </c>
      <c r="I1662" s="24"/>
      <c r="J1662" s="24">
        <v>0</v>
      </c>
      <c r="K1662" s="25"/>
    </row>
    <row r="1663" spans="1:11" ht="15" customHeight="1" x14ac:dyDescent="0.3">
      <c r="A1663" s="22" t="s">
        <v>1668</v>
      </c>
      <c r="B1663" s="18">
        <v>14</v>
      </c>
      <c r="C1663" s="23">
        <v>14</v>
      </c>
      <c r="D1663" s="24">
        <v>14</v>
      </c>
      <c r="E1663" s="24"/>
      <c r="F1663" s="24">
        <v>0</v>
      </c>
      <c r="G1663" s="24"/>
      <c r="H1663" s="24">
        <v>0</v>
      </c>
      <c r="I1663" s="24"/>
      <c r="J1663" s="24">
        <v>0</v>
      </c>
      <c r="K1663" s="25"/>
    </row>
    <row r="1664" spans="1:11" ht="15" customHeight="1" x14ac:dyDescent="0.3">
      <c r="A1664" s="22" t="s">
        <v>1669</v>
      </c>
      <c r="B1664" s="18">
        <v>463</v>
      </c>
      <c r="C1664" s="23">
        <v>423</v>
      </c>
      <c r="D1664" s="24">
        <v>391</v>
      </c>
      <c r="E1664" s="24"/>
      <c r="F1664" s="24">
        <v>32</v>
      </c>
      <c r="G1664" s="24"/>
      <c r="H1664" s="24">
        <v>32</v>
      </c>
      <c r="I1664" s="24"/>
      <c r="J1664" s="24">
        <v>0</v>
      </c>
      <c r="K1664" s="25"/>
    </row>
    <row r="1665" spans="1:11" ht="15" customHeight="1" x14ac:dyDescent="0.3">
      <c r="A1665" s="22" t="s">
        <v>1670</v>
      </c>
      <c r="B1665" s="18">
        <v>166</v>
      </c>
      <c r="C1665" s="23">
        <v>166</v>
      </c>
      <c r="D1665" s="24">
        <v>77</v>
      </c>
      <c r="E1665" s="24"/>
      <c r="F1665" s="24">
        <v>89</v>
      </c>
      <c r="G1665" s="24"/>
      <c r="H1665" s="24">
        <v>89</v>
      </c>
      <c r="I1665" s="24"/>
      <c r="J1665" s="24">
        <v>0</v>
      </c>
      <c r="K1665" s="25"/>
    </row>
    <row r="1666" spans="1:11" ht="15" customHeight="1" x14ac:dyDescent="0.3">
      <c r="A1666" s="22" t="s">
        <v>1671</v>
      </c>
      <c r="B1666" s="18">
        <v>25</v>
      </c>
      <c r="C1666" s="23">
        <v>25</v>
      </c>
      <c r="D1666" s="24">
        <v>25</v>
      </c>
      <c r="E1666" s="24"/>
      <c r="F1666" s="24">
        <v>0</v>
      </c>
      <c r="G1666" s="24"/>
      <c r="H1666" s="24">
        <v>0</v>
      </c>
      <c r="I1666" s="24"/>
      <c r="J1666" s="24">
        <v>0</v>
      </c>
      <c r="K1666" s="25"/>
    </row>
    <row r="1667" spans="1:11" ht="15" customHeight="1" x14ac:dyDescent="0.3">
      <c r="A1667" s="22" t="s">
        <v>1672</v>
      </c>
      <c r="B1667" s="18">
        <v>48</v>
      </c>
      <c r="C1667" s="23">
        <v>46</v>
      </c>
      <c r="D1667" s="24">
        <v>46</v>
      </c>
      <c r="E1667" s="24"/>
      <c r="F1667" s="24">
        <v>0</v>
      </c>
      <c r="G1667" s="24"/>
      <c r="H1667" s="24">
        <v>0</v>
      </c>
      <c r="I1667" s="24"/>
      <c r="J1667" s="24">
        <v>0</v>
      </c>
      <c r="K1667" s="25"/>
    </row>
    <row r="1668" spans="1:11" ht="15" customHeight="1" x14ac:dyDescent="0.3">
      <c r="A1668" s="22" t="s">
        <v>1673</v>
      </c>
      <c r="B1668" s="18">
        <v>20</v>
      </c>
      <c r="C1668" s="23">
        <v>9</v>
      </c>
      <c r="D1668" s="24">
        <v>8</v>
      </c>
      <c r="E1668" s="24"/>
      <c r="F1668" s="24">
        <v>1</v>
      </c>
      <c r="G1668" s="24"/>
      <c r="H1668" s="24">
        <v>1</v>
      </c>
      <c r="I1668" s="24"/>
      <c r="J1668" s="24">
        <v>0</v>
      </c>
      <c r="K1668" s="25"/>
    </row>
    <row r="1669" spans="1:11" ht="15" customHeight="1" x14ac:dyDescent="0.3">
      <c r="A1669" s="22" t="s">
        <v>1674</v>
      </c>
      <c r="B1669" s="18">
        <v>128</v>
      </c>
      <c r="C1669" s="23">
        <v>111</v>
      </c>
      <c r="D1669" s="24">
        <v>93</v>
      </c>
      <c r="E1669" s="24"/>
      <c r="F1669" s="24">
        <v>18</v>
      </c>
      <c r="G1669" s="24"/>
      <c r="H1669" s="24">
        <v>18</v>
      </c>
      <c r="I1669" s="24"/>
      <c r="J1669" s="24">
        <v>0</v>
      </c>
      <c r="K1669" s="25"/>
    </row>
    <row r="1670" spans="1:11" ht="15" customHeight="1" x14ac:dyDescent="0.3">
      <c r="A1670" s="22" t="s">
        <v>1675</v>
      </c>
      <c r="B1670" s="18">
        <v>44</v>
      </c>
      <c r="C1670" s="23">
        <v>44</v>
      </c>
      <c r="D1670" s="24">
        <v>44</v>
      </c>
      <c r="E1670" s="24"/>
      <c r="F1670" s="24">
        <v>0</v>
      </c>
      <c r="G1670" s="24"/>
      <c r="H1670" s="24">
        <v>0</v>
      </c>
      <c r="I1670" s="24"/>
      <c r="J1670" s="24">
        <v>0</v>
      </c>
      <c r="K1670" s="25"/>
    </row>
    <row r="1671" spans="1:11" ht="15" customHeight="1" x14ac:dyDescent="0.3">
      <c r="A1671" s="22" t="s">
        <v>1676</v>
      </c>
      <c r="B1671" s="18">
        <v>23</v>
      </c>
      <c r="C1671" s="23">
        <v>23</v>
      </c>
      <c r="D1671" s="24">
        <v>23</v>
      </c>
      <c r="E1671" s="24"/>
      <c r="F1671" s="24">
        <v>0</v>
      </c>
      <c r="G1671" s="24"/>
      <c r="H1671" s="24">
        <v>0</v>
      </c>
      <c r="I1671" s="24"/>
      <c r="J1671" s="24">
        <v>0</v>
      </c>
      <c r="K1671" s="25"/>
    </row>
    <row r="1672" spans="1:11" ht="15" customHeight="1" x14ac:dyDescent="0.3">
      <c r="A1672" s="22" t="s">
        <v>1677</v>
      </c>
      <c r="B1672" s="18">
        <v>410</v>
      </c>
      <c r="C1672" s="23">
        <v>319</v>
      </c>
      <c r="D1672" s="24">
        <v>304</v>
      </c>
      <c r="E1672" s="24"/>
      <c r="F1672" s="24">
        <v>15</v>
      </c>
      <c r="G1672" s="24"/>
      <c r="H1672" s="24">
        <v>15</v>
      </c>
      <c r="I1672" s="24"/>
      <c r="J1672" s="24">
        <v>0</v>
      </c>
      <c r="K1672" s="25"/>
    </row>
    <row r="1673" spans="1:11" ht="15" customHeight="1" x14ac:dyDescent="0.3">
      <c r="A1673" s="22" t="s">
        <v>1678</v>
      </c>
      <c r="B1673" s="18">
        <v>42</v>
      </c>
      <c r="C1673" s="23">
        <v>42</v>
      </c>
      <c r="D1673" s="24">
        <v>42</v>
      </c>
      <c r="E1673" s="24"/>
      <c r="F1673" s="24">
        <v>0</v>
      </c>
      <c r="G1673" s="24"/>
      <c r="H1673" s="24">
        <v>0</v>
      </c>
      <c r="I1673" s="24"/>
      <c r="J1673" s="24">
        <v>0</v>
      </c>
      <c r="K1673" s="25"/>
    </row>
    <row r="1674" spans="1:11" ht="15" customHeight="1" x14ac:dyDescent="0.3">
      <c r="A1674" s="22" t="s">
        <v>1679</v>
      </c>
      <c r="B1674" s="18">
        <v>136</v>
      </c>
      <c r="C1674" s="23">
        <v>63</v>
      </c>
      <c r="D1674" s="24">
        <v>28</v>
      </c>
      <c r="E1674" s="24"/>
      <c r="F1674" s="24">
        <v>35</v>
      </c>
      <c r="G1674" s="24"/>
      <c r="H1674" s="24">
        <v>35</v>
      </c>
      <c r="I1674" s="24"/>
      <c r="J1674" s="24">
        <v>0</v>
      </c>
      <c r="K1674" s="25"/>
    </row>
    <row r="1675" spans="1:11" ht="15" customHeight="1" x14ac:dyDescent="0.3">
      <c r="A1675" s="22" t="s">
        <v>1680</v>
      </c>
      <c r="B1675" s="18">
        <v>9</v>
      </c>
      <c r="C1675" s="23">
        <v>9</v>
      </c>
      <c r="D1675" s="24">
        <v>9</v>
      </c>
      <c r="E1675" s="24"/>
      <c r="F1675" s="24">
        <v>0</v>
      </c>
      <c r="G1675" s="24"/>
      <c r="H1675" s="24">
        <v>0</v>
      </c>
      <c r="I1675" s="24"/>
      <c r="J1675" s="24">
        <v>0</v>
      </c>
      <c r="K1675" s="25"/>
    </row>
    <row r="1676" spans="1:11" ht="15" customHeight="1" x14ac:dyDescent="0.3">
      <c r="A1676" s="22" t="s">
        <v>1681</v>
      </c>
      <c r="B1676" s="18">
        <v>32</v>
      </c>
      <c r="C1676" s="23">
        <v>32</v>
      </c>
      <c r="D1676" s="24">
        <v>22</v>
      </c>
      <c r="E1676" s="24"/>
      <c r="F1676" s="24">
        <v>10</v>
      </c>
      <c r="G1676" s="24"/>
      <c r="H1676" s="24">
        <v>10</v>
      </c>
      <c r="I1676" s="24"/>
      <c r="J1676" s="24">
        <v>0</v>
      </c>
      <c r="K1676" s="25"/>
    </row>
    <row r="1677" spans="1:11" ht="15" customHeight="1" x14ac:dyDescent="0.3">
      <c r="A1677" s="22" t="s">
        <v>1682</v>
      </c>
      <c r="B1677" s="18">
        <v>8</v>
      </c>
      <c r="C1677" s="23">
        <v>8</v>
      </c>
      <c r="D1677" s="24">
        <v>8</v>
      </c>
      <c r="E1677" s="24"/>
      <c r="F1677" s="24">
        <v>0</v>
      </c>
      <c r="G1677" s="24"/>
      <c r="H1677" s="24">
        <v>0</v>
      </c>
      <c r="I1677" s="24"/>
      <c r="J1677" s="24">
        <v>0</v>
      </c>
      <c r="K1677" s="25"/>
    </row>
    <row r="1678" spans="1:11" ht="15" customHeight="1" x14ac:dyDescent="0.3">
      <c r="A1678" s="22" t="s">
        <v>1683</v>
      </c>
      <c r="B1678" s="18">
        <v>87</v>
      </c>
      <c r="C1678" s="23">
        <v>74</v>
      </c>
      <c r="D1678" s="24">
        <v>68</v>
      </c>
      <c r="E1678" s="24"/>
      <c r="F1678" s="24">
        <v>6</v>
      </c>
      <c r="G1678" s="24"/>
      <c r="H1678" s="24">
        <v>6</v>
      </c>
      <c r="I1678" s="24"/>
      <c r="J1678" s="24">
        <v>0</v>
      </c>
      <c r="K1678" s="25"/>
    </row>
    <row r="1679" spans="1:11" ht="15" customHeight="1" x14ac:dyDescent="0.3">
      <c r="A1679" s="22" t="s">
        <v>1684</v>
      </c>
      <c r="B1679" s="18">
        <v>123</v>
      </c>
      <c r="C1679" s="23">
        <v>123</v>
      </c>
      <c r="D1679" s="24">
        <v>123</v>
      </c>
      <c r="E1679" s="24"/>
      <c r="F1679" s="24">
        <v>0</v>
      </c>
      <c r="G1679" s="24"/>
      <c r="H1679" s="24">
        <v>0</v>
      </c>
      <c r="I1679" s="24"/>
      <c r="J1679" s="24">
        <v>0</v>
      </c>
      <c r="K1679" s="25"/>
    </row>
    <row r="1680" spans="1:11" ht="15" customHeight="1" x14ac:dyDescent="0.3">
      <c r="A1680" s="22" t="s">
        <v>1685</v>
      </c>
      <c r="B1680" s="18">
        <v>23</v>
      </c>
      <c r="C1680" s="23">
        <v>23</v>
      </c>
      <c r="D1680" s="24">
        <v>23</v>
      </c>
      <c r="E1680" s="24"/>
      <c r="F1680" s="24">
        <v>0</v>
      </c>
      <c r="G1680" s="24"/>
      <c r="H1680" s="24">
        <v>0</v>
      </c>
      <c r="I1680" s="24"/>
      <c r="J1680" s="24">
        <v>0</v>
      </c>
      <c r="K1680" s="25"/>
    </row>
    <row r="1681" spans="1:11" ht="15" customHeight="1" x14ac:dyDescent="0.3">
      <c r="A1681" s="22" t="s">
        <v>1686</v>
      </c>
      <c r="B1681" s="18">
        <v>23</v>
      </c>
      <c r="C1681" s="23">
        <v>18</v>
      </c>
      <c r="D1681" s="24">
        <v>18</v>
      </c>
      <c r="E1681" s="24"/>
      <c r="F1681" s="24">
        <v>0</v>
      </c>
      <c r="G1681" s="24"/>
      <c r="H1681" s="24">
        <v>0</v>
      </c>
      <c r="I1681" s="24"/>
      <c r="J1681" s="24">
        <v>0</v>
      </c>
      <c r="K1681" s="25"/>
    </row>
    <row r="1682" spans="1:11" ht="15" customHeight="1" x14ac:dyDescent="0.3">
      <c r="A1682" s="22" t="s">
        <v>1687</v>
      </c>
      <c r="B1682" s="18">
        <v>42</v>
      </c>
      <c r="C1682" s="23">
        <v>42</v>
      </c>
      <c r="D1682" s="24">
        <v>42</v>
      </c>
      <c r="E1682" s="24"/>
      <c r="F1682" s="24">
        <v>0</v>
      </c>
      <c r="G1682" s="24"/>
      <c r="H1682" s="24">
        <v>0</v>
      </c>
      <c r="I1682" s="24"/>
      <c r="J1682" s="24">
        <v>0</v>
      </c>
      <c r="K1682" s="25"/>
    </row>
    <row r="1683" spans="1:11" ht="15.6" x14ac:dyDescent="0.3">
      <c r="A1683" s="22" t="s">
        <v>1688</v>
      </c>
      <c r="B1683" s="18">
        <v>36</v>
      </c>
      <c r="C1683" s="23">
        <v>36</v>
      </c>
      <c r="D1683" s="24">
        <v>36</v>
      </c>
      <c r="E1683" s="24"/>
      <c r="F1683" s="24">
        <v>0</v>
      </c>
      <c r="G1683" s="24"/>
      <c r="H1683" s="24">
        <v>0</v>
      </c>
      <c r="I1683" s="24"/>
      <c r="J1683" s="24">
        <v>0</v>
      </c>
      <c r="K1683" s="25"/>
    </row>
    <row r="1684" spans="1:11" ht="15" customHeight="1" x14ac:dyDescent="0.3">
      <c r="A1684" s="22" t="s">
        <v>1689</v>
      </c>
      <c r="B1684" s="18">
        <v>0</v>
      </c>
      <c r="C1684" s="23">
        <v>0</v>
      </c>
      <c r="D1684" s="24">
        <v>0</v>
      </c>
      <c r="E1684" s="24"/>
      <c r="F1684" s="24">
        <v>0</v>
      </c>
      <c r="G1684" s="24"/>
      <c r="H1684" s="24">
        <v>0</v>
      </c>
      <c r="I1684" s="24"/>
      <c r="J1684" s="24">
        <v>0</v>
      </c>
      <c r="K1684" s="25"/>
    </row>
    <row r="1685" spans="1:11" ht="15" customHeight="1" x14ac:dyDescent="0.3">
      <c r="A1685" s="22" t="s">
        <v>1690</v>
      </c>
      <c r="B1685" s="18">
        <v>157</v>
      </c>
      <c r="C1685" s="23">
        <v>157</v>
      </c>
      <c r="D1685" s="24">
        <v>98</v>
      </c>
      <c r="E1685" s="24"/>
      <c r="F1685" s="24">
        <v>59</v>
      </c>
      <c r="G1685" s="24"/>
      <c r="H1685" s="24">
        <v>59</v>
      </c>
      <c r="I1685" s="24"/>
      <c r="J1685" s="24">
        <v>0</v>
      </c>
      <c r="K1685" s="25"/>
    </row>
    <row r="1686" spans="1:11" ht="15" customHeight="1" x14ac:dyDescent="0.3">
      <c r="A1686" s="22" t="s">
        <v>1691</v>
      </c>
      <c r="B1686" s="18">
        <v>16</v>
      </c>
      <c r="C1686" s="23">
        <v>16</v>
      </c>
      <c r="D1686" s="24">
        <v>16</v>
      </c>
      <c r="E1686" s="24"/>
      <c r="F1686" s="24">
        <v>0</v>
      </c>
      <c r="G1686" s="24"/>
      <c r="H1686" s="24">
        <v>0</v>
      </c>
      <c r="I1686" s="24"/>
      <c r="J1686" s="24">
        <v>0</v>
      </c>
      <c r="K1686" s="25"/>
    </row>
    <row r="1687" spans="1:11" ht="15" customHeight="1" x14ac:dyDescent="0.3">
      <c r="A1687" s="22" t="s">
        <v>1692</v>
      </c>
      <c r="B1687" s="18">
        <v>32</v>
      </c>
      <c r="C1687" s="23">
        <v>32</v>
      </c>
      <c r="D1687" s="24">
        <v>30</v>
      </c>
      <c r="E1687" s="24"/>
      <c r="F1687" s="24">
        <v>2</v>
      </c>
      <c r="G1687" s="24"/>
      <c r="H1687" s="24">
        <v>2</v>
      </c>
      <c r="I1687" s="24"/>
      <c r="J1687" s="24">
        <v>0</v>
      </c>
      <c r="K1687" s="25"/>
    </row>
    <row r="1688" spans="1:11" ht="15" customHeight="1" x14ac:dyDescent="0.3">
      <c r="A1688" s="22" t="s">
        <v>1693</v>
      </c>
      <c r="B1688" s="18">
        <v>122</v>
      </c>
      <c r="C1688" s="23">
        <v>71</v>
      </c>
      <c r="D1688" s="24">
        <v>20</v>
      </c>
      <c r="E1688" s="24"/>
      <c r="F1688" s="24">
        <v>51</v>
      </c>
      <c r="G1688" s="24"/>
      <c r="H1688" s="24">
        <v>17</v>
      </c>
      <c r="I1688" s="24"/>
      <c r="J1688" s="24">
        <v>34</v>
      </c>
      <c r="K1688" s="25"/>
    </row>
    <row r="1689" spans="1:11" ht="15" customHeight="1" x14ac:dyDescent="0.3">
      <c r="A1689" s="22" t="s">
        <v>1694</v>
      </c>
      <c r="B1689" s="18">
        <v>31</v>
      </c>
      <c r="C1689" s="23">
        <v>31</v>
      </c>
      <c r="D1689" s="24">
        <v>24</v>
      </c>
      <c r="E1689" s="24"/>
      <c r="F1689" s="24">
        <v>7</v>
      </c>
      <c r="G1689" s="24"/>
      <c r="H1689" s="24">
        <v>7</v>
      </c>
      <c r="I1689" s="24"/>
      <c r="J1689" s="24">
        <v>0</v>
      </c>
      <c r="K1689" s="25"/>
    </row>
    <row r="1690" spans="1:11" ht="15" customHeight="1" x14ac:dyDescent="0.3">
      <c r="A1690" s="22" t="s">
        <v>1695</v>
      </c>
      <c r="B1690" s="18">
        <v>40</v>
      </c>
      <c r="C1690" s="23">
        <v>40</v>
      </c>
      <c r="D1690" s="24">
        <v>40</v>
      </c>
      <c r="E1690" s="24"/>
      <c r="F1690" s="24">
        <v>0</v>
      </c>
      <c r="G1690" s="24"/>
      <c r="H1690" s="24">
        <v>0</v>
      </c>
      <c r="I1690" s="24"/>
      <c r="J1690" s="24">
        <v>0</v>
      </c>
      <c r="K1690" s="25"/>
    </row>
    <row r="1691" spans="1:11" ht="15" customHeight="1" x14ac:dyDescent="0.3">
      <c r="A1691" s="22" t="s">
        <v>1696</v>
      </c>
      <c r="B1691" s="18">
        <v>42</v>
      </c>
      <c r="C1691" s="23">
        <v>42</v>
      </c>
      <c r="D1691" s="24">
        <v>42</v>
      </c>
      <c r="E1691" s="24"/>
      <c r="F1691" s="24">
        <v>0</v>
      </c>
      <c r="G1691" s="24"/>
      <c r="H1691" s="24">
        <v>0</v>
      </c>
      <c r="I1691" s="24"/>
      <c r="J1691" s="24">
        <v>0</v>
      </c>
      <c r="K1691" s="25"/>
    </row>
    <row r="1692" spans="1:11" ht="15" customHeight="1" x14ac:dyDescent="0.3">
      <c r="A1692" s="22" t="s">
        <v>1697</v>
      </c>
      <c r="B1692" s="18">
        <v>55</v>
      </c>
      <c r="C1692" s="23">
        <v>55</v>
      </c>
      <c r="D1692" s="24">
        <v>38</v>
      </c>
      <c r="E1692" s="24"/>
      <c r="F1692" s="24">
        <v>17</v>
      </c>
      <c r="G1692" s="24"/>
      <c r="H1692" s="24">
        <v>10</v>
      </c>
      <c r="I1692" s="24"/>
      <c r="J1692" s="24">
        <v>7</v>
      </c>
      <c r="K1692" s="25"/>
    </row>
    <row r="1693" spans="1:11" ht="15" customHeight="1" x14ac:dyDescent="0.3">
      <c r="A1693" s="22" t="s">
        <v>1698</v>
      </c>
      <c r="B1693" s="18">
        <v>84</v>
      </c>
      <c r="C1693" s="23">
        <v>73</v>
      </c>
      <c r="D1693" s="24">
        <v>73</v>
      </c>
      <c r="E1693" s="24"/>
      <c r="F1693" s="24">
        <v>0</v>
      </c>
      <c r="G1693" s="24"/>
      <c r="H1693" s="24">
        <v>0</v>
      </c>
      <c r="I1693" s="24"/>
      <c r="J1693" s="24">
        <v>0</v>
      </c>
      <c r="K1693" s="25"/>
    </row>
    <row r="1694" spans="1:11" ht="15" customHeight="1" x14ac:dyDescent="0.3">
      <c r="A1694" s="22" t="s">
        <v>1699</v>
      </c>
      <c r="B1694" s="18">
        <v>45</v>
      </c>
      <c r="C1694" s="23">
        <v>45</v>
      </c>
      <c r="D1694" s="24">
        <v>45</v>
      </c>
      <c r="E1694" s="24"/>
      <c r="F1694" s="24">
        <v>0</v>
      </c>
      <c r="G1694" s="24"/>
      <c r="H1694" s="24">
        <v>0</v>
      </c>
      <c r="I1694" s="24"/>
      <c r="J1694" s="24">
        <v>0</v>
      </c>
      <c r="K1694" s="25"/>
    </row>
    <row r="1695" spans="1:11" ht="15" customHeight="1" x14ac:dyDescent="0.3">
      <c r="A1695" s="22" t="s">
        <v>1700</v>
      </c>
      <c r="B1695" s="18">
        <v>38</v>
      </c>
      <c r="C1695" s="23">
        <v>37</v>
      </c>
      <c r="D1695" s="24">
        <v>37</v>
      </c>
      <c r="E1695" s="24"/>
      <c r="F1695" s="24">
        <v>0</v>
      </c>
      <c r="G1695" s="24"/>
      <c r="H1695" s="24">
        <v>0</v>
      </c>
      <c r="I1695" s="24"/>
      <c r="J1695" s="24">
        <v>0</v>
      </c>
      <c r="K1695" s="25"/>
    </row>
    <row r="1696" spans="1:11" ht="15" customHeight="1" x14ac:dyDescent="0.3">
      <c r="A1696" s="22" t="s">
        <v>1701</v>
      </c>
      <c r="B1696" s="18">
        <v>80</v>
      </c>
      <c r="C1696" s="23">
        <v>80</v>
      </c>
      <c r="D1696" s="24">
        <v>80</v>
      </c>
      <c r="E1696" s="24"/>
      <c r="F1696" s="24">
        <v>0</v>
      </c>
      <c r="G1696" s="24"/>
      <c r="H1696" s="24">
        <v>0</v>
      </c>
      <c r="I1696" s="24"/>
      <c r="J1696" s="24">
        <v>0</v>
      </c>
      <c r="K1696" s="25"/>
    </row>
    <row r="1697" spans="1:11" ht="15" customHeight="1" x14ac:dyDescent="0.3">
      <c r="A1697" s="22" t="s">
        <v>1702</v>
      </c>
      <c r="B1697" s="18">
        <v>70</v>
      </c>
      <c r="C1697" s="23">
        <v>57</v>
      </c>
      <c r="D1697" s="24">
        <v>33</v>
      </c>
      <c r="E1697" s="24"/>
      <c r="F1697" s="24">
        <v>24</v>
      </c>
      <c r="G1697" s="24"/>
      <c r="H1697" s="24">
        <v>14</v>
      </c>
      <c r="I1697" s="24"/>
      <c r="J1697" s="24">
        <v>10</v>
      </c>
      <c r="K1697" s="25"/>
    </row>
    <row r="1698" spans="1:11" ht="15" customHeight="1" x14ac:dyDescent="0.3">
      <c r="A1698" s="22" t="s">
        <v>1703</v>
      </c>
      <c r="B1698" s="18">
        <v>42</v>
      </c>
      <c r="C1698" s="23">
        <v>42</v>
      </c>
      <c r="D1698" s="24">
        <v>27</v>
      </c>
      <c r="E1698" s="24"/>
      <c r="F1698" s="24">
        <v>15</v>
      </c>
      <c r="G1698" s="24"/>
      <c r="H1698" s="24">
        <v>15</v>
      </c>
      <c r="I1698" s="24"/>
      <c r="J1698" s="24">
        <v>0</v>
      </c>
      <c r="K1698" s="25"/>
    </row>
    <row r="1699" spans="1:11" ht="15" customHeight="1" x14ac:dyDescent="0.3">
      <c r="A1699" s="22" t="s">
        <v>1704</v>
      </c>
      <c r="B1699" s="18">
        <v>7</v>
      </c>
      <c r="C1699" s="23">
        <v>7</v>
      </c>
      <c r="D1699" s="24">
        <v>1</v>
      </c>
      <c r="E1699" s="24"/>
      <c r="F1699" s="24">
        <v>6</v>
      </c>
      <c r="G1699" s="24"/>
      <c r="H1699" s="24">
        <v>6</v>
      </c>
      <c r="I1699" s="24"/>
      <c r="J1699" s="24">
        <v>0</v>
      </c>
      <c r="K1699" s="25"/>
    </row>
    <row r="1700" spans="1:11" ht="15" customHeight="1" x14ac:dyDescent="0.3">
      <c r="A1700" s="22" t="s">
        <v>1705</v>
      </c>
      <c r="B1700" s="18">
        <v>22</v>
      </c>
      <c r="C1700" s="23">
        <v>22</v>
      </c>
      <c r="D1700" s="24">
        <v>22</v>
      </c>
      <c r="E1700" s="24"/>
      <c r="F1700" s="24">
        <v>0</v>
      </c>
      <c r="G1700" s="24"/>
      <c r="H1700" s="24">
        <v>0</v>
      </c>
      <c r="I1700" s="24"/>
      <c r="J1700" s="24">
        <v>0</v>
      </c>
      <c r="K1700" s="25"/>
    </row>
    <row r="1701" spans="1:11" ht="15" customHeight="1" x14ac:dyDescent="0.3">
      <c r="A1701" s="22" t="s">
        <v>1706</v>
      </c>
      <c r="B1701" s="18">
        <v>41</v>
      </c>
      <c r="C1701" s="23">
        <v>41</v>
      </c>
      <c r="D1701" s="24">
        <v>41</v>
      </c>
      <c r="E1701" s="24"/>
      <c r="F1701" s="24">
        <v>0</v>
      </c>
      <c r="G1701" s="24"/>
      <c r="H1701" s="24">
        <v>0</v>
      </c>
      <c r="I1701" s="24"/>
      <c r="J1701" s="24">
        <v>0</v>
      </c>
      <c r="K1701" s="25"/>
    </row>
    <row r="1702" spans="1:11" ht="15" customHeight="1" x14ac:dyDescent="0.3">
      <c r="A1702" s="22" t="s">
        <v>1707</v>
      </c>
      <c r="B1702" s="18">
        <v>87</v>
      </c>
      <c r="C1702" s="23">
        <v>87</v>
      </c>
      <c r="D1702" s="24">
        <v>70</v>
      </c>
      <c r="E1702" s="24"/>
      <c r="F1702" s="24">
        <v>17</v>
      </c>
      <c r="G1702" s="24"/>
      <c r="H1702" s="24">
        <v>12</v>
      </c>
      <c r="I1702" s="24"/>
      <c r="J1702" s="24">
        <v>5</v>
      </c>
      <c r="K1702" s="25"/>
    </row>
    <row r="1703" spans="1:11" ht="15" customHeight="1" x14ac:dyDescent="0.3">
      <c r="A1703" s="22" t="s">
        <v>1708</v>
      </c>
      <c r="B1703" s="18">
        <v>46</v>
      </c>
      <c r="C1703" s="23">
        <v>45</v>
      </c>
      <c r="D1703" s="24">
        <v>25</v>
      </c>
      <c r="E1703" s="24"/>
      <c r="F1703" s="24">
        <v>20</v>
      </c>
      <c r="G1703" s="24"/>
      <c r="H1703" s="24">
        <v>20</v>
      </c>
      <c r="I1703" s="24"/>
      <c r="J1703" s="24">
        <v>0</v>
      </c>
      <c r="K1703" s="25"/>
    </row>
    <row r="1704" spans="1:11" ht="15" customHeight="1" x14ac:dyDescent="0.3">
      <c r="A1704" s="22" t="s">
        <v>1709</v>
      </c>
      <c r="B1704" s="18">
        <v>148</v>
      </c>
      <c r="C1704" s="23">
        <v>141</v>
      </c>
      <c r="D1704" s="24">
        <v>141</v>
      </c>
      <c r="E1704" s="24"/>
      <c r="F1704" s="24">
        <v>0</v>
      </c>
      <c r="G1704" s="24"/>
      <c r="H1704" s="24">
        <v>0</v>
      </c>
      <c r="I1704" s="24"/>
      <c r="J1704" s="24">
        <v>0</v>
      </c>
      <c r="K1704" s="25"/>
    </row>
    <row r="1705" spans="1:11" ht="15" customHeight="1" x14ac:dyDescent="0.3">
      <c r="A1705" s="22" t="s">
        <v>1710</v>
      </c>
      <c r="B1705" s="18">
        <v>704</v>
      </c>
      <c r="C1705" s="23">
        <v>678</v>
      </c>
      <c r="D1705" s="24">
        <v>672</v>
      </c>
      <c r="E1705" s="24"/>
      <c r="F1705" s="24">
        <v>6</v>
      </c>
      <c r="G1705" s="24"/>
      <c r="H1705" s="24">
        <v>6</v>
      </c>
      <c r="I1705" s="24"/>
      <c r="J1705" s="24">
        <v>0</v>
      </c>
      <c r="K1705" s="25"/>
    </row>
    <row r="1706" spans="1:11" ht="15" customHeight="1" x14ac:dyDescent="0.3">
      <c r="A1706" s="22" t="s">
        <v>1711</v>
      </c>
      <c r="B1706" s="18">
        <v>669</v>
      </c>
      <c r="C1706" s="23">
        <v>579</v>
      </c>
      <c r="D1706" s="24">
        <v>535</v>
      </c>
      <c r="E1706" s="24"/>
      <c r="F1706" s="24">
        <v>44</v>
      </c>
      <c r="G1706" s="24"/>
      <c r="H1706" s="24">
        <v>37</v>
      </c>
      <c r="I1706" s="24"/>
      <c r="J1706" s="24">
        <v>7</v>
      </c>
      <c r="K1706" s="25"/>
    </row>
    <row r="1707" spans="1:11" ht="15" customHeight="1" x14ac:dyDescent="0.3">
      <c r="A1707" s="22" t="s">
        <v>1712</v>
      </c>
      <c r="B1707" s="18">
        <v>525</v>
      </c>
      <c r="C1707" s="23">
        <v>484</v>
      </c>
      <c r="D1707" s="24">
        <v>468</v>
      </c>
      <c r="E1707" s="24"/>
      <c r="F1707" s="24">
        <v>16</v>
      </c>
      <c r="G1707" s="24"/>
      <c r="H1707" s="24">
        <v>16</v>
      </c>
      <c r="I1707" s="24"/>
      <c r="J1707" s="24">
        <v>0</v>
      </c>
      <c r="K1707" s="25"/>
    </row>
    <row r="1708" spans="1:11" ht="15" customHeight="1" x14ac:dyDescent="0.3">
      <c r="A1708" s="22" t="s">
        <v>1713</v>
      </c>
      <c r="B1708" s="18">
        <v>136</v>
      </c>
      <c r="C1708" s="23">
        <v>133</v>
      </c>
      <c r="D1708" s="24">
        <v>133</v>
      </c>
      <c r="E1708" s="24"/>
      <c r="F1708" s="24">
        <v>0</v>
      </c>
      <c r="G1708" s="24"/>
      <c r="H1708" s="24">
        <v>0</v>
      </c>
      <c r="I1708" s="24"/>
      <c r="J1708" s="24">
        <v>0</v>
      </c>
      <c r="K1708" s="25"/>
    </row>
    <row r="1709" spans="1:11" ht="15" customHeight="1" x14ac:dyDescent="0.3">
      <c r="A1709" s="22" t="s">
        <v>1714</v>
      </c>
      <c r="B1709" s="18">
        <v>319</v>
      </c>
      <c r="C1709" s="23">
        <v>315</v>
      </c>
      <c r="D1709" s="24">
        <v>307</v>
      </c>
      <c r="E1709" s="24"/>
      <c r="F1709" s="24">
        <v>8</v>
      </c>
      <c r="G1709" s="24"/>
      <c r="H1709" s="24">
        <v>4</v>
      </c>
      <c r="I1709" s="24"/>
      <c r="J1709" s="24">
        <v>4</v>
      </c>
      <c r="K1709" s="25"/>
    </row>
    <row r="1710" spans="1:11" ht="15" customHeight="1" x14ac:dyDescent="0.3">
      <c r="A1710" s="22" t="s">
        <v>1715</v>
      </c>
      <c r="B1710" s="18">
        <v>616</v>
      </c>
      <c r="C1710" s="23">
        <v>578</v>
      </c>
      <c r="D1710" s="24">
        <v>542</v>
      </c>
      <c r="E1710" s="24"/>
      <c r="F1710" s="24">
        <v>36</v>
      </c>
      <c r="G1710" s="24"/>
      <c r="H1710" s="24">
        <v>36</v>
      </c>
      <c r="I1710" s="24"/>
      <c r="J1710" s="24">
        <v>0</v>
      </c>
      <c r="K1710" s="25"/>
    </row>
    <row r="1711" spans="1:11" ht="15" customHeight="1" x14ac:dyDescent="0.3">
      <c r="A1711" s="22" t="s">
        <v>1716</v>
      </c>
      <c r="B1711" s="18">
        <v>723</v>
      </c>
      <c r="C1711" s="23">
        <v>597</v>
      </c>
      <c r="D1711" s="24">
        <v>562</v>
      </c>
      <c r="E1711" s="24"/>
      <c r="F1711" s="24">
        <v>35</v>
      </c>
      <c r="G1711" s="24"/>
      <c r="H1711" s="24">
        <v>24</v>
      </c>
      <c r="I1711" s="24"/>
      <c r="J1711" s="24">
        <v>11</v>
      </c>
      <c r="K1711" s="25"/>
    </row>
    <row r="1712" spans="1:11" ht="15" customHeight="1" x14ac:dyDescent="0.3">
      <c r="A1712" s="22" t="s">
        <v>1717</v>
      </c>
      <c r="B1712" s="18">
        <v>786</v>
      </c>
      <c r="C1712" s="23">
        <v>595</v>
      </c>
      <c r="D1712" s="24">
        <v>575</v>
      </c>
      <c r="E1712" s="24"/>
      <c r="F1712" s="24">
        <v>20</v>
      </c>
      <c r="G1712" s="24"/>
      <c r="H1712" s="24">
        <v>14</v>
      </c>
      <c r="I1712" s="24"/>
      <c r="J1712" s="24">
        <v>6</v>
      </c>
      <c r="K1712" s="25"/>
    </row>
    <row r="1713" spans="1:11" ht="15" customHeight="1" x14ac:dyDescent="0.3">
      <c r="A1713" s="22" t="s">
        <v>1718</v>
      </c>
      <c r="B1713" s="18">
        <v>518</v>
      </c>
      <c r="C1713" s="23">
        <v>469</v>
      </c>
      <c r="D1713" s="24">
        <v>415</v>
      </c>
      <c r="E1713" s="24"/>
      <c r="F1713" s="24">
        <v>54</v>
      </c>
      <c r="G1713" s="24"/>
      <c r="H1713" s="24">
        <v>28</v>
      </c>
      <c r="I1713" s="24"/>
      <c r="J1713" s="24">
        <v>26</v>
      </c>
      <c r="K1713" s="25"/>
    </row>
    <row r="1714" spans="1:11" ht="15" customHeight="1" x14ac:dyDescent="0.3">
      <c r="A1714" s="22" t="s">
        <v>1719</v>
      </c>
      <c r="B1714" s="18">
        <v>1032</v>
      </c>
      <c r="C1714" s="23">
        <v>945</v>
      </c>
      <c r="D1714" s="24">
        <v>891</v>
      </c>
      <c r="E1714" s="24"/>
      <c r="F1714" s="24">
        <v>54</v>
      </c>
      <c r="G1714" s="24"/>
      <c r="H1714" s="24">
        <v>54</v>
      </c>
      <c r="I1714" s="24"/>
      <c r="J1714" s="24">
        <v>0</v>
      </c>
      <c r="K1714" s="25"/>
    </row>
    <row r="1715" spans="1:11" ht="15" customHeight="1" x14ac:dyDescent="0.3">
      <c r="A1715" s="22" t="s">
        <v>1720</v>
      </c>
      <c r="B1715" s="18">
        <v>1233</v>
      </c>
      <c r="C1715" s="23">
        <v>1117</v>
      </c>
      <c r="D1715" s="24">
        <v>1042</v>
      </c>
      <c r="E1715" s="24"/>
      <c r="F1715" s="24">
        <v>75</v>
      </c>
      <c r="G1715" s="24"/>
      <c r="H1715" s="24">
        <v>75</v>
      </c>
      <c r="I1715" s="24"/>
      <c r="J1715" s="24">
        <v>0</v>
      </c>
      <c r="K1715" s="25"/>
    </row>
    <row r="1716" spans="1:11" ht="15" customHeight="1" x14ac:dyDescent="0.3">
      <c r="A1716" s="22" t="s">
        <v>1721</v>
      </c>
      <c r="B1716" s="18">
        <v>565</v>
      </c>
      <c r="C1716" s="23">
        <v>525</v>
      </c>
      <c r="D1716" s="24">
        <v>501</v>
      </c>
      <c r="E1716" s="24"/>
      <c r="F1716" s="24">
        <v>24</v>
      </c>
      <c r="G1716" s="24"/>
      <c r="H1716" s="24">
        <v>24</v>
      </c>
      <c r="I1716" s="24"/>
      <c r="J1716" s="24">
        <v>0</v>
      </c>
      <c r="K1716" s="25"/>
    </row>
    <row r="1717" spans="1:11" ht="15" customHeight="1" x14ac:dyDescent="0.3">
      <c r="A1717" s="22" t="s">
        <v>1722</v>
      </c>
      <c r="B1717" s="18">
        <v>205</v>
      </c>
      <c r="C1717" s="23">
        <v>205</v>
      </c>
      <c r="D1717" s="24">
        <v>205</v>
      </c>
      <c r="E1717" s="24"/>
      <c r="F1717" s="24">
        <v>0</v>
      </c>
      <c r="G1717" s="24"/>
      <c r="H1717" s="24">
        <v>0</v>
      </c>
      <c r="I1717" s="24"/>
      <c r="J1717" s="24">
        <v>0</v>
      </c>
      <c r="K1717" s="25"/>
    </row>
    <row r="1718" spans="1:11" ht="15" customHeight="1" x14ac:dyDescent="0.3">
      <c r="A1718" s="22" t="s">
        <v>1723</v>
      </c>
      <c r="B1718" s="18">
        <v>341</v>
      </c>
      <c r="C1718" s="23">
        <v>296</v>
      </c>
      <c r="D1718" s="24">
        <v>281</v>
      </c>
      <c r="E1718" s="24"/>
      <c r="F1718" s="24">
        <v>15</v>
      </c>
      <c r="G1718" s="24"/>
      <c r="H1718" s="24">
        <v>15</v>
      </c>
      <c r="I1718" s="24"/>
      <c r="J1718" s="24">
        <v>0</v>
      </c>
      <c r="K1718" s="25"/>
    </row>
    <row r="1719" spans="1:11" ht="15" customHeight="1" x14ac:dyDescent="0.3">
      <c r="A1719" s="22" t="s">
        <v>1724</v>
      </c>
      <c r="B1719" s="18">
        <v>369</v>
      </c>
      <c r="C1719" s="23">
        <v>333</v>
      </c>
      <c r="D1719" s="24">
        <v>301</v>
      </c>
      <c r="E1719" s="24"/>
      <c r="F1719" s="24">
        <v>32</v>
      </c>
      <c r="G1719" s="24"/>
      <c r="H1719" s="24">
        <v>32</v>
      </c>
      <c r="I1719" s="24"/>
      <c r="J1719" s="24">
        <v>0</v>
      </c>
      <c r="K1719" s="25"/>
    </row>
    <row r="1720" spans="1:11" ht="15" customHeight="1" x14ac:dyDescent="0.3">
      <c r="A1720" s="22" t="s">
        <v>1725</v>
      </c>
      <c r="B1720" s="18">
        <v>670</v>
      </c>
      <c r="C1720" s="23">
        <v>541</v>
      </c>
      <c r="D1720" s="24">
        <v>501</v>
      </c>
      <c r="E1720" s="24"/>
      <c r="F1720" s="24">
        <v>40</v>
      </c>
      <c r="G1720" s="24"/>
      <c r="H1720" s="24">
        <v>30</v>
      </c>
      <c r="I1720" s="24"/>
      <c r="J1720" s="24">
        <v>10</v>
      </c>
      <c r="K1720" s="25"/>
    </row>
    <row r="1721" spans="1:11" ht="15" customHeight="1" x14ac:dyDescent="0.3">
      <c r="A1721" s="22" t="s">
        <v>1726</v>
      </c>
      <c r="B1721" s="18">
        <v>276</v>
      </c>
      <c r="C1721" s="23">
        <v>257</v>
      </c>
      <c r="D1721" s="24">
        <v>257</v>
      </c>
      <c r="E1721" s="24"/>
      <c r="F1721" s="24">
        <v>0</v>
      </c>
      <c r="G1721" s="24"/>
      <c r="H1721" s="24">
        <v>0</v>
      </c>
      <c r="I1721" s="24"/>
      <c r="J1721" s="24">
        <v>0</v>
      </c>
      <c r="K1721" s="25"/>
    </row>
    <row r="1722" spans="1:11" ht="15" customHeight="1" x14ac:dyDescent="0.3">
      <c r="A1722" s="22" t="s">
        <v>1727</v>
      </c>
      <c r="B1722" s="18">
        <v>311</v>
      </c>
      <c r="C1722" s="23">
        <v>288</v>
      </c>
      <c r="D1722" s="24">
        <v>268</v>
      </c>
      <c r="E1722" s="24"/>
      <c r="F1722" s="24">
        <v>20</v>
      </c>
      <c r="G1722" s="24"/>
      <c r="H1722" s="24">
        <v>10</v>
      </c>
      <c r="I1722" s="24"/>
      <c r="J1722" s="24">
        <v>10</v>
      </c>
      <c r="K1722" s="25"/>
    </row>
    <row r="1723" spans="1:11" ht="15" customHeight="1" x14ac:dyDescent="0.3">
      <c r="A1723" s="22" t="s">
        <v>1728</v>
      </c>
      <c r="B1723" s="18">
        <v>103</v>
      </c>
      <c r="C1723" s="23">
        <v>97</v>
      </c>
      <c r="D1723" s="24">
        <v>91</v>
      </c>
      <c r="E1723" s="24"/>
      <c r="F1723" s="24">
        <v>6</v>
      </c>
      <c r="G1723" s="24"/>
      <c r="H1723" s="24">
        <v>0</v>
      </c>
      <c r="I1723" s="24"/>
      <c r="J1723" s="24">
        <v>6</v>
      </c>
      <c r="K1723" s="25"/>
    </row>
    <row r="1724" spans="1:11" ht="15" customHeight="1" x14ac:dyDescent="0.3">
      <c r="A1724" s="22" t="s">
        <v>1729</v>
      </c>
      <c r="B1724" s="18">
        <v>230</v>
      </c>
      <c r="C1724" s="23">
        <v>230</v>
      </c>
      <c r="D1724" s="24">
        <v>200</v>
      </c>
      <c r="E1724" s="24"/>
      <c r="F1724" s="24">
        <v>30</v>
      </c>
      <c r="G1724" s="24"/>
      <c r="H1724" s="24">
        <v>19</v>
      </c>
      <c r="I1724" s="24"/>
      <c r="J1724" s="24">
        <v>11</v>
      </c>
      <c r="K1724" s="25"/>
    </row>
    <row r="1725" spans="1:11" ht="15" customHeight="1" x14ac:dyDescent="0.3">
      <c r="A1725" s="22" t="s">
        <v>1730</v>
      </c>
      <c r="B1725" s="18">
        <v>395</v>
      </c>
      <c r="C1725" s="23">
        <v>352</v>
      </c>
      <c r="D1725" s="24">
        <v>339</v>
      </c>
      <c r="E1725" s="24"/>
      <c r="F1725" s="24">
        <v>13</v>
      </c>
      <c r="G1725" s="24"/>
      <c r="H1725" s="24">
        <v>8</v>
      </c>
      <c r="I1725" s="24"/>
      <c r="J1725" s="24">
        <v>5</v>
      </c>
      <c r="K1725" s="25"/>
    </row>
    <row r="1726" spans="1:11" ht="15" customHeight="1" x14ac:dyDescent="0.3">
      <c r="A1726" s="22" t="s">
        <v>1731</v>
      </c>
      <c r="B1726" s="18">
        <v>478</v>
      </c>
      <c r="C1726" s="23">
        <v>451</v>
      </c>
      <c r="D1726" s="24">
        <v>446</v>
      </c>
      <c r="E1726" s="24"/>
      <c r="F1726" s="24">
        <v>5</v>
      </c>
      <c r="G1726" s="24"/>
      <c r="H1726" s="24">
        <v>5</v>
      </c>
      <c r="I1726" s="24"/>
      <c r="J1726" s="24">
        <v>0</v>
      </c>
      <c r="K1726" s="25"/>
    </row>
    <row r="1727" spans="1:11" ht="15" customHeight="1" x14ac:dyDescent="0.3">
      <c r="A1727" s="22" t="s">
        <v>1732</v>
      </c>
      <c r="B1727" s="18">
        <v>576</v>
      </c>
      <c r="C1727" s="23">
        <v>516</v>
      </c>
      <c r="D1727" s="24">
        <v>494</v>
      </c>
      <c r="E1727" s="24"/>
      <c r="F1727" s="24">
        <v>22</v>
      </c>
      <c r="G1727" s="24"/>
      <c r="H1727" s="24">
        <v>22</v>
      </c>
      <c r="I1727" s="24"/>
      <c r="J1727" s="24">
        <v>0</v>
      </c>
      <c r="K1727" s="25"/>
    </row>
    <row r="1728" spans="1:11" ht="15" customHeight="1" x14ac:dyDescent="0.3">
      <c r="A1728" s="22" t="s">
        <v>1733</v>
      </c>
      <c r="B1728" s="18">
        <v>372</v>
      </c>
      <c r="C1728" s="23">
        <v>292</v>
      </c>
      <c r="D1728" s="24">
        <v>275</v>
      </c>
      <c r="E1728" s="24"/>
      <c r="F1728" s="24">
        <v>17</v>
      </c>
      <c r="G1728" s="24"/>
      <c r="H1728" s="24">
        <v>7</v>
      </c>
      <c r="I1728" s="24"/>
      <c r="J1728" s="24">
        <v>10</v>
      </c>
      <c r="K1728" s="25"/>
    </row>
    <row r="1729" spans="1:11" ht="15" customHeight="1" x14ac:dyDescent="0.3">
      <c r="A1729" s="22" t="s">
        <v>1734</v>
      </c>
      <c r="B1729" s="18">
        <v>757</v>
      </c>
      <c r="C1729" s="23">
        <v>732</v>
      </c>
      <c r="D1729" s="24">
        <v>674</v>
      </c>
      <c r="E1729" s="24"/>
      <c r="F1729" s="24">
        <v>58</v>
      </c>
      <c r="G1729" s="24"/>
      <c r="H1729" s="24">
        <v>46</v>
      </c>
      <c r="I1729" s="24"/>
      <c r="J1729" s="24">
        <v>12</v>
      </c>
      <c r="K1729" s="25"/>
    </row>
    <row r="1730" spans="1:11" ht="15" customHeight="1" x14ac:dyDescent="0.3">
      <c r="A1730" s="22" t="s">
        <v>1735</v>
      </c>
      <c r="B1730" s="18">
        <v>938</v>
      </c>
      <c r="C1730" s="23">
        <v>902</v>
      </c>
      <c r="D1730" s="24">
        <v>867</v>
      </c>
      <c r="E1730" s="24"/>
      <c r="F1730" s="24">
        <v>35</v>
      </c>
      <c r="G1730" s="24"/>
      <c r="H1730" s="24">
        <v>35</v>
      </c>
      <c r="I1730" s="24"/>
      <c r="J1730" s="24">
        <v>0</v>
      </c>
      <c r="K1730" s="25"/>
    </row>
    <row r="1731" spans="1:11" ht="15" customHeight="1" x14ac:dyDescent="0.3">
      <c r="A1731" s="22" t="s">
        <v>1736</v>
      </c>
      <c r="B1731" s="18">
        <v>344</v>
      </c>
      <c r="C1731" s="23">
        <v>324</v>
      </c>
      <c r="D1731" s="24">
        <v>296</v>
      </c>
      <c r="E1731" s="24"/>
      <c r="F1731" s="24">
        <v>28</v>
      </c>
      <c r="G1731" s="24"/>
      <c r="H1731" s="24">
        <v>20</v>
      </c>
      <c r="I1731" s="24"/>
      <c r="J1731" s="24">
        <v>8</v>
      </c>
      <c r="K1731" s="25"/>
    </row>
    <row r="1732" spans="1:11" ht="15" customHeight="1" x14ac:dyDescent="0.3">
      <c r="A1732" s="22" t="s">
        <v>1737</v>
      </c>
      <c r="B1732" s="18">
        <v>1555</v>
      </c>
      <c r="C1732" s="23">
        <v>1293</v>
      </c>
      <c r="D1732" s="24">
        <v>1079</v>
      </c>
      <c r="E1732" s="24"/>
      <c r="F1732" s="24">
        <v>214</v>
      </c>
      <c r="G1732" s="24"/>
      <c r="H1732" s="24">
        <v>120</v>
      </c>
      <c r="I1732" s="24"/>
      <c r="J1732" s="24">
        <v>94</v>
      </c>
      <c r="K1732" s="25"/>
    </row>
    <row r="1733" spans="1:11" ht="15" customHeight="1" x14ac:dyDescent="0.3">
      <c r="A1733" s="22" t="s">
        <v>1738</v>
      </c>
      <c r="B1733" s="18">
        <v>1065</v>
      </c>
      <c r="C1733" s="23">
        <v>955</v>
      </c>
      <c r="D1733" s="24">
        <v>938</v>
      </c>
      <c r="E1733" s="24"/>
      <c r="F1733" s="24">
        <v>17</v>
      </c>
      <c r="G1733" s="24"/>
      <c r="H1733" s="24">
        <v>12</v>
      </c>
      <c r="I1733" s="24"/>
      <c r="J1733" s="24">
        <v>5</v>
      </c>
      <c r="K1733" s="25"/>
    </row>
    <row r="1734" spans="1:11" ht="15" customHeight="1" x14ac:dyDescent="0.3">
      <c r="A1734" s="22" t="s">
        <v>1739</v>
      </c>
      <c r="B1734" s="18">
        <v>862</v>
      </c>
      <c r="C1734" s="23">
        <v>764</v>
      </c>
      <c r="D1734" s="24">
        <v>583</v>
      </c>
      <c r="E1734" s="24"/>
      <c r="F1734" s="24">
        <v>181</v>
      </c>
      <c r="G1734" s="24"/>
      <c r="H1734" s="24">
        <v>165</v>
      </c>
      <c r="I1734" s="24"/>
      <c r="J1734" s="24">
        <v>16</v>
      </c>
      <c r="K1734" s="25"/>
    </row>
    <row r="1735" spans="1:11" ht="15" customHeight="1" x14ac:dyDescent="0.3">
      <c r="A1735" s="22" t="s">
        <v>1740</v>
      </c>
      <c r="B1735" s="18">
        <v>1317</v>
      </c>
      <c r="C1735" s="23">
        <v>1212</v>
      </c>
      <c r="D1735" s="24">
        <v>1121</v>
      </c>
      <c r="E1735" s="24"/>
      <c r="F1735" s="24">
        <v>91</v>
      </c>
      <c r="G1735" s="24"/>
      <c r="H1735" s="24">
        <v>84</v>
      </c>
      <c r="I1735" s="24"/>
      <c r="J1735" s="24">
        <v>7</v>
      </c>
      <c r="K1735" s="25"/>
    </row>
    <row r="1736" spans="1:11" ht="15" customHeight="1" x14ac:dyDescent="0.3">
      <c r="A1736" s="22" t="s">
        <v>1741</v>
      </c>
      <c r="B1736" s="18">
        <v>1269</v>
      </c>
      <c r="C1736" s="23">
        <v>976</v>
      </c>
      <c r="D1736" s="24">
        <v>889</v>
      </c>
      <c r="E1736" s="24"/>
      <c r="F1736" s="24">
        <v>87</v>
      </c>
      <c r="G1736" s="24"/>
      <c r="H1736" s="24">
        <v>87</v>
      </c>
      <c r="I1736" s="24"/>
      <c r="J1736" s="24">
        <v>0</v>
      </c>
      <c r="K1736" s="25"/>
    </row>
    <row r="1737" spans="1:11" ht="15" customHeight="1" x14ac:dyDescent="0.3">
      <c r="A1737" s="22" t="s">
        <v>1742</v>
      </c>
      <c r="B1737" s="18">
        <v>543</v>
      </c>
      <c r="C1737" s="23">
        <v>422</v>
      </c>
      <c r="D1737" s="24">
        <v>405</v>
      </c>
      <c r="E1737" s="24"/>
      <c r="F1737" s="24">
        <v>17</v>
      </c>
      <c r="G1737" s="24"/>
      <c r="H1737" s="24">
        <v>17</v>
      </c>
      <c r="I1737" s="24"/>
      <c r="J1737" s="24">
        <v>0</v>
      </c>
      <c r="K1737" s="25"/>
    </row>
    <row r="1738" spans="1:11" ht="15" customHeight="1" x14ac:dyDescent="0.3">
      <c r="A1738" s="22" t="s">
        <v>1743</v>
      </c>
      <c r="B1738" s="18">
        <v>767</v>
      </c>
      <c r="C1738" s="23">
        <v>634</v>
      </c>
      <c r="D1738" s="24">
        <v>562</v>
      </c>
      <c r="E1738" s="24"/>
      <c r="F1738" s="24">
        <v>72</v>
      </c>
      <c r="G1738" s="24"/>
      <c r="H1738" s="24">
        <v>72</v>
      </c>
      <c r="I1738" s="24"/>
      <c r="J1738" s="24">
        <v>0</v>
      </c>
      <c r="K1738" s="25"/>
    </row>
    <row r="1739" spans="1:11" ht="15" customHeight="1" x14ac:dyDescent="0.3">
      <c r="A1739" s="22" t="s">
        <v>1744</v>
      </c>
      <c r="B1739" s="18">
        <v>1485</v>
      </c>
      <c r="C1739" s="23">
        <v>1091</v>
      </c>
      <c r="D1739" s="24">
        <v>978</v>
      </c>
      <c r="E1739" s="24"/>
      <c r="F1739" s="24">
        <v>113</v>
      </c>
      <c r="G1739" s="24"/>
      <c r="H1739" s="24">
        <v>113</v>
      </c>
      <c r="I1739" s="24"/>
      <c r="J1739" s="24">
        <v>0</v>
      </c>
      <c r="K1739" s="25"/>
    </row>
    <row r="1740" spans="1:11" ht="15" customHeight="1" x14ac:dyDescent="0.3">
      <c r="A1740" s="22" t="s">
        <v>1745</v>
      </c>
      <c r="B1740" s="18">
        <v>183</v>
      </c>
      <c r="C1740" s="23">
        <v>169</v>
      </c>
      <c r="D1740" s="24">
        <v>151</v>
      </c>
      <c r="E1740" s="24"/>
      <c r="F1740" s="24">
        <v>18</v>
      </c>
      <c r="G1740" s="24"/>
      <c r="H1740" s="24">
        <v>18</v>
      </c>
      <c r="I1740" s="24"/>
      <c r="J1740" s="24">
        <v>0</v>
      </c>
      <c r="K1740" s="25"/>
    </row>
    <row r="1741" spans="1:11" ht="15" customHeight="1" x14ac:dyDescent="0.3">
      <c r="A1741" s="22" t="s">
        <v>1746</v>
      </c>
      <c r="B1741" s="18">
        <v>462</v>
      </c>
      <c r="C1741" s="23">
        <v>455</v>
      </c>
      <c r="D1741" s="24">
        <v>446</v>
      </c>
      <c r="E1741" s="24"/>
      <c r="F1741" s="24">
        <v>9</v>
      </c>
      <c r="G1741" s="24"/>
      <c r="H1741" s="24">
        <v>0</v>
      </c>
      <c r="I1741" s="24"/>
      <c r="J1741" s="24">
        <v>9</v>
      </c>
      <c r="K1741" s="25"/>
    </row>
    <row r="1742" spans="1:11" ht="15" customHeight="1" x14ac:dyDescent="0.3">
      <c r="A1742" s="22" t="s">
        <v>1747</v>
      </c>
      <c r="B1742" s="18">
        <v>471</v>
      </c>
      <c r="C1742" s="23">
        <v>446</v>
      </c>
      <c r="D1742" s="24">
        <v>446</v>
      </c>
      <c r="E1742" s="24"/>
      <c r="F1742" s="24">
        <v>0</v>
      </c>
      <c r="G1742" s="24"/>
      <c r="H1742" s="24">
        <v>0</v>
      </c>
      <c r="I1742" s="24"/>
      <c r="J1742" s="24">
        <v>0</v>
      </c>
      <c r="K1742" s="25"/>
    </row>
    <row r="1743" spans="1:11" ht="15" customHeight="1" x14ac:dyDescent="0.3">
      <c r="A1743" s="22" t="s">
        <v>1748</v>
      </c>
      <c r="B1743" s="18">
        <v>861</v>
      </c>
      <c r="C1743" s="23">
        <v>751</v>
      </c>
      <c r="D1743" s="24">
        <v>621</v>
      </c>
      <c r="E1743" s="24"/>
      <c r="F1743" s="24">
        <v>130</v>
      </c>
      <c r="G1743" s="24"/>
      <c r="H1743" s="24">
        <v>107</v>
      </c>
      <c r="I1743" s="24"/>
      <c r="J1743" s="24">
        <v>23</v>
      </c>
      <c r="K1743" s="25"/>
    </row>
    <row r="1744" spans="1:11" ht="15" customHeight="1" x14ac:dyDescent="0.3">
      <c r="A1744" s="22" t="s">
        <v>1749</v>
      </c>
      <c r="B1744" s="18">
        <v>796</v>
      </c>
      <c r="C1744" s="23">
        <v>730</v>
      </c>
      <c r="D1744" s="24">
        <v>665</v>
      </c>
      <c r="E1744" s="24"/>
      <c r="F1744" s="24">
        <v>65</v>
      </c>
      <c r="G1744" s="24"/>
      <c r="H1744" s="24">
        <v>65</v>
      </c>
      <c r="I1744" s="24"/>
      <c r="J1744" s="24">
        <v>0</v>
      </c>
      <c r="K1744" s="25"/>
    </row>
    <row r="1745" spans="1:11" ht="15" customHeight="1" x14ac:dyDescent="0.3">
      <c r="A1745" s="22" t="s">
        <v>1750</v>
      </c>
      <c r="B1745" s="18">
        <v>808</v>
      </c>
      <c r="C1745" s="23">
        <v>752</v>
      </c>
      <c r="D1745" s="24">
        <v>643</v>
      </c>
      <c r="E1745" s="24"/>
      <c r="F1745" s="24">
        <v>109</v>
      </c>
      <c r="G1745" s="24"/>
      <c r="H1745" s="24">
        <v>36</v>
      </c>
      <c r="I1745" s="24"/>
      <c r="J1745" s="24">
        <v>73</v>
      </c>
      <c r="K1745" s="25"/>
    </row>
    <row r="1746" spans="1:11" ht="15" customHeight="1" x14ac:dyDescent="0.3">
      <c r="A1746" s="22" t="s">
        <v>1751</v>
      </c>
      <c r="B1746" s="18">
        <v>670</v>
      </c>
      <c r="C1746" s="23">
        <v>646</v>
      </c>
      <c r="D1746" s="24">
        <v>612</v>
      </c>
      <c r="E1746" s="24"/>
      <c r="F1746" s="24">
        <v>34</v>
      </c>
      <c r="G1746" s="24"/>
      <c r="H1746" s="24">
        <v>34</v>
      </c>
      <c r="I1746" s="24"/>
      <c r="J1746" s="24">
        <v>0</v>
      </c>
      <c r="K1746" s="25"/>
    </row>
    <row r="1747" spans="1:11" ht="15" customHeight="1" x14ac:dyDescent="0.3">
      <c r="A1747" s="22" t="s">
        <v>1752</v>
      </c>
      <c r="B1747" s="18">
        <v>802</v>
      </c>
      <c r="C1747" s="23">
        <v>619</v>
      </c>
      <c r="D1747" s="24">
        <v>591</v>
      </c>
      <c r="E1747" s="24"/>
      <c r="F1747" s="24">
        <v>28</v>
      </c>
      <c r="G1747" s="24"/>
      <c r="H1747" s="24">
        <v>28</v>
      </c>
      <c r="I1747" s="24"/>
      <c r="J1747" s="24">
        <v>0</v>
      </c>
      <c r="K1747" s="25"/>
    </row>
    <row r="1748" spans="1:11" ht="15" customHeight="1" x14ac:dyDescent="0.3">
      <c r="A1748" s="22" t="s">
        <v>1753</v>
      </c>
      <c r="B1748" s="18">
        <v>1066</v>
      </c>
      <c r="C1748" s="23">
        <v>960</v>
      </c>
      <c r="D1748" s="24">
        <v>938</v>
      </c>
      <c r="E1748" s="24"/>
      <c r="F1748" s="24">
        <v>22</v>
      </c>
      <c r="G1748" s="24"/>
      <c r="H1748" s="24">
        <v>22</v>
      </c>
      <c r="I1748" s="24"/>
      <c r="J1748" s="24">
        <v>0</v>
      </c>
      <c r="K1748" s="25"/>
    </row>
    <row r="1749" spans="1:11" ht="15" customHeight="1" x14ac:dyDescent="0.3">
      <c r="A1749" s="22" t="s">
        <v>1754</v>
      </c>
      <c r="B1749" s="18">
        <v>14</v>
      </c>
      <c r="C1749" s="23">
        <v>14</v>
      </c>
      <c r="D1749" s="24">
        <v>14</v>
      </c>
      <c r="E1749" s="24"/>
      <c r="F1749" s="24">
        <v>0</v>
      </c>
      <c r="G1749" s="24"/>
      <c r="H1749" s="24">
        <v>0</v>
      </c>
      <c r="I1749" s="24"/>
      <c r="J1749" s="24">
        <v>0</v>
      </c>
      <c r="K1749" s="25"/>
    </row>
    <row r="1750" spans="1:11" ht="15" customHeight="1" x14ac:dyDescent="0.3">
      <c r="A1750" s="22" t="s">
        <v>1755</v>
      </c>
      <c r="B1750" s="18">
        <v>691</v>
      </c>
      <c r="C1750" s="23">
        <v>631</v>
      </c>
      <c r="D1750" s="24">
        <v>611</v>
      </c>
      <c r="E1750" s="24"/>
      <c r="F1750" s="24">
        <v>20</v>
      </c>
      <c r="G1750" s="24"/>
      <c r="H1750" s="24">
        <v>20</v>
      </c>
      <c r="I1750" s="24"/>
      <c r="J1750" s="24">
        <v>0</v>
      </c>
      <c r="K1750" s="25"/>
    </row>
    <row r="1751" spans="1:11" ht="15" customHeight="1" x14ac:dyDescent="0.3">
      <c r="A1751" s="22" t="s">
        <v>1756</v>
      </c>
      <c r="B1751" s="18">
        <v>881</v>
      </c>
      <c r="C1751" s="23">
        <v>790</v>
      </c>
      <c r="D1751" s="24">
        <v>730</v>
      </c>
      <c r="E1751" s="24"/>
      <c r="F1751" s="24">
        <v>60</v>
      </c>
      <c r="G1751" s="24"/>
      <c r="H1751" s="24">
        <v>46</v>
      </c>
      <c r="I1751" s="24"/>
      <c r="J1751" s="24">
        <v>14</v>
      </c>
      <c r="K1751" s="25"/>
    </row>
    <row r="1752" spans="1:11" ht="15" customHeight="1" x14ac:dyDescent="0.3">
      <c r="A1752" s="22" t="s">
        <v>1757</v>
      </c>
      <c r="B1752" s="18">
        <v>587</v>
      </c>
      <c r="C1752" s="23">
        <v>511</v>
      </c>
      <c r="D1752" s="24">
        <v>511</v>
      </c>
      <c r="E1752" s="24"/>
      <c r="F1752" s="24">
        <v>0</v>
      </c>
      <c r="G1752" s="24"/>
      <c r="H1752" s="24">
        <v>0</v>
      </c>
      <c r="I1752" s="24"/>
      <c r="J1752" s="24">
        <v>0</v>
      </c>
      <c r="K1752" s="25"/>
    </row>
    <row r="1753" spans="1:11" ht="15" customHeight="1" x14ac:dyDescent="0.3">
      <c r="A1753" s="22" t="s">
        <v>1758</v>
      </c>
      <c r="B1753" s="18">
        <v>477</v>
      </c>
      <c r="C1753" s="23">
        <v>447</v>
      </c>
      <c r="D1753" s="24">
        <v>439</v>
      </c>
      <c r="E1753" s="24"/>
      <c r="F1753" s="24">
        <v>8</v>
      </c>
      <c r="G1753" s="24"/>
      <c r="H1753" s="24">
        <v>4</v>
      </c>
      <c r="I1753" s="24"/>
      <c r="J1753" s="24">
        <v>4</v>
      </c>
      <c r="K1753" s="25"/>
    </row>
    <row r="1754" spans="1:11" ht="15" customHeight="1" x14ac:dyDescent="0.3">
      <c r="A1754" s="22" t="s">
        <v>1759</v>
      </c>
      <c r="B1754" s="18">
        <v>318</v>
      </c>
      <c r="C1754" s="23">
        <v>272</v>
      </c>
      <c r="D1754" s="24">
        <v>245</v>
      </c>
      <c r="E1754" s="24"/>
      <c r="F1754" s="24">
        <v>27</v>
      </c>
      <c r="G1754" s="24"/>
      <c r="H1754" s="24">
        <v>12</v>
      </c>
      <c r="I1754" s="24"/>
      <c r="J1754" s="24">
        <v>15</v>
      </c>
      <c r="K1754" s="25"/>
    </row>
    <row r="1755" spans="1:11" ht="15" customHeight="1" x14ac:dyDescent="0.3">
      <c r="A1755" s="22" t="s">
        <v>1760</v>
      </c>
      <c r="B1755" s="18">
        <v>924</v>
      </c>
      <c r="C1755" s="23">
        <v>900</v>
      </c>
      <c r="D1755" s="24">
        <v>856</v>
      </c>
      <c r="E1755" s="24"/>
      <c r="F1755" s="24">
        <v>44</v>
      </c>
      <c r="G1755" s="24"/>
      <c r="H1755" s="24">
        <v>44</v>
      </c>
      <c r="I1755" s="24"/>
      <c r="J1755" s="24">
        <v>0</v>
      </c>
      <c r="K1755" s="25"/>
    </row>
    <row r="1756" spans="1:11" ht="15" customHeight="1" x14ac:dyDescent="0.3">
      <c r="A1756" s="22" t="s">
        <v>1761</v>
      </c>
      <c r="B1756" s="18">
        <v>254</v>
      </c>
      <c r="C1756" s="23">
        <v>210</v>
      </c>
      <c r="D1756" s="24">
        <v>200</v>
      </c>
      <c r="E1756" s="24"/>
      <c r="F1756" s="24">
        <v>10</v>
      </c>
      <c r="G1756" s="24"/>
      <c r="H1756" s="24">
        <v>10</v>
      </c>
      <c r="I1756" s="24"/>
      <c r="J1756" s="24">
        <v>0</v>
      </c>
      <c r="K1756" s="25"/>
    </row>
    <row r="1757" spans="1:11" ht="15" customHeight="1" x14ac:dyDescent="0.3">
      <c r="A1757" s="22" t="s">
        <v>1762</v>
      </c>
      <c r="B1757" s="18">
        <v>283</v>
      </c>
      <c r="C1757" s="23">
        <v>283</v>
      </c>
      <c r="D1757" s="24">
        <v>276</v>
      </c>
      <c r="E1757" s="24"/>
      <c r="F1757" s="24">
        <v>7</v>
      </c>
      <c r="G1757" s="24"/>
      <c r="H1757" s="24">
        <v>7</v>
      </c>
      <c r="I1757" s="24"/>
      <c r="J1757" s="24">
        <v>0</v>
      </c>
      <c r="K1757" s="25"/>
    </row>
    <row r="1758" spans="1:11" ht="15" customHeight="1" x14ac:dyDescent="0.3">
      <c r="A1758" s="22" t="s">
        <v>1763</v>
      </c>
      <c r="B1758" s="18">
        <v>629</v>
      </c>
      <c r="C1758" s="23">
        <v>603</v>
      </c>
      <c r="D1758" s="24">
        <v>573</v>
      </c>
      <c r="E1758" s="24"/>
      <c r="F1758" s="24">
        <v>30</v>
      </c>
      <c r="G1758" s="24"/>
      <c r="H1758" s="24">
        <v>24</v>
      </c>
      <c r="I1758" s="24"/>
      <c r="J1758" s="24">
        <v>6</v>
      </c>
      <c r="K1758" s="25"/>
    </row>
    <row r="1759" spans="1:11" ht="15" customHeight="1" x14ac:dyDescent="0.3">
      <c r="A1759" s="22" t="s">
        <v>1764</v>
      </c>
      <c r="B1759" s="18">
        <v>195</v>
      </c>
      <c r="C1759" s="23">
        <v>185</v>
      </c>
      <c r="D1759" s="24">
        <v>156</v>
      </c>
      <c r="E1759" s="24"/>
      <c r="F1759" s="24">
        <v>29</v>
      </c>
      <c r="G1759" s="24"/>
      <c r="H1759" s="24">
        <v>29</v>
      </c>
      <c r="I1759" s="24"/>
      <c r="J1759" s="24">
        <v>0</v>
      </c>
      <c r="K1759" s="25"/>
    </row>
    <row r="1760" spans="1:11" ht="15" customHeight="1" x14ac:dyDescent="0.3">
      <c r="A1760" s="22" t="s">
        <v>1765</v>
      </c>
      <c r="B1760" s="18">
        <v>239</v>
      </c>
      <c r="C1760" s="23">
        <v>183</v>
      </c>
      <c r="D1760" s="24">
        <v>95</v>
      </c>
      <c r="E1760" s="24"/>
      <c r="F1760" s="24">
        <v>88</v>
      </c>
      <c r="G1760" s="24"/>
      <c r="H1760" s="24">
        <v>59</v>
      </c>
      <c r="I1760" s="24"/>
      <c r="J1760" s="24">
        <v>29</v>
      </c>
      <c r="K1760" s="25"/>
    </row>
    <row r="1761" spans="1:11" ht="15" customHeight="1" x14ac:dyDescent="0.3">
      <c r="A1761" s="22" t="s">
        <v>1766</v>
      </c>
      <c r="B1761" s="18">
        <v>487</v>
      </c>
      <c r="C1761" s="23">
        <v>467</v>
      </c>
      <c r="D1761" s="24">
        <v>426</v>
      </c>
      <c r="E1761" s="24"/>
      <c r="F1761" s="24">
        <v>41</v>
      </c>
      <c r="G1761" s="24"/>
      <c r="H1761" s="24">
        <v>41</v>
      </c>
      <c r="I1761" s="24"/>
      <c r="J1761" s="24">
        <v>0</v>
      </c>
      <c r="K1761" s="25"/>
    </row>
    <row r="1762" spans="1:11" ht="15" customHeight="1" x14ac:dyDescent="0.3">
      <c r="A1762" s="22" t="s">
        <v>1767</v>
      </c>
      <c r="B1762" s="18">
        <v>940</v>
      </c>
      <c r="C1762" s="23">
        <v>842</v>
      </c>
      <c r="D1762" s="24">
        <v>760</v>
      </c>
      <c r="E1762" s="24"/>
      <c r="F1762" s="24">
        <v>82</v>
      </c>
      <c r="G1762" s="24"/>
      <c r="H1762" s="24">
        <v>82</v>
      </c>
      <c r="I1762" s="24"/>
      <c r="J1762" s="24">
        <v>0</v>
      </c>
      <c r="K1762" s="25"/>
    </row>
    <row r="1763" spans="1:11" ht="15" customHeight="1" x14ac:dyDescent="0.3">
      <c r="A1763" s="22" t="s">
        <v>1768</v>
      </c>
      <c r="B1763" s="18">
        <v>778</v>
      </c>
      <c r="C1763" s="23">
        <v>758</v>
      </c>
      <c r="D1763" s="24">
        <v>659</v>
      </c>
      <c r="E1763" s="24"/>
      <c r="F1763" s="24">
        <v>99</v>
      </c>
      <c r="G1763" s="24"/>
      <c r="H1763" s="24">
        <v>69</v>
      </c>
      <c r="I1763" s="24"/>
      <c r="J1763" s="24">
        <v>30</v>
      </c>
      <c r="K1763" s="25"/>
    </row>
    <row r="1764" spans="1:11" ht="15" customHeight="1" x14ac:dyDescent="0.3">
      <c r="A1764" s="22" t="s">
        <v>1769</v>
      </c>
      <c r="B1764" s="18">
        <v>1003</v>
      </c>
      <c r="C1764" s="23">
        <v>979</v>
      </c>
      <c r="D1764" s="24">
        <v>969</v>
      </c>
      <c r="E1764" s="24"/>
      <c r="F1764" s="24">
        <v>10</v>
      </c>
      <c r="G1764" s="24"/>
      <c r="H1764" s="24">
        <v>10</v>
      </c>
      <c r="I1764" s="24"/>
      <c r="J1764" s="24">
        <v>0</v>
      </c>
      <c r="K1764" s="25"/>
    </row>
    <row r="1765" spans="1:11" ht="15" customHeight="1" x14ac:dyDescent="0.3">
      <c r="A1765" s="22" t="s">
        <v>1770</v>
      </c>
      <c r="B1765" s="18">
        <v>865</v>
      </c>
      <c r="C1765" s="23">
        <v>833</v>
      </c>
      <c r="D1765" s="24">
        <v>798</v>
      </c>
      <c r="E1765" s="24"/>
      <c r="F1765" s="24">
        <v>35</v>
      </c>
      <c r="G1765" s="24"/>
      <c r="H1765" s="24">
        <v>35</v>
      </c>
      <c r="I1765" s="24"/>
      <c r="J1765" s="24">
        <v>0</v>
      </c>
      <c r="K1765" s="25"/>
    </row>
    <row r="1766" spans="1:11" ht="15" customHeight="1" x14ac:dyDescent="0.3">
      <c r="A1766" s="22" t="s">
        <v>1771</v>
      </c>
      <c r="B1766" s="18">
        <v>1634</v>
      </c>
      <c r="C1766" s="23">
        <v>1608</v>
      </c>
      <c r="D1766" s="24">
        <v>1577</v>
      </c>
      <c r="E1766" s="24"/>
      <c r="F1766" s="24">
        <v>31</v>
      </c>
      <c r="G1766" s="24"/>
      <c r="H1766" s="24">
        <v>31</v>
      </c>
      <c r="I1766" s="24"/>
      <c r="J1766" s="24">
        <v>0</v>
      </c>
      <c r="K1766" s="25"/>
    </row>
    <row r="1767" spans="1:11" ht="15" customHeight="1" x14ac:dyDescent="0.3">
      <c r="A1767" s="22" t="s">
        <v>1772</v>
      </c>
      <c r="B1767" s="18">
        <v>1305</v>
      </c>
      <c r="C1767" s="23">
        <v>1200</v>
      </c>
      <c r="D1767" s="24">
        <v>1140</v>
      </c>
      <c r="E1767" s="24"/>
      <c r="F1767" s="24">
        <v>60</v>
      </c>
      <c r="G1767" s="24"/>
      <c r="H1767" s="24">
        <v>48</v>
      </c>
      <c r="I1767" s="24"/>
      <c r="J1767" s="24">
        <v>12</v>
      </c>
      <c r="K1767" s="25"/>
    </row>
    <row r="1768" spans="1:11" ht="15" customHeight="1" x14ac:dyDescent="0.3">
      <c r="A1768" s="22" t="s">
        <v>1773</v>
      </c>
      <c r="B1768" s="18">
        <v>674</v>
      </c>
      <c r="C1768" s="23">
        <v>622</v>
      </c>
      <c r="D1768" s="24">
        <v>622</v>
      </c>
      <c r="E1768" s="24"/>
      <c r="F1768" s="24">
        <v>0</v>
      </c>
      <c r="G1768" s="24"/>
      <c r="H1768" s="24">
        <v>0</v>
      </c>
      <c r="I1768" s="24"/>
      <c r="J1768" s="24">
        <v>0</v>
      </c>
      <c r="K1768" s="25"/>
    </row>
    <row r="1769" spans="1:11" ht="15" customHeight="1" x14ac:dyDescent="0.3">
      <c r="A1769" s="22" t="s">
        <v>1774</v>
      </c>
      <c r="B1769" s="18">
        <v>311</v>
      </c>
      <c r="C1769" s="23">
        <v>267</v>
      </c>
      <c r="D1769" s="24">
        <v>245</v>
      </c>
      <c r="E1769" s="24"/>
      <c r="F1769" s="24">
        <v>22</v>
      </c>
      <c r="G1769" s="24"/>
      <c r="H1769" s="24">
        <v>22</v>
      </c>
      <c r="I1769" s="24"/>
      <c r="J1769" s="24">
        <v>0</v>
      </c>
      <c r="K1769" s="25"/>
    </row>
    <row r="1770" spans="1:11" ht="15" customHeight="1" x14ac:dyDescent="0.3">
      <c r="A1770" s="22" t="s">
        <v>1775</v>
      </c>
      <c r="B1770" s="18">
        <v>272</v>
      </c>
      <c r="C1770" s="23">
        <v>266</v>
      </c>
      <c r="D1770" s="24">
        <v>240</v>
      </c>
      <c r="E1770" s="24"/>
      <c r="F1770" s="24">
        <v>26</v>
      </c>
      <c r="G1770" s="24"/>
      <c r="H1770" s="24">
        <v>11</v>
      </c>
      <c r="I1770" s="24"/>
      <c r="J1770" s="24">
        <v>15</v>
      </c>
      <c r="K1770" s="25"/>
    </row>
    <row r="1771" spans="1:11" ht="15" customHeight="1" x14ac:dyDescent="0.3">
      <c r="A1771" s="22" t="s">
        <v>1776</v>
      </c>
      <c r="B1771" s="18">
        <v>114</v>
      </c>
      <c r="C1771" s="23">
        <v>114</v>
      </c>
      <c r="D1771" s="24">
        <v>114</v>
      </c>
      <c r="E1771" s="24"/>
      <c r="F1771" s="24">
        <v>0</v>
      </c>
      <c r="G1771" s="24"/>
      <c r="H1771" s="24">
        <v>0</v>
      </c>
      <c r="I1771" s="24"/>
      <c r="J1771" s="24">
        <v>0</v>
      </c>
      <c r="K1771" s="25"/>
    </row>
    <row r="1772" spans="1:11" ht="15" customHeight="1" x14ac:dyDescent="0.3">
      <c r="A1772" s="22" t="s">
        <v>1777</v>
      </c>
      <c r="B1772" s="18">
        <v>221</v>
      </c>
      <c r="C1772" s="23">
        <v>162</v>
      </c>
      <c r="D1772" s="24">
        <v>115</v>
      </c>
      <c r="E1772" s="24"/>
      <c r="F1772" s="24">
        <v>47</v>
      </c>
      <c r="G1772" s="24"/>
      <c r="H1772" s="24">
        <v>47</v>
      </c>
      <c r="I1772" s="24"/>
      <c r="J1772" s="24">
        <v>0</v>
      </c>
      <c r="K1772" s="25"/>
    </row>
    <row r="1773" spans="1:11" ht="15" customHeight="1" x14ac:dyDescent="0.3">
      <c r="A1773" s="22" t="s">
        <v>1778</v>
      </c>
      <c r="B1773" s="18">
        <v>227</v>
      </c>
      <c r="C1773" s="23">
        <v>194</v>
      </c>
      <c r="D1773" s="24">
        <v>185</v>
      </c>
      <c r="E1773" s="24"/>
      <c r="F1773" s="24">
        <v>9</v>
      </c>
      <c r="G1773" s="24"/>
      <c r="H1773" s="24">
        <v>9</v>
      </c>
      <c r="I1773" s="24"/>
      <c r="J1773" s="24">
        <v>0</v>
      </c>
      <c r="K1773" s="25"/>
    </row>
    <row r="1774" spans="1:11" ht="15" customHeight="1" x14ac:dyDescent="0.3">
      <c r="A1774" s="22" t="s">
        <v>1779</v>
      </c>
      <c r="B1774" s="18">
        <v>357</v>
      </c>
      <c r="C1774" s="23">
        <v>345</v>
      </c>
      <c r="D1774" s="24">
        <v>304</v>
      </c>
      <c r="E1774" s="24"/>
      <c r="F1774" s="24">
        <v>41</v>
      </c>
      <c r="G1774" s="24"/>
      <c r="H1774" s="24">
        <v>41</v>
      </c>
      <c r="I1774" s="24"/>
      <c r="J1774" s="24">
        <v>0</v>
      </c>
      <c r="K1774" s="25"/>
    </row>
    <row r="1775" spans="1:11" ht="15" customHeight="1" x14ac:dyDescent="0.3">
      <c r="A1775" s="22" t="s">
        <v>1780</v>
      </c>
      <c r="B1775" s="18">
        <v>81</v>
      </c>
      <c r="C1775" s="23">
        <v>73</v>
      </c>
      <c r="D1775" s="24">
        <v>67</v>
      </c>
      <c r="E1775" s="24"/>
      <c r="F1775" s="24">
        <v>6</v>
      </c>
      <c r="G1775" s="24"/>
      <c r="H1775" s="24">
        <v>6</v>
      </c>
      <c r="I1775" s="24"/>
      <c r="J1775" s="24">
        <v>0</v>
      </c>
      <c r="K1775" s="25"/>
    </row>
    <row r="1776" spans="1:11" ht="15" customHeight="1" x14ac:dyDescent="0.3">
      <c r="A1776" s="22" t="s">
        <v>1781</v>
      </c>
      <c r="B1776" s="18">
        <v>28</v>
      </c>
      <c r="C1776" s="23">
        <v>28</v>
      </c>
      <c r="D1776" s="24">
        <v>28</v>
      </c>
      <c r="E1776" s="24"/>
      <c r="F1776" s="24">
        <v>0</v>
      </c>
      <c r="G1776" s="24"/>
      <c r="H1776" s="24">
        <v>0</v>
      </c>
      <c r="I1776" s="24"/>
      <c r="J1776" s="24">
        <v>0</v>
      </c>
      <c r="K1776" s="25"/>
    </row>
    <row r="1777" spans="1:11" ht="15" customHeight="1" x14ac:dyDescent="0.3">
      <c r="A1777" s="22" t="s">
        <v>1782</v>
      </c>
      <c r="B1777" s="18">
        <v>126</v>
      </c>
      <c r="C1777" s="23">
        <v>126</v>
      </c>
      <c r="D1777" s="24">
        <v>69</v>
      </c>
      <c r="E1777" s="24"/>
      <c r="F1777" s="24">
        <v>57</v>
      </c>
      <c r="G1777" s="24"/>
      <c r="H1777" s="24">
        <v>57</v>
      </c>
      <c r="I1777" s="24"/>
      <c r="J1777" s="24">
        <v>0</v>
      </c>
      <c r="K1777" s="25"/>
    </row>
    <row r="1778" spans="1:11" ht="15" customHeight="1" x14ac:dyDescent="0.3">
      <c r="A1778" s="22" t="s">
        <v>1783</v>
      </c>
      <c r="B1778" s="18">
        <v>360</v>
      </c>
      <c r="C1778" s="23">
        <v>280</v>
      </c>
      <c r="D1778" s="24">
        <v>280</v>
      </c>
      <c r="E1778" s="24"/>
      <c r="F1778" s="24">
        <v>0</v>
      </c>
      <c r="G1778" s="24"/>
      <c r="H1778" s="24">
        <v>0</v>
      </c>
      <c r="I1778" s="24"/>
      <c r="J1778" s="24">
        <v>0</v>
      </c>
      <c r="K1778" s="25"/>
    </row>
    <row r="1779" spans="1:11" ht="15" customHeight="1" x14ac:dyDescent="0.3">
      <c r="A1779" s="22" t="s">
        <v>1784</v>
      </c>
      <c r="B1779" s="18">
        <v>417</v>
      </c>
      <c r="C1779" s="23">
        <v>398</v>
      </c>
      <c r="D1779" s="24">
        <v>391</v>
      </c>
      <c r="E1779" s="24"/>
      <c r="F1779" s="24">
        <v>7</v>
      </c>
      <c r="G1779" s="24"/>
      <c r="H1779" s="24">
        <v>7</v>
      </c>
      <c r="I1779" s="24"/>
      <c r="J1779" s="24">
        <v>0</v>
      </c>
      <c r="K1779" s="25"/>
    </row>
    <row r="1780" spans="1:11" ht="15" customHeight="1" x14ac:dyDescent="0.3">
      <c r="A1780" s="22" t="s">
        <v>1785</v>
      </c>
      <c r="B1780" s="18">
        <v>518</v>
      </c>
      <c r="C1780" s="23">
        <v>430</v>
      </c>
      <c r="D1780" s="24">
        <v>392</v>
      </c>
      <c r="E1780" s="24"/>
      <c r="F1780" s="24">
        <v>38</v>
      </c>
      <c r="G1780" s="24"/>
      <c r="H1780" s="24">
        <v>38</v>
      </c>
      <c r="I1780" s="24"/>
      <c r="J1780" s="24">
        <v>0</v>
      </c>
      <c r="K1780" s="25"/>
    </row>
    <row r="1781" spans="1:11" ht="15" customHeight="1" x14ac:dyDescent="0.3">
      <c r="A1781" s="22" t="s">
        <v>1786</v>
      </c>
      <c r="B1781" s="18">
        <v>681</v>
      </c>
      <c r="C1781" s="23">
        <v>624</v>
      </c>
      <c r="D1781" s="24">
        <v>604</v>
      </c>
      <c r="E1781" s="24"/>
      <c r="F1781" s="24">
        <v>20</v>
      </c>
      <c r="G1781" s="24"/>
      <c r="H1781" s="24">
        <v>10</v>
      </c>
      <c r="I1781" s="24"/>
      <c r="J1781" s="24">
        <v>10</v>
      </c>
      <c r="K1781" s="25"/>
    </row>
    <row r="1782" spans="1:11" ht="15" customHeight="1" x14ac:dyDescent="0.3">
      <c r="A1782" s="22" t="s">
        <v>1787</v>
      </c>
      <c r="B1782" s="18">
        <v>959</v>
      </c>
      <c r="C1782" s="23">
        <v>838</v>
      </c>
      <c r="D1782" s="24">
        <v>814</v>
      </c>
      <c r="E1782" s="24"/>
      <c r="F1782" s="24">
        <v>24</v>
      </c>
      <c r="G1782" s="24"/>
      <c r="H1782" s="24">
        <v>24</v>
      </c>
      <c r="I1782" s="24"/>
      <c r="J1782" s="24">
        <v>0</v>
      </c>
      <c r="K1782" s="25"/>
    </row>
    <row r="1783" spans="1:11" ht="15" customHeight="1" x14ac:dyDescent="0.3">
      <c r="A1783" s="22" t="s">
        <v>1788</v>
      </c>
      <c r="B1783" s="18">
        <v>518</v>
      </c>
      <c r="C1783" s="23">
        <v>500</v>
      </c>
      <c r="D1783" s="24">
        <v>479</v>
      </c>
      <c r="E1783" s="24"/>
      <c r="F1783" s="24">
        <v>21</v>
      </c>
      <c r="G1783" s="24"/>
      <c r="H1783" s="24">
        <v>21</v>
      </c>
      <c r="I1783" s="24"/>
      <c r="J1783" s="24">
        <v>0</v>
      </c>
      <c r="K1783" s="25"/>
    </row>
    <row r="1784" spans="1:11" ht="15" customHeight="1" x14ac:dyDescent="0.3">
      <c r="A1784" s="22" t="s">
        <v>1789</v>
      </c>
      <c r="B1784" s="18">
        <v>294</v>
      </c>
      <c r="C1784" s="23">
        <v>272</v>
      </c>
      <c r="D1784" s="24">
        <v>272</v>
      </c>
      <c r="E1784" s="24"/>
      <c r="F1784" s="24">
        <v>0</v>
      </c>
      <c r="G1784" s="24"/>
      <c r="H1784" s="24">
        <v>0</v>
      </c>
      <c r="I1784" s="24"/>
      <c r="J1784" s="24">
        <v>0</v>
      </c>
      <c r="K1784" s="25"/>
    </row>
    <row r="1785" spans="1:11" ht="15" customHeight="1" x14ac:dyDescent="0.3">
      <c r="A1785" s="22" t="s">
        <v>1790</v>
      </c>
      <c r="B1785" s="18">
        <v>392</v>
      </c>
      <c r="C1785" s="23">
        <v>274</v>
      </c>
      <c r="D1785" s="24">
        <v>251</v>
      </c>
      <c r="E1785" s="24"/>
      <c r="F1785" s="24">
        <v>23</v>
      </c>
      <c r="G1785" s="24"/>
      <c r="H1785" s="24">
        <v>23</v>
      </c>
      <c r="I1785" s="24"/>
      <c r="J1785" s="24">
        <v>0</v>
      </c>
      <c r="K1785" s="25"/>
    </row>
    <row r="1786" spans="1:11" ht="15" customHeight="1" x14ac:dyDescent="0.3">
      <c r="A1786" s="22" t="s">
        <v>1791</v>
      </c>
      <c r="B1786" s="18">
        <v>529</v>
      </c>
      <c r="C1786" s="23">
        <v>400</v>
      </c>
      <c r="D1786" s="24">
        <v>350</v>
      </c>
      <c r="E1786" s="24"/>
      <c r="F1786" s="24">
        <v>50</v>
      </c>
      <c r="G1786" s="24"/>
      <c r="H1786" s="24">
        <v>50</v>
      </c>
      <c r="I1786" s="24"/>
      <c r="J1786" s="24">
        <v>0</v>
      </c>
      <c r="K1786" s="25"/>
    </row>
    <row r="1787" spans="1:11" ht="15" customHeight="1" x14ac:dyDescent="0.3">
      <c r="A1787" s="22" t="s">
        <v>1792</v>
      </c>
      <c r="B1787" s="18">
        <v>816</v>
      </c>
      <c r="C1787" s="23">
        <v>731</v>
      </c>
      <c r="D1787" s="24">
        <v>651</v>
      </c>
      <c r="E1787" s="24"/>
      <c r="F1787" s="24">
        <v>80</v>
      </c>
      <c r="G1787" s="24"/>
      <c r="H1787" s="24">
        <v>58</v>
      </c>
      <c r="I1787" s="24"/>
      <c r="J1787" s="24">
        <v>22</v>
      </c>
      <c r="K1787" s="25"/>
    </row>
    <row r="1788" spans="1:11" ht="15" customHeight="1" x14ac:dyDescent="0.3">
      <c r="A1788" s="22" t="s">
        <v>1793</v>
      </c>
      <c r="B1788" s="18">
        <v>948</v>
      </c>
      <c r="C1788" s="23">
        <v>857</v>
      </c>
      <c r="D1788" s="24">
        <v>853</v>
      </c>
      <c r="E1788" s="24"/>
      <c r="F1788" s="24">
        <v>4</v>
      </c>
      <c r="G1788" s="24"/>
      <c r="H1788" s="24">
        <v>4</v>
      </c>
      <c r="I1788" s="24"/>
      <c r="J1788" s="24">
        <v>0</v>
      </c>
      <c r="K1788" s="25"/>
    </row>
    <row r="1789" spans="1:11" ht="15" customHeight="1" x14ac:dyDescent="0.3">
      <c r="A1789" s="22" t="s">
        <v>1794</v>
      </c>
      <c r="B1789" s="18">
        <v>563</v>
      </c>
      <c r="C1789" s="23">
        <v>484</v>
      </c>
      <c r="D1789" s="24">
        <v>484</v>
      </c>
      <c r="E1789" s="24"/>
      <c r="F1789" s="24">
        <v>0</v>
      </c>
      <c r="G1789" s="24"/>
      <c r="H1789" s="24">
        <v>0</v>
      </c>
      <c r="I1789" s="24"/>
      <c r="J1789" s="24">
        <v>0</v>
      </c>
      <c r="K1789" s="25"/>
    </row>
    <row r="1790" spans="1:11" ht="15" customHeight="1" x14ac:dyDescent="0.3">
      <c r="A1790" s="22" t="s">
        <v>1795</v>
      </c>
      <c r="B1790" s="18">
        <v>347</v>
      </c>
      <c r="C1790" s="23">
        <v>347</v>
      </c>
      <c r="D1790" s="24">
        <v>297</v>
      </c>
      <c r="E1790" s="24"/>
      <c r="F1790" s="24">
        <v>50</v>
      </c>
      <c r="G1790" s="24"/>
      <c r="H1790" s="24">
        <v>50</v>
      </c>
      <c r="I1790" s="24"/>
      <c r="J1790" s="24">
        <v>0</v>
      </c>
      <c r="K1790" s="25"/>
    </row>
    <row r="1791" spans="1:11" ht="15" customHeight="1" x14ac:dyDescent="0.3">
      <c r="A1791" s="22" t="s">
        <v>1796</v>
      </c>
      <c r="B1791" s="18">
        <v>225</v>
      </c>
      <c r="C1791" s="23">
        <v>191</v>
      </c>
      <c r="D1791" s="24">
        <v>160</v>
      </c>
      <c r="E1791" s="24"/>
      <c r="F1791" s="24">
        <v>31</v>
      </c>
      <c r="G1791" s="24"/>
      <c r="H1791" s="24">
        <v>31</v>
      </c>
      <c r="I1791" s="24"/>
      <c r="J1791" s="24">
        <v>0</v>
      </c>
      <c r="K1791" s="25"/>
    </row>
    <row r="1792" spans="1:11" ht="15" customHeight="1" x14ac:dyDescent="0.3">
      <c r="A1792" s="22" t="s">
        <v>1797</v>
      </c>
      <c r="B1792" s="18">
        <v>784</v>
      </c>
      <c r="C1792" s="23">
        <v>730</v>
      </c>
      <c r="D1792" s="24">
        <v>676</v>
      </c>
      <c r="E1792" s="24"/>
      <c r="F1792" s="24">
        <v>54</v>
      </c>
      <c r="G1792" s="24"/>
      <c r="H1792" s="24">
        <v>54</v>
      </c>
      <c r="I1792" s="24"/>
      <c r="J1792" s="24">
        <v>0</v>
      </c>
      <c r="K1792" s="25"/>
    </row>
    <row r="1793" spans="1:11" ht="15" customHeight="1" x14ac:dyDescent="0.3">
      <c r="A1793" s="22" t="s">
        <v>1798</v>
      </c>
      <c r="B1793" s="18">
        <v>516</v>
      </c>
      <c r="C1793" s="23">
        <v>484</v>
      </c>
      <c r="D1793" s="24">
        <v>456</v>
      </c>
      <c r="E1793" s="24"/>
      <c r="F1793" s="24">
        <v>28</v>
      </c>
      <c r="G1793" s="24"/>
      <c r="H1793" s="24">
        <v>28</v>
      </c>
      <c r="I1793" s="24"/>
      <c r="J1793" s="24">
        <v>0</v>
      </c>
      <c r="K1793" s="25"/>
    </row>
    <row r="1794" spans="1:11" ht="15" customHeight="1" x14ac:dyDescent="0.3">
      <c r="A1794" s="22" t="s">
        <v>1799</v>
      </c>
      <c r="B1794" s="18">
        <v>434</v>
      </c>
      <c r="C1794" s="23">
        <v>381</v>
      </c>
      <c r="D1794" s="24">
        <v>373</v>
      </c>
      <c r="E1794" s="24"/>
      <c r="F1794" s="24">
        <v>8</v>
      </c>
      <c r="G1794" s="24"/>
      <c r="H1794" s="24">
        <v>8</v>
      </c>
      <c r="I1794" s="24"/>
      <c r="J1794" s="24">
        <v>0</v>
      </c>
      <c r="K1794" s="25"/>
    </row>
    <row r="1795" spans="1:11" ht="15" customHeight="1" x14ac:dyDescent="0.3">
      <c r="A1795" s="22" t="s">
        <v>1800</v>
      </c>
      <c r="B1795" s="18">
        <v>1576</v>
      </c>
      <c r="C1795" s="23">
        <v>1481</v>
      </c>
      <c r="D1795" s="24">
        <v>1432</v>
      </c>
      <c r="E1795" s="24"/>
      <c r="F1795" s="24">
        <v>49</v>
      </c>
      <c r="G1795" s="24"/>
      <c r="H1795" s="24">
        <v>41</v>
      </c>
      <c r="I1795" s="24"/>
      <c r="J1795" s="24">
        <v>8</v>
      </c>
      <c r="K1795" s="25"/>
    </row>
    <row r="1796" spans="1:11" ht="15" customHeight="1" x14ac:dyDescent="0.3">
      <c r="A1796" s="22" t="s">
        <v>1801</v>
      </c>
      <c r="B1796" s="18">
        <v>529</v>
      </c>
      <c r="C1796" s="23">
        <v>480</v>
      </c>
      <c r="D1796" s="24">
        <v>464</v>
      </c>
      <c r="E1796" s="24"/>
      <c r="F1796" s="24">
        <v>16</v>
      </c>
      <c r="G1796" s="24"/>
      <c r="H1796" s="24">
        <v>16</v>
      </c>
      <c r="I1796" s="24"/>
      <c r="J1796" s="24">
        <v>0</v>
      </c>
      <c r="K1796" s="25"/>
    </row>
    <row r="1797" spans="1:11" ht="15" customHeight="1" x14ac:dyDescent="0.3">
      <c r="A1797" s="22" t="s">
        <v>1802</v>
      </c>
      <c r="B1797" s="18">
        <v>967</v>
      </c>
      <c r="C1797" s="23">
        <v>831</v>
      </c>
      <c r="D1797" s="24">
        <v>709</v>
      </c>
      <c r="E1797" s="24"/>
      <c r="F1797" s="24">
        <v>122</v>
      </c>
      <c r="G1797" s="24"/>
      <c r="H1797" s="24">
        <v>122</v>
      </c>
      <c r="I1797" s="24"/>
      <c r="J1797" s="24">
        <v>0</v>
      </c>
      <c r="K1797" s="25"/>
    </row>
    <row r="1798" spans="1:11" ht="15" customHeight="1" x14ac:dyDescent="0.3">
      <c r="A1798" s="22" t="s">
        <v>1803</v>
      </c>
      <c r="B1798" s="18">
        <v>177</v>
      </c>
      <c r="C1798" s="23">
        <v>156</v>
      </c>
      <c r="D1798" s="24">
        <v>151</v>
      </c>
      <c r="E1798" s="24"/>
      <c r="F1798" s="24">
        <v>5</v>
      </c>
      <c r="G1798" s="24"/>
      <c r="H1798" s="24">
        <v>0</v>
      </c>
      <c r="I1798" s="24"/>
      <c r="J1798" s="24">
        <v>5</v>
      </c>
      <c r="K1798" s="25"/>
    </row>
    <row r="1799" spans="1:11" ht="15" customHeight="1" x14ac:dyDescent="0.3">
      <c r="A1799" s="22" t="s">
        <v>1804</v>
      </c>
      <c r="B1799" s="18">
        <v>663</v>
      </c>
      <c r="C1799" s="23">
        <v>609</v>
      </c>
      <c r="D1799" s="24">
        <v>575</v>
      </c>
      <c r="E1799" s="24"/>
      <c r="F1799" s="24">
        <v>34</v>
      </c>
      <c r="G1799" s="24"/>
      <c r="H1799" s="24">
        <v>34</v>
      </c>
      <c r="I1799" s="24"/>
      <c r="J1799" s="24">
        <v>0</v>
      </c>
      <c r="K1799" s="25"/>
    </row>
    <row r="1800" spans="1:11" ht="15" customHeight="1" x14ac:dyDescent="0.3">
      <c r="A1800" s="22" t="s">
        <v>1805</v>
      </c>
      <c r="B1800" s="18">
        <v>797</v>
      </c>
      <c r="C1800" s="23">
        <v>643</v>
      </c>
      <c r="D1800" s="24">
        <v>570</v>
      </c>
      <c r="E1800" s="24"/>
      <c r="F1800" s="24">
        <v>73</v>
      </c>
      <c r="G1800" s="24"/>
      <c r="H1800" s="24">
        <v>66</v>
      </c>
      <c r="I1800" s="24"/>
      <c r="J1800" s="24">
        <v>7</v>
      </c>
      <c r="K1800" s="25"/>
    </row>
    <row r="1801" spans="1:11" ht="15" customHeight="1" x14ac:dyDescent="0.3">
      <c r="A1801" s="22" t="s">
        <v>1806</v>
      </c>
      <c r="B1801" s="18">
        <v>543</v>
      </c>
      <c r="C1801" s="23">
        <v>457</v>
      </c>
      <c r="D1801" s="24">
        <v>415</v>
      </c>
      <c r="E1801" s="24"/>
      <c r="F1801" s="24">
        <v>42</v>
      </c>
      <c r="G1801" s="24"/>
      <c r="H1801" s="24">
        <v>42</v>
      </c>
      <c r="I1801" s="24"/>
      <c r="J1801" s="24">
        <v>0</v>
      </c>
      <c r="K1801" s="25"/>
    </row>
    <row r="1802" spans="1:11" ht="15" customHeight="1" x14ac:dyDescent="0.3">
      <c r="A1802" s="22" t="s">
        <v>1807</v>
      </c>
      <c r="B1802" s="18">
        <v>443</v>
      </c>
      <c r="C1802" s="23">
        <v>405</v>
      </c>
      <c r="D1802" s="24">
        <v>376</v>
      </c>
      <c r="E1802" s="24"/>
      <c r="F1802" s="24">
        <v>29</v>
      </c>
      <c r="G1802" s="24"/>
      <c r="H1802" s="24">
        <v>18</v>
      </c>
      <c r="I1802" s="24"/>
      <c r="J1802" s="24">
        <v>11</v>
      </c>
      <c r="K1802" s="25"/>
    </row>
    <row r="1803" spans="1:11" ht="15" customHeight="1" x14ac:dyDescent="0.3">
      <c r="A1803" s="22" t="s">
        <v>1808</v>
      </c>
      <c r="B1803" s="18">
        <v>834</v>
      </c>
      <c r="C1803" s="23">
        <v>739</v>
      </c>
      <c r="D1803" s="24">
        <v>710</v>
      </c>
      <c r="E1803" s="24"/>
      <c r="F1803" s="24">
        <v>29</v>
      </c>
      <c r="G1803" s="24"/>
      <c r="H1803" s="24">
        <v>29</v>
      </c>
      <c r="I1803" s="24"/>
      <c r="J1803" s="24">
        <v>0</v>
      </c>
      <c r="K1803" s="25"/>
    </row>
    <row r="1804" spans="1:11" ht="15" customHeight="1" x14ac:dyDescent="0.3">
      <c r="A1804" s="22" t="s">
        <v>1809</v>
      </c>
      <c r="B1804" s="18">
        <v>549</v>
      </c>
      <c r="C1804" s="23">
        <v>442</v>
      </c>
      <c r="D1804" s="24">
        <v>333</v>
      </c>
      <c r="E1804" s="24"/>
      <c r="F1804" s="24">
        <v>109</v>
      </c>
      <c r="G1804" s="24"/>
      <c r="H1804" s="24">
        <v>86</v>
      </c>
      <c r="I1804" s="24"/>
      <c r="J1804" s="24">
        <v>23</v>
      </c>
      <c r="K1804" s="25"/>
    </row>
    <row r="1805" spans="1:11" ht="15" customHeight="1" x14ac:dyDescent="0.3">
      <c r="A1805" s="22" t="s">
        <v>1810</v>
      </c>
      <c r="B1805" s="18">
        <v>1470</v>
      </c>
      <c r="C1805" s="23">
        <v>1389</v>
      </c>
      <c r="D1805" s="24">
        <v>1323</v>
      </c>
      <c r="E1805" s="24"/>
      <c r="F1805" s="24">
        <v>66</v>
      </c>
      <c r="G1805" s="24"/>
      <c r="H1805" s="24">
        <v>60</v>
      </c>
      <c r="I1805" s="24"/>
      <c r="J1805" s="24">
        <v>6</v>
      </c>
      <c r="K1805" s="25"/>
    </row>
    <row r="1806" spans="1:11" ht="15" customHeight="1" x14ac:dyDescent="0.3">
      <c r="A1806" s="22" t="s">
        <v>1811</v>
      </c>
      <c r="B1806" s="18">
        <v>942</v>
      </c>
      <c r="C1806" s="23">
        <v>832</v>
      </c>
      <c r="D1806" s="24">
        <v>795</v>
      </c>
      <c r="E1806" s="24"/>
      <c r="F1806" s="24">
        <v>37</v>
      </c>
      <c r="G1806" s="24"/>
      <c r="H1806" s="24">
        <v>26</v>
      </c>
      <c r="I1806" s="24"/>
      <c r="J1806" s="24">
        <v>11</v>
      </c>
      <c r="K1806" s="25"/>
    </row>
    <row r="1807" spans="1:11" ht="15" customHeight="1" x14ac:dyDescent="0.3">
      <c r="A1807" s="22" t="s">
        <v>1812</v>
      </c>
      <c r="B1807" s="18">
        <v>669</v>
      </c>
      <c r="C1807" s="23">
        <v>580</v>
      </c>
      <c r="D1807" s="24">
        <v>547</v>
      </c>
      <c r="E1807" s="24"/>
      <c r="F1807" s="24">
        <v>33</v>
      </c>
      <c r="G1807" s="24"/>
      <c r="H1807" s="24">
        <v>33</v>
      </c>
      <c r="I1807" s="24"/>
      <c r="J1807" s="24">
        <v>0</v>
      </c>
      <c r="K1807" s="25"/>
    </row>
    <row r="1808" spans="1:11" ht="15" customHeight="1" x14ac:dyDescent="0.3">
      <c r="A1808" s="22" t="s">
        <v>1813</v>
      </c>
      <c r="B1808" s="18">
        <v>268</v>
      </c>
      <c r="C1808" s="23">
        <v>239</v>
      </c>
      <c r="D1808" s="24">
        <v>239</v>
      </c>
      <c r="E1808" s="24"/>
      <c r="F1808" s="24">
        <v>0</v>
      </c>
      <c r="G1808" s="24"/>
      <c r="H1808" s="24">
        <v>0</v>
      </c>
      <c r="I1808" s="24"/>
      <c r="J1808" s="24">
        <v>0</v>
      </c>
      <c r="K1808" s="25"/>
    </row>
    <row r="1809" spans="1:11" ht="15" customHeight="1" x14ac:dyDescent="0.3">
      <c r="A1809" s="22" t="s">
        <v>1814</v>
      </c>
      <c r="B1809" s="18">
        <v>202</v>
      </c>
      <c r="C1809" s="23">
        <v>171</v>
      </c>
      <c r="D1809" s="24">
        <v>126</v>
      </c>
      <c r="E1809" s="24"/>
      <c r="F1809" s="24">
        <v>45</v>
      </c>
      <c r="G1809" s="24"/>
      <c r="H1809" s="24">
        <v>20</v>
      </c>
      <c r="I1809" s="24"/>
      <c r="J1809" s="24">
        <v>25</v>
      </c>
      <c r="K1809" s="25"/>
    </row>
    <row r="1810" spans="1:11" ht="15" customHeight="1" x14ac:dyDescent="0.3">
      <c r="A1810" s="22" t="s">
        <v>1815</v>
      </c>
      <c r="B1810" s="18">
        <v>1368</v>
      </c>
      <c r="C1810" s="23">
        <v>975</v>
      </c>
      <c r="D1810" s="24">
        <v>793</v>
      </c>
      <c r="E1810" s="24"/>
      <c r="F1810" s="24">
        <v>182</v>
      </c>
      <c r="G1810" s="24"/>
      <c r="H1810" s="24">
        <v>182</v>
      </c>
      <c r="I1810" s="24"/>
      <c r="J1810" s="24">
        <v>0</v>
      </c>
      <c r="K1810" s="25"/>
    </row>
    <row r="1811" spans="1:11" ht="15" customHeight="1" x14ac:dyDescent="0.3">
      <c r="A1811" s="22" t="s">
        <v>1816</v>
      </c>
      <c r="B1811" s="18">
        <v>1638</v>
      </c>
      <c r="C1811" s="23">
        <v>1319</v>
      </c>
      <c r="D1811" s="24">
        <v>1298</v>
      </c>
      <c r="E1811" s="24"/>
      <c r="F1811" s="24">
        <v>21</v>
      </c>
      <c r="G1811" s="24"/>
      <c r="H1811" s="24">
        <v>21</v>
      </c>
      <c r="I1811" s="24"/>
      <c r="J1811" s="24">
        <v>0</v>
      </c>
      <c r="K1811" s="25"/>
    </row>
    <row r="1812" spans="1:11" ht="15" customHeight="1" x14ac:dyDescent="0.3">
      <c r="A1812" s="22" t="s">
        <v>1817</v>
      </c>
      <c r="B1812" s="18">
        <v>970</v>
      </c>
      <c r="C1812" s="23">
        <v>921</v>
      </c>
      <c r="D1812" s="24">
        <v>865</v>
      </c>
      <c r="E1812" s="24"/>
      <c r="F1812" s="24">
        <v>56</v>
      </c>
      <c r="G1812" s="24"/>
      <c r="H1812" s="24">
        <v>43</v>
      </c>
      <c r="I1812" s="24"/>
      <c r="J1812" s="24">
        <v>13</v>
      </c>
      <c r="K1812" s="25"/>
    </row>
    <row r="1813" spans="1:11" ht="15" customHeight="1" x14ac:dyDescent="0.3">
      <c r="A1813" s="22" t="s">
        <v>1818</v>
      </c>
      <c r="B1813" s="18">
        <v>845</v>
      </c>
      <c r="C1813" s="23">
        <v>827</v>
      </c>
      <c r="D1813" s="24">
        <v>827</v>
      </c>
      <c r="E1813" s="24"/>
      <c r="F1813" s="24">
        <v>0</v>
      </c>
      <c r="G1813" s="24"/>
      <c r="H1813" s="24">
        <v>0</v>
      </c>
      <c r="I1813" s="24"/>
      <c r="J1813" s="24">
        <v>0</v>
      </c>
      <c r="K1813" s="25"/>
    </row>
    <row r="1814" spans="1:11" ht="15" customHeight="1" x14ac:dyDescent="0.3">
      <c r="A1814" s="22" t="s">
        <v>1819</v>
      </c>
      <c r="B1814" s="18">
        <v>744</v>
      </c>
      <c r="C1814" s="23">
        <v>648</v>
      </c>
      <c r="D1814" s="24">
        <v>633</v>
      </c>
      <c r="E1814" s="24"/>
      <c r="F1814" s="24">
        <v>15</v>
      </c>
      <c r="G1814" s="24"/>
      <c r="H1814" s="24">
        <v>0</v>
      </c>
      <c r="I1814" s="24"/>
      <c r="J1814" s="24">
        <v>15</v>
      </c>
      <c r="K1814" s="25"/>
    </row>
    <row r="1815" spans="1:11" ht="15" customHeight="1" x14ac:dyDescent="0.3">
      <c r="A1815" s="22" t="s">
        <v>1820</v>
      </c>
      <c r="B1815" s="18">
        <v>902</v>
      </c>
      <c r="C1815" s="23">
        <v>843</v>
      </c>
      <c r="D1815" s="24">
        <v>834</v>
      </c>
      <c r="E1815" s="24"/>
      <c r="F1815" s="24">
        <v>9</v>
      </c>
      <c r="G1815" s="24"/>
      <c r="H1815" s="24">
        <v>9</v>
      </c>
      <c r="I1815" s="24"/>
      <c r="J1815" s="24">
        <v>0</v>
      </c>
      <c r="K1815" s="25"/>
    </row>
    <row r="1816" spans="1:11" ht="15" customHeight="1" x14ac:dyDescent="0.3">
      <c r="A1816" s="22" t="s">
        <v>1821</v>
      </c>
      <c r="B1816" s="18">
        <v>644</v>
      </c>
      <c r="C1816" s="23">
        <v>608</v>
      </c>
      <c r="D1816" s="24">
        <v>587</v>
      </c>
      <c r="E1816" s="24"/>
      <c r="F1816" s="24">
        <v>21</v>
      </c>
      <c r="G1816" s="24"/>
      <c r="H1816" s="24">
        <v>21</v>
      </c>
      <c r="I1816" s="24"/>
      <c r="J1816" s="24">
        <v>0</v>
      </c>
      <c r="K1816" s="25"/>
    </row>
    <row r="1817" spans="1:11" ht="15" customHeight="1" x14ac:dyDescent="0.3">
      <c r="A1817" s="22" t="s">
        <v>1822</v>
      </c>
      <c r="B1817" s="18">
        <v>1803</v>
      </c>
      <c r="C1817" s="23">
        <v>1704</v>
      </c>
      <c r="D1817" s="24">
        <v>1633</v>
      </c>
      <c r="E1817" s="24"/>
      <c r="F1817" s="24">
        <v>71</v>
      </c>
      <c r="G1817" s="24"/>
      <c r="H1817" s="24">
        <v>62</v>
      </c>
      <c r="I1817" s="24"/>
      <c r="J1817" s="24">
        <v>9</v>
      </c>
      <c r="K1817" s="25"/>
    </row>
    <row r="1818" spans="1:11" ht="15" customHeight="1" x14ac:dyDescent="0.3">
      <c r="A1818" s="22" t="s">
        <v>1823</v>
      </c>
      <c r="B1818" s="18">
        <v>188</v>
      </c>
      <c r="C1818" s="23">
        <v>172</v>
      </c>
      <c r="D1818" s="24">
        <v>154</v>
      </c>
      <c r="E1818" s="24"/>
      <c r="F1818" s="24">
        <v>18</v>
      </c>
      <c r="G1818" s="24"/>
      <c r="H1818" s="24">
        <v>0</v>
      </c>
      <c r="I1818" s="24"/>
      <c r="J1818" s="24">
        <v>18</v>
      </c>
      <c r="K1818" s="25"/>
    </row>
    <row r="1819" spans="1:11" ht="15" customHeight="1" x14ac:dyDescent="0.3">
      <c r="A1819" s="22" t="s">
        <v>1824</v>
      </c>
      <c r="B1819" s="18">
        <v>528</v>
      </c>
      <c r="C1819" s="23">
        <v>513</v>
      </c>
      <c r="D1819" s="24">
        <v>495</v>
      </c>
      <c r="E1819" s="24"/>
      <c r="F1819" s="24">
        <v>18</v>
      </c>
      <c r="G1819" s="24"/>
      <c r="H1819" s="24">
        <v>18</v>
      </c>
      <c r="I1819" s="24"/>
      <c r="J1819" s="24">
        <v>0</v>
      </c>
      <c r="K1819" s="25"/>
    </row>
    <row r="1820" spans="1:11" ht="15" customHeight="1" x14ac:dyDescent="0.3">
      <c r="A1820" s="22" t="s">
        <v>1825</v>
      </c>
      <c r="B1820" s="18">
        <v>1750</v>
      </c>
      <c r="C1820" s="23">
        <v>1672</v>
      </c>
      <c r="D1820" s="24">
        <v>1589</v>
      </c>
      <c r="E1820" s="24"/>
      <c r="F1820" s="24">
        <v>83</v>
      </c>
      <c r="G1820" s="24"/>
      <c r="H1820" s="24">
        <v>83</v>
      </c>
      <c r="I1820" s="24"/>
      <c r="J1820" s="24">
        <v>0</v>
      </c>
      <c r="K1820" s="25"/>
    </row>
    <row r="1821" spans="1:11" ht="15" customHeight="1" x14ac:dyDescent="0.3">
      <c r="A1821" s="22" t="s">
        <v>1826</v>
      </c>
      <c r="B1821" s="18">
        <v>1036</v>
      </c>
      <c r="C1821" s="23">
        <v>962</v>
      </c>
      <c r="D1821" s="24">
        <v>874</v>
      </c>
      <c r="E1821" s="24"/>
      <c r="F1821" s="24">
        <v>88</v>
      </c>
      <c r="G1821" s="24"/>
      <c r="H1821" s="24">
        <v>88</v>
      </c>
      <c r="I1821" s="24"/>
      <c r="J1821" s="24">
        <v>0</v>
      </c>
      <c r="K1821" s="25"/>
    </row>
    <row r="1822" spans="1:11" ht="15" customHeight="1" x14ac:dyDescent="0.3">
      <c r="A1822" s="22" t="s">
        <v>1827</v>
      </c>
      <c r="B1822" s="18">
        <v>1716</v>
      </c>
      <c r="C1822" s="23">
        <v>1655</v>
      </c>
      <c r="D1822" s="24">
        <v>1581</v>
      </c>
      <c r="E1822" s="24"/>
      <c r="F1822" s="24">
        <v>74</v>
      </c>
      <c r="G1822" s="24"/>
      <c r="H1822" s="24">
        <v>74</v>
      </c>
      <c r="I1822" s="24"/>
      <c r="J1822" s="24">
        <v>0</v>
      </c>
      <c r="K1822" s="25"/>
    </row>
    <row r="1823" spans="1:11" ht="15" customHeight="1" x14ac:dyDescent="0.3">
      <c r="A1823" s="22" t="s">
        <v>1828</v>
      </c>
      <c r="B1823" s="18">
        <v>621</v>
      </c>
      <c r="C1823" s="23">
        <v>577</v>
      </c>
      <c r="D1823" s="24">
        <v>566</v>
      </c>
      <c r="E1823" s="24"/>
      <c r="F1823" s="24">
        <v>11</v>
      </c>
      <c r="G1823" s="24"/>
      <c r="H1823" s="24">
        <v>11</v>
      </c>
      <c r="I1823" s="24"/>
      <c r="J1823" s="24">
        <v>0</v>
      </c>
      <c r="K1823" s="25"/>
    </row>
    <row r="1824" spans="1:11" ht="15" customHeight="1" x14ac:dyDescent="0.3">
      <c r="A1824" s="22" t="s">
        <v>1829</v>
      </c>
      <c r="B1824" s="18">
        <v>543</v>
      </c>
      <c r="C1824" s="23">
        <v>518</v>
      </c>
      <c r="D1824" s="24">
        <v>470</v>
      </c>
      <c r="E1824" s="24"/>
      <c r="F1824" s="24">
        <v>48</v>
      </c>
      <c r="G1824" s="24"/>
      <c r="H1824" s="24">
        <v>23</v>
      </c>
      <c r="I1824" s="24"/>
      <c r="J1824" s="24">
        <v>25</v>
      </c>
      <c r="K1824" s="25"/>
    </row>
    <row r="1825" spans="1:11" ht="15" customHeight="1" x14ac:dyDescent="0.3">
      <c r="A1825" s="22" t="s">
        <v>1830</v>
      </c>
      <c r="B1825" s="18">
        <v>131</v>
      </c>
      <c r="C1825" s="23">
        <v>124</v>
      </c>
      <c r="D1825" s="24">
        <v>96</v>
      </c>
      <c r="E1825" s="24"/>
      <c r="F1825" s="24">
        <v>28</v>
      </c>
      <c r="G1825" s="24"/>
      <c r="H1825" s="24">
        <v>28</v>
      </c>
      <c r="I1825" s="24"/>
      <c r="J1825" s="24">
        <v>0</v>
      </c>
      <c r="K1825" s="25"/>
    </row>
    <row r="1826" spans="1:11" ht="15" customHeight="1" x14ac:dyDescent="0.3">
      <c r="A1826" s="22" t="s">
        <v>1831</v>
      </c>
      <c r="B1826" s="18">
        <v>406</v>
      </c>
      <c r="C1826" s="23">
        <v>396</v>
      </c>
      <c r="D1826" s="24">
        <v>383</v>
      </c>
      <c r="E1826" s="24"/>
      <c r="F1826" s="24">
        <v>13</v>
      </c>
      <c r="G1826" s="24"/>
      <c r="H1826" s="24">
        <v>13</v>
      </c>
      <c r="I1826" s="24"/>
      <c r="J1826" s="24">
        <v>0</v>
      </c>
      <c r="K1826" s="25"/>
    </row>
    <row r="1827" spans="1:11" ht="15" customHeight="1" x14ac:dyDescent="0.3">
      <c r="A1827" s="22" t="s">
        <v>1832</v>
      </c>
      <c r="B1827" s="18">
        <v>545</v>
      </c>
      <c r="C1827" s="23">
        <v>529</v>
      </c>
      <c r="D1827" s="24">
        <v>529</v>
      </c>
      <c r="E1827" s="24"/>
      <c r="F1827" s="24">
        <v>0</v>
      </c>
      <c r="G1827" s="24"/>
      <c r="H1827" s="24">
        <v>0</v>
      </c>
      <c r="I1827" s="24"/>
      <c r="J1827" s="24">
        <v>0</v>
      </c>
      <c r="K1827" s="25"/>
    </row>
    <row r="1828" spans="1:11" ht="15" customHeight="1" x14ac:dyDescent="0.3">
      <c r="A1828" s="22" t="s">
        <v>1833</v>
      </c>
      <c r="B1828" s="18">
        <v>233</v>
      </c>
      <c r="C1828" s="23">
        <v>196</v>
      </c>
      <c r="D1828" s="24">
        <v>166</v>
      </c>
      <c r="E1828" s="24"/>
      <c r="F1828" s="24">
        <v>30</v>
      </c>
      <c r="G1828" s="24"/>
      <c r="H1828" s="24">
        <v>20</v>
      </c>
      <c r="I1828" s="24"/>
      <c r="J1828" s="24">
        <v>10</v>
      </c>
      <c r="K1828" s="25"/>
    </row>
    <row r="1829" spans="1:11" ht="15" customHeight="1" x14ac:dyDescent="0.3">
      <c r="A1829" s="22" t="s">
        <v>1834</v>
      </c>
      <c r="B1829" s="18">
        <v>269</v>
      </c>
      <c r="C1829" s="23">
        <v>252</v>
      </c>
      <c r="D1829" s="24">
        <v>233</v>
      </c>
      <c r="E1829" s="24"/>
      <c r="F1829" s="24">
        <v>19</v>
      </c>
      <c r="G1829" s="24"/>
      <c r="H1829" s="24">
        <v>11</v>
      </c>
      <c r="I1829" s="24"/>
      <c r="J1829" s="24">
        <v>8</v>
      </c>
      <c r="K1829" s="25"/>
    </row>
    <row r="1830" spans="1:11" ht="15" customHeight="1" x14ac:dyDescent="0.3">
      <c r="A1830" s="22" t="s">
        <v>1835</v>
      </c>
      <c r="B1830" s="18">
        <v>161</v>
      </c>
      <c r="C1830" s="23">
        <v>147</v>
      </c>
      <c r="D1830" s="24">
        <v>129</v>
      </c>
      <c r="E1830" s="24"/>
      <c r="F1830" s="24">
        <v>18</v>
      </c>
      <c r="G1830" s="24"/>
      <c r="H1830" s="24">
        <v>18</v>
      </c>
      <c r="I1830" s="24"/>
      <c r="J1830" s="24">
        <v>0</v>
      </c>
      <c r="K1830" s="25"/>
    </row>
    <row r="1831" spans="1:11" ht="15" customHeight="1" x14ac:dyDescent="0.3">
      <c r="A1831" s="22" t="s">
        <v>1836</v>
      </c>
      <c r="B1831" s="18">
        <v>76</v>
      </c>
      <c r="C1831" s="23">
        <v>76</v>
      </c>
      <c r="D1831" s="24">
        <v>23</v>
      </c>
      <c r="E1831" s="24"/>
      <c r="F1831" s="24">
        <v>53</v>
      </c>
      <c r="G1831" s="24"/>
      <c r="H1831" s="24">
        <v>40</v>
      </c>
      <c r="I1831" s="24"/>
      <c r="J1831" s="24">
        <v>13</v>
      </c>
      <c r="K1831" s="25"/>
    </row>
    <row r="1832" spans="1:11" ht="15" customHeight="1" x14ac:dyDescent="0.3">
      <c r="A1832" s="22" t="s">
        <v>1837</v>
      </c>
      <c r="B1832" s="18">
        <v>52</v>
      </c>
      <c r="C1832" s="23">
        <v>43</v>
      </c>
      <c r="D1832" s="24">
        <v>43</v>
      </c>
      <c r="E1832" s="24"/>
      <c r="F1832" s="24">
        <v>0</v>
      </c>
      <c r="G1832" s="24"/>
      <c r="H1832" s="24">
        <v>0</v>
      </c>
      <c r="I1832" s="24"/>
      <c r="J1832" s="24">
        <v>0</v>
      </c>
      <c r="K1832" s="25"/>
    </row>
    <row r="1833" spans="1:11" ht="15" customHeight="1" x14ac:dyDescent="0.3">
      <c r="A1833" s="22" t="s">
        <v>1838</v>
      </c>
      <c r="B1833" s="18">
        <v>1021</v>
      </c>
      <c r="C1833" s="23">
        <v>1021</v>
      </c>
      <c r="D1833" s="24">
        <v>1021</v>
      </c>
      <c r="E1833" s="24"/>
      <c r="F1833" s="24">
        <v>0</v>
      </c>
      <c r="G1833" s="24"/>
      <c r="H1833" s="24">
        <v>0</v>
      </c>
      <c r="I1833" s="24"/>
      <c r="J1833" s="24">
        <v>0</v>
      </c>
      <c r="K1833" s="25"/>
    </row>
    <row r="1834" spans="1:11" ht="15" customHeight="1" x14ac:dyDescent="0.3">
      <c r="A1834" s="22" t="s">
        <v>1839</v>
      </c>
      <c r="B1834" s="18">
        <v>1043</v>
      </c>
      <c r="C1834" s="23">
        <v>993</v>
      </c>
      <c r="D1834" s="24">
        <v>993</v>
      </c>
      <c r="E1834" s="24"/>
      <c r="F1834" s="24">
        <v>0</v>
      </c>
      <c r="G1834" s="24"/>
      <c r="H1834" s="24">
        <v>0</v>
      </c>
      <c r="I1834" s="24"/>
      <c r="J1834" s="24">
        <v>0</v>
      </c>
      <c r="K1834" s="25"/>
    </row>
    <row r="1835" spans="1:11" ht="15" customHeight="1" x14ac:dyDescent="0.3">
      <c r="A1835" s="22" t="s">
        <v>1840</v>
      </c>
      <c r="B1835" s="18">
        <v>443</v>
      </c>
      <c r="C1835" s="23">
        <v>437</v>
      </c>
      <c r="D1835" s="24">
        <v>430</v>
      </c>
      <c r="E1835" s="24"/>
      <c r="F1835" s="24">
        <v>7</v>
      </c>
      <c r="G1835" s="24"/>
      <c r="H1835" s="24">
        <v>7</v>
      </c>
      <c r="I1835" s="24"/>
      <c r="J1835" s="24">
        <v>0</v>
      </c>
      <c r="K1835" s="25"/>
    </row>
    <row r="1836" spans="1:11" ht="15" customHeight="1" x14ac:dyDescent="0.3">
      <c r="A1836" s="22" t="s">
        <v>1841</v>
      </c>
      <c r="B1836" s="18">
        <v>580</v>
      </c>
      <c r="C1836" s="23">
        <v>563</v>
      </c>
      <c r="D1836" s="24">
        <v>502</v>
      </c>
      <c r="E1836" s="24"/>
      <c r="F1836" s="24">
        <v>61</v>
      </c>
      <c r="G1836" s="24"/>
      <c r="H1836" s="24">
        <v>0</v>
      </c>
      <c r="I1836" s="24"/>
      <c r="J1836" s="24">
        <v>61</v>
      </c>
      <c r="K1836" s="25"/>
    </row>
    <row r="1837" spans="1:11" ht="15" customHeight="1" x14ac:dyDescent="0.3">
      <c r="A1837" s="22" t="s">
        <v>1842</v>
      </c>
      <c r="B1837" s="18">
        <v>359</v>
      </c>
      <c r="C1837" s="23">
        <v>357</v>
      </c>
      <c r="D1837" s="24">
        <v>357</v>
      </c>
      <c r="E1837" s="24"/>
      <c r="F1837" s="24">
        <v>0</v>
      </c>
      <c r="G1837" s="24"/>
      <c r="H1837" s="24">
        <v>0</v>
      </c>
      <c r="I1837" s="24"/>
      <c r="J1837" s="24">
        <v>0</v>
      </c>
      <c r="K1837" s="25"/>
    </row>
    <row r="1838" spans="1:11" ht="15" customHeight="1" x14ac:dyDescent="0.3">
      <c r="A1838" s="22" t="s">
        <v>1843</v>
      </c>
      <c r="B1838" s="18">
        <v>1425</v>
      </c>
      <c r="C1838" s="23">
        <v>1332</v>
      </c>
      <c r="D1838" s="24">
        <v>1252</v>
      </c>
      <c r="E1838" s="24"/>
      <c r="F1838" s="24">
        <v>80</v>
      </c>
      <c r="G1838" s="24"/>
      <c r="H1838" s="24">
        <v>59</v>
      </c>
      <c r="I1838" s="24"/>
      <c r="J1838" s="24">
        <v>21</v>
      </c>
      <c r="K1838" s="25"/>
    </row>
    <row r="1839" spans="1:11" ht="15" customHeight="1" x14ac:dyDescent="0.3">
      <c r="A1839" s="22" t="s">
        <v>1844</v>
      </c>
      <c r="B1839" s="18">
        <v>811</v>
      </c>
      <c r="C1839" s="23">
        <v>778</v>
      </c>
      <c r="D1839" s="24">
        <v>772</v>
      </c>
      <c r="E1839" s="24"/>
      <c r="F1839" s="24">
        <v>6</v>
      </c>
      <c r="G1839" s="24"/>
      <c r="H1839" s="24">
        <v>6</v>
      </c>
      <c r="I1839" s="24"/>
      <c r="J1839" s="24">
        <v>0</v>
      </c>
      <c r="K1839" s="25"/>
    </row>
    <row r="1840" spans="1:11" ht="15" customHeight="1" x14ac:dyDescent="0.3">
      <c r="A1840" s="22" t="s">
        <v>1845</v>
      </c>
      <c r="B1840" s="18">
        <v>2396</v>
      </c>
      <c r="C1840" s="23">
        <v>2280</v>
      </c>
      <c r="D1840" s="24">
        <v>2246</v>
      </c>
      <c r="E1840" s="24"/>
      <c r="F1840" s="24">
        <v>34</v>
      </c>
      <c r="G1840" s="24"/>
      <c r="H1840" s="24">
        <v>28</v>
      </c>
      <c r="I1840" s="24"/>
      <c r="J1840" s="24">
        <v>6</v>
      </c>
      <c r="K1840" s="25"/>
    </row>
    <row r="1841" spans="1:11" ht="15" customHeight="1" x14ac:dyDescent="0.3">
      <c r="A1841" s="22" t="s">
        <v>1846</v>
      </c>
      <c r="B1841" s="18">
        <v>3027</v>
      </c>
      <c r="C1841" s="23">
        <v>2915</v>
      </c>
      <c r="D1841" s="24">
        <v>2896</v>
      </c>
      <c r="E1841" s="24"/>
      <c r="F1841" s="24">
        <v>19</v>
      </c>
      <c r="G1841" s="24"/>
      <c r="H1841" s="24">
        <v>19</v>
      </c>
      <c r="I1841" s="24"/>
      <c r="J1841" s="24">
        <v>0</v>
      </c>
      <c r="K1841" s="25"/>
    </row>
    <row r="1842" spans="1:11" ht="15" customHeight="1" x14ac:dyDescent="0.3">
      <c r="A1842" s="22" t="s">
        <v>1847</v>
      </c>
      <c r="B1842" s="18">
        <v>1767</v>
      </c>
      <c r="C1842" s="23">
        <v>1631</v>
      </c>
      <c r="D1842" s="24">
        <v>1581</v>
      </c>
      <c r="E1842" s="24"/>
      <c r="F1842" s="24">
        <v>50</v>
      </c>
      <c r="G1842" s="24"/>
      <c r="H1842" s="24">
        <v>46</v>
      </c>
      <c r="I1842" s="24"/>
      <c r="J1842" s="24">
        <v>4</v>
      </c>
      <c r="K1842" s="25"/>
    </row>
    <row r="1843" spans="1:11" ht="15" customHeight="1" x14ac:dyDescent="0.3">
      <c r="A1843" s="22" t="s">
        <v>1848</v>
      </c>
      <c r="B1843" s="18">
        <v>3396</v>
      </c>
      <c r="C1843" s="23">
        <v>3323</v>
      </c>
      <c r="D1843" s="24">
        <v>3278</v>
      </c>
      <c r="E1843" s="24"/>
      <c r="F1843" s="24">
        <v>45</v>
      </c>
      <c r="G1843" s="24"/>
      <c r="H1843" s="24">
        <v>35</v>
      </c>
      <c r="I1843" s="24"/>
      <c r="J1843" s="24">
        <v>10</v>
      </c>
      <c r="K1843" s="25"/>
    </row>
    <row r="1844" spans="1:11" ht="15" customHeight="1" x14ac:dyDescent="0.3">
      <c r="A1844" s="22" t="s">
        <v>1849</v>
      </c>
      <c r="B1844" s="18">
        <v>2589</v>
      </c>
      <c r="C1844" s="23">
        <v>2505</v>
      </c>
      <c r="D1844" s="24">
        <v>2474</v>
      </c>
      <c r="E1844" s="24"/>
      <c r="F1844" s="24">
        <v>31</v>
      </c>
      <c r="G1844" s="24"/>
      <c r="H1844" s="24">
        <v>31</v>
      </c>
      <c r="I1844" s="24"/>
      <c r="J1844" s="24">
        <v>0</v>
      </c>
      <c r="K1844" s="25"/>
    </row>
    <row r="1845" spans="1:11" ht="15" customHeight="1" x14ac:dyDescent="0.3">
      <c r="A1845" s="22" t="s">
        <v>1850</v>
      </c>
      <c r="B1845" s="18">
        <v>2022</v>
      </c>
      <c r="C1845" s="23">
        <v>1907</v>
      </c>
      <c r="D1845" s="24">
        <v>1824</v>
      </c>
      <c r="E1845" s="24"/>
      <c r="F1845" s="24">
        <v>83</v>
      </c>
      <c r="G1845" s="24"/>
      <c r="H1845" s="24">
        <v>70</v>
      </c>
      <c r="I1845" s="24"/>
      <c r="J1845" s="24">
        <v>13</v>
      </c>
      <c r="K1845" s="25"/>
    </row>
    <row r="1846" spans="1:11" ht="15" customHeight="1" x14ac:dyDescent="0.3">
      <c r="A1846" s="22" t="s">
        <v>1851</v>
      </c>
      <c r="B1846" s="18">
        <v>3586</v>
      </c>
      <c r="C1846" s="23">
        <v>3380</v>
      </c>
      <c r="D1846" s="24">
        <v>3307</v>
      </c>
      <c r="E1846" s="24"/>
      <c r="F1846" s="24">
        <v>73</v>
      </c>
      <c r="G1846" s="24"/>
      <c r="H1846" s="24">
        <v>53</v>
      </c>
      <c r="I1846" s="24"/>
      <c r="J1846" s="24">
        <v>20</v>
      </c>
      <c r="K1846" s="25"/>
    </row>
    <row r="1847" spans="1:11" ht="15" customHeight="1" x14ac:dyDescent="0.3">
      <c r="A1847" s="22" t="s">
        <v>1852</v>
      </c>
      <c r="B1847" s="18">
        <v>2066</v>
      </c>
      <c r="C1847" s="23">
        <v>1930</v>
      </c>
      <c r="D1847" s="24">
        <v>1795</v>
      </c>
      <c r="E1847" s="24"/>
      <c r="F1847" s="24">
        <v>135</v>
      </c>
      <c r="G1847" s="24"/>
      <c r="H1847" s="24">
        <v>127</v>
      </c>
      <c r="I1847" s="24"/>
      <c r="J1847" s="24">
        <v>8</v>
      </c>
      <c r="K1847" s="25"/>
    </row>
    <row r="1848" spans="1:11" ht="15" customHeight="1" x14ac:dyDescent="0.3">
      <c r="A1848" s="22" t="s">
        <v>1853</v>
      </c>
      <c r="B1848" s="18">
        <v>1765</v>
      </c>
      <c r="C1848" s="23">
        <v>1699</v>
      </c>
      <c r="D1848" s="24">
        <v>1606</v>
      </c>
      <c r="E1848" s="24"/>
      <c r="F1848" s="24">
        <v>93</v>
      </c>
      <c r="G1848" s="24"/>
      <c r="H1848" s="24">
        <v>93</v>
      </c>
      <c r="I1848" s="24"/>
      <c r="J1848" s="24">
        <v>0</v>
      </c>
      <c r="K1848" s="25"/>
    </row>
    <row r="1849" spans="1:11" ht="15" customHeight="1" x14ac:dyDescent="0.3">
      <c r="A1849" s="22" t="s">
        <v>1854</v>
      </c>
      <c r="B1849" s="18">
        <v>949</v>
      </c>
      <c r="C1849" s="23">
        <v>854</v>
      </c>
      <c r="D1849" s="24">
        <v>736</v>
      </c>
      <c r="E1849" s="24"/>
      <c r="F1849" s="24">
        <v>118</v>
      </c>
      <c r="G1849" s="24"/>
      <c r="H1849" s="24">
        <v>118</v>
      </c>
      <c r="I1849" s="24"/>
      <c r="J1849" s="24">
        <v>0</v>
      </c>
      <c r="K1849" s="25"/>
    </row>
    <row r="1850" spans="1:11" ht="15" customHeight="1" x14ac:dyDescent="0.3">
      <c r="A1850" s="22" t="s">
        <v>1855</v>
      </c>
      <c r="B1850" s="18">
        <v>728</v>
      </c>
      <c r="C1850" s="23">
        <v>715</v>
      </c>
      <c r="D1850" s="24">
        <v>689</v>
      </c>
      <c r="E1850" s="24"/>
      <c r="F1850" s="24">
        <v>26</v>
      </c>
      <c r="G1850" s="24"/>
      <c r="H1850" s="24">
        <v>26</v>
      </c>
      <c r="I1850" s="24"/>
      <c r="J1850" s="24">
        <v>0</v>
      </c>
      <c r="K1850" s="25"/>
    </row>
    <row r="1851" spans="1:11" ht="15" customHeight="1" x14ac:dyDescent="0.3">
      <c r="A1851" s="22" t="s">
        <v>1856</v>
      </c>
      <c r="B1851" s="18">
        <v>987</v>
      </c>
      <c r="C1851" s="23">
        <v>919</v>
      </c>
      <c r="D1851" s="24">
        <v>877</v>
      </c>
      <c r="E1851" s="24"/>
      <c r="F1851" s="24">
        <v>42</v>
      </c>
      <c r="G1851" s="24"/>
      <c r="H1851" s="24">
        <v>42</v>
      </c>
      <c r="I1851" s="24"/>
      <c r="J1851" s="24">
        <v>0</v>
      </c>
      <c r="K1851" s="25"/>
    </row>
    <row r="1852" spans="1:11" ht="15" customHeight="1" x14ac:dyDescent="0.3">
      <c r="A1852" s="22" t="s">
        <v>1857</v>
      </c>
      <c r="B1852" s="18">
        <v>113</v>
      </c>
      <c r="C1852" s="23">
        <v>89</v>
      </c>
      <c r="D1852" s="24">
        <v>89</v>
      </c>
      <c r="E1852" s="24"/>
      <c r="F1852" s="24">
        <v>0</v>
      </c>
      <c r="G1852" s="24"/>
      <c r="H1852" s="24">
        <v>0</v>
      </c>
      <c r="I1852" s="24"/>
      <c r="J1852" s="24">
        <v>0</v>
      </c>
      <c r="K1852" s="25"/>
    </row>
    <row r="1853" spans="1:11" ht="15" customHeight="1" x14ac:dyDescent="0.3">
      <c r="A1853" s="22" t="s">
        <v>1858</v>
      </c>
      <c r="B1853" s="18">
        <v>492</v>
      </c>
      <c r="C1853" s="23">
        <v>482</v>
      </c>
      <c r="D1853" s="24">
        <v>410</v>
      </c>
      <c r="E1853" s="24"/>
      <c r="F1853" s="24">
        <v>72</v>
      </c>
      <c r="G1853" s="24"/>
      <c r="H1853" s="24">
        <v>72</v>
      </c>
      <c r="I1853" s="24"/>
      <c r="J1853" s="24">
        <v>0</v>
      </c>
      <c r="K1853" s="25"/>
    </row>
    <row r="1854" spans="1:11" ht="15" customHeight="1" x14ac:dyDescent="0.3">
      <c r="A1854" s="22" t="s">
        <v>1859</v>
      </c>
      <c r="B1854" s="18">
        <v>174</v>
      </c>
      <c r="C1854" s="23">
        <v>140</v>
      </c>
      <c r="D1854" s="24">
        <v>134</v>
      </c>
      <c r="E1854" s="24"/>
      <c r="F1854" s="24">
        <v>6</v>
      </c>
      <c r="G1854" s="24"/>
      <c r="H1854" s="24">
        <v>6</v>
      </c>
      <c r="I1854" s="24"/>
      <c r="J1854" s="24">
        <v>0</v>
      </c>
      <c r="K1854" s="25"/>
    </row>
    <row r="1855" spans="1:11" ht="15" customHeight="1" x14ac:dyDescent="0.3">
      <c r="A1855" s="22" t="s">
        <v>1860</v>
      </c>
      <c r="B1855" s="18">
        <v>312</v>
      </c>
      <c r="C1855" s="23">
        <v>289</v>
      </c>
      <c r="D1855" s="24">
        <v>280</v>
      </c>
      <c r="E1855" s="24"/>
      <c r="F1855" s="24">
        <v>9</v>
      </c>
      <c r="G1855" s="24"/>
      <c r="H1855" s="24">
        <v>0</v>
      </c>
      <c r="I1855" s="24"/>
      <c r="J1855" s="24">
        <v>9</v>
      </c>
      <c r="K1855" s="25"/>
    </row>
    <row r="1856" spans="1:11" ht="15" customHeight="1" x14ac:dyDescent="0.3">
      <c r="A1856" s="22" t="s">
        <v>1861</v>
      </c>
      <c r="B1856" s="18">
        <v>1780</v>
      </c>
      <c r="C1856" s="23">
        <v>1588</v>
      </c>
      <c r="D1856" s="24">
        <v>1484</v>
      </c>
      <c r="E1856" s="24"/>
      <c r="F1856" s="24">
        <v>104</v>
      </c>
      <c r="G1856" s="24"/>
      <c r="H1856" s="24">
        <v>104</v>
      </c>
      <c r="I1856" s="24"/>
      <c r="J1856" s="24">
        <v>0</v>
      </c>
      <c r="K1856" s="25"/>
    </row>
    <row r="1857" spans="1:11" ht="15" customHeight="1" x14ac:dyDescent="0.3">
      <c r="A1857" s="22" t="s">
        <v>1862</v>
      </c>
      <c r="B1857" s="18">
        <v>2023</v>
      </c>
      <c r="C1857" s="23">
        <v>1952</v>
      </c>
      <c r="D1857" s="24">
        <v>1902</v>
      </c>
      <c r="E1857" s="24"/>
      <c r="F1857" s="24">
        <v>50</v>
      </c>
      <c r="G1857" s="24"/>
      <c r="H1857" s="24">
        <v>37</v>
      </c>
      <c r="I1857" s="24"/>
      <c r="J1857" s="24">
        <v>13</v>
      </c>
      <c r="K1857" s="25"/>
    </row>
    <row r="1858" spans="1:11" ht="15" customHeight="1" x14ac:dyDescent="0.3">
      <c r="A1858" s="22" t="s">
        <v>1863</v>
      </c>
      <c r="B1858" s="18">
        <v>2586</v>
      </c>
      <c r="C1858" s="23">
        <v>2491</v>
      </c>
      <c r="D1858" s="24">
        <v>2414</v>
      </c>
      <c r="E1858" s="24"/>
      <c r="F1858" s="24">
        <v>77</v>
      </c>
      <c r="G1858" s="24"/>
      <c r="H1858" s="24">
        <v>63</v>
      </c>
      <c r="I1858" s="24"/>
      <c r="J1858" s="24">
        <v>14</v>
      </c>
      <c r="K1858" s="25"/>
    </row>
    <row r="1859" spans="1:11" ht="15" customHeight="1" x14ac:dyDescent="0.3">
      <c r="A1859" s="22" t="s">
        <v>1864</v>
      </c>
      <c r="B1859" s="18">
        <v>1671</v>
      </c>
      <c r="C1859" s="23">
        <v>1520</v>
      </c>
      <c r="D1859" s="24">
        <v>1462</v>
      </c>
      <c r="E1859" s="24"/>
      <c r="F1859" s="24">
        <v>58</v>
      </c>
      <c r="G1859" s="24"/>
      <c r="H1859" s="24">
        <v>58</v>
      </c>
      <c r="I1859" s="24"/>
      <c r="J1859" s="24">
        <v>0</v>
      </c>
      <c r="K1859" s="25"/>
    </row>
    <row r="1860" spans="1:11" ht="15" customHeight="1" x14ac:dyDescent="0.3">
      <c r="A1860" s="22" t="s">
        <v>1865</v>
      </c>
      <c r="B1860" s="18">
        <v>188</v>
      </c>
      <c r="C1860" s="23">
        <v>183</v>
      </c>
      <c r="D1860" s="24">
        <v>180</v>
      </c>
      <c r="E1860" s="24"/>
      <c r="F1860" s="24">
        <v>3</v>
      </c>
      <c r="G1860" s="24"/>
      <c r="H1860" s="24">
        <v>0</v>
      </c>
      <c r="I1860" s="24"/>
      <c r="J1860" s="24">
        <v>3</v>
      </c>
      <c r="K1860" s="25"/>
    </row>
    <row r="1861" spans="1:11" ht="15" customHeight="1" x14ac:dyDescent="0.3">
      <c r="A1861" s="22" t="s">
        <v>1866</v>
      </c>
      <c r="B1861" s="18">
        <v>952</v>
      </c>
      <c r="C1861" s="23">
        <v>900</v>
      </c>
      <c r="D1861" s="24">
        <v>845</v>
      </c>
      <c r="E1861" s="24"/>
      <c r="F1861" s="24">
        <v>55</v>
      </c>
      <c r="G1861" s="24"/>
      <c r="H1861" s="24">
        <v>55</v>
      </c>
      <c r="I1861" s="24"/>
      <c r="J1861" s="24">
        <v>0</v>
      </c>
      <c r="K1861" s="25"/>
    </row>
    <row r="1862" spans="1:11" ht="15" customHeight="1" x14ac:dyDescent="0.3">
      <c r="A1862" s="22" t="s">
        <v>1867</v>
      </c>
      <c r="B1862" s="18">
        <v>621</v>
      </c>
      <c r="C1862" s="23">
        <v>587</v>
      </c>
      <c r="D1862" s="24">
        <v>564</v>
      </c>
      <c r="E1862" s="24"/>
      <c r="F1862" s="24">
        <v>23</v>
      </c>
      <c r="G1862" s="24"/>
      <c r="H1862" s="24">
        <v>14</v>
      </c>
      <c r="I1862" s="24"/>
      <c r="J1862" s="24">
        <v>9</v>
      </c>
      <c r="K1862" s="25"/>
    </row>
    <row r="1863" spans="1:11" ht="15" customHeight="1" x14ac:dyDescent="0.3">
      <c r="A1863" s="22" t="s">
        <v>1868</v>
      </c>
      <c r="B1863" s="18">
        <v>185</v>
      </c>
      <c r="C1863" s="23">
        <v>185</v>
      </c>
      <c r="D1863" s="24">
        <v>185</v>
      </c>
      <c r="E1863" s="24"/>
      <c r="F1863" s="24">
        <v>0</v>
      </c>
      <c r="G1863" s="24"/>
      <c r="H1863" s="24">
        <v>0</v>
      </c>
      <c r="I1863" s="24"/>
      <c r="J1863" s="24">
        <v>0</v>
      </c>
      <c r="K1863" s="25"/>
    </row>
    <row r="1864" spans="1:11" ht="15" customHeight="1" x14ac:dyDescent="0.3">
      <c r="A1864" s="22" t="s">
        <v>1869</v>
      </c>
      <c r="B1864" s="18">
        <v>137</v>
      </c>
      <c r="C1864" s="23">
        <v>125</v>
      </c>
      <c r="D1864" s="24">
        <v>125</v>
      </c>
      <c r="E1864" s="24"/>
      <c r="F1864" s="24">
        <v>0</v>
      </c>
      <c r="G1864" s="24"/>
      <c r="H1864" s="24">
        <v>0</v>
      </c>
      <c r="I1864" s="24"/>
      <c r="J1864" s="24">
        <v>0</v>
      </c>
      <c r="K1864" s="25"/>
    </row>
    <row r="1865" spans="1:11" ht="15" customHeight="1" x14ac:dyDescent="0.3">
      <c r="A1865" s="22" t="s">
        <v>1870</v>
      </c>
      <c r="B1865" s="18">
        <v>143</v>
      </c>
      <c r="C1865" s="23">
        <v>143</v>
      </c>
      <c r="D1865" s="24">
        <v>69</v>
      </c>
      <c r="E1865" s="24"/>
      <c r="F1865" s="24">
        <v>74</v>
      </c>
      <c r="G1865" s="24"/>
      <c r="H1865" s="24">
        <v>48</v>
      </c>
      <c r="I1865" s="24"/>
      <c r="J1865" s="24">
        <v>26</v>
      </c>
      <c r="K1865" s="25"/>
    </row>
    <row r="1866" spans="1:11" ht="15" customHeight="1" x14ac:dyDescent="0.3">
      <c r="A1866" s="22" t="s">
        <v>1871</v>
      </c>
      <c r="B1866" s="18">
        <v>292</v>
      </c>
      <c r="C1866" s="23">
        <v>253</v>
      </c>
      <c r="D1866" s="24">
        <v>242</v>
      </c>
      <c r="E1866" s="24"/>
      <c r="F1866" s="24">
        <v>11</v>
      </c>
      <c r="G1866" s="24"/>
      <c r="H1866" s="24">
        <v>0</v>
      </c>
      <c r="I1866" s="24"/>
      <c r="J1866" s="24">
        <v>11</v>
      </c>
      <c r="K1866" s="25"/>
    </row>
    <row r="1867" spans="1:11" ht="15" customHeight="1" x14ac:dyDescent="0.3">
      <c r="A1867" s="22" t="s">
        <v>1872</v>
      </c>
      <c r="B1867" s="18">
        <v>143</v>
      </c>
      <c r="C1867" s="23">
        <v>136</v>
      </c>
      <c r="D1867" s="24">
        <v>136</v>
      </c>
      <c r="E1867" s="24"/>
      <c r="F1867" s="24">
        <v>0</v>
      </c>
      <c r="G1867" s="24"/>
      <c r="H1867" s="24">
        <v>0</v>
      </c>
      <c r="I1867" s="24"/>
      <c r="J1867" s="24">
        <v>0</v>
      </c>
      <c r="K1867" s="25"/>
    </row>
    <row r="1868" spans="1:11" ht="15" customHeight="1" x14ac:dyDescent="0.3">
      <c r="A1868" s="22" t="s">
        <v>1873</v>
      </c>
      <c r="B1868" s="18">
        <v>195</v>
      </c>
      <c r="C1868" s="23">
        <v>169</v>
      </c>
      <c r="D1868" s="24">
        <v>163</v>
      </c>
      <c r="E1868" s="24"/>
      <c r="F1868" s="24">
        <v>6</v>
      </c>
      <c r="G1868" s="24"/>
      <c r="H1868" s="24">
        <v>6</v>
      </c>
      <c r="I1868" s="24"/>
      <c r="J1868" s="24">
        <v>0</v>
      </c>
      <c r="K1868" s="25"/>
    </row>
    <row r="1869" spans="1:11" ht="15" customHeight="1" x14ac:dyDescent="0.3">
      <c r="A1869" s="22" t="s">
        <v>1874</v>
      </c>
      <c r="B1869" s="18">
        <v>183</v>
      </c>
      <c r="C1869" s="23">
        <v>183</v>
      </c>
      <c r="D1869" s="24">
        <v>183</v>
      </c>
      <c r="E1869" s="24"/>
      <c r="F1869" s="24">
        <v>0</v>
      </c>
      <c r="G1869" s="24"/>
      <c r="H1869" s="24">
        <v>0</v>
      </c>
      <c r="I1869" s="24"/>
      <c r="J1869" s="24">
        <v>0</v>
      </c>
      <c r="K1869" s="25"/>
    </row>
    <row r="1870" spans="1:11" ht="15" customHeight="1" x14ac:dyDescent="0.3">
      <c r="A1870" s="22" t="s">
        <v>1875</v>
      </c>
      <c r="B1870" s="18">
        <v>163</v>
      </c>
      <c r="C1870" s="23">
        <v>163</v>
      </c>
      <c r="D1870" s="24">
        <v>163</v>
      </c>
      <c r="E1870" s="24"/>
      <c r="F1870" s="24">
        <v>0</v>
      </c>
      <c r="G1870" s="24"/>
      <c r="H1870" s="24">
        <v>0</v>
      </c>
      <c r="I1870" s="24"/>
      <c r="J1870" s="24">
        <v>0</v>
      </c>
      <c r="K1870" s="25"/>
    </row>
    <row r="1871" spans="1:11" ht="15" customHeight="1" x14ac:dyDescent="0.3">
      <c r="A1871" s="22" t="s">
        <v>1876</v>
      </c>
      <c r="B1871" s="18">
        <v>259</v>
      </c>
      <c r="C1871" s="23">
        <v>183</v>
      </c>
      <c r="D1871" s="24">
        <v>110</v>
      </c>
      <c r="E1871" s="24"/>
      <c r="F1871" s="24">
        <v>73</v>
      </c>
      <c r="G1871" s="24"/>
      <c r="H1871" s="24">
        <v>73</v>
      </c>
      <c r="I1871" s="24"/>
      <c r="J1871" s="24">
        <v>0</v>
      </c>
      <c r="K1871" s="25"/>
    </row>
    <row r="1872" spans="1:11" ht="15" customHeight="1" x14ac:dyDescent="0.3">
      <c r="A1872" s="22" t="s">
        <v>1877</v>
      </c>
      <c r="B1872" s="18">
        <v>349</v>
      </c>
      <c r="C1872" s="23">
        <v>349</v>
      </c>
      <c r="D1872" s="24">
        <v>346</v>
      </c>
      <c r="E1872" s="24"/>
      <c r="F1872" s="24">
        <v>3</v>
      </c>
      <c r="G1872" s="24"/>
      <c r="H1872" s="24">
        <v>0</v>
      </c>
      <c r="I1872" s="24"/>
      <c r="J1872" s="24">
        <v>3</v>
      </c>
      <c r="K1872" s="25"/>
    </row>
    <row r="1873" spans="1:11" ht="15" customHeight="1" x14ac:dyDescent="0.3">
      <c r="A1873" s="22" t="s">
        <v>1878</v>
      </c>
      <c r="B1873" s="18">
        <v>421</v>
      </c>
      <c r="C1873" s="23">
        <v>410</v>
      </c>
      <c r="D1873" s="24">
        <v>341</v>
      </c>
      <c r="E1873" s="24"/>
      <c r="F1873" s="24">
        <v>69</v>
      </c>
      <c r="G1873" s="24"/>
      <c r="H1873" s="24">
        <v>69</v>
      </c>
      <c r="I1873" s="24"/>
      <c r="J1873" s="24">
        <v>0</v>
      </c>
      <c r="K1873" s="25"/>
    </row>
    <row r="1874" spans="1:11" ht="15" customHeight="1" x14ac:dyDescent="0.3">
      <c r="A1874" s="22" t="s">
        <v>1879</v>
      </c>
      <c r="B1874" s="18">
        <v>573</v>
      </c>
      <c r="C1874" s="23">
        <v>511</v>
      </c>
      <c r="D1874" s="24">
        <v>491</v>
      </c>
      <c r="E1874" s="24"/>
      <c r="F1874" s="24">
        <v>20</v>
      </c>
      <c r="G1874" s="24"/>
      <c r="H1874" s="24">
        <v>20</v>
      </c>
      <c r="I1874" s="24"/>
      <c r="J1874" s="24">
        <v>0</v>
      </c>
      <c r="K1874" s="25"/>
    </row>
    <row r="1875" spans="1:11" ht="15" customHeight="1" x14ac:dyDescent="0.3">
      <c r="A1875" s="22" t="s">
        <v>1880</v>
      </c>
      <c r="B1875" s="18">
        <v>144</v>
      </c>
      <c r="C1875" s="23">
        <v>124</v>
      </c>
      <c r="D1875" s="24">
        <v>107</v>
      </c>
      <c r="E1875" s="24"/>
      <c r="F1875" s="24">
        <v>17</v>
      </c>
      <c r="G1875" s="24"/>
      <c r="H1875" s="24">
        <v>17</v>
      </c>
      <c r="I1875" s="24"/>
      <c r="J1875" s="24">
        <v>0</v>
      </c>
      <c r="K1875" s="25"/>
    </row>
    <row r="1876" spans="1:11" ht="15" customHeight="1" x14ac:dyDescent="0.3">
      <c r="A1876" s="22" t="s">
        <v>1881</v>
      </c>
      <c r="B1876" s="18">
        <v>413</v>
      </c>
      <c r="C1876" s="23">
        <v>390</v>
      </c>
      <c r="D1876" s="24">
        <v>351</v>
      </c>
      <c r="E1876" s="24"/>
      <c r="F1876" s="24">
        <v>39</v>
      </c>
      <c r="G1876" s="24"/>
      <c r="H1876" s="24">
        <v>28</v>
      </c>
      <c r="I1876" s="24"/>
      <c r="J1876" s="24">
        <v>11</v>
      </c>
      <c r="K1876" s="25"/>
    </row>
    <row r="1877" spans="1:11" ht="15" customHeight="1" x14ac:dyDescent="0.3">
      <c r="A1877" s="22" t="s">
        <v>1882</v>
      </c>
      <c r="B1877" s="18">
        <v>146</v>
      </c>
      <c r="C1877" s="23">
        <v>146</v>
      </c>
      <c r="D1877" s="24">
        <v>146</v>
      </c>
      <c r="E1877" s="24"/>
      <c r="F1877" s="24">
        <v>0</v>
      </c>
      <c r="G1877" s="24"/>
      <c r="H1877" s="24">
        <v>0</v>
      </c>
      <c r="I1877" s="24"/>
      <c r="J1877" s="24">
        <v>0</v>
      </c>
      <c r="K1877" s="25"/>
    </row>
    <row r="1878" spans="1:11" ht="15" customHeight="1" x14ac:dyDescent="0.3">
      <c r="A1878" s="22" t="s">
        <v>1883</v>
      </c>
      <c r="B1878" s="18">
        <v>337</v>
      </c>
      <c r="C1878" s="23">
        <v>328</v>
      </c>
      <c r="D1878" s="24">
        <v>310</v>
      </c>
      <c r="E1878" s="24"/>
      <c r="F1878" s="24">
        <v>18</v>
      </c>
      <c r="G1878" s="24"/>
      <c r="H1878" s="24">
        <v>18</v>
      </c>
      <c r="I1878" s="24"/>
      <c r="J1878" s="24">
        <v>0</v>
      </c>
      <c r="K1878" s="25"/>
    </row>
    <row r="1879" spans="1:11" ht="15" customHeight="1" x14ac:dyDescent="0.3">
      <c r="A1879" s="22" t="s">
        <v>1884</v>
      </c>
      <c r="B1879" s="18">
        <v>1446</v>
      </c>
      <c r="C1879" s="23">
        <v>1252</v>
      </c>
      <c r="D1879" s="24">
        <v>1223</v>
      </c>
      <c r="E1879" s="24"/>
      <c r="F1879" s="24">
        <v>29</v>
      </c>
      <c r="G1879" s="24"/>
      <c r="H1879" s="24">
        <v>29</v>
      </c>
      <c r="I1879" s="24"/>
      <c r="J1879" s="24">
        <v>0</v>
      </c>
      <c r="K1879" s="25"/>
    </row>
    <row r="1880" spans="1:11" ht="15" customHeight="1" x14ac:dyDescent="0.3">
      <c r="A1880" s="22" t="s">
        <v>1885</v>
      </c>
      <c r="B1880" s="18">
        <v>1257</v>
      </c>
      <c r="C1880" s="23">
        <v>1126</v>
      </c>
      <c r="D1880" s="24">
        <v>1119</v>
      </c>
      <c r="E1880" s="24"/>
      <c r="F1880" s="24">
        <v>7</v>
      </c>
      <c r="G1880" s="24"/>
      <c r="H1880" s="24">
        <v>7</v>
      </c>
      <c r="I1880" s="24"/>
      <c r="J1880" s="24">
        <v>0</v>
      </c>
      <c r="K1880" s="25"/>
    </row>
    <row r="1881" spans="1:11" ht="15" customHeight="1" x14ac:dyDescent="0.3">
      <c r="A1881" s="22" t="s">
        <v>1886</v>
      </c>
      <c r="B1881" s="18">
        <v>3387</v>
      </c>
      <c r="C1881" s="23">
        <v>3183</v>
      </c>
      <c r="D1881" s="24">
        <v>3111</v>
      </c>
      <c r="E1881" s="24"/>
      <c r="F1881" s="24">
        <v>72</v>
      </c>
      <c r="G1881" s="24"/>
      <c r="H1881" s="24">
        <v>72</v>
      </c>
      <c r="I1881" s="24"/>
      <c r="J1881" s="24">
        <v>0</v>
      </c>
      <c r="K1881" s="25"/>
    </row>
    <row r="1882" spans="1:11" ht="15" customHeight="1" x14ac:dyDescent="0.3">
      <c r="A1882" s="22" t="s">
        <v>1887</v>
      </c>
      <c r="B1882" s="18">
        <v>2745</v>
      </c>
      <c r="C1882" s="23">
        <v>2581</v>
      </c>
      <c r="D1882" s="24">
        <v>2424</v>
      </c>
      <c r="E1882" s="24"/>
      <c r="F1882" s="24">
        <v>157</v>
      </c>
      <c r="G1882" s="24"/>
      <c r="H1882" s="24">
        <v>139</v>
      </c>
      <c r="I1882" s="24"/>
      <c r="J1882" s="24">
        <v>18</v>
      </c>
      <c r="K1882" s="25"/>
    </row>
    <row r="1883" spans="1:11" ht="15" customHeight="1" x14ac:dyDescent="0.3">
      <c r="A1883" s="22" t="s">
        <v>1888</v>
      </c>
      <c r="B1883" s="18">
        <v>2798</v>
      </c>
      <c r="C1883" s="23">
        <v>2726</v>
      </c>
      <c r="D1883" s="24">
        <v>2537</v>
      </c>
      <c r="E1883" s="24"/>
      <c r="F1883" s="24">
        <v>189</v>
      </c>
      <c r="G1883" s="24"/>
      <c r="H1883" s="24">
        <v>161</v>
      </c>
      <c r="I1883" s="24"/>
      <c r="J1883" s="24">
        <v>28</v>
      </c>
      <c r="K1883" s="25"/>
    </row>
    <row r="1884" spans="1:11" ht="15" customHeight="1" x14ac:dyDescent="0.3">
      <c r="A1884" s="22" t="s">
        <v>1889</v>
      </c>
      <c r="B1884" s="18">
        <v>1211</v>
      </c>
      <c r="C1884" s="23">
        <v>1108</v>
      </c>
      <c r="D1884" s="24">
        <v>1025</v>
      </c>
      <c r="E1884" s="24"/>
      <c r="F1884" s="24">
        <v>83</v>
      </c>
      <c r="G1884" s="24"/>
      <c r="H1884" s="24">
        <v>83</v>
      </c>
      <c r="I1884" s="24"/>
      <c r="J1884" s="24">
        <v>0</v>
      </c>
      <c r="K1884" s="25"/>
    </row>
    <row r="1885" spans="1:11" ht="15" customHeight="1" x14ac:dyDescent="0.3">
      <c r="A1885" s="22" t="s">
        <v>1890</v>
      </c>
      <c r="B1885" s="18">
        <v>3515</v>
      </c>
      <c r="C1885" s="23">
        <v>3397</v>
      </c>
      <c r="D1885" s="24">
        <v>3327</v>
      </c>
      <c r="E1885" s="24"/>
      <c r="F1885" s="24">
        <v>70</v>
      </c>
      <c r="G1885" s="24"/>
      <c r="H1885" s="24">
        <v>60</v>
      </c>
      <c r="I1885" s="24"/>
      <c r="J1885" s="24">
        <v>10</v>
      </c>
      <c r="K1885" s="25"/>
    </row>
    <row r="1886" spans="1:11" ht="15" customHeight="1" x14ac:dyDescent="0.3">
      <c r="A1886" s="22" t="s">
        <v>1891</v>
      </c>
      <c r="B1886" s="18">
        <v>3340</v>
      </c>
      <c r="C1886" s="23">
        <v>3228</v>
      </c>
      <c r="D1886" s="24">
        <v>3123</v>
      </c>
      <c r="E1886" s="24"/>
      <c r="F1886" s="24">
        <v>105</v>
      </c>
      <c r="G1886" s="24"/>
      <c r="H1886" s="24">
        <v>96</v>
      </c>
      <c r="I1886" s="24"/>
      <c r="J1886" s="24">
        <v>9</v>
      </c>
      <c r="K1886" s="25"/>
    </row>
    <row r="1887" spans="1:11" ht="15" customHeight="1" x14ac:dyDescent="0.3">
      <c r="A1887" s="22" t="s">
        <v>1892</v>
      </c>
      <c r="B1887" s="18">
        <v>1592</v>
      </c>
      <c r="C1887" s="23">
        <v>1519</v>
      </c>
      <c r="D1887" s="24">
        <v>1473</v>
      </c>
      <c r="E1887" s="24"/>
      <c r="F1887" s="24">
        <v>46</v>
      </c>
      <c r="G1887" s="24"/>
      <c r="H1887" s="24">
        <v>46</v>
      </c>
      <c r="I1887" s="24"/>
      <c r="J1887" s="24">
        <v>0</v>
      </c>
      <c r="K1887" s="25"/>
    </row>
    <row r="1888" spans="1:11" ht="15" customHeight="1" x14ac:dyDescent="0.3">
      <c r="A1888" s="22" t="s">
        <v>1893</v>
      </c>
      <c r="B1888" s="18">
        <v>1221</v>
      </c>
      <c r="C1888" s="23">
        <v>1173</v>
      </c>
      <c r="D1888" s="24">
        <v>1132</v>
      </c>
      <c r="E1888" s="24"/>
      <c r="F1888" s="24">
        <v>41</v>
      </c>
      <c r="G1888" s="24"/>
      <c r="H1888" s="24">
        <v>16</v>
      </c>
      <c r="I1888" s="24"/>
      <c r="J1888" s="24">
        <v>25</v>
      </c>
      <c r="K1888" s="25"/>
    </row>
    <row r="1889" spans="1:11" ht="15" customHeight="1" x14ac:dyDescent="0.3">
      <c r="A1889" s="22" t="s">
        <v>1894</v>
      </c>
      <c r="B1889" s="18">
        <v>3643</v>
      </c>
      <c r="C1889" s="23">
        <v>3451</v>
      </c>
      <c r="D1889" s="24">
        <v>3213</v>
      </c>
      <c r="E1889" s="24"/>
      <c r="F1889" s="24">
        <v>238</v>
      </c>
      <c r="G1889" s="24"/>
      <c r="H1889" s="24">
        <v>204</v>
      </c>
      <c r="I1889" s="24"/>
      <c r="J1889" s="24">
        <v>34</v>
      </c>
      <c r="K1889" s="25"/>
    </row>
    <row r="1890" spans="1:11" ht="15" customHeight="1" x14ac:dyDescent="0.3">
      <c r="A1890" s="22" t="s">
        <v>1895</v>
      </c>
      <c r="B1890" s="18">
        <v>3167</v>
      </c>
      <c r="C1890" s="23">
        <v>3001</v>
      </c>
      <c r="D1890" s="24">
        <v>2868</v>
      </c>
      <c r="E1890" s="24"/>
      <c r="F1890" s="24">
        <v>133</v>
      </c>
      <c r="G1890" s="24"/>
      <c r="H1890" s="24">
        <v>133</v>
      </c>
      <c r="I1890" s="24"/>
      <c r="J1890" s="24">
        <v>0</v>
      </c>
      <c r="K1890" s="25"/>
    </row>
    <row r="1891" spans="1:11" ht="15" customHeight="1" x14ac:dyDescent="0.3">
      <c r="A1891" s="22" t="s">
        <v>1896</v>
      </c>
      <c r="B1891" s="18">
        <v>4095</v>
      </c>
      <c r="C1891" s="23">
        <v>3978</v>
      </c>
      <c r="D1891" s="24">
        <v>3800</v>
      </c>
      <c r="E1891" s="24"/>
      <c r="F1891" s="24">
        <v>178</v>
      </c>
      <c r="G1891" s="24"/>
      <c r="H1891" s="24">
        <v>178</v>
      </c>
      <c r="I1891" s="24"/>
      <c r="J1891" s="24">
        <v>0</v>
      </c>
      <c r="K1891" s="25"/>
    </row>
    <row r="1892" spans="1:11" ht="15" customHeight="1" x14ac:dyDescent="0.3">
      <c r="A1892" s="22" t="s">
        <v>1897</v>
      </c>
      <c r="B1892" s="18">
        <v>838</v>
      </c>
      <c r="C1892" s="23">
        <v>809</v>
      </c>
      <c r="D1892" s="24">
        <v>775</v>
      </c>
      <c r="E1892" s="24"/>
      <c r="F1892" s="24">
        <v>34</v>
      </c>
      <c r="G1892" s="24"/>
      <c r="H1892" s="24">
        <v>34</v>
      </c>
      <c r="I1892" s="24"/>
      <c r="J1892" s="24">
        <v>0</v>
      </c>
      <c r="K1892" s="25"/>
    </row>
    <row r="1893" spans="1:11" ht="15" customHeight="1" x14ac:dyDescent="0.3">
      <c r="A1893" s="22" t="s">
        <v>1898</v>
      </c>
      <c r="B1893" s="18">
        <v>710</v>
      </c>
      <c r="C1893" s="23">
        <v>598</v>
      </c>
      <c r="D1893" s="24">
        <v>538</v>
      </c>
      <c r="E1893" s="24"/>
      <c r="F1893" s="24">
        <v>60</v>
      </c>
      <c r="G1893" s="24"/>
      <c r="H1893" s="24">
        <v>60</v>
      </c>
      <c r="I1893" s="24"/>
      <c r="J1893" s="24">
        <v>0</v>
      </c>
      <c r="K1893" s="25"/>
    </row>
    <row r="1894" spans="1:11" ht="15" customHeight="1" x14ac:dyDescent="0.3">
      <c r="A1894" s="22" t="s">
        <v>1899</v>
      </c>
      <c r="B1894" s="18">
        <v>61</v>
      </c>
      <c r="C1894" s="23">
        <v>58</v>
      </c>
      <c r="D1894" s="24">
        <v>58</v>
      </c>
      <c r="E1894" s="24"/>
      <c r="F1894" s="24">
        <v>0</v>
      </c>
      <c r="G1894" s="24"/>
      <c r="H1894" s="24">
        <v>0</v>
      </c>
      <c r="I1894" s="24"/>
      <c r="J1894" s="24">
        <v>0</v>
      </c>
      <c r="K1894" s="25"/>
    </row>
    <row r="1895" spans="1:11" ht="15" customHeight="1" x14ac:dyDescent="0.3">
      <c r="A1895" s="22" t="s">
        <v>1900</v>
      </c>
      <c r="B1895" s="18">
        <v>2003</v>
      </c>
      <c r="C1895" s="23">
        <v>1901</v>
      </c>
      <c r="D1895" s="24">
        <v>1745</v>
      </c>
      <c r="E1895" s="24"/>
      <c r="F1895" s="24">
        <v>156</v>
      </c>
      <c r="G1895" s="24"/>
      <c r="H1895" s="24">
        <v>105</v>
      </c>
      <c r="I1895" s="24"/>
      <c r="J1895" s="24">
        <v>51</v>
      </c>
      <c r="K1895" s="25"/>
    </row>
    <row r="1896" spans="1:11" ht="15" customHeight="1" x14ac:dyDescent="0.3">
      <c r="A1896" s="22" t="s">
        <v>1901</v>
      </c>
      <c r="B1896" s="18">
        <v>2467</v>
      </c>
      <c r="C1896" s="23">
        <v>2422</v>
      </c>
      <c r="D1896" s="24">
        <v>2358</v>
      </c>
      <c r="E1896" s="24"/>
      <c r="F1896" s="24">
        <v>64</v>
      </c>
      <c r="G1896" s="24"/>
      <c r="H1896" s="24">
        <v>64</v>
      </c>
      <c r="I1896" s="24"/>
      <c r="J1896" s="24">
        <v>0</v>
      </c>
      <c r="K1896" s="25"/>
    </row>
    <row r="1897" spans="1:11" ht="15" customHeight="1" x14ac:dyDescent="0.3">
      <c r="A1897" s="22" t="s">
        <v>1902</v>
      </c>
      <c r="B1897" s="18">
        <v>2296</v>
      </c>
      <c r="C1897" s="23">
        <v>1996</v>
      </c>
      <c r="D1897" s="24">
        <v>1925</v>
      </c>
      <c r="E1897" s="24"/>
      <c r="F1897" s="24">
        <v>71</v>
      </c>
      <c r="G1897" s="24"/>
      <c r="H1897" s="24">
        <v>71</v>
      </c>
      <c r="I1897" s="24"/>
      <c r="J1897" s="24">
        <v>0</v>
      </c>
      <c r="K1897" s="25"/>
    </row>
    <row r="1898" spans="1:11" ht="15" customHeight="1" x14ac:dyDescent="0.3">
      <c r="A1898" s="22" t="s">
        <v>1903</v>
      </c>
      <c r="B1898" s="18">
        <v>1762</v>
      </c>
      <c r="C1898" s="23">
        <v>1547</v>
      </c>
      <c r="D1898" s="24">
        <v>1507</v>
      </c>
      <c r="E1898" s="24"/>
      <c r="F1898" s="24">
        <v>40</v>
      </c>
      <c r="G1898" s="24"/>
      <c r="H1898" s="24">
        <v>31</v>
      </c>
      <c r="I1898" s="24"/>
      <c r="J1898" s="24">
        <v>9</v>
      </c>
      <c r="K1898" s="25"/>
    </row>
    <row r="1899" spans="1:11" ht="15" customHeight="1" x14ac:dyDescent="0.3">
      <c r="A1899" s="22" t="s">
        <v>1904</v>
      </c>
      <c r="B1899" s="18">
        <v>2144</v>
      </c>
      <c r="C1899" s="23">
        <v>1812</v>
      </c>
      <c r="D1899" s="24">
        <v>1728</v>
      </c>
      <c r="E1899" s="24"/>
      <c r="F1899" s="24">
        <v>84</v>
      </c>
      <c r="G1899" s="24"/>
      <c r="H1899" s="24">
        <v>73</v>
      </c>
      <c r="I1899" s="24"/>
      <c r="J1899" s="24">
        <v>11</v>
      </c>
      <c r="K1899" s="25"/>
    </row>
    <row r="1900" spans="1:11" ht="15" customHeight="1" x14ac:dyDescent="0.3">
      <c r="A1900" s="22" t="s">
        <v>1905</v>
      </c>
      <c r="B1900" s="18">
        <v>531</v>
      </c>
      <c r="C1900" s="23">
        <v>489</v>
      </c>
      <c r="D1900" s="24">
        <v>454</v>
      </c>
      <c r="E1900" s="24"/>
      <c r="F1900" s="24">
        <v>35</v>
      </c>
      <c r="G1900" s="24"/>
      <c r="H1900" s="24">
        <v>35</v>
      </c>
      <c r="I1900" s="24"/>
      <c r="J1900" s="24">
        <v>0</v>
      </c>
      <c r="K1900" s="25"/>
    </row>
    <row r="1901" spans="1:11" ht="15" customHeight="1" x14ac:dyDescent="0.3">
      <c r="A1901" s="22" t="s">
        <v>1906</v>
      </c>
      <c r="B1901" s="18">
        <v>344</v>
      </c>
      <c r="C1901" s="23">
        <v>344</v>
      </c>
      <c r="D1901" s="24">
        <v>344</v>
      </c>
      <c r="E1901" s="24"/>
      <c r="F1901" s="24">
        <v>0</v>
      </c>
      <c r="G1901" s="24"/>
      <c r="H1901" s="24">
        <v>0</v>
      </c>
      <c r="I1901" s="24"/>
      <c r="J1901" s="24">
        <v>0</v>
      </c>
      <c r="K1901" s="25"/>
    </row>
    <row r="1902" spans="1:11" ht="15" customHeight="1" x14ac:dyDescent="0.3">
      <c r="A1902" s="22" t="s">
        <v>1907</v>
      </c>
      <c r="B1902" s="18">
        <v>1228</v>
      </c>
      <c r="C1902" s="23">
        <v>1202</v>
      </c>
      <c r="D1902" s="24">
        <v>1151</v>
      </c>
      <c r="E1902" s="24"/>
      <c r="F1902" s="24">
        <v>51</v>
      </c>
      <c r="G1902" s="24"/>
      <c r="H1902" s="24">
        <v>51</v>
      </c>
      <c r="I1902" s="24"/>
      <c r="J1902" s="24">
        <v>0</v>
      </c>
      <c r="K1902" s="25"/>
    </row>
    <row r="1903" spans="1:11" ht="15" customHeight="1" x14ac:dyDescent="0.3">
      <c r="A1903" s="22" t="s">
        <v>1908</v>
      </c>
      <c r="B1903" s="18">
        <v>81</v>
      </c>
      <c r="C1903" s="23">
        <v>72</v>
      </c>
      <c r="D1903" s="24">
        <v>72</v>
      </c>
      <c r="E1903" s="24"/>
      <c r="F1903" s="24">
        <v>0</v>
      </c>
      <c r="G1903" s="24"/>
      <c r="H1903" s="24">
        <v>0</v>
      </c>
      <c r="I1903" s="24"/>
      <c r="J1903" s="24">
        <v>0</v>
      </c>
      <c r="K1903" s="25"/>
    </row>
    <row r="1904" spans="1:11" ht="15" customHeight="1" x14ac:dyDescent="0.3">
      <c r="A1904" s="22" t="s">
        <v>1909</v>
      </c>
      <c r="B1904" s="18">
        <v>96</v>
      </c>
      <c r="C1904" s="23">
        <v>81</v>
      </c>
      <c r="D1904" s="24">
        <v>81</v>
      </c>
      <c r="E1904" s="24"/>
      <c r="F1904" s="24">
        <v>0</v>
      </c>
      <c r="G1904" s="24"/>
      <c r="H1904" s="24">
        <v>0</v>
      </c>
      <c r="I1904" s="24"/>
      <c r="J1904" s="24">
        <v>0</v>
      </c>
      <c r="K1904" s="25"/>
    </row>
    <row r="1905" spans="1:11" ht="15" customHeight="1" x14ac:dyDescent="0.3">
      <c r="A1905" s="22" t="s">
        <v>1910</v>
      </c>
      <c r="B1905" s="18">
        <v>146</v>
      </c>
      <c r="C1905" s="23">
        <v>110</v>
      </c>
      <c r="D1905" s="24">
        <v>93</v>
      </c>
      <c r="E1905" s="24"/>
      <c r="F1905" s="24">
        <v>17</v>
      </c>
      <c r="G1905" s="24"/>
      <c r="H1905" s="24">
        <v>17</v>
      </c>
      <c r="I1905" s="24"/>
      <c r="J1905" s="24">
        <v>0</v>
      </c>
      <c r="K1905" s="25"/>
    </row>
    <row r="1906" spans="1:11" ht="15" customHeight="1" x14ac:dyDescent="0.3">
      <c r="A1906" s="22" t="s">
        <v>1911</v>
      </c>
      <c r="B1906" s="18">
        <v>360</v>
      </c>
      <c r="C1906" s="23">
        <v>327</v>
      </c>
      <c r="D1906" s="24">
        <v>307</v>
      </c>
      <c r="E1906" s="24"/>
      <c r="F1906" s="24">
        <v>20</v>
      </c>
      <c r="G1906" s="24"/>
      <c r="H1906" s="24">
        <v>12</v>
      </c>
      <c r="I1906" s="24"/>
      <c r="J1906" s="24">
        <v>8</v>
      </c>
      <c r="K1906" s="25"/>
    </row>
    <row r="1907" spans="1:11" ht="15" customHeight="1" x14ac:dyDescent="0.3">
      <c r="A1907" s="22" t="s">
        <v>1912</v>
      </c>
      <c r="B1907" s="18">
        <v>247</v>
      </c>
      <c r="C1907" s="23">
        <v>223</v>
      </c>
      <c r="D1907" s="24">
        <v>206</v>
      </c>
      <c r="E1907" s="24"/>
      <c r="F1907" s="24">
        <v>17</v>
      </c>
      <c r="G1907" s="24"/>
      <c r="H1907" s="24">
        <v>17</v>
      </c>
      <c r="I1907" s="24"/>
      <c r="J1907" s="24">
        <v>0</v>
      </c>
      <c r="K1907" s="25"/>
    </row>
    <row r="1908" spans="1:11" ht="15" customHeight="1" x14ac:dyDescent="0.3">
      <c r="A1908" s="22" t="s">
        <v>1913</v>
      </c>
      <c r="B1908" s="18">
        <v>4</v>
      </c>
      <c r="C1908" s="23">
        <v>4</v>
      </c>
      <c r="D1908" s="24">
        <v>4</v>
      </c>
      <c r="E1908" s="24"/>
      <c r="F1908" s="24">
        <v>0</v>
      </c>
      <c r="G1908" s="24"/>
      <c r="H1908" s="24">
        <v>0</v>
      </c>
      <c r="I1908" s="24"/>
      <c r="J1908" s="24">
        <v>0</v>
      </c>
      <c r="K1908" s="25"/>
    </row>
    <row r="1909" spans="1:11" ht="15" customHeight="1" x14ac:dyDescent="0.3">
      <c r="A1909" s="22" t="s">
        <v>1914</v>
      </c>
      <c r="B1909" s="18">
        <v>212</v>
      </c>
      <c r="C1909" s="23">
        <v>205</v>
      </c>
      <c r="D1909" s="24">
        <v>200</v>
      </c>
      <c r="E1909" s="24"/>
      <c r="F1909" s="24">
        <v>5</v>
      </c>
      <c r="G1909" s="24"/>
      <c r="H1909" s="24">
        <v>0</v>
      </c>
      <c r="I1909" s="24"/>
      <c r="J1909" s="24">
        <v>5</v>
      </c>
      <c r="K1909" s="25"/>
    </row>
    <row r="1910" spans="1:11" ht="15" customHeight="1" x14ac:dyDescent="0.3">
      <c r="A1910" s="22" t="s">
        <v>1915</v>
      </c>
      <c r="B1910" s="18">
        <v>328</v>
      </c>
      <c r="C1910" s="23">
        <v>328</v>
      </c>
      <c r="D1910" s="24">
        <v>299</v>
      </c>
      <c r="E1910" s="24"/>
      <c r="F1910" s="24">
        <v>29</v>
      </c>
      <c r="G1910" s="24"/>
      <c r="H1910" s="24">
        <v>29</v>
      </c>
      <c r="I1910" s="24"/>
      <c r="J1910" s="24">
        <v>0</v>
      </c>
      <c r="K1910" s="25"/>
    </row>
    <row r="1911" spans="1:11" ht="15" customHeight="1" x14ac:dyDescent="0.3">
      <c r="A1911" s="22" t="s">
        <v>1916</v>
      </c>
      <c r="B1911" s="18">
        <v>407</v>
      </c>
      <c r="C1911" s="23">
        <v>325</v>
      </c>
      <c r="D1911" s="24">
        <v>321</v>
      </c>
      <c r="E1911" s="24"/>
      <c r="F1911" s="24">
        <v>4</v>
      </c>
      <c r="G1911" s="24"/>
      <c r="H1911" s="24">
        <v>0</v>
      </c>
      <c r="I1911" s="24"/>
      <c r="J1911" s="24">
        <v>4</v>
      </c>
      <c r="K1911" s="25"/>
    </row>
    <row r="1912" spans="1:11" ht="15" customHeight="1" x14ac:dyDescent="0.3">
      <c r="A1912" s="22" t="s">
        <v>1917</v>
      </c>
      <c r="B1912" s="18">
        <v>596</v>
      </c>
      <c r="C1912" s="23">
        <v>491</v>
      </c>
      <c r="D1912" s="24">
        <v>455</v>
      </c>
      <c r="E1912" s="24"/>
      <c r="F1912" s="24">
        <v>36</v>
      </c>
      <c r="G1912" s="24"/>
      <c r="H1912" s="24">
        <v>31</v>
      </c>
      <c r="I1912" s="24"/>
      <c r="J1912" s="24">
        <v>5</v>
      </c>
      <c r="K1912" s="25"/>
    </row>
    <row r="1913" spans="1:11" ht="15" customHeight="1" x14ac:dyDescent="0.3">
      <c r="A1913" s="22" t="s">
        <v>1918</v>
      </c>
      <c r="B1913" s="18">
        <v>1733</v>
      </c>
      <c r="C1913" s="23">
        <v>1316</v>
      </c>
      <c r="D1913" s="24">
        <v>1080</v>
      </c>
      <c r="E1913" s="24"/>
      <c r="F1913" s="24">
        <v>236</v>
      </c>
      <c r="G1913" s="24"/>
      <c r="H1913" s="24">
        <v>215</v>
      </c>
      <c r="I1913" s="24"/>
      <c r="J1913" s="24">
        <v>21</v>
      </c>
      <c r="K1913" s="25"/>
    </row>
    <row r="1914" spans="1:11" ht="15" customHeight="1" x14ac:dyDescent="0.3">
      <c r="A1914" s="22" t="s">
        <v>1919</v>
      </c>
      <c r="B1914" s="18">
        <v>2171</v>
      </c>
      <c r="C1914" s="23">
        <v>1819</v>
      </c>
      <c r="D1914" s="24">
        <v>1781</v>
      </c>
      <c r="E1914" s="24"/>
      <c r="F1914" s="24">
        <v>38</v>
      </c>
      <c r="G1914" s="24"/>
      <c r="H1914" s="24">
        <v>38</v>
      </c>
      <c r="I1914" s="24"/>
      <c r="J1914" s="24">
        <v>0</v>
      </c>
      <c r="K1914" s="25"/>
    </row>
    <row r="1915" spans="1:11" ht="15" customHeight="1" x14ac:dyDescent="0.3">
      <c r="A1915" s="22" t="s">
        <v>1920</v>
      </c>
      <c r="B1915" s="18">
        <v>1292</v>
      </c>
      <c r="C1915" s="23">
        <v>1170</v>
      </c>
      <c r="D1915" s="24">
        <v>1061</v>
      </c>
      <c r="E1915" s="24"/>
      <c r="F1915" s="24">
        <v>109</v>
      </c>
      <c r="G1915" s="24"/>
      <c r="H1915" s="24">
        <v>109</v>
      </c>
      <c r="I1915" s="24"/>
      <c r="J1915" s="24">
        <v>0</v>
      </c>
      <c r="K1915" s="25"/>
    </row>
    <row r="1916" spans="1:11" ht="15" customHeight="1" x14ac:dyDescent="0.3">
      <c r="A1916" s="22" t="s">
        <v>1921</v>
      </c>
      <c r="B1916" s="18">
        <v>599</v>
      </c>
      <c r="C1916" s="23">
        <v>413</v>
      </c>
      <c r="D1916" s="24">
        <v>413</v>
      </c>
      <c r="E1916" s="24"/>
      <c r="F1916" s="24">
        <v>0</v>
      </c>
      <c r="G1916" s="24"/>
      <c r="H1916" s="24">
        <v>0</v>
      </c>
      <c r="I1916" s="24"/>
      <c r="J1916" s="24">
        <v>0</v>
      </c>
      <c r="K1916" s="25"/>
    </row>
    <row r="1917" spans="1:11" ht="15" customHeight="1" x14ac:dyDescent="0.3">
      <c r="A1917" s="22" t="s">
        <v>1922</v>
      </c>
      <c r="B1917" s="18">
        <v>254</v>
      </c>
      <c r="C1917" s="23">
        <v>154</v>
      </c>
      <c r="D1917" s="24">
        <v>139</v>
      </c>
      <c r="E1917" s="24"/>
      <c r="F1917" s="24">
        <v>15</v>
      </c>
      <c r="G1917" s="24"/>
      <c r="H1917" s="24">
        <v>15</v>
      </c>
      <c r="I1917" s="24"/>
      <c r="J1917" s="24">
        <v>0</v>
      </c>
      <c r="K1917" s="25"/>
    </row>
    <row r="1918" spans="1:11" ht="15" customHeight="1" x14ac:dyDescent="0.3">
      <c r="A1918" s="22" t="s">
        <v>1923</v>
      </c>
      <c r="B1918" s="18">
        <v>272</v>
      </c>
      <c r="C1918" s="23">
        <v>235</v>
      </c>
      <c r="D1918" s="24">
        <v>228</v>
      </c>
      <c r="E1918" s="24"/>
      <c r="F1918" s="24">
        <v>7</v>
      </c>
      <c r="G1918" s="24"/>
      <c r="H1918" s="24">
        <v>7</v>
      </c>
      <c r="I1918" s="24"/>
      <c r="J1918" s="24">
        <v>0</v>
      </c>
      <c r="K1918" s="25"/>
    </row>
    <row r="1919" spans="1:11" ht="15" customHeight="1" x14ac:dyDescent="0.3">
      <c r="A1919" s="22" t="s">
        <v>1924</v>
      </c>
      <c r="B1919" s="18">
        <v>264</v>
      </c>
      <c r="C1919" s="23">
        <v>232</v>
      </c>
      <c r="D1919" s="24">
        <v>179</v>
      </c>
      <c r="E1919" s="24"/>
      <c r="F1919" s="24">
        <v>53</v>
      </c>
      <c r="G1919" s="24"/>
      <c r="H1919" s="24">
        <v>53</v>
      </c>
      <c r="I1919" s="24"/>
      <c r="J1919" s="24">
        <v>0</v>
      </c>
      <c r="K1919" s="25"/>
    </row>
    <row r="1920" spans="1:11" ht="15" customHeight="1" x14ac:dyDescent="0.3">
      <c r="A1920" s="22" t="s">
        <v>1925</v>
      </c>
      <c r="B1920" s="18">
        <v>325</v>
      </c>
      <c r="C1920" s="23">
        <v>299</v>
      </c>
      <c r="D1920" s="24">
        <v>280</v>
      </c>
      <c r="E1920" s="24"/>
      <c r="F1920" s="24">
        <v>19</v>
      </c>
      <c r="G1920" s="24"/>
      <c r="H1920" s="24">
        <v>19</v>
      </c>
      <c r="I1920" s="24"/>
      <c r="J1920" s="24">
        <v>0</v>
      </c>
      <c r="K1920" s="25"/>
    </row>
    <row r="1921" spans="1:11" ht="15" customHeight="1" x14ac:dyDescent="0.3">
      <c r="A1921" s="22" t="s">
        <v>1926</v>
      </c>
      <c r="B1921" s="18">
        <v>838</v>
      </c>
      <c r="C1921" s="23">
        <v>813</v>
      </c>
      <c r="D1921" s="24">
        <v>727</v>
      </c>
      <c r="E1921" s="24"/>
      <c r="F1921" s="24">
        <v>86</v>
      </c>
      <c r="G1921" s="24"/>
      <c r="H1921" s="24">
        <v>86</v>
      </c>
      <c r="I1921" s="24"/>
      <c r="J1921" s="24">
        <v>0</v>
      </c>
      <c r="K1921" s="25"/>
    </row>
    <row r="1922" spans="1:11" ht="15" customHeight="1" x14ac:dyDescent="0.3">
      <c r="A1922" s="22" t="s">
        <v>1927</v>
      </c>
      <c r="B1922" s="18">
        <v>1136</v>
      </c>
      <c r="C1922" s="23">
        <v>1071</v>
      </c>
      <c r="D1922" s="24">
        <v>1026</v>
      </c>
      <c r="E1922" s="24"/>
      <c r="F1922" s="24">
        <v>45</v>
      </c>
      <c r="G1922" s="24"/>
      <c r="H1922" s="24">
        <v>45</v>
      </c>
      <c r="I1922" s="24"/>
      <c r="J1922" s="24">
        <v>0</v>
      </c>
      <c r="K1922" s="25"/>
    </row>
    <row r="1923" spans="1:11" ht="15" customHeight="1" x14ac:dyDescent="0.3">
      <c r="A1923" s="22" t="s">
        <v>1928</v>
      </c>
      <c r="B1923" s="18">
        <v>1210</v>
      </c>
      <c r="C1923" s="23">
        <v>1122</v>
      </c>
      <c r="D1923" s="24">
        <v>1068</v>
      </c>
      <c r="E1923" s="24"/>
      <c r="F1923" s="24">
        <v>54</v>
      </c>
      <c r="G1923" s="24"/>
      <c r="H1923" s="24">
        <v>54</v>
      </c>
      <c r="I1923" s="24"/>
      <c r="J1923" s="24">
        <v>0</v>
      </c>
      <c r="K1923" s="25"/>
    </row>
    <row r="1924" spans="1:11" ht="15" customHeight="1" x14ac:dyDescent="0.3">
      <c r="A1924" s="22" t="s">
        <v>1929</v>
      </c>
      <c r="B1924" s="18">
        <v>2182</v>
      </c>
      <c r="C1924" s="23">
        <v>1904</v>
      </c>
      <c r="D1924" s="24">
        <v>1775</v>
      </c>
      <c r="E1924" s="24"/>
      <c r="F1924" s="24">
        <v>129</v>
      </c>
      <c r="G1924" s="24"/>
      <c r="H1924" s="24">
        <v>113</v>
      </c>
      <c r="I1924" s="24"/>
      <c r="J1924" s="24">
        <v>16</v>
      </c>
      <c r="K1924" s="25"/>
    </row>
    <row r="1925" spans="1:11" ht="15" customHeight="1" x14ac:dyDescent="0.3">
      <c r="A1925" s="22" t="s">
        <v>1930</v>
      </c>
      <c r="B1925" s="18">
        <v>2234</v>
      </c>
      <c r="C1925" s="23">
        <v>1957</v>
      </c>
      <c r="D1925" s="24">
        <v>1918</v>
      </c>
      <c r="E1925" s="24"/>
      <c r="F1925" s="24">
        <v>39</v>
      </c>
      <c r="G1925" s="24"/>
      <c r="H1925" s="24">
        <v>39</v>
      </c>
      <c r="I1925" s="24"/>
      <c r="J1925" s="24">
        <v>0</v>
      </c>
      <c r="K1925" s="25"/>
    </row>
    <row r="1926" spans="1:11" ht="15" customHeight="1" x14ac:dyDescent="0.3">
      <c r="A1926" s="22" t="s">
        <v>1931</v>
      </c>
      <c r="B1926" s="18">
        <v>2369</v>
      </c>
      <c r="C1926" s="23">
        <v>2206</v>
      </c>
      <c r="D1926" s="24">
        <v>2129</v>
      </c>
      <c r="E1926" s="24"/>
      <c r="F1926" s="24">
        <v>77</v>
      </c>
      <c r="G1926" s="24"/>
      <c r="H1926" s="24">
        <v>64</v>
      </c>
      <c r="I1926" s="24"/>
      <c r="J1926" s="24">
        <v>13</v>
      </c>
      <c r="K1926" s="25"/>
    </row>
    <row r="1927" spans="1:11" ht="15" customHeight="1" x14ac:dyDescent="0.3">
      <c r="A1927" s="22" t="s">
        <v>1932</v>
      </c>
      <c r="B1927" s="18">
        <v>1358</v>
      </c>
      <c r="C1927" s="23">
        <v>1227</v>
      </c>
      <c r="D1927" s="24">
        <v>1028</v>
      </c>
      <c r="E1927" s="24"/>
      <c r="F1927" s="24">
        <v>199</v>
      </c>
      <c r="G1927" s="24"/>
      <c r="H1927" s="24">
        <v>182</v>
      </c>
      <c r="I1927" s="24"/>
      <c r="J1927" s="24">
        <v>17</v>
      </c>
      <c r="K1927" s="25"/>
    </row>
    <row r="1928" spans="1:11" ht="15" customHeight="1" x14ac:dyDescent="0.3">
      <c r="A1928" s="22" t="s">
        <v>1933</v>
      </c>
      <c r="B1928" s="18">
        <v>1988</v>
      </c>
      <c r="C1928" s="23">
        <v>1764</v>
      </c>
      <c r="D1928" s="24">
        <v>1490</v>
      </c>
      <c r="E1928" s="24"/>
      <c r="F1928" s="24">
        <v>274</v>
      </c>
      <c r="G1928" s="24"/>
      <c r="H1928" s="24">
        <v>274</v>
      </c>
      <c r="I1928" s="24"/>
      <c r="J1928" s="24">
        <v>0</v>
      </c>
      <c r="K1928" s="25"/>
    </row>
    <row r="1929" spans="1:11" ht="15" customHeight="1" x14ac:dyDescent="0.3">
      <c r="A1929" s="22" t="s">
        <v>1934</v>
      </c>
      <c r="B1929" s="18">
        <v>390</v>
      </c>
      <c r="C1929" s="23">
        <v>366</v>
      </c>
      <c r="D1929" s="24">
        <v>325</v>
      </c>
      <c r="E1929" s="24"/>
      <c r="F1929" s="24">
        <v>41</v>
      </c>
      <c r="G1929" s="24"/>
      <c r="H1929" s="24">
        <v>41</v>
      </c>
      <c r="I1929" s="24"/>
      <c r="J1929" s="24">
        <v>0</v>
      </c>
      <c r="K1929" s="25"/>
    </row>
    <row r="1930" spans="1:11" ht="15" customHeight="1" x14ac:dyDescent="0.3">
      <c r="A1930" s="22" t="s">
        <v>1935</v>
      </c>
      <c r="B1930" s="18">
        <v>746</v>
      </c>
      <c r="C1930" s="23">
        <v>706</v>
      </c>
      <c r="D1930" s="24">
        <v>682</v>
      </c>
      <c r="E1930" s="24"/>
      <c r="F1930" s="24">
        <v>24</v>
      </c>
      <c r="G1930" s="24"/>
      <c r="H1930" s="24">
        <v>24</v>
      </c>
      <c r="I1930" s="24"/>
      <c r="J1930" s="24">
        <v>0</v>
      </c>
      <c r="K1930" s="25"/>
    </row>
    <row r="1931" spans="1:11" ht="15" customHeight="1" x14ac:dyDescent="0.3">
      <c r="A1931" s="22" t="s">
        <v>1936</v>
      </c>
      <c r="B1931" s="18">
        <v>962</v>
      </c>
      <c r="C1931" s="23">
        <v>909</v>
      </c>
      <c r="D1931" s="24">
        <v>878</v>
      </c>
      <c r="E1931" s="24"/>
      <c r="F1931" s="24">
        <v>31</v>
      </c>
      <c r="G1931" s="24"/>
      <c r="H1931" s="24">
        <v>31</v>
      </c>
      <c r="I1931" s="24"/>
      <c r="J1931" s="24">
        <v>0</v>
      </c>
      <c r="K1931" s="25"/>
    </row>
    <row r="1932" spans="1:11" ht="15" customHeight="1" x14ac:dyDescent="0.3">
      <c r="A1932" s="22" t="s">
        <v>1937</v>
      </c>
      <c r="B1932" s="18">
        <v>3084</v>
      </c>
      <c r="C1932" s="23">
        <v>2755</v>
      </c>
      <c r="D1932" s="24">
        <v>2649</v>
      </c>
      <c r="E1932" s="24"/>
      <c r="F1932" s="24">
        <v>106</v>
      </c>
      <c r="G1932" s="24"/>
      <c r="H1932" s="24">
        <v>106</v>
      </c>
      <c r="I1932" s="24"/>
      <c r="J1932" s="24">
        <v>0</v>
      </c>
      <c r="K1932" s="25"/>
    </row>
    <row r="1933" spans="1:11" ht="15" customHeight="1" x14ac:dyDescent="0.3">
      <c r="A1933" s="22" t="s">
        <v>1938</v>
      </c>
      <c r="B1933" s="18">
        <v>4095</v>
      </c>
      <c r="C1933" s="23">
        <v>3838</v>
      </c>
      <c r="D1933" s="24">
        <v>3652</v>
      </c>
      <c r="E1933" s="24"/>
      <c r="F1933" s="24">
        <v>186</v>
      </c>
      <c r="G1933" s="24"/>
      <c r="H1933" s="24">
        <v>160</v>
      </c>
      <c r="I1933" s="24"/>
      <c r="J1933" s="24">
        <v>26</v>
      </c>
      <c r="K1933" s="25"/>
    </row>
    <row r="1934" spans="1:11" ht="15" customHeight="1" x14ac:dyDescent="0.3">
      <c r="A1934" s="22" t="s">
        <v>1939</v>
      </c>
      <c r="B1934" s="18">
        <v>3291</v>
      </c>
      <c r="C1934" s="23">
        <v>3089</v>
      </c>
      <c r="D1934" s="24">
        <v>2911</v>
      </c>
      <c r="E1934" s="24"/>
      <c r="F1934" s="24">
        <v>178</v>
      </c>
      <c r="G1934" s="24"/>
      <c r="H1934" s="24">
        <v>166</v>
      </c>
      <c r="I1934" s="24"/>
      <c r="J1934" s="24">
        <v>12</v>
      </c>
      <c r="K1934" s="25"/>
    </row>
    <row r="1935" spans="1:11" ht="15" customHeight="1" x14ac:dyDescent="0.3">
      <c r="A1935" s="22" t="s">
        <v>1940</v>
      </c>
      <c r="B1935" s="18">
        <v>4083</v>
      </c>
      <c r="C1935" s="23">
        <v>3927</v>
      </c>
      <c r="D1935" s="24">
        <v>3702</v>
      </c>
      <c r="E1935" s="24"/>
      <c r="F1935" s="24">
        <v>225</v>
      </c>
      <c r="G1935" s="24"/>
      <c r="H1935" s="24">
        <v>225</v>
      </c>
      <c r="I1935" s="24"/>
      <c r="J1935" s="24">
        <v>0</v>
      </c>
      <c r="K1935" s="25"/>
    </row>
    <row r="1936" spans="1:11" ht="15" customHeight="1" x14ac:dyDescent="0.3">
      <c r="A1936" s="22" t="s">
        <v>1941</v>
      </c>
      <c r="B1936" s="18">
        <v>2164</v>
      </c>
      <c r="C1936" s="23">
        <v>1943</v>
      </c>
      <c r="D1936" s="24">
        <v>1855</v>
      </c>
      <c r="E1936" s="24"/>
      <c r="F1936" s="24">
        <v>88</v>
      </c>
      <c r="G1936" s="24"/>
      <c r="H1936" s="24">
        <v>63</v>
      </c>
      <c r="I1936" s="24"/>
      <c r="J1936" s="24">
        <v>25</v>
      </c>
      <c r="K1936" s="25"/>
    </row>
    <row r="1937" spans="1:11" ht="15" customHeight="1" x14ac:dyDescent="0.3">
      <c r="A1937" s="22" t="s">
        <v>1942</v>
      </c>
      <c r="B1937" s="18">
        <v>2663</v>
      </c>
      <c r="C1937" s="23">
        <v>2532</v>
      </c>
      <c r="D1937" s="24">
        <v>2366</v>
      </c>
      <c r="E1937" s="24"/>
      <c r="F1937" s="24">
        <v>166</v>
      </c>
      <c r="G1937" s="24"/>
      <c r="H1937" s="24">
        <v>137</v>
      </c>
      <c r="I1937" s="24"/>
      <c r="J1937" s="24">
        <v>29</v>
      </c>
      <c r="K1937" s="25"/>
    </row>
    <row r="1938" spans="1:11" ht="15" customHeight="1" x14ac:dyDescent="0.3">
      <c r="A1938" s="22" t="s">
        <v>1943</v>
      </c>
      <c r="B1938" s="18">
        <v>1054</v>
      </c>
      <c r="C1938" s="23">
        <v>980</v>
      </c>
      <c r="D1938" s="24">
        <v>955</v>
      </c>
      <c r="E1938" s="24"/>
      <c r="F1938" s="24">
        <v>25</v>
      </c>
      <c r="G1938" s="24"/>
      <c r="H1938" s="24">
        <v>20</v>
      </c>
      <c r="I1938" s="24"/>
      <c r="J1938" s="24">
        <v>5</v>
      </c>
      <c r="K1938" s="25"/>
    </row>
    <row r="1939" spans="1:11" ht="15" customHeight="1" x14ac:dyDescent="0.3">
      <c r="A1939" s="22" t="s">
        <v>1944</v>
      </c>
      <c r="B1939" s="18">
        <v>2441</v>
      </c>
      <c r="C1939" s="23">
        <v>2273</v>
      </c>
      <c r="D1939" s="24">
        <v>2153</v>
      </c>
      <c r="E1939" s="24"/>
      <c r="F1939" s="24">
        <v>120</v>
      </c>
      <c r="G1939" s="24"/>
      <c r="H1939" s="24">
        <v>109</v>
      </c>
      <c r="I1939" s="24"/>
      <c r="J1939" s="24">
        <v>11</v>
      </c>
      <c r="K1939" s="25"/>
    </row>
    <row r="1940" spans="1:11" ht="15" customHeight="1" x14ac:dyDescent="0.3">
      <c r="A1940" s="22" t="s">
        <v>1945</v>
      </c>
      <c r="B1940" s="18">
        <v>5631</v>
      </c>
      <c r="C1940" s="23">
        <v>5164</v>
      </c>
      <c r="D1940" s="24">
        <v>4919</v>
      </c>
      <c r="E1940" s="24"/>
      <c r="F1940" s="24">
        <v>245</v>
      </c>
      <c r="G1940" s="24"/>
      <c r="H1940" s="24">
        <v>205</v>
      </c>
      <c r="I1940" s="24"/>
      <c r="J1940" s="24">
        <v>40</v>
      </c>
      <c r="K1940" s="25"/>
    </row>
    <row r="1941" spans="1:11" ht="15" customHeight="1" x14ac:dyDescent="0.3">
      <c r="A1941" s="22" t="s">
        <v>1946</v>
      </c>
      <c r="B1941" s="18">
        <v>914</v>
      </c>
      <c r="C1941" s="23">
        <v>861</v>
      </c>
      <c r="D1941" s="24">
        <v>829</v>
      </c>
      <c r="E1941" s="24"/>
      <c r="F1941" s="24">
        <v>32</v>
      </c>
      <c r="G1941" s="24"/>
      <c r="H1941" s="24">
        <v>32</v>
      </c>
      <c r="I1941" s="24"/>
      <c r="J1941" s="24">
        <v>0</v>
      </c>
      <c r="K1941" s="25"/>
    </row>
    <row r="1942" spans="1:11" ht="15" customHeight="1" x14ac:dyDescent="0.3">
      <c r="A1942" s="22" t="s">
        <v>1947</v>
      </c>
      <c r="B1942" s="18">
        <v>997</v>
      </c>
      <c r="C1942" s="23">
        <v>970</v>
      </c>
      <c r="D1942" s="24">
        <v>923</v>
      </c>
      <c r="E1942" s="24"/>
      <c r="F1942" s="24">
        <v>47</v>
      </c>
      <c r="G1942" s="24"/>
      <c r="H1942" s="24">
        <v>34</v>
      </c>
      <c r="I1942" s="24"/>
      <c r="J1942" s="24">
        <v>13</v>
      </c>
      <c r="K1942" s="25"/>
    </row>
    <row r="1943" spans="1:11" ht="15" customHeight="1" x14ac:dyDescent="0.3">
      <c r="A1943" s="22" t="s">
        <v>1948</v>
      </c>
      <c r="B1943" s="18">
        <v>320</v>
      </c>
      <c r="C1943" s="23">
        <v>306</v>
      </c>
      <c r="D1943" s="24">
        <v>306</v>
      </c>
      <c r="E1943" s="24"/>
      <c r="F1943" s="24">
        <v>0</v>
      </c>
      <c r="G1943" s="24"/>
      <c r="H1943" s="24">
        <v>0</v>
      </c>
      <c r="I1943" s="24"/>
      <c r="J1943" s="24">
        <v>0</v>
      </c>
      <c r="K1943" s="25"/>
    </row>
    <row r="1944" spans="1:11" ht="15" customHeight="1" x14ac:dyDescent="0.3">
      <c r="A1944" s="22" t="s">
        <v>1949</v>
      </c>
      <c r="B1944" s="18">
        <v>85</v>
      </c>
      <c r="C1944" s="23">
        <v>84</v>
      </c>
      <c r="D1944" s="24">
        <v>84</v>
      </c>
      <c r="E1944" s="24"/>
      <c r="F1944" s="24">
        <v>0</v>
      </c>
      <c r="G1944" s="24"/>
      <c r="H1944" s="24">
        <v>0</v>
      </c>
      <c r="I1944" s="24"/>
      <c r="J1944" s="24">
        <v>0</v>
      </c>
      <c r="K1944" s="25"/>
    </row>
    <row r="1945" spans="1:11" ht="15" customHeight="1" x14ac:dyDescent="0.3">
      <c r="A1945" s="22" t="s">
        <v>1950</v>
      </c>
      <c r="B1945" s="18">
        <v>44</v>
      </c>
      <c r="C1945" s="23">
        <v>42</v>
      </c>
      <c r="D1945" s="24">
        <v>42</v>
      </c>
      <c r="E1945" s="24"/>
      <c r="F1945" s="24">
        <v>0</v>
      </c>
      <c r="G1945" s="24"/>
      <c r="H1945" s="24">
        <v>0</v>
      </c>
      <c r="I1945" s="24"/>
      <c r="J1945" s="24">
        <v>0</v>
      </c>
      <c r="K1945" s="25"/>
    </row>
    <row r="1946" spans="1:11" ht="15" customHeight="1" x14ac:dyDescent="0.3">
      <c r="A1946" s="22" t="s">
        <v>1951</v>
      </c>
      <c r="B1946" s="18">
        <v>89</v>
      </c>
      <c r="C1946" s="23">
        <v>69</v>
      </c>
      <c r="D1946" s="24">
        <v>69</v>
      </c>
      <c r="E1946" s="24"/>
      <c r="F1946" s="24">
        <v>0</v>
      </c>
      <c r="G1946" s="24"/>
      <c r="H1946" s="24">
        <v>0</v>
      </c>
      <c r="I1946" s="24"/>
      <c r="J1946" s="24">
        <v>0</v>
      </c>
      <c r="K1946" s="25"/>
    </row>
    <row r="1947" spans="1:11" ht="15" customHeight="1" x14ac:dyDescent="0.3">
      <c r="A1947" s="22" t="s">
        <v>1952</v>
      </c>
      <c r="B1947" s="18">
        <v>59</v>
      </c>
      <c r="C1947" s="23">
        <v>42</v>
      </c>
      <c r="D1947" s="24">
        <v>42</v>
      </c>
      <c r="E1947" s="24"/>
      <c r="F1947" s="24">
        <v>0</v>
      </c>
      <c r="G1947" s="24"/>
      <c r="H1947" s="24">
        <v>0</v>
      </c>
      <c r="I1947" s="24"/>
      <c r="J1947" s="24">
        <v>0</v>
      </c>
      <c r="K1947" s="25"/>
    </row>
    <row r="1948" spans="1:11" ht="15" customHeight="1" x14ac:dyDescent="0.3">
      <c r="A1948" s="22" t="s">
        <v>1953</v>
      </c>
      <c r="B1948" s="18">
        <v>34</v>
      </c>
      <c r="C1948" s="23">
        <v>34</v>
      </c>
      <c r="D1948" s="24">
        <v>34</v>
      </c>
      <c r="E1948" s="24"/>
      <c r="F1948" s="24">
        <v>0</v>
      </c>
      <c r="G1948" s="24"/>
      <c r="H1948" s="24">
        <v>0</v>
      </c>
      <c r="I1948" s="24"/>
      <c r="J1948" s="24">
        <v>0</v>
      </c>
      <c r="K1948" s="25"/>
    </row>
    <row r="1949" spans="1:11" ht="15" customHeight="1" x14ac:dyDescent="0.3">
      <c r="A1949" s="22" t="s">
        <v>1954</v>
      </c>
      <c r="B1949" s="18">
        <v>105</v>
      </c>
      <c r="C1949" s="23">
        <v>105</v>
      </c>
      <c r="D1949" s="24">
        <v>70</v>
      </c>
      <c r="E1949" s="24"/>
      <c r="F1949" s="24">
        <v>35</v>
      </c>
      <c r="G1949" s="24"/>
      <c r="H1949" s="24">
        <v>35</v>
      </c>
      <c r="I1949" s="24"/>
      <c r="J1949" s="24">
        <v>0</v>
      </c>
      <c r="K1949" s="25"/>
    </row>
    <row r="1950" spans="1:11" ht="15" customHeight="1" x14ac:dyDescent="0.3">
      <c r="A1950" s="22" t="s">
        <v>1955</v>
      </c>
      <c r="B1950" s="18">
        <v>76</v>
      </c>
      <c r="C1950" s="23">
        <v>76</v>
      </c>
      <c r="D1950" s="24">
        <v>76</v>
      </c>
      <c r="E1950" s="24"/>
      <c r="F1950" s="24">
        <v>0</v>
      </c>
      <c r="G1950" s="24"/>
      <c r="H1950" s="24">
        <v>0</v>
      </c>
      <c r="I1950" s="24"/>
      <c r="J1950" s="24">
        <v>0</v>
      </c>
      <c r="K1950" s="25"/>
    </row>
    <row r="1951" spans="1:11" ht="15" customHeight="1" x14ac:dyDescent="0.3">
      <c r="A1951" s="22" t="s">
        <v>1956</v>
      </c>
      <c r="B1951" s="18">
        <v>20</v>
      </c>
      <c r="C1951" s="23">
        <v>0</v>
      </c>
      <c r="D1951" s="24">
        <v>0</v>
      </c>
      <c r="E1951" s="24"/>
      <c r="F1951" s="24">
        <v>0</v>
      </c>
      <c r="G1951" s="24"/>
      <c r="H1951" s="24">
        <v>0</v>
      </c>
      <c r="I1951" s="24"/>
      <c r="J1951" s="24">
        <v>0</v>
      </c>
      <c r="K1951" s="25"/>
    </row>
    <row r="1952" spans="1:11" ht="15" customHeight="1" x14ac:dyDescent="0.3">
      <c r="A1952" s="22" t="s">
        <v>1957</v>
      </c>
      <c r="B1952" s="18">
        <v>71</v>
      </c>
      <c r="C1952" s="23">
        <v>71</v>
      </c>
      <c r="D1952" s="24">
        <v>66</v>
      </c>
      <c r="E1952" s="24"/>
      <c r="F1952" s="24">
        <v>5</v>
      </c>
      <c r="G1952" s="24"/>
      <c r="H1952" s="24">
        <v>5</v>
      </c>
      <c r="I1952" s="24"/>
      <c r="J1952" s="24">
        <v>0</v>
      </c>
      <c r="K1952" s="25"/>
    </row>
    <row r="1953" spans="1:11" ht="15" customHeight="1" x14ac:dyDescent="0.3">
      <c r="A1953" s="22" t="s">
        <v>1958</v>
      </c>
      <c r="B1953" s="18">
        <v>65</v>
      </c>
      <c r="C1953" s="23">
        <v>65</v>
      </c>
      <c r="D1953" s="24">
        <v>65</v>
      </c>
      <c r="E1953" s="24"/>
      <c r="F1953" s="24">
        <v>0</v>
      </c>
      <c r="G1953" s="24"/>
      <c r="H1953" s="24">
        <v>0</v>
      </c>
      <c r="I1953" s="24"/>
      <c r="J1953" s="24">
        <v>0</v>
      </c>
      <c r="K1953" s="25"/>
    </row>
    <row r="1954" spans="1:11" ht="15" customHeight="1" x14ac:dyDescent="0.3">
      <c r="A1954" s="22" t="s">
        <v>1959</v>
      </c>
      <c r="B1954" s="18">
        <v>4</v>
      </c>
      <c r="C1954" s="23">
        <v>4</v>
      </c>
      <c r="D1954" s="24">
        <v>0</v>
      </c>
      <c r="E1954" s="24"/>
      <c r="F1954" s="24">
        <v>4</v>
      </c>
      <c r="G1954" s="24"/>
      <c r="H1954" s="24">
        <v>4</v>
      </c>
      <c r="I1954" s="24"/>
      <c r="J1954" s="24">
        <v>0</v>
      </c>
      <c r="K1954" s="25"/>
    </row>
    <row r="1955" spans="1:11" ht="15" customHeight="1" x14ac:dyDescent="0.3">
      <c r="A1955" s="22" t="s">
        <v>1960</v>
      </c>
      <c r="B1955" s="18">
        <v>184</v>
      </c>
      <c r="C1955" s="23">
        <v>141</v>
      </c>
      <c r="D1955" s="24">
        <v>97</v>
      </c>
      <c r="E1955" s="24"/>
      <c r="F1955" s="24">
        <v>44</v>
      </c>
      <c r="G1955" s="24"/>
      <c r="H1955" s="24">
        <v>44</v>
      </c>
      <c r="I1955" s="24"/>
      <c r="J1955" s="24">
        <v>0</v>
      </c>
      <c r="K1955" s="25"/>
    </row>
    <row r="1956" spans="1:11" ht="15" customHeight="1" x14ac:dyDescent="0.3">
      <c r="A1956" s="22" t="s">
        <v>1961</v>
      </c>
      <c r="B1956" s="18">
        <v>56</v>
      </c>
      <c r="C1956" s="23">
        <v>56</v>
      </c>
      <c r="D1956" s="24">
        <v>56</v>
      </c>
      <c r="E1956" s="24"/>
      <c r="F1956" s="24">
        <v>0</v>
      </c>
      <c r="G1956" s="24"/>
      <c r="H1956" s="24">
        <v>0</v>
      </c>
      <c r="I1956" s="24"/>
      <c r="J1956" s="24">
        <v>0</v>
      </c>
      <c r="K1956" s="25"/>
    </row>
    <row r="1957" spans="1:11" ht="15" customHeight="1" x14ac:dyDescent="0.3">
      <c r="A1957" s="22" t="s">
        <v>1962</v>
      </c>
      <c r="B1957" s="18">
        <v>52</v>
      </c>
      <c r="C1957" s="23">
        <v>33</v>
      </c>
      <c r="D1957" s="24">
        <v>13</v>
      </c>
      <c r="E1957" s="24"/>
      <c r="F1957" s="24">
        <v>20</v>
      </c>
      <c r="G1957" s="24"/>
      <c r="H1957" s="24">
        <v>20</v>
      </c>
      <c r="I1957" s="24"/>
      <c r="J1957" s="24">
        <v>0</v>
      </c>
      <c r="K1957" s="25"/>
    </row>
    <row r="1958" spans="1:11" ht="15" customHeight="1" x14ac:dyDescent="0.3">
      <c r="A1958" s="22" t="s">
        <v>1963</v>
      </c>
      <c r="B1958" s="18">
        <v>89</v>
      </c>
      <c r="C1958" s="23">
        <v>79</v>
      </c>
      <c r="D1958" s="24">
        <v>61</v>
      </c>
      <c r="E1958" s="24"/>
      <c r="F1958" s="24">
        <v>18</v>
      </c>
      <c r="G1958" s="24"/>
      <c r="H1958" s="24">
        <v>18</v>
      </c>
      <c r="I1958" s="24"/>
      <c r="J1958" s="24">
        <v>0</v>
      </c>
      <c r="K1958" s="25"/>
    </row>
    <row r="1959" spans="1:11" ht="15" customHeight="1" x14ac:dyDescent="0.3">
      <c r="A1959" s="22" t="s">
        <v>1964</v>
      </c>
      <c r="B1959" s="18">
        <v>37</v>
      </c>
      <c r="C1959" s="23">
        <v>25</v>
      </c>
      <c r="D1959" s="24">
        <v>25</v>
      </c>
      <c r="E1959" s="24"/>
      <c r="F1959" s="24">
        <v>0</v>
      </c>
      <c r="G1959" s="24"/>
      <c r="H1959" s="24">
        <v>0</v>
      </c>
      <c r="I1959" s="24"/>
      <c r="J1959" s="24">
        <v>0</v>
      </c>
      <c r="K1959" s="25"/>
    </row>
    <row r="1960" spans="1:11" ht="15" customHeight="1" x14ac:dyDescent="0.3">
      <c r="A1960" s="22" t="s">
        <v>1965</v>
      </c>
      <c r="B1960" s="18">
        <v>323</v>
      </c>
      <c r="C1960" s="23">
        <v>323</v>
      </c>
      <c r="D1960" s="24">
        <v>257</v>
      </c>
      <c r="E1960" s="24"/>
      <c r="F1960" s="24">
        <v>66</v>
      </c>
      <c r="G1960" s="24"/>
      <c r="H1960" s="24">
        <v>66</v>
      </c>
      <c r="I1960" s="24"/>
      <c r="J1960" s="24">
        <v>0</v>
      </c>
      <c r="K1960" s="25"/>
    </row>
    <row r="1961" spans="1:11" ht="15" customHeight="1" x14ac:dyDescent="0.3">
      <c r="A1961" s="22" t="s">
        <v>1966</v>
      </c>
      <c r="B1961" s="18">
        <v>187</v>
      </c>
      <c r="C1961" s="23">
        <v>166</v>
      </c>
      <c r="D1961" s="24">
        <v>152</v>
      </c>
      <c r="E1961" s="24"/>
      <c r="F1961" s="24">
        <v>14</v>
      </c>
      <c r="G1961" s="24"/>
      <c r="H1961" s="24">
        <v>14</v>
      </c>
      <c r="I1961" s="24"/>
      <c r="J1961" s="24">
        <v>0</v>
      </c>
      <c r="K1961" s="25"/>
    </row>
    <row r="1962" spans="1:11" ht="15" customHeight="1" x14ac:dyDescent="0.3">
      <c r="A1962" s="22" t="s">
        <v>1967</v>
      </c>
      <c r="B1962" s="18">
        <v>230</v>
      </c>
      <c r="C1962" s="23">
        <v>174</v>
      </c>
      <c r="D1962" s="24">
        <v>147</v>
      </c>
      <c r="E1962" s="24"/>
      <c r="F1962" s="24">
        <v>27</v>
      </c>
      <c r="G1962" s="24"/>
      <c r="H1962" s="24">
        <v>22</v>
      </c>
      <c r="I1962" s="24"/>
      <c r="J1962" s="24">
        <v>5</v>
      </c>
      <c r="K1962" s="25"/>
    </row>
    <row r="1963" spans="1:11" ht="15" customHeight="1" x14ac:dyDescent="0.3">
      <c r="A1963" s="22" t="s">
        <v>1968</v>
      </c>
      <c r="B1963" s="18">
        <v>154</v>
      </c>
      <c r="C1963" s="23">
        <v>146</v>
      </c>
      <c r="D1963" s="24">
        <v>130</v>
      </c>
      <c r="E1963" s="24"/>
      <c r="F1963" s="24">
        <v>16</v>
      </c>
      <c r="G1963" s="24"/>
      <c r="H1963" s="24">
        <v>16</v>
      </c>
      <c r="I1963" s="24"/>
      <c r="J1963" s="24">
        <v>0</v>
      </c>
      <c r="K1963" s="25"/>
    </row>
    <row r="1964" spans="1:11" ht="15" customHeight="1" x14ac:dyDescent="0.3">
      <c r="A1964" s="22" t="s">
        <v>1969</v>
      </c>
      <c r="B1964" s="18">
        <v>41</v>
      </c>
      <c r="C1964" s="23">
        <v>24</v>
      </c>
      <c r="D1964" s="24">
        <v>24</v>
      </c>
      <c r="E1964" s="24"/>
      <c r="F1964" s="24">
        <v>0</v>
      </c>
      <c r="G1964" s="24"/>
      <c r="H1964" s="24">
        <v>0</v>
      </c>
      <c r="I1964" s="24"/>
      <c r="J1964" s="24">
        <v>0</v>
      </c>
      <c r="K1964" s="25"/>
    </row>
    <row r="1965" spans="1:11" ht="15" customHeight="1" x14ac:dyDescent="0.3">
      <c r="A1965" s="22" t="s">
        <v>1970</v>
      </c>
      <c r="B1965" s="18">
        <v>144</v>
      </c>
      <c r="C1965" s="23">
        <v>139</v>
      </c>
      <c r="D1965" s="24">
        <v>139</v>
      </c>
      <c r="E1965" s="24"/>
      <c r="F1965" s="24">
        <v>0</v>
      </c>
      <c r="G1965" s="24"/>
      <c r="H1965" s="24">
        <v>0</v>
      </c>
      <c r="I1965" s="24"/>
      <c r="J1965" s="24">
        <v>0</v>
      </c>
      <c r="K1965" s="25"/>
    </row>
    <row r="1966" spans="1:11" ht="15" customHeight="1" x14ac:dyDescent="0.3">
      <c r="A1966" s="22" t="s">
        <v>1971</v>
      </c>
      <c r="B1966" s="18">
        <v>93</v>
      </c>
      <c r="C1966" s="23">
        <v>86</v>
      </c>
      <c r="D1966" s="24">
        <v>86</v>
      </c>
      <c r="E1966" s="24"/>
      <c r="F1966" s="24">
        <v>0</v>
      </c>
      <c r="G1966" s="24"/>
      <c r="H1966" s="24">
        <v>0</v>
      </c>
      <c r="I1966" s="24"/>
      <c r="J1966" s="24">
        <v>0</v>
      </c>
      <c r="K1966" s="25"/>
    </row>
    <row r="1967" spans="1:11" ht="15" customHeight="1" x14ac:dyDescent="0.3">
      <c r="A1967" s="22" t="s">
        <v>1972</v>
      </c>
      <c r="B1967" s="18">
        <v>93</v>
      </c>
      <c r="C1967" s="23">
        <v>56</v>
      </c>
      <c r="D1967" s="24">
        <v>56</v>
      </c>
      <c r="E1967" s="24"/>
      <c r="F1967" s="24">
        <v>0</v>
      </c>
      <c r="G1967" s="24"/>
      <c r="H1967" s="24">
        <v>0</v>
      </c>
      <c r="I1967" s="24"/>
      <c r="J1967" s="24">
        <v>0</v>
      </c>
      <c r="K1967" s="25"/>
    </row>
    <row r="1968" spans="1:11" ht="15" customHeight="1" x14ac:dyDescent="0.3">
      <c r="A1968" s="22" t="s">
        <v>1973</v>
      </c>
      <c r="B1968" s="18">
        <v>94</v>
      </c>
      <c r="C1968" s="23">
        <v>48</v>
      </c>
      <c r="D1968" s="24">
        <v>48</v>
      </c>
      <c r="E1968" s="24"/>
      <c r="F1968" s="24">
        <v>0</v>
      </c>
      <c r="G1968" s="24"/>
      <c r="H1968" s="24">
        <v>0</v>
      </c>
      <c r="I1968" s="24"/>
      <c r="J1968" s="24">
        <v>0</v>
      </c>
      <c r="K1968" s="25"/>
    </row>
    <row r="1969" spans="1:11" ht="15" customHeight="1" x14ac:dyDescent="0.3">
      <c r="A1969" s="22" t="s">
        <v>1974</v>
      </c>
      <c r="B1969" s="18">
        <v>245</v>
      </c>
      <c r="C1969" s="23">
        <v>181</v>
      </c>
      <c r="D1969" s="24">
        <v>161</v>
      </c>
      <c r="E1969" s="24"/>
      <c r="F1969" s="24">
        <v>20</v>
      </c>
      <c r="G1969" s="24"/>
      <c r="H1969" s="24">
        <v>20</v>
      </c>
      <c r="I1969" s="24"/>
      <c r="J1969" s="24">
        <v>0</v>
      </c>
      <c r="K1969" s="25"/>
    </row>
    <row r="1970" spans="1:11" ht="15" customHeight="1" x14ac:dyDescent="0.3">
      <c r="A1970" s="22" t="s">
        <v>1975</v>
      </c>
      <c r="B1970" s="18">
        <v>483</v>
      </c>
      <c r="C1970" s="23">
        <v>429</v>
      </c>
      <c r="D1970" s="24">
        <v>416</v>
      </c>
      <c r="E1970" s="24"/>
      <c r="F1970" s="24">
        <v>13</v>
      </c>
      <c r="G1970" s="24"/>
      <c r="H1970" s="24">
        <v>13</v>
      </c>
      <c r="I1970" s="24"/>
      <c r="J1970" s="24">
        <v>0</v>
      </c>
      <c r="K1970" s="25"/>
    </row>
    <row r="1971" spans="1:11" ht="15" customHeight="1" x14ac:dyDescent="0.3">
      <c r="A1971" s="22" t="s">
        <v>1976</v>
      </c>
      <c r="B1971" s="18">
        <v>196</v>
      </c>
      <c r="C1971" s="23">
        <v>174</v>
      </c>
      <c r="D1971" s="24">
        <v>162</v>
      </c>
      <c r="E1971" s="24"/>
      <c r="F1971" s="24">
        <v>12</v>
      </c>
      <c r="G1971" s="24"/>
      <c r="H1971" s="24">
        <v>12</v>
      </c>
      <c r="I1971" s="24"/>
      <c r="J1971" s="24">
        <v>0</v>
      </c>
      <c r="K1971" s="25"/>
    </row>
    <row r="1972" spans="1:11" ht="15" customHeight="1" x14ac:dyDescent="0.3">
      <c r="A1972" s="22" t="s">
        <v>1977</v>
      </c>
      <c r="B1972" s="18">
        <v>349</v>
      </c>
      <c r="C1972" s="23">
        <v>298</v>
      </c>
      <c r="D1972" s="24">
        <v>273</v>
      </c>
      <c r="E1972" s="24"/>
      <c r="F1972" s="24">
        <v>25</v>
      </c>
      <c r="G1972" s="24"/>
      <c r="H1972" s="24">
        <v>17</v>
      </c>
      <c r="I1972" s="24"/>
      <c r="J1972" s="24">
        <v>8</v>
      </c>
      <c r="K1972" s="25"/>
    </row>
    <row r="1973" spans="1:11" ht="15" customHeight="1" x14ac:dyDescent="0.3">
      <c r="A1973" s="22" t="s">
        <v>1978</v>
      </c>
      <c r="B1973" s="18">
        <v>183</v>
      </c>
      <c r="C1973" s="23">
        <v>167</v>
      </c>
      <c r="D1973" s="24">
        <v>111</v>
      </c>
      <c r="E1973" s="24"/>
      <c r="F1973" s="24">
        <v>56</v>
      </c>
      <c r="G1973" s="24"/>
      <c r="H1973" s="24">
        <v>49</v>
      </c>
      <c r="I1973" s="24"/>
      <c r="J1973" s="24">
        <v>7</v>
      </c>
      <c r="K1973" s="25"/>
    </row>
    <row r="1974" spans="1:11" ht="15" customHeight="1" x14ac:dyDescent="0.3">
      <c r="A1974" s="22" t="s">
        <v>1979</v>
      </c>
      <c r="B1974" s="18">
        <v>125</v>
      </c>
      <c r="C1974" s="23">
        <v>125</v>
      </c>
      <c r="D1974" s="24">
        <v>125</v>
      </c>
      <c r="E1974" s="24"/>
      <c r="F1974" s="24">
        <v>0</v>
      </c>
      <c r="G1974" s="24"/>
      <c r="H1974" s="24">
        <v>0</v>
      </c>
      <c r="I1974" s="24"/>
      <c r="J1974" s="24">
        <v>0</v>
      </c>
      <c r="K1974" s="25"/>
    </row>
    <row r="1975" spans="1:11" ht="15" customHeight="1" x14ac:dyDescent="0.3">
      <c r="A1975" s="22" t="s">
        <v>1980</v>
      </c>
      <c r="B1975" s="18">
        <v>123</v>
      </c>
      <c r="C1975" s="23">
        <v>119</v>
      </c>
      <c r="D1975" s="24">
        <v>94</v>
      </c>
      <c r="E1975" s="24"/>
      <c r="F1975" s="24">
        <v>25</v>
      </c>
      <c r="G1975" s="24"/>
      <c r="H1975" s="24">
        <v>25</v>
      </c>
      <c r="I1975" s="24"/>
      <c r="J1975" s="24">
        <v>0</v>
      </c>
      <c r="K1975" s="25"/>
    </row>
    <row r="1976" spans="1:11" ht="15" customHeight="1" x14ac:dyDescent="0.3">
      <c r="A1976" s="22" t="s">
        <v>1981</v>
      </c>
      <c r="B1976" s="18">
        <v>60</v>
      </c>
      <c r="C1976" s="23">
        <v>60</v>
      </c>
      <c r="D1976" s="24">
        <v>60</v>
      </c>
      <c r="E1976" s="24"/>
      <c r="F1976" s="24">
        <v>0</v>
      </c>
      <c r="G1976" s="24"/>
      <c r="H1976" s="24">
        <v>0</v>
      </c>
      <c r="I1976" s="24"/>
      <c r="J1976" s="24">
        <v>0</v>
      </c>
      <c r="K1976" s="25"/>
    </row>
    <row r="1977" spans="1:11" ht="15" customHeight="1" x14ac:dyDescent="0.3">
      <c r="A1977" s="22" t="s">
        <v>1982</v>
      </c>
      <c r="B1977" s="18">
        <v>129</v>
      </c>
      <c r="C1977" s="23">
        <v>106</v>
      </c>
      <c r="D1977" s="24">
        <v>69</v>
      </c>
      <c r="E1977" s="24"/>
      <c r="F1977" s="24">
        <v>37</v>
      </c>
      <c r="G1977" s="24"/>
      <c r="H1977" s="24">
        <v>20</v>
      </c>
      <c r="I1977" s="24"/>
      <c r="J1977" s="24">
        <v>17</v>
      </c>
      <c r="K1977" s="25"/>
    </row>
    <row r="1978" spans="1:11" ht="15" customHeight="1" x14ac:dyDescent="0.3">
      <c r="A1978" s="22" t="s">
        <v>1983</v>
      </c>
      <c r="B1978" s="18">
        <v>19</v>
      </c>
      <c r="C1978" s="23">
        <v>14</v>
      </c>
      <c r="D1978" s="24">
        <v>14</v>
      </c>
      <c r="E1978" s="24"/>
      <c r="F1978" s="24">
        <v>0</v>
      </c>
      <c r="G1978" s="24"/>
      <c r="H1978" s="24">
        <v>0</v>
      </c>
      <c r="I1978" s="24"/>
      <c r="J1978" s="24">
        <v>0</v>
      </c>
      <c r="K1978" s="25"/>
    </row>
    <row r="1979" spans="1:11" ht="15" customHeight="1" x14ac:dyDescent="0.3">
      <c r="A1979" s="22" t="s">
        <v>1984</v>
      </c>
      <c r="B1979" s="18">
        <v>64</v>
      </c>
      <c r="C1979" s="23">
        <v>29</v>
      </c>
      <c r="D1979" s="24">
        <v>20</v>
      </c>
      <c r="E1979" s="24"/>
      <c r="F1979" s="24">
        <v>9</v>
      </c>
      <c r="G1979" s="24"/>
      <c r="H1979" s="24">
        <v>9</v>
      </c>
      <c r="I1979" s="24"/>
      <c r="J1979" s="24">
        <v>0</v>
      </c>
      <c r="K1979" s="25"/>
    </row>
    <row r="1980" spans="1:11" ht="15" customHeight="1" x14ac:dyDescent="0.3">
      <c r="A1980" s="22" t="s">
        <v>1985</v>
      </c>
      <c r="B1980" s="18">
        <v>48</v>
      </c>
      <c r="C1980" s="23">
        <v>32</v>
      </c>
      <c r="D1980" s="24">
        <v>8</v>
      </c>
      <c r="E1980" s="24"/>
      <c r="F1980" s="24">
        <v>24</v>
      </c>
      <c r="G1980" s="24"/>
      <c r="H1980" s="24">
        <v>24</v>
      </c>
      <c r="I1980" s="24"/>
      <c r="J1980" s="24">
        <v>0</v>
      </c>
      <c r="K1980" s="25"/>
    </row>
    <row r="1981" spans="1:11" ht="15" customHeight="1" x14ac:dyDescent="0.3">
      <c r="A1981" s="22" t="s">
        <v>1986</v>
      </c>
      <c r="B1981" s="18">
        <v>131</v>
      </c>
      <c r="C1981" s="23">
        <v>111</v>
      </c>
      <c r="D1981" s="24">
        <v>102</v>
      </c>
      <c r="E1981" s="24"/>
      <c r="F1981" s="24">
        <v>9</v>
      </c>
      <c r="G1981" s="24"/>
      <c r="H1981" s="24">
        <v>5</v>
      </c>
      <c r="I1981" s="24"/>
      <c r="J1981" s="24">
        <v>4</v>
      </c>
      <c r="K1981" s="25"/>
    </row>
    <row r="1982" spans="1:11" ht="15" customHeight="1" x14ac:dyDescent="0.3">
      <c r="A1982" s="22" t="s">
        <v>1987</v>
      </c>
      <c r="B1982" s="18">
        <v>21</v>
      </c>
      <c r="C1982" s="23">
        <v>8</v>
      </c>
      <c r="D1982" s="24">
        <v>8</v>
      </c>
      <c r="E1982" s="24"/>
      <c r="F1982" s="24">
        <v>0</v>
      </c>
      <c r="G1982" s="24"/>
      <c r="H1982" s="24">
        <v>0</v>
      </c>
      <c r="I1982" s="24"/>
      <c r="J1982" s="24">
        <v>0</v>
      </c>
      <c r="K1982" s="25"/>
    </row>
    <row r="1983" spans="1:11" ht="15" customHeight="1" x14ac:dyDescent="0.3">
      <c r="A1983" s="22" t="s">
        <v>1988</v>
      </c>
      <c r="B1983" s="18">
        <v>169</v>
      </c>
      <c r="C1983" s="23">
        <v>169</v>
      </c>
      <c r="D1983" s="24">
        <v>169</v>
      </c>
      <c r="E1983" s="24"/>
      <c r="F1983" s="24">
        <v>0</v>
      </c>
      <c r="G1983" s="24"/>
      <c r="H1983" s="24">
        <v>0</v>
      </c>
      <c r="I1983" s="24"/>
      <c r="J1983" s="24">
        <v>0</v>
      </c>
      <c r="K1983" s="25"/>
    </row>
    <row r="1984" spans="1:11" ht="15" customHeight="1" x14ac:dyDescent="0.3">
      <c r="A1984" s="22" t="s">
        <v>1989</v>
      </c>
      <c r="B1984" s="18">
        <v>696</v>
      </c>
      <c r="C1984" s="23">
        <v>405</v>
      </c>
      <c r="D1984" s="24">
        <v>374</v>
      </c>
      <c r="E1984" s="24"/>
      <c r="F1984" s="24">
        <v>31</v>
      </c>
      <c r="G1984" s="24"/>
      <c r="H1984" s="24">
        <v>31</v>
      </c>
      <c r="I1984" s="24"/>
      <c r="J1984" s="24">
        <v>0</v>
      </c>
      <c r="K1984" s="25"/>
    </row>
    <row r="1985" spans="1:11" ht="15" customHeight="1" x14ac:dyDescent="0.3">
      <c r="A1985" s="22" t="s">
        <v>1990</v>
      </c>
      <c r="B1985" s="18">
        <v>221</v>
      </c>
      <c r="C1985" s="23">
        <v>177</v>
      </c>
      <c r="D1985" s="24">
        <v>152</v>
      </c>
      <c r="E1985" s="24"/>
      <c r="F1985" s="24">
        <v>25</v>
      </c>
      <c r="G1985" s="24"/>
      <c r="H1985" s="24">
        <v>17</v>
      </c>
      <c r="I1985" s="24"/>
      <c r="J1985" s="24">
        <v>8</v>
      </c>
      <c r="K1985" s="25"/>
    </row>
    <row r="1986" spans="1:11" ht="15" customHeight="1" x14ac:dyDescent="0.3">
      <c r="A1986" s="22" t="s">
        <v>1991</v>
      </c>
      <c r="B1986" s="18">
        <v>254</v>
      </c>
      <c r="C1986" s="23">
        <v>173</v>
      </c>
      <c r="D1986" s="24">
        <v>173</v>
      </c>
      <c r="E1986" s="24"/>
      <c r="F1986" s="24">
        <v>0</v>
      </c>
      <c r="G1986" s="24"/>
      <c r="H1986" s="24">
        <v>0</v>
      </c>
      <c r="I1986" s="24"/>
      <c r="J1986" s="24">
        <v>0</v>
      </c>
      <c r="K1986" s="25"/>
    </row>
    <row r="1987" spans="1:11" ht="15" customHeight="1" x14ac:dyDescent="0.3">
      <c r="A1987" s="22" t="s">
        <v>1992</v>
      </c>
      <c r="B1987" s="18">
        <v>386</v>
      </c>
      <c r="C1987" s="23">
        <v>307</v>
      </c>
      <c r="D1987" s="24">
        <v>297</v>
      </c>
      <c r="E1987" s="24"/>
      <c r="F1987" s="24">
        <v>10</v>
      </c>
      <c r="G1987" s="24"/>
      <c r="H1987" s="24">
        <v>10</v>
      </c>
      <c r="I1987" s="24"/>
      <c r="J1987" s="24">
        <v>0</v>
      </c>
      <c r="K1987" s="25"/>
    </row>
    <row r="1988" spans="1:11" ht="15" customHeight="1" x14ac:dyDescent="0.3">
      <c r="A1988" s="22" t="s">
        <v>1993</v>
      </c>
      <c r="B1988" s="18">
        <v>1846</v>
      </c>
      <c r="C1988" s="23">
        <v>1619</v>
      </c>
      <c r="D1988" s="24">
        <v>1516</v>
      </c>
      <c r="E1988" s="24"/>
      <c r="F1988" s="24">
        <v>103</v>
      </c>
      <c r="G1988" s="24"/>
      <c r="H1988" s="24">
        <v>76</v>
      </c>
      <c r="I1988" s="24"/>
      <c r="J1988" s="24">
        <v>27</v>
      </c>
      <c r="K1988" s="25"/>
    </row>
    <row r="1989" spans="1:11" ht="15" customHeight="1" x14ac:dyDescent="0.3">
      <c r="A1989" s="22" t="s">
        <v>1994</v>
      </c>
      <c r="B1989" s="18">
        <v>1810</v>
      </c>
      <c r="C1989" s="23">
        <v>1578</v>
      </c>
      <c r="D1989" s="24">
        <v>1505</v>
      </c>
      <c r="E1989" s="24"/>
      <c r="F1989" s="24">
        <v>73</v>
      </c>
      <c r="G1989" s="24"/>
      <c r="H1989" s="24">
        <v>73</v>
      </c>
      <c r="I1989" s="24"/>
      <c r="J1989" s="24">
        <v>0</v>
      </c>
      <c r="K1989" s="25"/>
    </row>
    <row r="1990" spans="1:11" ht="15" customHeight="1" x14ac:dyDescent="0.3">
      <c r="A1990" s="22" t="s">
        <v>1995</v>
      </c>
      <c r="B1990" s="18">
        <v>2327</v>
      </c>
      <c r="C1990" s="23">
        <v>2128</v>
      </c>
      <c r="D1990" s="24">
        <v>2007</v>
      </c>
      <c r="E1990" s="24"/>
      <c r="F1990" s="24">
        <v>121</v>
      </c>
      <c r="G1990" s="24"/>
      <c r="H1990" s="24">
        <v>121</v>
      </c>
      <c r="I1990" s="24"/>
      <c r="J1990" s="24">
        <v>0</v>
      </c>
      <c r="K1990" s="25"/>
    </row>
    <row r="1991" spans="1:11" ht="15" customHeight="1" x14ac:dyDescent="0.3">
      <c r="A1991" s="22" t="s">
        <v>1996</v>
      </c>
      <c r="B1991" s="18">
        <v>1103</v>
      </c>
      <c r="C1991" s="23">
        <v>931</v>
      </c>
      <c r="D1991" s="24">
        <v>864</v>
      </c>
      <c r="E1991" s="24"/>
      <c r="F1991" s="24">
        <v>67</v>
      </c>
      <c r="G1991" s="24"/>
      <c r="H1991" s="24">
        <v>67</v>
      </c>
      <c r="I1991" s="24"/>
      <c r="J1991" s="24">
        <v>0</v>
      </c>
      <c r="K1991" s="25"/>
    </row>
    <row r="1992" spans="1:11" ht="15" customHeight="1" x14ac:dyDescent="0.3">
      <c r="A1992" s="22" t="s">
        <v>1997</v>
      </c>
      <c r="B1992" s="18">
        <v>262</v>
      </c>
      <c r="C1992" s="23">
        <v>254</v>
      </c>
      <c r="D1992" s="24">
        <v>219</v>
      </c>
      <c r="E1992" s="24"/>
      <c r="F1992" s="24">
        <v>35</v>
      </c>
      <c r="G1992" s="24"/>
      <c r="H1992" s="24">
        <v>35</v>
      </c>
      <c r="I1992" s="24"/>
      <c r="J1992" s="24">
        <v>0</v>
      </c>
      <c r="K1992" s="25"/>
    </row>
    <row r="1993" spans="1:11" ht="15" customHeight="1" x14ac:dyDescent="0.3">
      <c r="A1993" s="22" t="s">
        <v>1998</v>
      </c>
      <c r="B1993" s="18">
        <v>468</v>
      </c>
      <c r="C1993" s="23">
        <v>362</v>
      </c>
      <c r="D1993" s="24">
        <v>280</v>
      </c>
      <c r="E1993" s="24"/>
      <c r="F1993" s="24">
        <v>82</v>
      </c>
      <c r="G1993" s="24"/>
      <c r="H1993" s="24">
        <v>82</v>
      </c>
      <c r="I1993" s="24"/>
      <c r="J1993" s="24">
        <v>0</v>
      </c>
      <c r="K1993" s="25"/>
    </row>
    <row r="1994" spans="1:11" ht="15" customHeight="1" x14ac:dyDescent="0.3">
      <c r="A1994" s="22" t="s">
        <v>1999</v>
      </c>
      <c r="B1994" s="18">
        <v>148</v>
      </c>
      <c r="C1994" s="23">
        <v>80</v>
      </c>
      <c r="D1994" s="24">
        <v>80</v>
      </c>
      <c r="E1994" s="24"/>
      <c r="F1994" s="24">
        <v>0</v>
      </c>
      <c r="G1994" s="24"/>
      <c r="H1994" s="24">
        <v>0</v>
      </c>
      <c r="I1994" s="24"/>
      <c r="J1994" s="24">
        <v>0</v>
      </c>
      <c r="K1994" s="25"/>
    </row>
    <row r="1995" spans="1:11" ht="15" customHeight="1" x14ac:dyDescent="0.3">
      <c r="A1995" s="22" t="s">
        <v>2000</v>
      </c>
      <c r="B1995" s="18">
        <v>170</v>
      </c>
      <c r="C1995" s="23">
        <v>170</v>
      </c>
      <c r="D1995" s="24">
        <v>145</v>
      </c>
      <c r="E1995" s="24"/>
      <c r="F1995" s="24">
        <v>25</v>
      </c>
      <c r="G1995" s="24"/>
      <c r="H1995" s="24">
        <v>25</v>
      </c>
      <c r="I1995" s="24"/>
      <c r="J1995" s="24">
        <v>0</v>
      </c>
      <c r="K1995" s="25"/>
    </row>
    <row r="1996" spans="1:11" ht="15" customHeight="1" x14ac:dyDescent="0.3">
      <c r="A1996" s="22" t="s">
        <v>2001</v>
      </c>
      <c r="B1996" s="18">
        <v>101</v>
      </c>
      <c r="C1996" s="23">
        <v>81</v>
      </c>
      <c r="D1996" s="24">
        <v>81</v>
      </c>
      <c r="E1996" s="24"/>
      <c r="F1996" s="24">
        <v>0</v>
      </c>
      <c r="G1996" s="24"/>
      <c r="H1996" s="24">
        <v>0</v>
      </c>
      <c r="I1996" s="24"/>
      <c r="J1996" s="24">
        <v>0</v>
      </c>
      <c r="K1996" s="25"/>
    </row>
    <row r="1997" spans="1:11" ht="15" customHeight="1" x14ac:dyDescent="0.3">
      <c r="A1997" s="22" t="s">
        <v>2002</v>
      </c>
      <c r="B1997" s="18">
        <v>193</v>
      </c>
      <c r="C1997" s="23">
        <v>127</v>
      </c>
      <c r="D1997" s="24">
        <v>126</v>
      </c>
      <c r="E1997" s="24"/>
      <c r="F1997" s="24">
        <v>1</v>
      </c>
      <c r="G1997" s="24"/>
      <c r="H1997" s="24">
        <v>1</v>
      </c>
      <c r="I1997" s="24"/>
      <c r="J1997" s="24">
        <v>0</v>
      </c>
      <c r="K1997" s="25"/>
    </row>
    <row r="1998" spans="1:11" ht="15" customHeight="1" x14ac:dyDescent="0.3">
      <c r="A1998" s="22" t="s">
        <v>2003</v>
      </c>
      <c r="B1998" s="18">
        <v>436</v>
      </c>
      <c r="C1998" s="23">
        <v>396</v>
      </c>
      <c r="D1998" s="24">
        <v>396</v>
      </c>
      <c r="E1998" s="24"/>
      <c r="F1998" s="24">
        <v>0</v>
      </c>
      <c r="G1998" s="24"/>
      <c r="H1998" s="24">
        <v>0</v>
      </c>
      <c r="I1998" s="24"/>
      <c r="J1998" s="24">
        <v>0</v>
      </c>
      <c r="K1998" s="25"/>
    </row>
    <row r="1999" spans="1:11" ht="15" customHeight="1" x14ac:dyDescent="0.3">
      <c r="A1999" s="22" t="s">
        <v>2004</v>
      </c>
      <c r="B1999" s="18">
        <v>126</v>
      </c>
      <c r="C1999" s="23">
        <v>126</v>
      </c>
      <c r="D1999" s="24">
        <v>119</v>
      </c>
      <c r="E1999" s="24"/>
      <c r="F1999" s="24">
        <v>7</v>
      </c>
      <c r="G1999" s="24"/>
      <c r="H1999" s="24">
        <v>7</v>
      </c>
      <c r="I1999" s="24"/>
      <c r="J1999" s="24">
        <v>0</v>
      </c>
      <c r="K1999" s="25"/>
    </row>
    <row r="2000" spans="1:11" ht="15" customHeight="1" x14ac:dyDescent="0.3">
      <c r="A2000" s="22" t="s">
        <v>2005</v>
      </c>
      <c r="B2000" s="18">
        <v>285</v>
      </c>
      <c r="C2000" s="23">
        <v>250</v>
      </c>
      <c r="D2000" s="24">
        <v>250</v>
      </c>
      <c r="E2000" s="24"/>
      <c r="F2000" s="24">
        <v>0</v>
      </c>
      <c r="G2000" s="24"/>
      <c r="H2000" s="24">
        <v>0</v>
      </c>
      <c r="I2000" s="24"/>
      <c r="J2000" s="24">
        <v>0</v>
      </c>
      <c r="K2000" s="25"/>
    </row>
    <row r="2001" spans="1:11" ht="15" customHeight="1" x14ac:dyDescent="0.3">
      <c r="A2001" s="22" t="s">
        <v>2006</v>
      </c>
      <c r="B2001" s="18">
        <v>94</v>
      </c>
      <c r="C2001" s="23">
        <v>94</v>
      </c>
      <c r="D2001" s="24">
        <v>85</v>
      </c>
      <c r="E2001" s="24"/>
      <c r="F2001" s="24">
        <v>9</v>
      </c>
      <c r="G2001" s="24"/>
      <c r="H2001" s="24">
        <v>9</v>
      </c>
      <c r="I2001" s="24"/>
      <c r="J2001" s="24">
        <v>0</v>
      </c>
      <c r="K2001" s="25"/>
    </row>
    <row r="2002" spans="1:11" ht="15" customHeight="1" x14ac:dyDescent="0.3">
      <c r="A2002" s="22" t="s">
        <v>2007</v>
      </c>
      <c r="B2002" s="18">
        <v>133</v>
      </c>
      <c r="C2002" s="23">
        <v>125</v>
      </c>
      <c r="D2002" s="24">
        <v>125</v>
      </c>
      <c r="E2002" s="24"/>
      <c r="F2002" s="24">
        <v>0</v>
      </c>
      <c r="G2002" s="24"/>
      <c r="H2002" s="24">
        <v>0</v>
      </c>
      <c r="I2002" s="24"/>
      <c r="J2002" s="24">
        <v>0</v>
      </c>
      <c r="K2002" s="25"/>
    </row>
    <row r="2003" spans="1:11" ht="15" customHeight="1" x14ac:dyDescent="0.3">
      <c r="A2003" s="22" t="s">
        <v>2008</v>
      </c>
      <c r="B2003" s="18">
        <v>20</v>
      </c>
      <c r="C2003" s="23">
        <v>20</v>
      </c>
      <c r="D2003" s="24">
        <v>20</v>
      </c>
      <c r="E2003" s="24"/>
      <c r="F2003" s="24">
        <v>0</v>
      </c>
      <c r="G2003" s="24"/>
      <c r="H2003" s="24">
        <v>0</v>
      </c>
      <c r="I2003" s="24"/>
      <c r="J2003" s="24">
        <v>0</v>
      </c>
      <c r="K2003" s="25"/>
    </row>
    <row r="2004" spans="1:11" ht="15" customHeight="1" x14ac:dyDescent="0.3">
      <c r="A2004" s="22" t="s">
        <v>2009</v>
      </c>
      <c r="B2004" s="18">
        <v>295</v>
      </c>
      <c r="C2004" s="23">
        <v>275</v>
      </c>
      <c r="D2004" s="24">
        <v>267</v>
      </c>
      <c r="E2004" s="24"/>
      <c r="F2004" s="24">
        <v>8</v>
      </c>
      <c r="G2004" s="24"/>
      <c r="H2004" s="24">
        <v>8</v>
      </c>
      <c r="I2004" s="24"/>
      <c r="J2004" s="24">
        <v>0</v>
      </c>
      <c r="K2004" s="25"/>
    </row>
    <row r="2005" spans="1:11" ht="15" customHeight="1" x14ac:dyDescent="0.3">
      <c r="A2005" s="22" t="s">
        <v>2010</v>
      </c>
      <c r="B2005" s="18">
        <v>228</v>
      </c>
      <c r="C2005" s="23">
        <v>215</v>
      </c>
      <c r="D2005" s="24">
        <v>215</v>
      </c>
      <c r="E2005" s="24"/>
      <c r="F2005" s="24">
        <v>0</v>
      </c>
      <c r="G2005" s="24"/>
      <c r="H2005" s="24">
        <v>0</v>
      </c>
      <c r="I2005" s="24"/>
      <c r="J2005" s="24">
        <v>0</v>
      </c>
      <c r="K2005" s="25"/>
    </row>
    <row r="2006" spans="1:11" ht="15" customHeight="1" x14ac:dyDescent="0.3">
      <c r="A2006" s="22" t="s">
        <v>2011</v>
      </c>
      <c r="B2006" s="18">
        <v>83</v>
      </c>
      <c r="C2006" s="23">
        <v>58</v>
      </c>
      <c r="D2006" s="24">
        <v>58</v>
      </c>
      <c r="E2006" s="24"/>
      <c r="F2006" s="24">
        <v>0</v>
      </c>
      <c r="G2006" s="24"/>
      <c r="H2006" s="24">
        <v>0</v>
      </c>
      <c r="I2006" s="24"/>
      <c r="J2006" s="24">
        <v>0</v>
      </c>
      <c r="K2006" s="25"/>
    </row>
    <row r="2007" spans="1:11" ht="15" customHeight="1" x14ac:dyDescent="0.3">
      <c r="A2007" s="22" t="s">
        <v>2012</v>
      </c>
      <c r="B2007" s="18">
        <v>298</v>
      </c>
      <c r="C2007" s="23">
        <v>260</v>
      </c>
      <c r="D2007" s="24">
        <v>260</v>
      </c>
      <c r="E2007" s="24"/>
      <c r="F2007" s="24">
        <v>0</v>
      </c>
      <c r="G2007" s="24"/>
      <c r="H2007" s="24">
        <v>0</v>
      </c>
      <c r="I2007" s="24"/>
      <c r="J2007" s="24">
        <v>0</v>
      </c>
      <c r="K2007" s="25"/>
    </row>
    <row r="2008" spans="1:11" ht="15" customHeight="1" x14ac:dyDescent="0.3">
      <c r="A2008" s="22" t="s">
        <v>2013</v>
      </c>
      <c r="B2008" s="18">
        <v>183</v>
      </c>
      <c r="C2008" s="23">
        <v>173</v>
      </c>
      <c r="D2008" s="24">
        <v>173</v>
      </c>
      <c r="E2008" s="24"/>
      <c r="F2008" s="24">
        <v>0</v>
      </c>
      <c r="G2008" s="24"/>
      <c r="H2008" s="24">
        <v>0</v>
      </c>
      <c r="I2008" s="24"/>
      <c r="J2008" s="24">
        <v>0</v>
      </c>
      <c r="K2008" s="25"/>
    </row>
    <row r="2009" spans="1:11" ht="15" customHeight="1" x14ac:dyDescent="0.3">
      <c r="A2009" s="22" t="s">
        <v>2014</v>
      </c>
      <c r="B2009" s="18">
        <v>604</v>
      </c>
      <c r="C2009" s="23">
        <v>550</v>
      </c>
      <c r="D2009" s="24">
        <v>523</v>
      </c>
      <c r="E2009" s="24"/>
      <c r="F2009" s="24">
        <v>27</v>
      </c>
      <c r="G2009" s="24"/>
      <c r="H2009" s="24">
        <v>18</v>
      </c>
      <c r="I2009" s="24"/>
      <c r="J2009" s="24">
        <v>9</v>
      </c>
      <c r="K2009" s="25"/>
    </row>
    <row r="2010" spans="1:11" ht="15" customHeight="1" x14ac:dyDescent="0.3">
      <c r="A2010" s="22" t="s">
        <v>2015</v>
      </c>
      <c r="B2010" s="18">
        <v>191</v>
      </c>
      <c r="C2010" s="23">
        <v>173</v>
      </c>
      <c r="D2010" s="24">
        <v>147</v>
      </c>
      <c r="E2010" s="24"/>
      <c r="F2010" s="24">
        <v>26</v>
      </c>
      <c r="G2010" s="24"/>
      <c r="H2010" s="24">
        <v>15</v>
      </c>
      <c r="I2010" s="24"/>
      <c r="J2010" s="24">
        <v>11</v>
      </c>
      <c r="K2010" s="25"/>
    </row>
    <row r="2011" spans="1:11" ht="15" customHeight="1" x14ac:dyDescent="0.3">
      <c r="A2011" s="22" t="s">
        <v>2016</v>
      </c>
      <c r="B2011" s="18">
        <v>204</v>
      </c>
      <c r="C2011" s="23">
        <v>194</v>
      </c>
      <c r="D2011" s="24">
        <v>194</v>
      </c>
      <c r="E2011" s="24"/>
      <c r="F2011" s="24">
        <v>0</v>
      </c>
      <c r="G2011" s="24"/>
      <c r="H2011" s="24">
        <v>0</v>
      </c>
      <c r="I2011" s="24"/>
      <c r="J2011" s="24">
        <v>0</v>
      </c>
      <c r="K2011" s="25"/>
    </row>
    <row r="2012" spans="1:11" ht="15" customHeight="1" x14ac:dyDescent="0.3">
      <c r="A2012" s="22" t="s">
        <v>2017</v>
      </c>
      <c r="B2012" s="18">
        <v>361</v>
      </c>
      <c r="C2012" s="23">
        <v>323</v>
      </c>
      <c r="D2012" s="24">
        <v>291</v>
      </c>
      <c r="E2012" s="24"/>
      <c r="F2012" s="24">
        <v>32</v>
      </c>
      <c r="G2012" s="24"/>
      <c r="H2012" s="24">
        <v>32</v>
      </c>
      <c r="I2012" s="24"/>
      <c r="J2012" s="24">
        <v>0</v>
      </c>
      <c r="K2012" s="25"/>
    </row>
    <row r="2013" spans="1:11" ht="15" customHeight="1" x14ac:dyDescent="0.3">
      <c r="A2013" s="22" t="s">
        <v>2018</v>
      </c>
      <c r="B2013" s="18">
        <v>464</v>
      </c>
      <c r="C2013" s="23">
        <v>399</v>
      </c>
      <c r="D2013" s="24">
        <v>354</v>
      </c>
      <c r="E2013" s="24"/>
      <c r="F2013" s="24">
        <v>45</v>
      </c>
      <c r="G2013" s="24"/>
      <c r="H2013" s="24">
        <v>45</v>
      </c>
      <c r="I2013" s="24"/>
      <c r="J2013" s="24">
        <v>0</v>
      </c>
      <c r="K2013" s="25"/>
    </row>
    <row r="2014" spans="1:11" ht="15" customHeight="1" x14ac:dyDescent="0.3">
      <c r="A2014" s="22" t="s">
        <v>2019</v>
      </c>
      <c r="B2014" s="18">
        <v>666</v>
      </c>
      <c r="C2014" s="23">
        <v>638</v>
      </c>
      <c r="D2014" s="24">
        <v>626</v>
      </c>
      <c r="E2014" s="24"/>
      <c r="F2014" s="24">
        <v>12</v>
      </c>
      <c r="G2014" s="24"/>
      <c r="H2014" s="24">
        <v>12</v>
      </c>
      <c r="I2014" s="24"/>
      <c r="J2014" s="24">
        <v>0</v>
      </c>
      <c r="K2014" s="25"/>
    </row>
    <row r="2015" spans="1:11" ht="15" customHeight="1" x14ac:dyDescent="0.3">
      <c r="A2015" s="22" t="s">
        <v>2020</v>
      </c>
      <c r="B2015" s="18">
        <v>415</v>
      </c>
      <c r="C2015" s="23">
        <v>373</v>
      </c>
      <c r="D2015" s="24">
        <v>368</v>
      </c>
      <c r="E2015" s="24"/>
      <c r="F2015" s="24">
        <v>5</v>
      </c>
      <c r="G2015" s="24"/>
      <c r="H2015" s="24">
        <v>0</v>
      </c>
      <c r="I2015" s="24"/>
      <c r="J2015" s="24">
        <v>5</v>
      </c>
      <c r="K2015" s="25"/>
    </row>
    <row r="2016" spans="1:11" ht="15" customHeight="1" x14ac:dyDescent="0.3">
      <c r="A2016" s="22" t="s">
        <v>2021</v>
      </c>
      <c r="B2016" s="18">
        <v>1149</v>
      </c>
      <c r="C2016" s="23">
        <v>1036</v>
      </c>
      <c r="D2016" s="24">
        <v>1015</v>
      </c>
      <c r="E2016" s="24"/>
      <c r="F2016" s="24">
        <v>21</v>
      </c>
      <c r="G2016" s="24"/>
      <c r="H2016" s="24">
        <v>21</v>
      </c>
      <c r="I2016" s="24"/>
      <c r="J2016" s="24">
        <v>0</v>
      </c>
      <c r="K2016" s="25"/>
    </row>
    <row r="2017" spans="1:11" ht="15" customHeight="1" x14ac:dyDescent="0.3">
      <c r="A2017" s="22" t="s">
        <v>2022</v>
      </c>
      <c r="B2017" s="18">
        <v>1581</v>
      </c>
      <c r="C2017" s="23">
        <v>1388</v>
      </c>
      <c r="D2017" s="24">
        <v>1305</v>
      </c>
      <c r="E2017" s="24"/>
      <c r="F2017" s="24">
        <v>83</v>
      </c>
      <c r="G2017" s="24"/>
      <c r="H2017" s="24">
        <v>83</v>
      </c>
      <c r="I2017" s="24"/>
      <c r="J2017" s="24">
        <v>0</v>
      </c>
      <c r="K2017" s="25"/>
    </row>
    <row r="2018" spans="1:11" ht="15" customHeight="1" x14ac:dyDescent="0.3">
      <c r="A2018" s="22" t="s">
        <v>2023</v>
      </c>
      <c r="B2018" s="18">
        <v>701</v>
      </c>
      <c r="C2018" s="23">
        <v>662</v>
      </c>
      <c r="D2018" s="24">
        <v>633</v>
      </c>
      <c r="E2018" s="24"/>
      <c r="F2018" s="24">
        <v>29</v>
      </c>
      <c r="G2018" s="24"/>
      <c r="H2018" s="24">
        <v>29</v>
      </c>
      <c r="I2018" s="24"/>
      <c r="J2018" s="24">
        <v>0</v>
      </c>
      <c r="K2018" s="25"/>
    </row>
    <row r="2019" spans="1:11" ht="15" customHeight="1" x14ac:dyDescent="0.3">
      <c r="A2019" s="22" t="s">
        <v>2024</v>
      </c>
      <c r="B2019" s="18">
        <v>122</v>
      </c>
      <c r="C2019" s="23">
        <v>122</v>
      </c>
      <c r="D2019" s="24">
        <v>104</v>
      </c>
      <c r="E2019" s="24"/>
      <c r="F2019" s="24">
        <v>18</v>
      </c>
      <c r="G2019" s="24"/>
      <c r="H2019" s="24">
        <v>18</v>
      </c>
      <c r="I2019" s="24"/>
      <c r="J2019" s="24">
        <v>0</v>
      </c>
      <c r="K2019" s="25"/>
    </row>
    <row r="2020" spans="1:11" ht="15" customHeight="1" x14ac:dyDescent="0.3">
      <c r="A2020" s="22" t="s">
        <v>2025</v>
      </c>
      <c r="B2020" s="18">
        <v>357</v>
      </c>
      <c r="C2020" s="23">
        <v>291</v>
      </c>
      <c r="D2020" s="24">
        <v>223</v>
      </c>
      <c r="E2020" s="24"/>
      <c r="F2020" s="24">
        <v>68</v>
      </c>
      <c r="G2020" s="24"/>
      <c r="H2020" s="24">
        <v>61</v>
      </c>
      <c r="I2020" s="24"/>
      <c r="J2020" s="24">
        <v>7</v>
      </c>
      <c r="K2020" s="25"/>
    </row>
    <row r="2021" spans="1:11" ht="15" customHeight="1" x14ac:dyDescent="0.3">
      <c r="A2021" s="22" t="s">
        <v>2026</v>
      </c>
      <c r="B2021" s="18">
        <v>366</v>
      </c>
      <c r="C2021" s="23">
        <v>309</v>
      </c>
      <c r="D2021" s="24">
        <v>287</v>
      </c>
      <c r="E2021" s="24"/>
      <c r="F2021" s="24">
        <v>22</v>
      </c>
      <c r="G2021" s="24"/>
      <c r="H2021" s="24">
        <v>22</v>
      </c>
      <c r="I2021" s="24"/>
      <c r="J2021" s="24">
        <v>0</v>
      </c>
      <c r="K2021" s="25"/>
    </row>
    <row r="2022" spans="1:11" ht="15" customHeight="1" x14ac:dyDescent="0.3">
      <c r="A2022" s="22" t="s">
        <v>2027</v>
      </c>
      <c r="B2022" s="18">
        <v>1039</v>
      </c>
      <c r="C2022" s="23">
        <v>902</v>
      </c>
      <c r="D2022" s="24">
        <v>846</v>
      </c>
      <c r="E2022" s="24"/>
      <c r="F2022" s="24">
        <v>56</v>
      </c>
      <c r="G2022" s="24"/>
      <c r="H2022" s="24">
        <v>39</v>
      </c>
      <c r="I2022" s="24"/>
      <c r="J2022" s="24">
        <v>17</v>
      </c>
      <c r="K2022" s="25"/>
    </row>
    <row r="2023" spans="1:11" ht="15" customHeight="1" x14ac:dyDescent="0.3">
      <c r="A2023" s="22" t="s">
        <v>2028</v>
      </c>
      <c r="B2023" s="18">
        <v>695</v>
      </c>
      <c r="C2023" s="23">
        <v>643</v>
      </c>
      <c r="D2023" s="24">
        <v>615</v>
      </c>
      <c r="E2023" s="24"/>
      <c r="F2023" s="24">
        <v>28</v>
      </c>
      <c r="G2023" s="24"/>
      <c r="H2023" s="24">
        <v>18</v>
      </c>
      <c r="I2023" s="24"/>
      <c r="J2023" s="24">
        <v>10</v>
      </c>
      <c r="K2023" s="25"/>
    </row>
    <row r="2024" spans="1:11" ht="15" customHeight="1" x14ac:dyDescent="0.3">
      <c r="A2024" s="22" t="s">
        <v>2029</v>
      </c>
      <c r="B2024" s="18">
        <v>671</v>
      </c>
      <c r="C2024" s="23">
        <v>583</v>
      </c>
      <c r="D2024" s="24">
        <v>503</v>
      </c>
      <c r="E2024" s="24"/>
      <c r="F2024" s="24">
        <v>80</v>
      </c>
      <c r="G2024" s="24"/>
      <c r="H2024" s="24">
        <v>80</v>
      </c>
      <c r="I2024" s="24"/>
      <c r="J2024" s="24">
        <v>0</v>
      </c>
      <c r="K2024" s="25"/>
    </row>
    <row r="2025" spans="1:11" ht="15" customHeight="1" x14ac:dyDescent="0.3">
      <c r="A2025" s="22" t="s">
        <v>2030</v>
      </c>
      <c r="B2025" s="18">
        <v>1264</v>
      </c>
      <c r="C2025" s="23">
        <v>1113</v>
      </c>
      <c r="D2025" s="24">
        <v>1080</v>
      </c>
      <c r="E2025" s="24"/>
      <c r="F2025" s="24">
        <v>33</v>
      </c>
      <c r="G2025" s="24"/>
      <c r="H2025" s="24">
        <v>33</v>
      </c>
      <c r="I2025" s="24"/>
      <c r="J2025" s="24">
        <v>0</v>
      </c>
      <c r="K2025" s="25"/>
    </row>
    <row r="2026" spans="1:11" ht="15" customHeight="1" x14ac:dyDescent="0.3">
      <c r="A2026" s="22" t="s">
        <v>2031</v>
      </c>
      <c r="B2026" s="18">
        <v>590</v>
      </c>
      <c r="C2026" s="23">
        <v>494</v>
      </c>
      <c r="D2026" s="24">
        <v>475</v>
      </c>
      <c r="E2026" s="24"/>
      <c r="F2026" s="24">
        <v>19</v>
      </c>
      <c r="G2026" s="24"/>
      <c r="H2026" s="24">
        <v>19</v>
      </c>
      <c r="I2026" s="24"/>
      <c r="J2026" s="24">
        <v>0</v>
      </c>
      <c r="K2026" s="25"/>
    </row>
    <row r="2027" spans="1:11" ht="15" customHeight="1" x14ac:dyDescent="0.3">
      <c r="A2027" s="22" t="s">
        <v>2032</v>
      </c>
      <c r="B2027" s="18">
        <v>2727</v>
      </c>
      <c r="C2027" s="23">
        <v>2418</v>
      </c>
      <c r="D2027" s="24">
        <v>2321</v>
      </c>
      <c r="E2027" s="24"/>
      <c r="F2027" s="24">
        <v>97</v>
      </c>
      <c r="G2027" s="24"/>
      <c r="H2027" s="24">
        <v>90</v>
      </c>
      <c r="I2027" s="24"/>
      <c r="J2027" s="24">
        <v>7</v>
      </c>
      <c r="K2027" s="25"/>
    </row>
    <row r="2028" spans="1:11" ht="15" customHeight="1" x14ac:dyDescent="0.3">
      <c r="A2028" s="22" t="s">
        <v>2033</v>
      </c>
      <c r="B2028" s="18">
        <v>2067</v>
      </c>
      <c r="C2028" s="23">
        <v>1959</v>
      </c>
      <c r="D2028" s="24">
        <v>1823</v>
      </c>
      <c r="E2028" s="24"/>
      <c r="F2028" s="24">
        <v>136</v>
      </c>
      <c r="G2028" s="24"/>
      <c r="H2028" s="24">
        <v>136</v>
      </c>
      <c r="I2028" s="24"/>
      <c r="J2028" s="24">
        <v>0</v>
      </c>
      <c r="K2028" s="25"/>
    </row>
    <row r="2029" spans="1:11" ht="15" customHeight="1" x14ac:dyDescent="0.3">
      <c r="A2029" s="22" t="s">
        <v>2034</v>
      </c>
      <c r="B2029" s="18">
        <v>3230</v>
      </c>
      <c r="C2029" s="23">
        <v>3000</v>
      </c>
      <c r="D2029" s="24">
        <v>2815</v>
      </c>
      <c r="E2029" s="24"/>
      <c r="F2029" s="24">
        <v>185</v>
      </c>
      <c r="G2029" s="24"/>
      <c r="H2029" s="24">
        <v>185</v>
      </c>
      <c r="I2029" s="24"/>
      <c r="J2029" s="24">
        <v>0</v>
      </c>
      <c r="K2029" s="25"/>
    </row>
    <row r="2030" spans="1:11" ht="15" customHeight="1" x14ac:dyDescent="0.3">
      <c r="A2030" s="22" t="s">
        <v>2035</v>
      </c>
      <c r="B2030" s="18">
        <v>2434</v>
      </c>
      <c r="C2030" s="23">
        <v>2189</v>
      </c>
      <c r="D2030" s="24">
        <v>2036</v>
      </c>
      <c r="E2030" s="24"/>
      <c r="F2030" s="24">
        <v>153</v>
      </c>
      <c r="G2030" s="24"/>
      <c r="H2030" s="24">
        <v>107</v>
      </c>
      <c r="I2030" s="24"/>
      <c r="J2030" s="24">
        <v>46</v>
      </c>
      <c r="K2030" s="25"/>
    </row>
    <row r="2031" spans="1:11" ht="15" customHeight="1" x14ac:dyDescent="0.3">
      <c r="A2031" s="22" t="s">
        <v>2036</v>
      </c>
      <c r="B2031" s="18">
        <v>1043</v>
      </c>
      <c r="C2031" s="23">
        <v>983</v>
      </c>
      <c r="D2031" s="24">
        <v>979</v>
      </c>
      <c r="E2031" s="24"/>
      <c r="F2031" s="24">
        <v>4</v>
      </c>
      <c r="G2031" s="24"/>
      <c r="H2031" s="24">
        <v>4</v>
      </c>
      <c r="I2031" s="24"/>
      <c r="J2031" s="24">
        <v>0</v>
      </c>
      <c r="K2031" s="25"/>
    </row>
    <row r="2032" spans="1:11" ht="15" customHeight="1" x14ac:dyDescent="0.3">
      <c r="A2032" s="22" t="s">
        <v>2037</v>
      </c>
      <c r="B2032" s="18">
        <v>3543</v>
      </c>
      <c r="C2032" s="23">
        <v>3379</v>
      </c>
      <c r="D2032" s="24">
        <v>3261</v>
      </c>
      <c r="E2032" s="24"/>
      <c r="F2032" s="24">
        <v>118</v>
      </c>
      <c r="G2032" s="24"/>
      <c r="H2032" s="24">
        <v>103</v>
      </c>
      <c r="I2032" s="24"/>
      <c r="J2032" s="24">
        <v>15</v>
      </c>
      <c r="K2032" s="25"/>
    </row>
    <row r="2033" spans="1:11" ht="15" customHeight="1" x14ac:dyDescent="0.3">
      <c r="A2033" s="22" t="s">
        <v>2038</v>
      </c>
      <c r="B2033" s="18">
        <v>3347</v>
      </c>
      <c r="C2033" s="23">
        <v>3212</v>
      </c>
      <c r="D2033" s="24">
        <v>3022</v>
      </c>
      <c r="E2033" s="24"/>
      <c r="F2033" s="24">
        <v>190</v>
      </c>
      <c r="G2033" s="24"/>
      <c r="H2033" s="24">
        <v>175</v>
      </c>
      <c r="I2033" s="24"/>
      <c r="J2033" s="24">
        <v>15</v>
      </c>
      <c r="K2033" s="25"/>
    </row>
    <row r="2034" spans="1:11" ht="15" customHeight="1" x14ac:dyDescent="0.3">
      <c r="A2034" s="22" t="s">
        <v>2039</v>
      </c>
      <c r="B2034" s="18">
        <v>4514</v>
      </c>
      <c r="C2034" s="23">
        <v>4276</v>
      </c>
      <c r="D2034" s="24">
        <v>4235</v>
      </c>
      <c r="E2034" s="24"/>
      <c r="F2034" s="24">
        <v>41</v>
      </c>
      <c r="G2034" s="24"/>
      <c r="H2034" s="24">
        <v>41</v>
      </c>
      <c r="I2034" s="24"/>
      <c r="J2034" s="24">
        <v>0</v>
      </c>
      <c r="K2034" s="25"/>
    </row>
    <row r="2035" spans="1:11" ht="15" customHeight="1" x14ac:dyDescent="0.3">
      <c r="A2035" s="22" t="s">
        <v>2040</v>
      </c>
      <c r="B2035" s="18">
        <v>3558</v>
      </c>
      <c r="C2035" s="23">
        <v>3326</v>
      </c>
      <c r="D2035" s="24">
        <v>3151</v>
      </c>
      <c r="E2035" s="24"/>
      <c r="F2035" s="24">
        <v>175</v>
      </c>
      <c r="G2035" s="24"/>
      <c r="H2035" s="24">
        <v>175</v>
      </c>
      <c r="I2035" s="24"/>
      <c r="J2035" s="24">
        <v>0</v>
      </c>
      <c r="K2035" s="25"/>
    </row>
    <row r="2036" spans="1:11" ht="15" customHeight="1" x14ac:dyDescent="0.3">
      <c r="A2036" s="22" t="s">
        <v>2041</v>
      </c>
      <c r="B2036" s="18">
        <v>3279</v>
      </c>
      <c r="C2036" s="23">
        <v>2903</v>
      </c>
      <c r="D2036" s="24">
        <v>2833</v>
      </c>
      <c r="E2036" s="24"/>
      <c r="F2036" s="24">
        <v>70</v>
      </c>
      <c r="G2036" s="24"/>
      <c r="H2036" s="24">
        <v>52</v>
      </c>
      <c r="I2036" s="24"/>
      <c r="J2036" s="24">
        <v>18</v>
      </c>
      <c r="K2036" s="25"/>
    </row>
    <row r="2037" spans="1:11" ht="15" customHeight="1" x14ac:dyDescent="0.3">
      <c r="A2037" s="22" t="s">
        <v>2042</v>
      </c>
      <c r="B2037" s="18">
        <v>1836</v>
      </c>
      <c r="C2037" s="23">
        <v>1577</v>
      </c>
      <c r="D2037" s="24">
        <v>1490</v>
      </c>
      <c r="E2037" s="24"/>
      <c r="F2037" s="24">
        <v>87</v>
      </c>
      <c r="G2037" s="24"/>
      <c r="H2037" s="24">
        <v>87</v>
      </c>
      <c r="I2037" s="24"/>
      <c r="J2037" s="24">
        <v>0</v>
      </c>
      <c r="K2037" s="25"/>
    </row>
    <row r="2038" spans="1:11" ht="15" customHeight="1" x14ac:dyDescent="0.3">
      <c r="A2038" s="22" t="s">
        <v>2043</v>
      </c>
      <c r="B2038" s="18">
        <v>2540</v>
      </c>
      <c r="C2038" s="23">
        <v>2215</v>
      </c>
      <c r="D2038" s="24">
        <v>2119</v>
      </c>
      <c r="E2038" s="24"/>
      <c r="F2038" s="24">
        <v>96</v>
      </c>
      <c r="G2038" s="24"/>
      <c r="H2038" s="24">
        <v>96</v>
      </c>
      <c r="I2038" s="24"/>
      <c r="J2038" s="24">
        <v>0</v>
      </c>
      <c r="K2038" s="25"/>
    </row>
    <row r="2039" spans="1:11" ht="15" customHeight="1" x14ac:dyDescent="0.3">
      <c r="A2039" s="22" t="s">
        <v>2044</v>
      </c>
      <c r="B2039" s="18">
        <v>2638</v>
      </c>
      <c r="C2039" s="23">
        <v>2372</v>
      </c>
      <c r="D2039" s="24">
        <v>2260</v>
      </c>
      <c r="E2039" s="24"/>
      <c r="F2039" s="24">
        <v>112</v>
      </c>
      <c r="G2039" s="24"/>
      <c r="H2039" s="24">
        <v>96</v>
      </c>
      <c r="I2039" s="24"/>
      <c r="J2039" s="24">
        <v>16</v>
      </c>
      <c r="K2039" s="25"/>
    </row>
    <row r="2040" spans="1:11" ht="15" customHeight="1" x14ac:dyDescent="0.3">
      <c r="A2040" s="22" t="s">
        <v>2045</v>
      </c>
      <c r="B2040" s="18">
        <v>2904</v>
      </c>
      <c r="C2040" s="23">
        <v>2530</v>
      </c>
      <c r="D2040" s="24">
        <v>2349</v>
      </c>
      <c r="E2040" s="24"/>
      <c r="F2040" s="24">
        <v>181</v>
      </c>
      <c r="G2040" s="24"/>
      <c r="H2040" s="24">
        <v>181</v>
      </c>
      <c r="I2040" s="24"/>
      <c r="J2040" s="24">
        <v>0</v>
      </c>
      <c r="K2040" s="25"/>
    </row>
    <row r="2041" spans="1:11" ht="15" customHeight="1" x14ac:dyDescent="0.3">
      <c r="A2041" s="22" t="s">
        <v>2046</v>
      </c>
      <c r="B2041" s="18">
        <v>4032</v>
      </c>
      <c r="C2041" s="23">
        <v>3687</v>
      </c>
      <c r="D2041" s="24">
        <v>3578</v>
      </c>
      <c r="E2041" s="24"/>
      <c r="F2041" s="24">
        <v>109</v>
      </c>
      <c r="G2041" s="24"/>
      <c r="H2041" s="24">
        <v>95</v>
      </c>
      <c r="I2041" s="24"/>
      <c r="J2041" s="24">
        <v>14</v>
      </c>
      <c r="K2041" s="25"/>
    </row>
    <row r="2042" spans="1:11" ht="15" customHeight="1" x14ac:dyDescent="0.3">
      <c r="A2042" s="22" t="s">
        <v>2047</v>
      </c>
      <c r="B2042" s="18">
        <v>3829</v>
      </c>
      <c r="C2042" s="23">
        <v>3366</v>
      </c>
      <c r="D2042" s="24">
        <v>3291</v>
      </c>
      <c r="E2042" s="24"/>
      <c r="F2042" s="24">
        <v>75</v>
      </c>
      <c r="G2042" s="24"/>
      <c r="H2042" s="24">
        <v>51</v>
      </c>
      <c r="I2042" s="24"/>
      <c r="J2042" s="24">
        <v>24</v>
      </c>
      <c r="K2042" s="25"/>
    </row>
    <row r="2043" spans="1:11" ht="15" customHeight="1" x14ac:dyDescent="0.3">
      <c r="A2043" s="22" t="s">
        <v>2048</v>
      </c>
      <c r="B2043" s="18">
        <v>4983</v>
      </c>
      <c r="C2043" s="23">
        <v>4442</v>
      </c>
      <c r="D2043" s="24">
        <v>4091</v>
      </c>
      <c r="E2043" s="24"/>
      <c r="F2043" s="24">
        <v>351</v>
      </c>
      <c r="G2043" s="24"/>
      <c r="H2043" s="24">
        <v>309</v>
      </c>
      <c r="I2043" s="24"/>
      <c r="J2043" s="24">
        <v>42</v>
      </c>
      <c r="K2043" s="25"/>
    </row>
    <row r="2044" spans="1:11" ht="15" customHeight="1" x14ac:dyDescent="0.3">
      <c r="A2044" s="22" t="s">
        <v>2049</v>
      </c>
      <c r="B2044" s="18">
        <v>2002</v>
      </c>
      <c r="C2044" s="23">
        <v>1828</v>
      </c>
      <c r="D2044" s="24">
        <v>1714</v>
      </c>
      <c r="E2044" s="24"/>
      <c r="F2044" s="24">
        <v>114</v>
      </c>
      <c r="G2044" s="24"/>
      <c r="H2044" s="24">
        <v>108</v>
      </c>
      <c r="I2044" s="24"/>
      <c r="J2044" s="24">
        <v>6</v>
      </c>
      <c r="K2044" s="25"/>
    </row>
    <row r="2045" spans="1:11" ht="15" customHeight="1" x14ac:dyDescent="0.3">
      <c r="A2045" s="22" t="s">
        <v>2050</v>
      </c>
      <c r="B2045" s="18">
        <v>2283</v>
      </c>
      <c r="C2045" s="23">
        <v>2191</v>
      </c>
      <c r="D2045" s="24">
        <v>2159</v>
      </c>
      <c r="E2045" s="24"/>
      <c r="F2045" s="24">
        <v>32</v>
      </c>
      <c r="G2045" s="24"/>
      <c r="H2045" s="24">
        <v>28</v>
      </c>
      <c r="I2045" s="24"/>
      <c r="J2045" s="24">
        <v>4</v>
      </c>
      <c r="K2045" s="25"/>
    </row>
    <row r="2046" spans="1:11" ht="15" customHeight="1" x14ac:dyDescent="0.3">
      <c r="A2046" s="22" t="s">
        <v>2051</v>
      </c>
      <c r="B2046" s="18">
        <v>3288</v>
      </c>
      <c r="C2046" s="23">
        <v>3019</v>
      </c>
      <c r="D2046" s="24">
        <v>2881</v>
      </c>
      <c r="E2046" s="24"/>
      <c r="F2046" s="24">
        <v>138</v>
      </c>
      <c r="G2046" s="24"/>
      <c r="H2046" s="24">
        <v>133</v>
      </c>
      <c r="I2046" s="24"/>
      <c r="J2046" s="24">
        <v>5</v>
      </c>
      <c r="K2046" s="25"/>
    </row>
    <row r="2047" spans="1:11" ht="15" customHeight="1" x14ac:dyDescent="0.3">
      <c r="A2047" s="22" t="s">
        <v>2052</v>
      </c>
      <c r="B2047" s="18">
        <v>827</v>
      </c>
      <c r="C2047" s="23">
        <v>769</v>
      </c>
      <c r="D2047" s="24">
        <v>735</v>
      </c>
      <c r="E2047" s="24"/>
      <c r="F2047" s="24">
        <v>34</v>
      </c>
      <c r="G2047" s="24"/>
      <c r="H2047" s="24">
        <v>30</v>
      </c>
      <c r="I2047" s="24"/>
      <c r="J2047" s="24">
        <v>4</v>
      </c>
      <c r="K2047" s="25"/>
    </row>
    <row r="2048" spans="1:11" ht="15" customHeight="1" x14ac:dyDescent="0.3">
      <c r="A2048" s="22" t="s">
        <v>2053</v>
      </c>
      <c r="B2048" s="18">
        <v>3842</v>
      </c>
      <c r="C2048" s="23">
        <v>3661</v>
      </c>
      <c r="D2048" s="24">
        <v>3534</v>
      </c>
      <c r="E2048" s="24"/>
      <c r="F2048" s="24">
        <v>127</v>
      </c>
      <c r="G2048" s="24"/>
      <c r="H2048" s="24">
        <v>127</v>
      </c>
      <c r="I2048" s="24"/>
      <c r="J2048" s="24">
        <v>0</v>
      </c>
      <c r="K2048" s="25"/>
    </row>
    <row r="2049" spans="1:11" ht="15" customHeight="1" x14ac:dyDescent="0.3">
      <c r="A2049" s="22" t="s">
        <v>2054</v>
      </c>
      <c r="B2049" s="18">
        <v>2315</v>
      </c>
      <c r="C2049" s="23">
        <v>2210</v>
      </c>
      <c r="D2049" s="24">
        <v>2172</v>
      </c>
      <c r="E2049" s="24"/>
      <c r="F2049" s="24">
        <v>38</v>
      </c>
      <c r="G2049" s="24"/>
      <c r="H2049" s="24">
        <v>28</v>
      </c>
      <c r="I2049" s="24"/>
      <c r="J2049" s="24">
        <v>10</v>
      </c>
      <c r="K2049" s="25"/>
    </row>
    <row r="2050" spans="1:11" ht="15" customHeight="1" x14ac:dyDescent="0.3">
      <c r="A2050" s="22" t="s">
        <v>2055</v>
      </c>
      <c r="B2050" s="18">
        <v>4962</v>
      </c>
      <c r="C2050" s="23">
        <v>4556</v>
      </c>
      <c r="D2050" s="24">
        <v>4476</v>
      </c>
      <c r="E2050" s="24"/>
      <c r="F2050" s="24">
        <v>80</v>
      </c>
      <c r="G2050" s="24"/>
      <c r="H2050" s="24">
        <v>66</v>
      </c>
      <c r="I2050" s="24"/>
      <c r="J2050" s="24">
        <v>14</v>
      </c>
      <c r="K2050" s="25"/>
    </row>
    <row r="2051" spans="1:11" ht="15" customHeight="1" x14ac:dyDescent="0.3">
      <c r="A2051" s="22" t="s">
        <v>2056</v>
      </c>
      <c r="B2051" s="18">
        <v>3749</v>
      </c>
      <c r="C2051" s="23">
        <v>3462</v>
      </c>
      <c r="D2051" s="24">
        <v>3319</v>
      </c>
      <c r="E2051" s="24"/>
      <c r="F2051" s="24">
        <v>143</v>
      </c>
      <c r="G2051" s="24"/>
      <c r="H2051" s="24">
        <v>132</v>
      </c>
      <c r="I2051" s="24"/>
      <c r="J2051" s="24">
        <v>11</v>
      </c>
      <c r="K2051" s="25"/>
    </row>
    <row r="2052" spans="1:11" ht="15" customHeight="1" x14ac:dyDescent="0.3">
      <c r="A2052" s="22" t="s">
        <v>2057</v>
      </c>
      <c r="B2052" s="18">
        <v>1816</v>
      </c>
      <c r="C2052" s="23">
        <v>1623</v>
      </c>
      <c r="D2052" s="24">
        <v>1615</v>
      </c>
      <c r="E2052" s="24"/>
      <c r="F2052" s="24">
        <v>8</v>
      </c>
      <c r="G2052" s="24"/>
      <c r="H2052" s="24">
        <v>1</v>
      </c>
      <c r="I2052" s="24"/>
      <c r="J2052" s="24">
        <v>7</v>
      </c>
      <c r="K2052" s="25"/>
    </row>
    <row r="2053" spans="1:11" ht="15" customHeight="1" x14ac:dyDescent="0.3">
      <c r="A2053" s="22" t="s">
        <v>2058</v>
      </c>
      <c r="B2053" s="18">
        <v>4541</v>
      </c>
      <c r="C2053" s="23">
        <v>3930</v>
      </c>
      <c r="D2053" s="24">
        <v>3721</v>
      </c>
      <c r="E2053" s="24"/>
      <c r="F2053" s="24">
        <v>209</v>
      </c>
      <c r="G2053" s="24"/>
      <c r="H2053" s="24">
        <v>174</v>
      </c>
      <c r="I2053" s="24"/>
      <c r="J2053" s="24">
        <v>35</v>
      </c>
      <c r="K2053" s="25"/>
    </row>
    <row r="2054" spans="1:11" ht="15" customHeight="1" x14ac:dyDescent="0.3">
      <c r="A2054" s="22" t="s">
        <v>2059</v>
      </c>
      <c r="B2054" s="18">
        <v>2681</v>
      </c>
      <c r="C2054" s="23">
        <v>2253</v>
      </c>
      <c r="D2054" s="24">
        <v>2244</v>
      </c>
      <c r="E2054" s="24"/>
      <c r="F2054" s="24">
        <v>9</v>
      </c>
      <c r="G2054" s="24"/>
      <c r="H2054" s="24">
        <v>9</v>
      </c>
      <c r="I2054" s="24"/>
      <c r="J2054" s="24">
        <v>0</v>
      </c>
      <c r="K2054" s="25"/>
    </row>
    <row r="2055" spans="1:11" ht="15" customHeight="1" x14ac:dyDescent="0.3">
      <c r="A2055" s="22" t="s">
        <v>2060</v>
      </c>
      <c r="B2055" s="18">
        <v>2172</v>
      </c>
      <c r="C2055" s="23">
        <v>2087</v>
      </c>
      <c r="D2055" s="24">
        <v>2031</v>
      </c>
      <c r="E2055" s="24"/>
      <c r="F2055" s="24">
        <v>56</v>
      </c>
      <c r="G2055" s="24"/>
      <c r="H2055" s="24">
        <v>56</v>
      </c>
      <c r="I2055" s="24"/>
      <c r="J2055" s="24">
        <v>0</v>
      </c>
      <c r="K2055" s="25"/>
    </row>
    <row r="2056" spans="1:11" ht="15" customHeight="1" x14ac:dyDescent="0.3">
      <c r="A2056" s="22" t="s">
        <v>2061</v>
      </c>
      <c r="B2056" s="18">
        <v>3183</v>
      </c>
      <c r="C2056" s="23">
        <v>2883</v>
      </c>
      <c r="D2056" s="24">
        <v>2759</v>
      </c>
      <c r="E2056" s="24"/>
      <c r="F2056" s="24">
        <v>124</v>
      </c>
      <c r="G2056" s="24"/>
      <c r="H2056" s="24">
        <v>124</v>
      </c>
      <c r="I2056" s="24"/>
      <c r="J2056" s="24">
        <v>0</v>
      </c>
      <c r="K2056" s="25"/>
    </row>
    <row r="2057" spans="1:11" ht="15" customHeight="1" x14ac:dyDescent="0.3">
      <c r="A2057" s="22" t="s">
        <v>2062</v>
      </c>
      <c r="B2057" s="18">
        <v>1549</v>
      </c>
      <c r="C2057" s="23">
        <v>1307</v>
      </c>
      <c r="D2057" s="24">
        <v>1291</v>
      </c>
      <c r="E2057" s="24"/>
      <c r="F2057" s="24">
        <v>16</v>
      </c>
      <c r="G2057" s="24"/>
      <c r="H2057" s="24">
        <v>16</v>
      </c>
      <c r="I2057" s="24"/>
      <c r="J2057" s="24">
        <v>0</v>
      </c>
      <c r="K2057" s="25"/>
    </row>
    <row r="2058" spans="1:11" ht="15" customHeight="1" x14ac:dyDescent="0.3">
      <c r="A2058" s="22" t="s">
        <v>2063</v>
      </c>
      <c r="B2058" s="18">
        <v>740</v>
      </c>
      <c r="C2058" s="23">
        <v>632</v>
      </c>
      <c r="D2058" s="24">
        <v>579</v>
      </c>
      <c r="E2058" s="24"/>
      <c r="F2058" s="24">
        <v>53</v>
      </c>
      <c r="G2058" s="24"/>
      <c r="H2058" s="24">
        <v>53</v>
      </c>
      <c r="I2058" s="24"/>
      <c r="J2058" s="24">
        <v>0</v>
      </c>
      <c r="K2058" s="25"/>
    </row>
    <row r="2059" spans="1:11" ht="15" customHeight="1" x14ac:dyDescent="0.3">
      <c r="A2059" s="22" t="s">
        <v>2064</v>
      </c>
      <c r="B2059" s="18">
        <v>975</v>
      </c>
      <c r="C2059" s="23">
        <v>893</v>
      </c>
      <c r="D2059" s="24">
        <v>885</v>
      </c>
      <c r="E2059" s="24"/>
      <c r="F2059" s="24">
        <v>8</v>
      </c>
      <c r="G2059" s="24"/>
      <c r="H2059" s="24">
        <v>8</v>
      </c>
      <c r="I2059" s="24"/>
      <c r="J2059" s="24">
        <v>0</v>
      </c>
      <c r="K2059" s="25"/>
    </row>
    <row r="2060" spans="1:11" ht="15" customHeight="1" x14ac:dyDescent="0.3">
      <c r="A2060" s="22" t="s">
        <v>2065</v>
      </c>
      <c r="B2060" s="18">
        <v>1206</v>
      </c>
      <c r="C2060" s="23">
        <v>1193</v>
      </c>
      <c r="D2060" s="24">
        <v>1193</v>
      </c>
      <c r="E2060" s="24"/>
      <c r="F2060" s="24">
        <v>0</v>
      </c>
      <c r="G2060" s="24"/>
      <c r="H2060" s="24">
        <v>0</v>
      </c>
      <c r="I2060" s="24"/>
      <c r="J2060" s="24">
        <v>0</v>
      </c>
      <c r="K2060" s="25"/>
    </row>
    <row r="2061" spans="1:11" ht="15" customHeight="1" x14ac:dyDescent="0.3">
      <c r="A2061" s="22" t="s">
        <v>2066</v>
      </c>
      <c r="B2061" s="18">
        <v>857</v>
      </c>
      <c r="C2061" s="23">
        <v>803</v>
      </c>
      <c r="D2061" s="24">
        <v>776</v>
      </c>
      <c r="E2061" s="24"/>
      <c r="F2061" s="24">
        <v>27</v>
      </c>
      <c r="G2061" s="24"/>
      <c r="H2061" s="24">
        <v>27</v>
      </c>
      <c r="I2061" s="24"/>
      <c r="J2061" s="24">
        <v>0</v>
      </c>
      <c r="K2061" s="25"/>
    </row>
    <row r="2062" spans="1:11" ht="15" customHeight="1" x14ac:dyDescent="0.3">
      <c r="A2062" s="22" t="s">
        <v>2067</v>
      </c>
      <c r="B2062" s="18">
        <v>2355</v>
      </c>
      <c r="C2062" s="23">
        <v>2215</v>
      </c>
      <c r="D2062" s="24">
        <v>2158</v>
      </c>
      <c r="E2062" s="24"/>
      <c r="F2062" s="24">
        <v>57</v>
      </c>
      <c r="G2062" s="24"/>
      <c r="H2062" s="24">
        <v>57</v>
      </c>
      <c r="I2062" s="24"/>
      <c r="J2062" s="24">
        <v>0</v>
      </c>
      <c r="K2062" s="25"/>
    </row>
    <row r="2063" spans="1:11" ht="15" customHeight="1" x14ac:dyDescent="0.3">
      <c r="A2063" s="22" t="s">
        <v>2068</v>
      </c>
      <c r="B2063" s="18">
        <v>2032</v>
      </c>
      <c r="C2063" s="23">
        <v>1781</v>
      </c>
      <c r="D2063" s="24">
        <v>1695</v>
      </c>
      <c r="E2063" s="24"/>
      <c r="F2063" s="24">
        <v>86</v>
      </c>
      <c r="G2063" s="24"/>
      <c r="H2063" s="24">
        <v>70</v>
      </c>
      <c r="I2063" s="24"/>
      <c r="J2063" s="24">
        <v>16</v>
      </c>
      <c r="K2063" s="25"/>
    </row>
    <row r="2064" spans="1:11" ht="15" customHeight="1" x14ac:dyDescent="0.3">
      <c r="A2064" s="22" t="s">
        <v>2069</v>
      </c>
      <c r="B2064" s="18">
        <v>2092</v>
      </c>
      <c r="C2064" s="23">
        <v>1952</v>
      </c>
      <c r="D2064" s="24">
        <v>1909</v>
      </c>
      <c r="E2064" s="24"/>
      <c r="F2064" s="24">
        <v>43</v>
      </c>
      <c r="G2064" s="24"/>
      <c r="H2064" s="24">
        <v>43</v>
      </c>
      <c r="I2064" s="24"/>
      <c r="J2064" s="24">
        <v>0</v>
      </c>
      <c r="K2064" s="25"/>
    </row>
    <row r="2065" spans="1:11" ht="15" customHeight="1" x14ac:dyDescent="0.3">
      <c r="A2065" s="22" t="s">
        <v>2070</v>
      </c>
      <c r="B2065" s="18">
        <v>1591</v>
      </c>
      <c r="C2065" s="23">
        <v>1499</v>
      </c>
      <c r="D2065" s="24">
        <v>1428</v>
      </c>
      <c r="E2065" s="24"/>
      <c r="F2065" s="24">
        <v>71</v>
      </c>
      <c r="G2065" s="24"/>
      <c r="H2065" s="24">
        <v>64</v>
      </c>
      <c r="I2065" s="24"/>
      <c r="J2065" s="24">
        <v>7</v>
      </c>
      <c r="K2065" s="25"/>
    </row>
    <row r="2066" spans="1:11" ht="15" customHeight="1" x14ac:dyDescent="0.3">
      <c r="A2066" s="22" t="s">
        <v>2071</v>
      </c>
      <c r="B2066" s="18">
        <v>2136</v>
      </c>
      <c r="C2066" s="23">
        <v>1955</v>
      </c>
      <c r="D2066" s="24">
        <v>1917</v>
      </c>
      <c r="E2066" s="24"/>
      <c r="F2066" s="24">
        <v>38</v>
      </c>
      <c r="G2066" s="24"/>
      <c r="H2066" s="24">
        <v>38</v>
      </c>
      <c r="I2066" s="24"/>
      <c r="J2066" s="24">
        <v>0</v>
      </c>
      <c r="K2066" s="25"/>
    </row>
    <row r="2067" spans="1:11" ht="15" customHeight="1" x14ac:dyDescent="0.3">
      <c r="A2067" s="22" t="s">
        <v>2072</v>
      </c>
      <c r="B2067" s="18">
        <v>2391</v>
      </c>
      <c r="C2067" s="23">
        <v>2146</v>
      </c>
      <c r="D2067" s="24">
        <v>2025</v>
      </c>
      <c r="E2067" s="24"/>
      <c r="F2067" s="24">
        <v>121</v>
      </c>
      <c r="G2067" s="24"/>
      <c r="H2067" s="24">
        <v>121</v>
      </c>
      <c r="I2067" s="24"/>
      <c r="J2067" s="24">
        <v>0</v>
      </c>
      <c r="K2067" s="25"/>
    </row>
    <row r="2068" spans="1:11" ht="15" customHeight="1" x14ac:dyDescent="0.3">
      <c r="A2068" s="22" t="s">
        <v>2073</v>
      </c>
      <c r="B2068" s="18">
        <v>1685</v>
      </c>
      <c r="C2068" s="23">
        <v>1355</v>
      </c>
      <c r="D2068" s="24">
        <v>1311</v>
      </c>
      <c r="E2068" s="24"/>
      <c r="F2068" s="24">
        <v>44</v>
      </c>
      <c r="G2068" s="24"/>
      <c r="H2068" s="24">
        <v>44</v>
      </c>
      <c r="I2068" s="24"/>
      <c r="J2068" s="24">
        <v>0</v>
      </c>
      <c r="K2068" s="25"/>
    </row>
    <row r="2069" spans="1:11" ht="15" customHeight="1" x14ac:dyDescent="0.3">
      <c r="A2069" s="22" t="s">
        <v>2074</v>
      </c>
      <c r="B2069" s="18">
        <v>1852</v>
      </c>
      <c r="C2069" s="23">
        <v>1464</v>
      </c>
      <c r="D2069" s="24">
        <v>1324</v>
      </c>
      <c r="E2069" s="24"/>
      <c r="F2069" s="24">
        <v>140</v>
      </c>
      <c r="G2069" s="24"/>
      <c r="H2069" s="24">
        <v>122</v>
      </c>
      <c r="I2069" s="24"/>
      <c r="J2069" s="24">
        <v>18</v>
      </c>
      <c r="K2069" s="25"/>
    </row>
    <row r="2070" spans="1:11" ht="15" customHeight="1" x14ac:dyDescent="0.3">
      <c r="A2070" s="22" t="s">
        <v>2075</v>
      </c>
      <c r="B2070" s="18">
        <v>1104</v>
      </c>
      <c r="C2070" s="23">
        <v>753</v>
      </c>
      <c r="D2070" s="24">
        <v>650</v>
      </c>
      <c r="E2070" s="24"/>
      <c r="F2070" s="24">
        <v>103</v>
      </c>
      <c r="G2070" s="24"/>
      <c r="H2070" s="24">
        <v>103</v>
      </c>
      <c r="I2070" s="24"/>
      <c r="J2070" s="24">
        <v>0</v>
      </c>
      <c r="K2070" s="25"/>
    </row>
    <row r="2071" spans="1:11" ht="15" customHeight="1" x14ac:dyDescent="0.3">
      <c r="A2071" s="22" t="s">
        <v>2076</v>
      </c>
      <c r="B2071" s="18">
        <v>1224</v>
      </c>
      <c r="C2071" s="23">
        <v>1056</v>
      </c>
      <c r="D2071" s="24">
        <v>1031</v>
      </c>
      <c r="E2071" s="24"/>
      <c r="F2071" s="24">
        <v>25</v>
      </c>
      <c r="G2071" s="24"/>
      <c r="H2071" s="24">
        <v>25</v>
      </c>
      <c r="I2071" s="24"/>
      <c r="J2071" s="24">
        <v>0</v>
      </c>
      <c r="K2071" s="25"/>
    </row>
    <row r="2072" spans="1:11" ht="15" customHeight="1" x14ac:dyDescent="0.3">
      <c r="A2072" s="22" t="s">
        <v>2077</v>
      </c>
      <c r="B2072" s="18">
        <v>2453</v>
      </c>
      <c r="C2072" s="23">
        <v>2222</v>
      </c>
      <c r="D2072" s="24">
        <v>2190</v>
      </c>
      <c r="E2072" s="24"/>
      <c r="F2072" s="24">
        <v>32</v>
      </c>
      <c r="G2072" s="24"/>
      <c r="H2072" s="24">
        <v>32</v>
      </c>
      <c r="I2072" s="24"/>
      <c r="J2072" s="24">
        <v>0</v>
      </c>
      <c r="K2072" s="25"/>
    </row>
    <row r="2073" spans="1:11" ht="15" customHeight="1" x14ac:dyDescent="0.3">
      <c r="A2073" s="22" t="s">
        <v>2078</v>
      </c>
      <c r="B2073" s="18">
        <v>1392</v>
      </c>
      <c r="C2073" s="23">
        <v>1220</v>
      </c>
      <c r="D2073" s="24">
        <v>1107</v>
      </c>
      <c r="E2073" s="24"/>
      <c r="F2073" s="24">
        <v>113</v>
      </c>
      <c r="G2073" s="24"/>
      <c r="H2073" s="24">
        <v>81</v>
      </c>
      <c r="I2073" s="24"/>
      <c r="J2073" s="24">
        <v>32</v>
      </c>
      <c r="K2073" s="25"/>
    </row>
    <row r="2074" spans="1:11" ht="15" customHeight="1" x14ac:dyDescent="0.3">
      <c r="A2074" s="22" t="s">
        <v>2079</v>
      </c>
      <c r="B2074" s="18">
        <v>2498</v>
      </c>
      <c r="C2074" s="23">
        <v>2302</v>
      </c>
      <c r="D2074" s="24">
        <v>2269</v>
      </c>
      <c r="E2074" s="24"/>
      <c r="F2074" s="24">
        <v>33</v>
      </c>
      <c r="G2074" s="24"/>
      <c r="H2074" s="24">
        <v>33</v>
      </c>
      <c r="I2074" s="24"/>
      <c r="J2074" s="24">
        <v>0</v>
      </c>
      <c r="K2074" s="25"/>
    </row>
    <row r="2075" spans="1:11" ht="15" customHeight="1" x14ac:dyDescent="0.3">
      <c r="A2075" s="22" t="s">
        <v>2080</v>
      </c>
      <c r="B2075" s="18">
        <v>1794</v>
      </c>
      <c r="C2075" s="23">
        <v>1728</v>
      </c>
      <c r="D2075" s="24">
        <v>1728</v>
      </c>
      <c r="E2075" s="24"/>
      <c r="F2075" s="24">
        <v>0</v>
      </c>
      <c r="G2075" s="24"/>
      <c r="H2075" s="24">
        <v>0</v>
      </c>
      <c r="I2075" s="24"/>
      <c r="J2075" s="24">
        <v>0</v>
      </c>
      <c r="K2075" s="25"/>
    </row>
    <row r="2076" spans="1:11" ht="15" customHeight="1" x14ac:dyDescent="0.3">
      <c r="A2076" s="22" t="s">
        <v>2081</v>
      </c>
      <c r="B2076" s="18">
        <v>2130</v>
      </c>
      <c r="C2076" s="23">
        <v>2034</v>
      </c>
      <c r="D2076" s="24">
        <v>1883</v>
      </c>
      <c r="E2076" s="24"/>
      <c r="F2076" s="24">
        <v>151</v>
      </c>
      <c r="G2076" s="24"/>
      <c r="H2076" s="24">
        <v>151</v>
      </c>
      <c r="I2076" s="24"/>
      <c r="J2076" s="24">
        <v>0</v>
      </c>
      <c r="K2076" s="25"/>
    </row>
    <row r="2077" spans="1:11" ht="15" customHeight="1" x14ac:dyDescent="0.3">
      <c r="A2077" s="22" t="s">
        <v>2082</v>
      </c>
      <c r="B2077" s="18">
        <v>1610</v>
      </c>
      <c r="C2077" s="23">
        <v>1541</v>
      </c>
      <c r="D2077" s="24">
        <v>1478</v>
      </c>
      <c r="E2077" s="24"/>
      <c r="F2077" s="24">
        <v>63</v>
      </c>
      <c r="G2077" s="24"/>
      <c r="H2077" s="24">
        <v>54</v>
      </c>
      <c r="I2077" s="24"/>
      <c r="J2077" s="24">
        <v>9</v>
      </c>
      <c r="K2077" s="25"/>
    </row>
    <row r="2078" spans="1:11" ht="15" customHeight="1" x14ac:dyDescent="0.3">
      <c r="A2078" s="22" t="s">
        <v>2083</v>
      </c>
      <c r="B2078" s="18">
        <v>2219</v>
      </c>
      <c r="C2078" s="23">
        <v>1882</v>
      </c>
      <c r="D2078" s="24">
        <v>1805</v>
      </c>
      <c r="E2078" s="24"/>
      <c r="F2078" s="24">
        <v>77</v>
      </c>
      <c r="G2078" s="24"/>
      <c r="H2078" s="24">
        <v>77</v>
      </c>
      <c r="I2078" s="24"/>
      <c r="J2078" s="24">
        <v>0</v>
      </c>
      <c r="K2078" s="25"/>
    </row>
    <row r="2079" spans="1:11" ht="15" customHeight="1" x14ac:dyDescent="0.3">
      <c r="A2079" s="22" t="s">
        <v>2084</v>
      </c>
      <c r="B2079" s="18">
        <v>1645</v>
      </c>
      <c r="C2079" s="23">
        <v>1409</v>
      </c>
      <c r="D2079" s="24">
        <v>1375</v>
      </c>
      <c r="E2079" s="24"/>
      <c r="F2079" s="24">
        <v>34</v>
      </c>
      <c r="G2079" s="24"/>
      <c r="H2079" s="24">
        <v>34</v>
      </c>
      <c r="I2079" s="24"/>
      <c r="J2079" s="24">
        <v>0</v>
      </c>
      <c r="K2079" s="25"/>
    </row>
    <row r="2080" spans="1:11" ht="15" customHeight="1" x14ac:dyDescent="0.3">
      <c r="A2080" s="22" t="s">
        <v>2085</v>
      </c>
      <c r="B2080" s="18">
        <v>3227</v>
      </c>
      <c r="C2080" s="23">
        <v>2828</v>
      </c>
      <c r="D2080" s="24">
        <v>2777</v>
      </c>
      <c r="E2080" s="24"/>
      <c r="F2080" s="24">
        <v>51</v>
      </c>
      <c r="G2080" s="24"/>
      <c r="H2080" s="24">
        <v>33</v>
      </c>
      <c r="I2080" s="24"/>
      <c r="J2080" s="24">
        <v>18</v>
      </c>
      <c r="K2080" s="25"/>
    </row>
    <row r="2081" spans="1:11" ht="15" customHeight="1" x14ac:dyDescent="0.3">
      <c r="A2081" s="22" t="s">
        <v>2086</v>
      </c>
      <c r="B2081" s="18">
        <v>1208</v>
      </c>
      <c r="C2081" s="23">
        <v>836</v>
      </c>
      <c r="D2081" s="24">
        <v>747</v>
      </c>
      <c r="E2081" s="24"/>
      <c r="F2081" s="24">
        <v>89</v>
      </c>
      <c r="G2081" s="24"/>
      <c r="H2081" s="24">
        <v>89</v>
      </c>
      <c r="I2081" s="24"/>
      <c r="J2081" s="24">
        <v>0</v>
      </c>
      <c r="K2081" s="25"/>
    </row>
    <row r="2082" spans="1:11" ht="15" customHeight="1" x14ac:dyDescent="0.3">
      <c r="A2082" s="22" t="s">
        <v>2087</v>
      </c>
      <c r="B2082" s="18">
        <v>2288</v>
      </c>
      <c r="C2082" s="23">
        <v>1965</v>
      </c>
      <c r="D2082" s="24">
        <v>1751</v>
      </c>
      <c r="E2082" s="24"/>
      <c r="F2082" s="24">
        <v>214</v>
      </c>
      <c r="G2082" s="24"/>
      <c r="H2082" s="24">
        <v>202</v>
      </c>
      <c r="I2082" s="24"/>
      <c r="J2082" s="24">
        <v>12</v>
      </c>
      <c r="K2082" s="25"/>
    </row>
    <row r="2083" spans="1:11" ht="15" customHeight="1" x14ac:dyDescent="0.3">
      <c r="A2083" s="22" t="s">
        <v>2088</v>
      </c>
      <c r="B2083" s="18">
        <v>4287</v>
      </c>
      <c r="C2083" s="23">
        <v>3755</v>
      </c>
      <c r="D2083" s="24">
        <v>3590</v>
      </c>
      <c r="E2083" s="24"/>
      <c r="F2083" s="24">
        <v>165</v>
      </c>
      <c r="G2083" s="24"/>
      <c r="H2083" s="24">
        <v>148</v>
      </c>
      <c r="I2083" s="24"/>
      <c r="J2083" s="24">
        <v>17</v>
      </c>
      <c r="K2083" s="25"/>
    </row>
    <row r="2084" spans="1:11" ht="15" customHeight="1" x14ac:dyDescent="0.3">
      <c r="A2084" s="22" t="s">
        <v>2089</v>
      </c>
      <c r="B2084" s="18">
        <v>3482</v>
      </c>
      <c r="C2084" s="23">
        <v>3102</v>
      </c>
      <c r="D2084" s="24">
        <v>2949</v>
      </c>
      <c r="E2084" s="24"/>
      <c r="F2084" s="24">
        <v>153</v>
      </c>
      <c r="G2084" s="24"/>
      <c r="H2084" s="24">
        <v>153</v>
      </c>
      <c r="I2084" s="24"/>
      <c r="J2084" s="24">
        <v>0</v>
      </c>
      <c r="K2084" s="25"/>
    </row>
    <row r="2085" spans="1:11" ht="15" customHeight="1" x14ac:dyDescent="0.3">
      <c r="A2085" s="22" t="s">
        <v>2090</v>
      </c>
      <c r="B2085" s="18">
        <v>1565</v>
      </c>
      <c r="C2085" s="23">
        <v>1319</v>
      </c>
      <c r="D2085" s="24">
        <v>1314</v>
      </c>
      <c r="E2085" s="24"/>
      <c r="F2085" s="24">
        <v>5</v>
      </c>
      <c r="G2085" s="24"/>
      <c r="H2085" s="24">
        <v>5</v>
      </c>
      <c r="I2085" s="24"/>
      <c r="J2085" s="24">
        <v>0</v>
      </c>
      <c r="K2085" s="25"/>
    </row>
    <row r="2086" spans="1:11" ht="15" customHeight="1" x14ac:dyDescent="0.3">
      <c r="A2086" s="22" t="s">
        <v>2091</v>
      </c>
      <c r="B2086" s="18">
        <v>2724</v>
      </c>
      <c r="C2086" s="23">
        <v>2371</v>
      </c>
      <c r="D2086" s="24">
        <v>2306</v>
      </c>
      <c r="E2086" s="24"/>
      <c r="F2086" s="24">
        <v>65</v>
      </c>
      <c r="G2086" s="24"/>
      <c r="H2086" s="24">
        <v>52</v>
      </c>
      <c r="I2086" s="24"/>
      <c r="J2086" s="24">
        <v>13</v>
      </c>
      <c r="K2086" s="25"/>
    </row>
    <row r="2087" spans="1:11" ht="15" customHeight="1" x14ac:dyDescent="0.3">
      <c r="A2087" s="22" t="s">
        <v>2092</v>
      </c>
      <c r="B2087" s="18">
        <v>1343</v>
      </c>
      <c r="C2087" s="23">
        <v>1220</v>
      </c>
      <c r="D2087" s="24">
        <v>1181</v>
      </c>
      <c r="E2087" s="24"/>
      <c r="F2087" s="24">
        <v>39</v>
      </c>
      <c r="G2087" s="24"/>
      <c r="H2087" s="24">
        <v>39</v>
      </c>
      <c r="I2087" s="24"/>
      <c r="J2087" s="24">
        <v>0</v>
      </c>
      <c r="K2087" s="25"/>
    </row>
    <row r="2088" spans="1:11" ht="15" customHeight="1" x14ac:dyDescent="0.3">
      <c r="A2088" s="22" t="s">
        <v>2093</v>
      </c>
      <c r="B2088" s="18">
        <v>1758</v>
      </c>
      <c r="C2088" s="23">
        <v>1676</v>
      </c>
      <c r="D2088" s="24">
        <v>1550</v>
      </c>
      <c r="E2088" s="24"/>
      <c r="F2088" s="24">
        <v>126</v>
      </c>
      <c r="G2088" s="24"/>
      <c r="H2088" s="24">
        <v>126</v>
      </c>
      <c r="I2088" s="24"/>
      <c r="J2088" s="24">
        <v>0</v>
      </c>
      <c r="K2088" s="25"/>
    </row>
    <row r="2089" spans="1:11" ht="15" customHeight="1" x14ac:dyDescent="0.3">
      <c r="A2089" s="22" t="s">
        <v>2094</v>
      </c>
      <c r="B2089" s="18">
        <v>2389</v>
      </c>
      <c r="C2089" s="23">
        <v>2156</v>
      </c>
      <c r="D2089" s="24">
        <v>2071</v>
      </c>
      <c r="E2089" s="24"/>
      <c r="F2089" s="24">
        <v>85</v>
      </c>
      <c r="G2089" s="24"/>
      <c r="H2089" s="24">
        <v>85</v>
      </c>
      <c r="I2089" s="24"/>
      <c r="J2089" s="24">
        <v>0</v>
      </c>
      <c r="K2089" s="25"/>
    </row>
    <row r="2090" spans="1:11" ht="15" customHeight="1" x14ac:dyDescent="0.3">
      <c r="A2090" s="22" t="s">
        <v>2095</v>
      </c>
      <c r="B2090" s="18">
        <v>2671</v>
      </c>
      <c r="C2090" s="23">
        <v>2561</v>
      </c>
      <c r="D2090" s="24">
        <v>2501</v>
      </c>
      <c r="E2090" s="24"/>
      <c r="F2090" s="24">
        <v>60</v>
      </c>
      <c r="G2090" s="24"/>
      <c r="H2090" s="24">
        <v>12</v>
      </c>
      <c r="I2090" s="24"/>
      <c r="J2090" s="24">
        <v>48</v>
      </c>
      <c r="K2090" s="25"/>
    </row>
    <row r="2091" spans="1:11" ht="15" customHeight="1" x14ac:dyDescent="0.3">
      <c r="A2091" s="22" t="s">
        <v>2096</v>
      </c>
      <c r="B2091" s="18">
        <v>2249</v>
      </c>
      <c r="C2091" s="23">
        <v>2068</v>
      </c>
      <c r="D2091" s="24">
        <v>1964</v>
      </c>
      <c r="E2091" s="24"/>
      <c r="F2091" s="24">
        <v>104</v>
      </c>
      <c r="G2091" s="24"/>
      <c r="H2091" s="24">
        <v>94</v>
      </c>
      <c r="I2091" s="24"/>
      <c r="J2091" s="24">
        <v>10</v>
      </c>
      <c r="K2091" s="25"/>
    </row>
    <row r="2092" spans="1:11" ht="15" customHeight="1" x14ac:dyDescent="0.3">
      <c r="A2092" s="22" t="s">
        <v>2097</v>
      </c>
      <c r="B2092" s="18">
        <v>1602</v>
      </c>
      <c r="C2092" s="23">
        <v>1452</v>
      </c>
      <c r="D2092" s="24">
        <v>1387</v>
      </c>
      <c r="E2092" s="24"/>
      <c r="F2092" s="24">
        <v>65</v>
      </c>
      <c r="G2092" s="24"/>
      <c r="H2092" s="24">
        <v>60</v>
      </c>
      <c r="I2092" s="24"/>
      <c r="J2092" s="24">
        <v>5</v>
      </c>
      <c r="K2092" s="25"/>
    </row>
    <row r="2093" spans="1:11" ht="15" customHeight="1" x14ac:dyDescent="0.3">
      <c r="A2093" s="22" t="s">
        <v>2098</v>
      </c>
      <c r="B2093" s="18">
        <v>3824</v>
      </c>
      <c r="C2093" s="23">
        <v>3573</v>
      </c>
      <c r="D2093" s="24">
        <v>3262</v>
      </c>
      <c r="E2093" s="24"/>
      <c r="F2093" s="24">
        <v>311</v>
      </c>
      <c r="G2093" s="24"/>
      <c r="H2093" s="24">
        <v>293</v>
      </c>
      <c r="I2093" s="24"/>
      <c r="J2093" s="24">
        <v>18</v>
      </c>
      <c r="K2093" s="25"/>
    </row>
    <row r="2094" spans="1:11" ht="15" customHeight="1" x14ac:dyDescent="0.3">
      <c r="A2094" s="22" t="s">
        <v>2099</v>
      </c>
      <c r="B2094" s="18">
        <v>2033</v>
      </c>
      <c r="C2094" s="23">
        <v>1909</v>
      </c>
      <c r="D2094" s="24">
        <v>1771</v>
      </c>
      <c r="E2094" s="24"/>
      <c r="F2094" s="24">
        <v>138</v>
      </c>
      <c r="G2094" s="24"/>
      <c r="H2094" s="24">
        <v>130</v>
      </c>
      <c r="I2094" s="24"/>
      <c r="J2094" s="24">
        <v>8</v>
      </c>
      <c r="K2094" s="25"/>
    </row>
    <row r="2095" spans="1:11" ht="15" customHeight="1" x14ac:dyDescent="0.3">
      <c r="A2095" s="22" t="s">
        <v>2100</v>
      </c>
      <c r="B2095" s="18">
        <v>3290</v>
      </c>
      <c r="C2095" s="23">
        <v>3057</v>
      </c>
      <c r="D2095" s="24">
        <v>2915</v>
      </c>
      <c r="E2095" s="24"/>
      <c r="F2095" s="24">
        <v>142</v>
      </c>
      <c r="G2095" s="24"/>
      <c r="H2095" s="24">
        <v>115</v>
      </c>
      <c r="I2095" s="24"/>
      <c r="J2095" s="24">
        <v>27</v>
      </c>
      <c r="K2095" s="25"/>
    </row>
    <row r="2096" spans="1:11" ht="15" customHeight="1" x14ac:dyDescent="0.3">
      <c r="A2096" s="22" t="s">
        <v>2101</v>
      </c>
      <c r="B2096" s="18">
        <v>1377</v>
      </c>
      <c r="C2096" s="23">
        <v>1223</v>
      </c>
      <c r="D2096" s="24">
        <v>1115</v>
      </c>
      <c r="E2096" s="24"/>
      <c r="F2096" s="24">
        <v>108</v>
      </c>
      <c r="G2096" s="24"/>
      <c r="H2096" s="24">
        <v>76</v>
      </c>
      <c r="I2096" s="24"/>
      <c r="J2096" s="24">
        <v>32</v>
      </c>
      <c r="K2096" s="25"/>
    </row>
    <row r="2097" spans="1:11" ht="15" customHeight="1" x14ac:dyDescent="0.3">
      <c r="A2097" s="22" t="s">
        <v>2102</v>
      </c>
      <c r="B2097" s="18">
        <v>1401</v>
      </c>
      <c r="C2097" s="23">
        <v>1136</v>
      </c>
      <c r="D2097" s="24">
        <v>1025</v>
      </c>
      <c r="E2097" s="24"/>
      <c r="F2097" s="24">
        <v>111</v>
      </c>
      <c r="G2097" s="24"/>
      <c r="H2097" s="24">
        <v>78</v>
      </c>
      <c r="I2097" s="24"/>
      <c r="J2097" s="24">
        <v>33</v>
      </c>
      <c r="K2097" s="25"/>
    </row>
    <row r="2098" spans="1:11" ht="15" customHeight="1" x14ac:dyDescent="0.3">
      <c r="A2098" s="22" t="s">
        <v>2103</v>
      </c>
      <c r="B2098" s="18">
        <v>812</v>
      </c>
      <c r="C2098" s="23">
        <v>687</v>
      </c>
      <c r="D2098" s="24">
        <v>647</v>
      </c>
      <c r="E2098" s="24"/>
      <c r="F2098" s="24">
        <v>40</v>
      </c>
      <c r="G2098" s="24"/>
      <c r="H2098" s="24">
        <v>35</v>
      </c>
      <c r="I2098" s="24"/>
      <c r="J2098" s="24">
        <v>5</v>
      </c>
      <c r="K2098" s="25"/>
    </row>
    <row r="2099" spans="1:11" ht="15" customHeight="1" x14ac:dyDescent="0.3">
      <c r="A2099" s="22" t="s">
        <v>2104</v>
      </c>
      <c r="B2099" s="18">
        <v>2574</v>
      </c>
      <c r="C2099" s="23">
        <v>2138</v>
      </c>
      <c r="D2099" s="24">
        <v>1980</v>
      </c>
      <c r="E2099" s="24"/>
      <c r="F2099" s="24">
        <v>158</v>
      </c>
      <c r="G2099" s="24"/>
      <c r="H2099" s="24">
        <v>135</v>
      </c>
      <c r="I2099" s="24"/>
      <c r="J2099" s="24">
        <v>23</v>
      </c>
      <c r="K2099" s="25"/>
    </row>
    <row r="2100" spans="1:11" ht="15" customHeight="1" x14ac:dyDescent="0.3">
      <c r="A2100" s="22" t="s">
        <v>2105</v>
      </c>
      <c r="B2100" s="18">
        <v>2593</v>
      </c>
      <c r="C2100" s="23">
        <v>2209</v>
      </c>
      <c r="D2100" s="24">
        <v>1950</v>
      </c>
      <c r="E2100" s="24"/>
      <c r="F2100" s="24">
        <v>259</v>
      </c>
      <c r="G2100" s="24"/>
      <c r="H2100" s="24">
        <v>259</v>
      </c>
      <c r="I2100" s="24"/>
      <c r="J2100" s="24">
        <v>0</v>
      </c>
      <c r="K2100" s="25"/>
    </row>
    <row r="2101" spans="1:11" ht="15" customHeight="1" x14ac:dyDescent="0.3">
      <c r="A2101" s="22" t="s">
        <v>2106</v>
      </c>
      <c r="B2101" s="18">
        <v>2075</v>
      </c>
      <c r="C2101" s="23">
        <v>1832</v>
      </c>
      <c r="D2101" s="24">
        <v>1707</v>
      </c>
      <c r="E2101" s="24"/>
      <c r="F2101" s="24">
        <v>125</v>
      </c>
      <c r="G2101" s="24"/>
      <c r="H2101" s="24">
        <v>125</v>
      </c>
      <c r="I2101" s="24"/>
      <c r="J2101" s="24">
        <v>0</v>
      </c>
      <c r="K2101" s="25"/>
    </row>
    <row r="2102" spans="1:11" ht="15" customHeight="1" x14ac:dyDescent="0.3">
      <c r="A2102" s="22" t="s">
        <v>2107</v>
      </c>
      <c r="B2102" s="18">
        <v>2095</v>
      </c>
      <c r="C2102" s="23">
        <v>1652</v>
      </c>
      <c r="D2102" s="24">
        <v>1435</v>
      </c>
      <c r="E2102" s="24"/>
      <c r="F2102" s="24">
        <v>217</v>
      </c>
      <c r="G2102" s="24"/>
      <c r="H2102" s="24">
        <v>217</v>
      </c>
      <c r="I2102" s="24"/>
      <c r="J2102" s="24">
        <v>0</v>
      </c>
      <c r="K2102" s="25"/>
    </row>
    <row r="2103" spans="1:11" ht="15" customHeight="1" x14ac:dyDescent="0.3">
      <c r="A2103" s="22" t="s">
        <v>2108</v>
      </c>
      <c r="B2103" s="18">
        <v>1307</v>
      </c>
      <c r="C2103" s="23">
        <v>1202</v>
      </c>
      <c r="D2103" s="24">
        <v>1153</v>
      </c>
      <c r="E2103" s="24"/>
      <c r="F2103" s="24">
        <v>49</v>
      </c>
      <c r="G2103" s="24"/>
      <c r="H2103" s="24">
        <v>49</v>
      </c>
      <c r="I2103" s="24"/>
      <c r="J2103" s="24">
        <v>0</v>
      </c>
      <c r="K2103" s="25"/>
    </row>
    <row r="2104" spans="1:11" ht="15" customHeight="1" x14ac:dyDescent="0.3">
      <c r="A2104" s="22" t="s">
        <v>2109</v>
      </c>
      <c r="B2104" s="18">
        <v>4542</v>
      </c>
      <c r="C2104" s="23">
        <v>3984</v>
      </c>
      <c r="D2104" s="24">
        <v>3801</v>
      </c>
      <c r="E2104" s="24"/>
      <c r="F2104" s="24">
        <v>183</v>
      </c>
      <c r="G2104" s="24"/>
      <c r="H2104" s="24">
        <v>166</v>
      </c>
      <c r="I2104" s="24"/>
      <c r="J2104" s="24">
        <v>17</v>
      </c>
      <c r="K2104" s="25"/>
    </row>
    <row r="2105" spans="1:11" ht="15" customHeight="1" x14ac:dyDescent="0.3">
      <c r="A2105" s="22" t="s">
        <v>2110</v>
      </c>
      <c r="B2105" s="18">
        <v>3368</v>
      </c>
      <c r="C2105" s="23">
        <v>3098</v>
      </c>
      <c r="D2105" s="24">
        <v>2879</v>
      </c>
      <c r="E2105" s="24"/>
      <c r="F2105" s="24">
        <v>219</v>
      </c>
      <c r="G2105" s="24"/>
      <c r="H2105" s="24">
        <v>194</v>
      </c>
      <c r="I2105" s="24"/>
      <c r="J2105" s="24">
        <v>25</v>
      </c>
      <c r="K2105" s="25"/>
    </row>
    <row r="2106" spans="1:11" ht="15" customHeight="1" x14ac:dyDescent="0.3">
      <c r="A2106" s="22" t="s">
        <v>2111</v>
      </c>
      <c r="B2106" s="18">
        <v>3679</v>
      </c>
      <c r="C2106" s="23">
        <v>3105</v>
      </c>
      <c r="D2106" s="24">
        <v>2907</v>
      </c>
      <c r="E2106" s="24"/>
      <c r="F2106" s="24">
        <v>198</v>
      </c>
      <c r="G2106" s="24"/>
      <c r="H2106" s="24">
        <v>143</v>
      </c>
      <c r="I2106" s="24"/>
      <c r="J2106" s="24">
        <v>55</v>
      </c>
      <c r="K2106" s="25"/>
    </row>
    <row r="2107" spans="1:11" ht="15" customHeight="1" x14ac:dyDescent="0.3">
      <c r="A2107" s="22" t="s">
        <v>2112</v>
      </c>
      <c r="B2107" s="18">
        <v>4079</v>
      </c>
      <c r="C2107" s="23">
        <v>2511</v>
      </c>
      <c r="D2107" s="24">
        <v>2077</v>
      </c>
      <c r="E2107" s="24"/>
      <c r="F2107" s="24">
        <v>434</v>
      </c>
      <c r="G2107" s="24"/>
      <c r="H2107" s="24">
        <v>391</v>
      </c>
      <c r="I2107" s="24"/>
      <c r="J2107" s="24">
        <v>43</v>
      </c>
      <c r="K2107" s="25"/>
    </row>
    <row r="2108" spans="1:11" ht="15" customHeight="1" x14ac:dyDescent="0.3">
      <c r="A2108" s="22" t="s">
        <v>2113</v>
      </c>
      <c r="B2108" s="18">
        <v>2602</v>
      </c>
      <c r="C2108" s="23">
        <v>1298</v>
      </c>
      <c r="D2108" s="24">
        <v>1034</v>
      </c>
      <c r="E2108" s="24"/>
      <c r="F2108" s="24">
        <v>264</v>
      </c>
      <c r="G2108" s="24"/>
      <c r="H2108" s="24">
        <v>252</v>
      </c>
      <c r="I2108" s="24"/>
      <c r="J2108" s="24">
        <v>12</v>
      </c>
      <c r="K2108" s="25"/>
    </row>
    <row r="2109" spans="1:11" ht="15" customHeight="1" x14ac:dyDescent="0.3">
      <c r="A2109" s="22" t="s">
        <v>2114</v>
      </c>
      <c r="B2109" s="18">
        <v>5352</v>
      </c>
      <c r="C2109" s="23">
        <v>4271</v>
      </c>
      <c r="D2109" s="24">
        <v>3625</v>
      </c>
      <c r="E2109" s="24"/>
      <c r="F2109" s="24">
        <v>646</v>
      </c>
      <c r="G2109" s="24"/>
      <c r="H2109" s="24">
        <v>630</v>
      </c>
      <c r="I2109" s="24"/>
      <c r="J2109" s="24">
        <v>16</v>
      </c>
      <c r="K2109" s="25"/>
    </row>
    <row r="2110" spans="1:11" ht="15" customHeight="1" x14ac:dyDescent="0.3">
      <c r="A2110" s="22" t="s">
        <v>2115</v>
      </c>
      <c r="B2110" s="18">
        <v>4545</v>
      </c>
      <c r="C2110" s="23">
        <v>3839</v>
      </c>
      <c r="D2110" s="24">
        <v>3378</v>
      </c>
      <c r="E2110" s="24"/>
      <c r="F2110" s="24">
        <v>461</v>
      </c>
      <c r="G2110" s="24"/>
      <c r="H2110" s="24">
        <v>461</v>
      </c>
      <c r="I2110" s="24"/>
      <c r="J2110" s="24">
        <v>0</v>
      </c>
      <c r="K2110" s="25"/>
    </row>
    <row r="2111" spans="1:11" ht="15" customHeight="1" x14ac:dyDescent="0.3">
      <c r="A2111" s="22" t="s">
        <v>2116</v>
      </c>
      <c r="B2111" s="18">
        <v>3901</v>
      </c>
      <c r="C2111" s="23">
        <v>3231</v>
      </c>
      <c r="D2111" s="24">
        <v>3006</v>
      </c>
      <c r="E2111" s="24"/>
      <c r="F2111" s="24">
        <v>225</v>
      </c>
      <c r="G2111" s="24"/>
      <c r="H2111" s="24">
        <v>225</v>
      </c>
      <c r="I2111" s="24"/>
      <c r="J2111" s="24">
        <v>0</v>
      </c>
      <c r="K2111" s="25"/>
    </row>
    <row r="2112" spans="1:11" ht="15" customHeight="1" x14ac:dyDescent="0.3">
      <c r="A2112" s="22" t="s">
        <v>2117</v>
      </c>
      <c r="B2112" s="18">
        <v>2476</v>
      </c>
      <c r="C2112" s="23">
        <v>2068</v>
      </c>
      <c r="D2112" s="24">
        <v>1719</v>
      </c>
      <c r="E2112" s="24"/>
      <c r="F2112" s="24">
        <v>349</v>
      </c>
      <c r="G2112" s="24"/>
      <c r="H2112" s="24">
        <v>335</v>
      </c>
      <c r="I2112" s="24"/>
      <c r="J2112" s="24">
        <v>14</v>
      </c>
      <c r="K2112" s="25"/>
    </row>
    <row r="2113" spans="1:11" ht="15" customHeight="1" x14ac:dyDescent="0.3">
      <c r="A2113" s="22" t="s">
        <v>2118</v>
      </c>
      <c r="B2113" s="18">
        <v>2957</v>
      </c>
      <c r="C2113" s="23">
        <v>2155</v>
      </c>
      <c r="D2113" s="24">
        <v>2028</v>
      </c>
      <c r="E2113" s="24"/>
      <c r="F2113" s="24">
        <v>127</v>
      </c>
      <c r="G2113" s="24"/>
      <c r="H2113" s="24">
        <v>127</v>
      </c>
      <c r="I2113" s="24"/>
      <c r="J2113" s="24">
        <v>0</v>
      </c>
      <c r="K2113" s="25"/>
    </row>
    <row r="2114" spans="1:11" ht="15" customHeight="1" x14ac:dyDescent="0.3">
      <c r="A2114" s="22" t="s">
        <v>2119</v>
      </c>
      <c r="B2114" s="18">
        <v>4126</v>
      </c>
      <c r="C2114" s="23">
        <v>2761</v>
      </c>
      <c r="D2114" s="24">
        <v>1746</v>
      </c>
      <c r="E2114" s="24"/>
      <c r="F2114" s="24">
        <v>1015</v>
      </c>
      <c r="G2114" s="24"/>
      <c r="H2114" s="24">
        <v>905</v>
      </c>
      <c r="I2114" s="24"/>
      <c r="J2114" s="24">
        <v>110</v>
      </c>
      <c r="K2114" s="25"/>
    </row>
    <row r="2115" spans="1:11" ht="15" customHeight="1" x14ac:dyDescent="0.3">
      <c r="A2115" s="22" t="s">
        <v>2120</v>
      </c>
      <c r="B2115" s="18">
        <v>2837</v>
      </c>
      <c r="C2115" s="23">
        <v>1976</v>
      </c>
      <c r="D2115" s="24">
        <v>1267</v>
      </c>
      <c r="E2115" s="24"/>
      <c r="F2115" s="24">
        <v>709</v>
      </c>
      <c r="G2115" s="24"/>
      <c r="H2115" s="24">
        <v>696</v>
      </c>
      <c r="I2115" s="24"/>
      <c r="J2115" s="24">
        <v>13</v>
      </c>
      <c r="K2115" s="25"/>
    </row>
    <row r="2116" spans="1:11" ht="15" customHeight="1" x14ac:dyDescent="0.3">
      <c r="A2116" s="22" t="s">
        <v>2121</v>
      </c>
      <c r="B2116" s="18">
        <v>4641</v>
      </c>
      <c r="C2116" s="23">
        <v>2154</v>
      </c>
      <c r="D2116" s="24">
        <v>1544</v>
      </c>
      <c r="E2116" s="24"/>
      <c r="F2116" s="24">
        <v>610</v>
      </c>
      <c r="G2116" s="24"/>
      <c r="H2116" s="24">
        <v>582</v>
      </c>
      <c r="I2116" s="24"/>
      <c r="J2116" s="24">
        <v>28</v>
      </c>
      <c r="K2116" s="25"/>
    </row>
    <row r="2117" spans="1:11" ht="15" customHeight="1" x14ac:dyDescent="0.3">
      <c r="A2117" s="22" t="s">
        <v>2122</v>
      </c>
      <c r="B2117" s="18">
        <v>2571</v>
      </c>
      <c r="C2117" s="23">
        <v>1657</v>
      </c>
      <c r="D2117" s="24">
        <v>1324</v>
      </c>
      <c r="E2117" s="24"/>
      <c r="F2117" s="24">
        <v>333</v>
      </c>
      <c r="G2117" s="24"/>
      <c r="H2117" s="24">
        <v>304</v>
      </c>
      <c r="I2117" s="24"/>
      <c r="J2117" s="24">
        <v>29</v>
      </c>
      <c r="K2117" s="25"/>
    </row>
    <row r="2118" spans="1:11" ht="15" customHeight="1" x14ac:dyDescent="0.3">
      <c r="A2118" s="22" t="s">
        <v>2123</v>
      </c>
      <c r="B2118" s="18">
        <v>2779</v>
      </c>
      <c r="C2118" s="23">
        <v>1785</v>
      </c>
      <c r="D2118" s="24">
        <v>1225</v>
      </c>
      <c r="E2118" s="24"/>
      <c r="F2118" s="24">
        <v>560</v>
      </c>
      <c r="G2118" s="24"/>
      <c r="H2118" s="24">
        <v>493</v>
      </c>
      <c r="I2118" s="24"/>
      <c r="J2118" s="24">
        <v>67</v>
      </c>
      <c r="K2118" s="25"/>
    </row>
    <row r="2119" spans="1:11" ht="15" customHeight="1" x14ac:dyDescent="0.3">
      <c r="A2119" s="22" t="s">
        <v>2124</v>
      </c>
      <c r="B2119" s="18">
        <v>4976</v>
      </c>
      <c r="C2119" s="23">
        <v>2869</v>
      </c>
      <c r="D2119" s="24">
        <v>2090</v>
      </c>
      <c r="E2119" s="24"/>
      <c r="F2119" s="24">
        <v>779</v>
      </c>
      <c r="G2119" s="24"/>
      <c r="H2119" s="24">
        <v>749</v>
      </c>
      <c r="I2119" s="24"/>
      <c r="J2119" s="24">
        <v>30</v>
      </c>
      <c r="K2119" s="25"/>
    </row>
    <row r="2120" spans="1:11" ht="15" customHeight="1" x14ac:dyDescent="0.3">
      <c r="A2120" s="22" t="s">
        <v>2125</v>
      </c>
      <c r="B2120" s="18">
        <v>4215</v>
      </c>
      <c r="C2120" s="23">
        <v>3124</v>
      </c>
      <c r="D2120" s="24">
        <v>2674</v>
      </c>
      <c r="E2120" s="24"/>
      <c r="F2120" s="24">
        <v>450</v>
      </c>
      <c r="G2120" s="24"/>
      <c r="H2120" s="24">
        <v>428</v>
      </c>
      <c r="I2120" s="24"/>
      <c r="J2120" s="24">
        <v>22</v>
      </c>
      <c r="K2120" s="25"/>
    </row>
    <row r="2121" spans="1:11" ht="15" customHeight="1" x14ac:dyDescent="0.3">
      <c r="A2121" s="22" t="s">
        <v>2126</v>
      </c>
      <c r="B2121" s="18">
        <v>314</v>
      </c>
      <c r="C2121" s="23">
        <v>304</v>
      </c>
      <c r="D2121" s="24">
        <v>280</v>
      </c>
      <c r="E2121" s="24"/>
      <c r="F2121" s="24">
        <v>24</v>
      </c>
      <c r="G2121" s="24"/>
      <c r="H2121" s="24">
        <v>24</v>
      </c>
      <c r="I2121" s="24"/>
      <c r="J2121" s="24">
        <v>0</v>
      </c>
      <c r="K2121" s="25"/>
    </row>
    <row r="2122" spans="1:11" ht="15" customHeight="1" x14ac:dyDescent="0.3">
      <c r="A2122" s="22" t="s">
        <v>2127</v>
      </c>
      <c r="B2122" s="18">
        <v>3248</v>
      </c>
      <c r="C2122" s="23">
        <v>2792</v>
      </c>
      <c r="D2122" s="24">
        <v>2458</v>
      </c>
      <c r="E2122" s="24"/>
      <c r="F2122" s="24">
        <v>334</v>
      </c>
      <c r="G2122" s="24"/>
      <c r="H2122" s="24">
        <v>297</v>
      </c>
      <c r="I2122" s="24"/>
      <c r="J2122" s="24">
        <v>37</v>
      </c>
      <c r="K2122" s="25"/>
    </row>
    <row r="2123" spans="1:11" ht="15" customHeight="1" x14ac:dyDescent="0.3">
      <c r="A2123" s="22" t="s">
        <v>2128</v>
      </c>
      <c r="B2123" s="18">
        <v>2342</v>
      </c>
      <c r="C2123" s="23">
        <v>2019</v>
      </c>
      <c r="D2123" s="24">
        <v>1969</v>
      </c>
      <c r="E2123" s="24"/>
      <c r="F2123" s="24">
        <v>50</v>
      </c>
      <c r="G2123" s="24"/>
      <c r="H2123" s="24">
        <v>50</v>
      </c>
      <c r="I2123" s="24"/>
      <c r="J2123" s="24">
        <v>0</v>
      </c>
      <c r="K2123" s="25"/>
    </row>
    <row r="2124" spans="1:11" ht="15" customHeight="1" x14ac:dyDescent="0.3">
      <c r="A2124" s="22" t="s">
        <v>2129</v>
      </c>
      <c r="B2124" s="18">
        <v>3585</v>
      </c>
      <c r="C2124" s="23">
        <v>2929</v>
      </c>
      <c r="D2124" s="24">
        <v>2678</v>
      </c>
      <c r="E2124" s="24"/>
      <c r="F2124" s="24">
        <v>251</v>
      </c>
      <c r="G2124" s="24"/>
      <c r="H2124" s="24">
        <v>213</v>
      </c>
      <c r="I2124" s="24"/>
      <c r="J2124" s="24">
        <v>38</v>
      </c>
      <c r="K2124" s="25"/>
    </row>
    <row r="2125" spans="1:11" ht="15" customHeight="1" x14ac:dyDescent="0.3">
      <c r="A2125" s="22" t="s">
        <v>2130</v>
      </c>
      <c r="B2125" s="18">
        <v>4866</v>
      </c>
      <c r="C2125" s="23">
        <v>3958</v>
      </c>
      <c r="D2125" s="24">
        <v>3609</v>
      </c>
      <c r="E2125" s="24"/>
      <c r="F2125" s="24">
        <v>349</v>
      </c>
      <c r="G2125" s="24"/>
      <c r="H2125" s="24">
        <v>349</v>
      </c>
      <c r="I2125" s="24"/>
      <c r="J2125" s="24">
        <v>0</v>
      </c>
      <c r="K2125" s="25"/>
    </row>
    <row r="2126" spans="1:11" ht="15" customHeight="1" x14ac:dyDescent="0.3">
      <c r="A2126" s="22" t="s">
        <v>2131</v>
      </c>
      <c r="B2126" s="18">
        <v>4603</v>
      </c>
      <c r="C2126" s="23">
        <v>3572</v>
      </c>
      <c r="D2126" s="24">
        <v>3403</v>
      </c>
      <c r="E2126" s="24"/>
      <c r="F2126" s="24">
        <v>169</v>
      </c>
      <c r="G2126" s="24"/>
      <c r="H2126" s="24">
        <v>169</v>
      </c>
      <c r="I2126" s="24"/>
      <c r="J2126" s="24">
        <v>0</v>
      </c>
      <c r="K2126" s="25"/>
    </row>
    <row r="2127" spans="1:11" ht="15" customHeight="1" x14ac:dyDescent="0.3">
      <c r="A2127" s="22" t="s">
        <v>2132</v>
      </c>
      <c r="B2127" s="18">
        <v>3638</v>
      </c>
      <c r="C2127" s="23">
        <v>2866</v>
      </c>
      <c r="D2127" s="24">
        <v>2693</v>
      </c>
      <c r="E2127" s="24"/>
      <c r="F2127" s="24">
        <v>173</v>
      </c>
      <c r="G2127" s="24"/>
      <c r="H2127" s="24">
        <v>173</v>
      </c>
      <c r="I2127" s="24"/>
      <c r="J2127" s="24">
        <v>0</v>
      </c>
      <c r="K2127" s="25"/>
    </row>
    <row r="2128" spans="1:11" ht="15" customHeight="1" x14ac:dyDescent="0.3">
      <c r="A2128" s="22" t="s">
        <v>2133</v>
      </c>
      <c r="B2128" s="18">
        <v>2621</v>
      </c>
      <c r="C2128" s="23">
        <v>2227</v>
      </c>
      <c r="D2128" s="24">
        <v>2040</v>
      </c>
      <c r="E2128" s="24"/>
      <c r="F2128" s="24">
        <v>187</v>
      </c>
      <c r="G2128" s="24"/>
      <c r="H2128" s="24">
        <v>164</v>
      </c>
      <c r="I2128" s="24"/>
      <c r="J2128" s="24">
        <v>23</v>
      </c>
      <c r="K2128" s="25"/>
    </row>
    <row r="2129" spans="1:11" ht="15" customHeight="1" x14ac:dyDescent="0.3">
      <c r="A2129" s="22" t="s">
        <v>2134</v>
      </c>
      <c r="B2129" s="18">
        <v>3160</v>
      </c>
      <c r="C2129" s="23">
        <v>2617</v>
      </c>
      <c r="D2129" s="24">
        <v>2379</v>
      </c>
      <c r="E2129" s="24"/>
      <c r="F2129" s="24">
        <v>238</v>
      </c>
      <c r="G2129" s="24"/>
      <c r="H2129" s="24">
        <v>229</v>
      </c>
      <c r="I2129" s="24"/>
      <c r="J2129" s="24">
        <v>9</v>
      </c>
      <c r="K2129" s="25"/>
    </row>
    <row r="2130" spans="1:11" ht="15" customHeight="1" x14ac:dyDescent="0.3">
      <c r="A2130" s="22" t="s">
        <v>2135</v>
      </c>
      <c r="B2130" s="18">
        <v>2680</v>
      </c>
      <c r="C2130" s="23">
        <v>2086</v>
      </c>
      <c r="D2130" s="24">
        <v>1926</v>
      </c>
      <c r="E2130" s="24"/>
      <c r="F2130" s="24">
        <v>160</v>
      </c>
      <c r="G2130" s="24"/>
      <c r="H2130" s="24">
        <v>156</v>
      </c>
      <c r="I2130" s="24"/>
      <c r="J2130" s="24">
        <v>4</v>
      </c>
      <c r="K2130" s="25"/>
    </row>
    <row r="2131" spans="1:11" ht="15" customHeight="1" x14ac:dyDescent="0.3">
      <c r="A2131" s="22" t="s">
        <v>2136</v>
      </c>
      <c r="B2131" s="18">
        <v>2048</v>
      </c>
      <c r="C2131" s="23">
        <v>1572</v>
      </c>
      <c r="D2131" s="24">
        <v>1530</v>
      </c>
      <c r="E2131" s="24"/>
      <c r="F2131" s="24">
        <v>42</v>
      </c>
      <c r="G2131" s="24"/>
      <c r="H2131" s="24">
        <v>42</v>
      </c>
      <c r="I2131" s="24"/>
      <c r="J2131" s="24">
        <v>0</v>
      </c>
      <c r="K2131" s="25"/>
    </row>
    <row r="2132" spans="1:11" ht="15" customHeight="1" x14ac:dyDescent="0.3">
      <c r="A2132" s="22" t="s">
        <v>2137</v>
      </c>
      <c r="B2132" s="18">
        <v>1594</v>
      </c>
      <c r="C2132" s="23">
        <v>1158</v>
      </c>
      <c r="D2132" s="24">
        <v>1079</v>
      </c>
      <c r="E2132" s="24"/>
      <c r="F2132" s="24">
        <v>79</v>
      </c>
      <c r="G2132" s="24"/>
      <c r="H2132" s="24">
        <v>71</v>
      </c>
      <c r="I2132" s="24"/>
      <c r="J2132" s="24">
        <v>8</v>
      </c>
      <c r="K2132" s="25"/>
    </row>
    <row r="2133" spans="1:11" ht="15" customHeight="1" x14ac:dyDescent="0.3">
      <c r="A2133" s="22" t="s">
        <v>2138</v>
      </c>
      <c r="B2133" s="18">
        <v>1844</v>
      </c>
      <c r="C2133" s="23">
        <v>1598</v>
      </c>
      <c r="D2133" s="24">
        <v>1522</v>
      </c>
      <c r="E2133" s="24"/>
      <c r="F2133" s="24">
        <v>76</v>
      </c>
      <c r="G2133" s="24"/>
      <c r="H2133" s="24">
        <v>76</v>
      </c>
      <c r="I2133" s="24"/>
      <c r="J2133" s="24">
        <v>0</v>
      </c>
      <c r="K2133" s="25"/>
    </row>
    <row r="2134" spans="1:11" ht="15" customHeight="1" x14ac:dyDescent="0.3">
      <c r="A2134" s="22" t="s">
        <v>2139</v>
      </c>
      <c r="B2134" s="18">
        <v>1806</v>
      </c>
      <c r="C2134" s="23">
        <v>1634</v>
      </c>
      <c r="D2134" s="24">
        <v>1452</v>
      </c>
      <c r="E2134" s="24"/>
      <c r="F2134" s="24">
        <v>182</v>
      </c>
      <c r="G2134" s="24"/>
      <c r="H2134" s="24">
        <v>142</v>
      </c>
      <c r="I2134" s="24"/>
      <c r="J2134" s="24">
        <v>40</v>
      </c>
      <c r="K2134" s="25"/>
    </row>
    <row r="2135" spans="1:11" ht="15" customHeight="1" x14ac:dyDescent="0.3">
      <c r="A2135" s="22" t="s">
        <v>2140</v>
      </c>
      <c r="B2135" s="18">
        <v>2770</v>
      </c>
      <c r="C2135" s="23">
        <v>2118</v>
      </c>
      <c r="D2135" s="24">
        <v>1823</v>
      </c>
      <c r="E2135" s="24"/>
      <c r="F2135" s="24">
        <v>295</v>
      </c>
      <c r="G2135" s="24"/>
      <c r="H2135" s="24">
        <v>295</v>
      </c>
      <c r="I2135" s="24"/>
      <c r="J2135" s="24">
        <v>0</v>
      </c>
      <c r="K2135" s="25"/>
    </row>
    <row r="2136" spans="1:11" ht="15" customHeight="1" x14ac:dyDescent="0.3">
      <c r="A2136" s="22" t="s">
        <v>2141</v>
      </c>
      <c r="B2136" s="18">
        <v>3793</v>
      </c>
      <c r="C2136" s="23">
        <v>3325</v>
      </c>
      <c r="D2136" s="24">
        <v>3156</v>
      </c>
      <c r="E2136" s="24"/>
      <c r="F2136" s="24">
        <v>169</v>
      </c>
      <c r="G2136" s="24"/>
      <c r="H2136" s="24">
        <v>169</v>
      </c>
      <c r="I2136" s="24"/>
      <c r="J2136" s="24">
        <v>0</v>
      </c>
      <c r="K2136" s="25"/>
    </row>
    <row r="2137" spans="1:11" ht="15" customHeight="1" x14ac:dyDescent="0.3">
      <c r="A2137" s="22" t="s">
        <v>2142</v>
      </c>
      <c r="B2137" s="18">
        <v>4406</v>
      </c>
      <c r="C2137" s="23">
        <v>3793</v>
      </c>
      <c r="D2137" s="24">
        <v>3447</v>
      </c>
      <c r="E2137" s="24"/>
      <c r="F2137" s="24">
        <v>346</v>
      </c>
      <c r="G2137" s="24"/>
      <c r="H2137" s="24">
        <v>332</v>
      </c>
      <c r="I2137" s="24"/>
      <c r="J2137" s="24">
        <v>14</v>
      </c>
      <c r="K2137" s="25"/>
    </row>
    <row r="2138" spans="1:11" ht="15" customHeight="1" x14ac:dyDescent="0.3">
      <c r="A2138" s="22" t="s">
        <v>2143</v>
      </c>
      <c r="B2138" s="18">
        <v>3256</v>
      </c>
      <c r="C2138" s="23">
        <v>2999</v>
      </c>
      <c r="D2138" s="24">
        <v>2714</v>
      </c>
      <c r="E2138" s="24"/>
      <c r="F2138" s="24">
        <v>285</v>
      </c>
      <c r="G2138" s="24"/>
      <c r="H2138" s="24">
        <v>256</v>
      </c>
      <c r="I2138" s="24"/>
      <c r="J2138" s="24">
        <v>29</v>
      </c>
      <c r="K2138" s="25"/>
    </row>
    <row r="2139" spans="1:11" ht="15" customHeight="1" x14ac:dyDescent="0.3">
      <c r="A2139" s="22" t="s">
        <v>2144</v>
      </c>
      <c r="B2139" s="18">
        <v>2591</v>
      </c>
      <c r="C2139" s="23">
        <v>2198</v>
      </c>
      <c r="D2139" s="24">
        <v>1928</v>
      </c>
      <c r="E2139" s="24"/>
      <c r="F2139" s="24">
        <v>270</v>
      </c>
      <c r="G2139" s="24"/>
      <c r="H2139" s="24">
        <v>270</v>
      </c>
      <c r="I2139" s="24"/>
      <c r="J2139" s="24">
        <v>0</v>
      </c>
      <c r="K2139" s="25"/>
    </row>
    <row r="2140" spans="1:11" ht="15" customHeight="1" x14ac:dyDescent="0.3">
      <c r="A2140" s="22" t="s">
        <v>2145</v>
      </c>
      <c r="B2140" s="18">
        <v>4350</v>
      </c>
      <c r="C2140" s="23">
        <v>3880</v>
      </c>
      <c r="D2140" s="24">
        <v>3593</v>
      </c>
      <c r="E2140" s="24"/>
      <c r="F2140" s="24">
        <v>287</v>
      </c>
      <c r="G2140" s="24"/>
      <c r="H2140" s="24">
        <v>287</v>
      </c>
      <c r="I2140" s="24"/>
      <c r="J2140" s="24">
        <v>0</v>
      </c>
      <c r="K2140" s="25"/>
    </row>
    <row r="2141" spans="1:11" ht="15" customHeight="1" x14ac:dyDescent="0.3">
      <c r="A2141" s="22" t="s">
        <v>2146</v>
      </c>
      <c r="B2141" s="18">
        <v>1997</v>
      </c>
      <c r="C2141" s="23">
        <v>1820</v>
      </c>
      <c r="D2141" s="24">
        <v>1529</v>
      </c>
      <c r="E2141" s="24"/>
      <c r="F2141" s="24">
        <v>291</v>
      </c>
      <c r="G2141" s="24"/>
      <c r="H2141" s="24">
        <v>235</v>
      </c>
      <c r="I2141" s="24"/>
      <c r="J2141" s="24">
        <v>56</v>
      </c>
      <c r="K2141" s="25"/>
    </row>
    <row r="2142" spans="1:11" ht="15" customHeight="1" x14ac:dyDescent="0.3">
      <c r="A2142" s="22" t="s">
        <v>2147</v>
      </c>
      <c r="B2142" s="18">
        <v>2582</v>
      </c>
      <c r="C2142" s="23">
        <v>2308</v>
      </c>
      <c r="D2142" s="24">
        <v>2097</v>
      </c>
      <c r="E2142" s="24"/>
      <c r="F2142" s="24">
        <v>211</v>
      </c>
      <c r="G2142" s="24"/>
      <c r="H2142" s="24">
        <v>207</v>
      </c>
      <c r="I2142" s="24"/>
      <c r="J2142" s="24">
        <v>4</v>
      </c>
      <c r="K2142" s="25"/>
    </row>
    <row r="2143" spans="1:11" ht="15" customHeight="1" x14ac:dyDescent="0.3">
      <c r="A2143" s="22" t="s">
        <v>2148</v>
      </c>
      <c r="B2143" s="18">
        <v>2383</v>
      </c>
      <c r="C2143" s="23">
        <v>2097</v>
      </c>
      <c r="D2143" s="24">
        <v>1815</v>
      </c>
      <c r="E2143" s="24"/>
      <c r="F2143" s="24">
        <v>282</v>
      </c>
      <c r="G2143" s="24"/>
      <c r="H2143" s="24">
        <v>220</v>
      </c>
      <c r="I2143" s="24"/>
      <c r="J2143" s="24">
        <v>62</v>
      </c>
      <c r="K2143" s="25"/>
    </row>
    <row r="2144" spans="1:11" ht="15" customHeight="1" x14ac:dyDescent="0.3">
      <c r="A2144" s="22" t="s">
        <v>2149</v>
      </c>
      <c r="B2144" s="18">
        <v>2750</v>
      </c>
      <c r="C2144" s="23">
        <v>2463</v>
      </c>
      <c r="D2144" s="24">
        <v>2300</v>
      </c>
      <c r="E2144" s="24"/>
      <c r="F2144" s="24">
        <v>163</v>
      </c>
      <c r="G2144" s="24"/>
      <c r="H2144" s="24">
        <v>163</v>
      </c>
      <c r="I2144" s="24"/>
      <c r="J2144" s="24">
        <v>0</v>
      </c>
      <c r="K2144" s="25"/>
    </row>
    <row r="2145" spans="1:11" ht="15" customHeight="1" x14ac:dyDescent="0.3">
      <c r="A2145" s="22" t="s">
        <v>2150</v>
      </c>
      <c r="B2145" s="18">
        <v>1812</v>
      </c>
      <c r="C2145" s="23">
        <v>1693</v>
      </c>
      <c r="D2145" s="24">
        <v>1574</v>
      </c>
      <c r="E2145" s="24"/>
      <c r="F2145" s="24">
        <v>119</v>
      </c>
      <c r="G2145" s="24"/>
      <c r="H2145" s="24">
        <v>106</v>
      </c>
      <c r="I2145" s="24"/>
      <c r="J2145" s="24">
        <v>13</v>
      </c>
      <c r="K2145" s="25"/>
    </row>
    <row r="2146" spans="1:11" ht="15" customHeight="1" x14ac:dyDescent="0.3">
      <c r="A2146" s="22" t="s">
        <v>2151</v>
      </c>
      <c r="B2146" s="18">
        <v>2426</v>
      </c>
      <c r="C2146" s="23">
        <v>2266</v>
      </c>
      <c r="D2146" s="24">
        <v>2108</v>
      </c>
      <c r="E2146" s="24"/>
      <c r="F2146" s="24">
        <v>158</v>
      </c>
      <c r="G2146" s="24"/>
      <c r="H2146" s="24">
        <v>90</v>
      </c>
      <c r="I2146" s="24"/>
      <c r="J2146" s="24">
        <v>68</v>
      </c>
      <c r="K2146" s="25"/>
    </row>
    <row r="2147" spans="1:11" ht="15" customHeight="1" x14ac:dyDescent="0.3">
      <c r="A2147" s="22" t="s">
        <v>2152</v>
      </c>
      <c r="B2147" s="18">
        <v>799</v>
      </c>
      <c r="C2147" s="23">
        <v>744</v>
      </c>
      <c r="D2147" s="24">
        <v>630</v>
      </c>
      <c r="E2147" s="24"/>
      <c r="F2147" s="24">
        <v>114</v>
      </c>
      <c r="G2147" s="24"/>
      <c r="H2147" s="24">
        <v>97</v>
      </c>
      <c r="I2147" s="24"/>
      <c r="J2147" s="24">
        <v>17</v>
      </c>
      <c r="K2147" s="25"/>
    </row>
    <row r="2148" spans="1:11" ht="15" customHeight="1" x14ac:dyDescent="0.3">
      <c r="A2148" s="22" t="s">
        <v>2153</v>
      </c>
      <c r="B2148" s="18">
        <v>1254</v>
      </c>
      <c r="C2148" s="23">
        <v>1080</v>
      </c>
      <c r="D2148" s="24">
        <v>1017</v>
      </c>
      <c r="E2148" s="24"/>
      <c r="F2148" s="24">
        <v>63</v>
      </c>
      <c r="G2148" s="24"/>
      <c r="H2148" s="24">
        <v>63</v>
      </c>
      <c r="I2148" s="24"/>
      <c r="J2148" s="24">
        <v>0</v>
      </c>
      <c r="K2148" s="25"/>
    </row>
    <row r="2149" spans="1:11" ht="15" customHeight="1" x14ac:dyDescent="0.3">
      <c r="A2149" s="22" t="s">
        <v>2154</v>
      </c>
      <c r="B2149" s="18">
        <v>6242</v>
      </c>
      <c r="C2149" s="23">
        <v>4988</v>
      </c>
      <c r="D2149" s="24">
        <v>4346</v>
      </c>
      <c r="E2149" s="24"/>
      <c r="F2149" s="24">
        <v>642</v>
      </c>
      <c r="G2149" s="24"/>
      <c r="H2149" s="24">
        <v>513</v>
      </c>
      <c r="I2149" s="24"/>
      <c r="J2149" s="24">
        <v>129</v>
      </c>
      <c r="K2149" s="25"/>
    </row>
    <row r="2150" spans="1:11" ht="15" customHeight="1" x14ac:dyDescent="0.3">
      <c r="A2150" s="22" t="s">
        <v>2155</v>
      </c>
      <c r="B2150" s="18">
        <v>2367</v>
      </c>
      <c r="C2150" s="23">
        <v>1968</v>
      </c>
      <c r="D2150" s="24">
        <v>1782</v>
      </c>
      <c r="E2150" s="24"/>
      <c r="F2150" s="24">
        <v>186</v>
      </c>
      <c r="G2150" s="24"/>
      <c r="H2150" s="24">
        <v>126</v>
      </c>
      <c r="I2150" s="24"/>
      <c r="J2150" s="24">
        <v>60</v>
      </c>
      <c r="K2150" s="25"/>
    </row>
    <row r="2151" spans="1:11" ht="15" customHeight="1" x14ac:dyDescent="0.3">
      <c r="A2151" s="22" t="s">
        <v>2156</v>
      </c>
      <c r="B2151" s="18">
        <v>940</v>
      </c>
      <c r="C2151" s="23">
        <v>744</v>
      </c>
      <c r="D2151" s="24">
        <v>737</v>
      </c>
      <c r="E2151" s="24"/>
      <c r="F2151" s="24">
        <v>7</v>
      </c>
      <c r="G2151" s="24"/>
      <c r="H2151" s="24">
        <v>7</v>
      </c>
      <c r="I2151" s="24"/>
      <c r="J2151" s="24">
        <v>0</v>
      </c>
      <c r="K2151" s="25"/>
    </row>
    <row r="2152" spans="1:11" ht="15" customHeight="1" x14ac:dyDescent="0.3">
      <c r="A2152" s="22" t="s">
        <v>2157</v>
      </c>
      <c r="B2152" s="18">
        <v>408</v>
      </c>
      <c r="C2152" s="23">
        <v>405</v>
      </c>
      <c r="D2152" s="24">
        <v>405</v>
      </c>
      <c r="E2152" s="24"/>
      <c r="F2152" s="24">
        <v>0</v>
      </c>
      <c r="G2152" s="24"/>
      <c r="H2152" s="24">
        <v>0</v>
      </c>
      <c r="I2152" s="24"/>
      <c r="J2152" s="24">
        <v>0</v>
      </c>
      <c r="K2152" s="25"/>
    </row>
    <row r="2153" spans="1:11" ht="15" customHeight="1" x14ac:dyDescent="0.3">
      <c r="A2153" s="22" t="s">
        <v>2158</v>
      </c>
      <c r="B2153" s="18">
        <v>541</v>
      </c>
      <c r="C2153" s="23">
        <v>431</v>
      </c>
      <c r="D2153" s="24">
        <v>411</v>
      </c>
      <c r="E2153" s="24"/>
      <c r="F2153" s="24">
        <v>20</v>
      </c>
      <c r="G2153" s="24"/>
      <c r="H2153" s="24">
        <v>20</v>
      </c>
      <c r="I2153" s="24"/>
      <c r="J2153" s="24">
        <v>0</v>
      </c>
      <c r="K2153" s="25"/>
    </row>
    <row r="2154" spans="1:11" ht="15" customHeight="1" x14ac:dyDescent="0.3">
      <c r="A2154" s="22" t="s">
        <v>2159</v>
      </c>
      <c r="B2154" s="18">
        <v>4592</v>
      </c>
      <c r="C2154" s="23">
        <v>3684</v>
      </c>
      <c r="D2154" s="24">
        <v>3252</v>
      </c>
      <c r="E2154" s="24"/>
      <c r="F2154" s="24">
        <v>432</v>
      </c>
      <c r="G2154" s="24"/>
      <c r="H2154" s="24">
        <v>432</v>
      </c>
      <c r="I2154" s="24"/>
      <c r="J2154" s="24">
        <v>0</v>
      </c>
      <c r="K2154" s="25"/>
    </row>
    <row r="2155" spans="1:11" ht="15" customHeight="1" x14ac:dyDescent="0.3">
      <c r="A2155" s="22" t="s">
        <v>2160</v>
      </c>
      <c r="B2155" s="18">
        <v>5576</v>
      </c>
      <c r="C2155" s="23">
        <v>4799</v>
      </c>
      <c r="D2155" s="24">
        <v>4353</v>
      </c>
      <c r="E2155" s="24"/>
      <c r="F2155" s="24">
        <v>446</v>
      </c>
      <c r="G2155" s="24"/>
      <c r="H2155" s="24">
        <v>415</v>
      </c>
      <c r="I2155" s="24"/>
      <c r="J2155" s="24">
        <v>31</v>
      </c>
      <c r="K2155" s="25"/>
    </row>
    <row r="2156" spans="1:11" ht="15" customHeight="1" x14ac:dyDescent="0.3">
      <c r="A2156" s="22" t="s">
        <v>2161</v>
      </c>
      <c r="B2156" s="18">
        <v>4367</v>
      </c>
      <c r="C2156" s="23">
        <v>3349</v>
      </c>
      <c r="D2156" s="24">
        <v>3166</v>
      </c>
      <c r="E2156" s="24"/>
      <c r="F2156" s="24">
        <v>183</v>
      </c>
      <c r="G2156" s="24"/>
      <c r="H2156" s="24">
        <v>174</v>
      </c>
      <c r="I2156" s="24"/>
      <c r="J2156" s="24">
        <v>9</v>
      </c>
      <c r="K2156" s="25"/>
    </row>
    <row r="2157" spans="1:11" ht="15" customHeight="1" x14ac:dyDescent="0.3">
      <c r="A2157" s="22" t="s">
        <v>2162</v>
      </c>
      <c r="B2157" s="18">
        <v>4028</v>
      </c>
      <c r="C2157" s="23">
        <v>3386</v>
      </c>
      <c r="D2157" s="24">
        <v>3112</v>
      </c>
      <c r="E2157" s="24"/>
      <c r="F2157" s="24">
        <v>274</v>
      </c>
      <c r="G2157" s="24"/>
      <c r="H2157" s="24">
        <v>263</v>
      </c>
      <c r="I2157" s="24"/>
      <c r="J2157" s="24">
        <v>11</v>
      </c>
      <c r="K2157" s="25"/>
    </row>
    <row r="2158" spans="1:11" ht="15" customHeight="1" x14ac:dyDescent="0.3">
      <c r="A2158" s="22" t="s">
        <v>2163</v>
      </c>
      <c r="B2158" s="18">
        <v>3461</v>
      </c>
      <c r="C2158" s="23">
        <v>2521</v>
      </c>
      <c r="D2158" s="24">
        <v>2409</v>
      </c>
      <c r="E2158" s="24"/>
      <c r="F2158" s="24">
        <v>112</v>
      </c>
      <c r="G2158" s="24"/>
      <c r="H2158" s="24">
        <v>109</v>
      </c>
      <c r="I2158" s="24"/>
      <c r="J2158" s="24">
        <v>3</v>
      </c>
      <c r="K2158" s="25"/>
    </row>
    <row r="2159" spans="1:11" ht="15" customHeight="1" x14ac:dyDescent="0.3">
      <c r="A2159" s="22" t="s">
        <v>2164</v>
      </c>
      <c r="B2159" s="18">
        <v>4562</v>
      </c>
      <c r="C2159" s="23">
        <v>4016</v>
      </c>
      <c r="D2159" s="24">
        <v>3852</v>
      </c>
      <c r="E2159" s="24"/>
      <c r="F2159" s="24">
        <v>164</v>
      </c>
      <c r="G2159" s="24"/>
      <c r="H2159" s="24">
        <v>164</v>
      </c>
      <c r="I2159" s="24"/>
      <c r="J2159" s="24">
        <v>0</v>
      </c>
      <c r="K2159" s="25"/>
    </row>
    <row r="2160" spans="1:11" ht="15" customHeight="1" x14ac:dyDescent="0.3">
      <c r="A2160" s="22" t="s">
        <v>2165</v>
      </c>
      <c r="B2160" s="18">
        <v>2866</v>
      </c>
      <c r="C2160" s="23">
        <v>2620</v>
      </c>
      <c r="D2160" s="24">
        <v>2521</v>
      </c>
      <c r="E2160" s="24"/>
      <c r="F2160" s="24">
        <v>99</v>
      </c>
      <c r="G2160" s="24"/>
      <c r="H2160" s="24">
        <v>99</v>
      </c>
      <c r="I2160" s="24"/>
      <c r="J2160" s="24">
        <v>0</v>
      </c>
      <c r="K2160" s="25"/>
    </row>
    <row r="2161" spans="1:11" ht="15" customHeight="1" x14ac:dyDescent="0.3">
      <c r="A2161" s="22" t="s">
        <v>2166</v>
      </c>
      <c r="B2161" s="18">
        <v>3736</v>
      </c>
      <c r="C2161" s="23">
        <v>3306</v>
      </c>
      <c r="D2161" s="24">
        <v>3261</v>
      </c>
      <c r="E2161" s="24"/>
      <c r="F2161" s="24">
        <v>45</v>
      </c>
      <c r="G2161" s="24"/>
      <c r="H2161" s="24">
        <v>45</v>
      </c>
      <c r="I2161" s="24"/>
      <c r="J2161" s="24">
        <v>0</v>
      </c>
      <c r="K2161" s="25"/>
    </row>
    <row r="2162" spans="1:11" ht="15" customHeight="1" x14ac:dyDescent="0.3">
      <c r="A2162" s="22" t="s">
        <v>2167</v>
      </c>
      <c r="B2162" s="18">
        <v>3417</v>
      </c>
      <c r="C2162" s="23">
        <v>2827</v>
      </c>
      <c r="D2162" s="24">
        <v>2758</v>
      </c>
      <c r="E2162" s="24"/>
      <c r="F2162" s="24">
        <v>69</v>
      </c>
      <c r="G2162" s="24"/>
      <c r="H2162" s="24">
        <v>69</v>
      </c>
      <c r="I2162" s="24"/>
      <c r="J2162" s="24">
        <v>0</v>
      </c>
      <c r="K2162" s="25"/>
    </row>
    <row r="2163" spans="1:11" ht="15" customHeight="1" x14ac:dyDescent="0.3">
      <c r="A2163" s="22" t="s">
        <v>2168</v>
      </c>
      <c r="B2163" s="18">
        <v>2017</v>
      </c>
      <c r="C2163" s="23">
        <v>1676</v>
      </c>
      <c r="D2163" s="24">
        <v>1569</v>
      </c>
      <c r="E2163" s="24"/>
      <c r="F2163" s="24">
        <v>107</v>
      </c>
      <c r="G2163" s="24"/>
      <c r="H2163" s="24">
        <v>76</v>
      </c>
      <c r="I2163" s="24"/>
      <c r="J2163" s="24">
        <v>31</v>
      </c>
      <c r="K2163" s="25"/>
    </row>
    <row r="2164" spans="1:11" ht="15" customHeight="1" x14ac:dyDescent="0.3">
      <c r="A2164" s="22" t="s">
        <v>2169</v>
      </c>
      <c r="B2164" s="18">
        <v>5042</v>
      </c>
      <c r="C2164" s="23">
        <v>4369</v>
      </c>
      <c r="D2164" s="24">
        <v>3932</v>
      </c>
      <c r="E2164" s="24"/>
      <c r="F2164" s="24">
        <v>437</v>
      </c>
      <c r="G2164" s="24"/>
      <c r="H2164" s="24">
        <v>437</v>
      </c>
      <c r="I2164" s="24"/>
      <c r="J2164" s="24">
        <v>0</v>
      </c>
      <c r="K2164" s="25"/>
    </row>
    <row r="2165" spans="1:11" ht="15" customHeight="1" x14ac:dyDescent="0.3">
      <c r="A2165" s="22" t="s">
        <v>2170</v>
      </c>
      <c r="B2165" s="18">
        <v>823</v>
      </c>
      <c r="C2165" s="23">
        <v>749</v>
      </c>
      <c r="D2165" s="24">
        <v>673</v>
      </c>
      <c r="E2165" s="24"/>
      <c r="F2165" s="24">
        <v>76</v>
      </c>
      <c r="G2165" s="24"/>
      <c r="H2165" s="24">
        <v>66</v>
      </c>
      <c r="I2165" s="24"/>
      <c r="J2165" s="24">
        <v>10</v>
      </c>
      <c r="K2165" s="25"/>
    </row>
    <row r="2166" spans="1:11" ht="15" customHeight="1" x14ac:dyDescent="0.3">
      <c r="A2166" s="22" t="s">
        <v>2171</v>
      </c>
      <c r="B2166" s="18">
        <v>554</v>
      </c>
      <c r="C2166" s="23">
        <v>493</v>
      </c>
      <c r="D2166" s="24">
        <v>468</v>
      </c>
      <c r="E2166" s="24"/>
      <c r="F2166" s="24">
        <v>25</v>
      </c>
      <c r="G2166" s="24"/>
      <c r="H2166" s="24">
        <v>25</v>
      </c>
      <c r="I2166" s="24"/>
      <c r="J2166" s="24">
        <v>0</v>
      </c>
      <c r="K2166" s="25"/>
    </row>
    <row r="2167" spans="1:11" ht="15" customHeight="1" x14ac:dyDescent="0.3">
      <c r="A2167" s="22" t="s">
        <v>2172</v>
      </c>
      <c r="B2167" s="18">
        <v>5364</v>
      </c>
      <c r="C2167" s="23">
        <v>4743</v>
      </c>
      <c r="D2167" s="24">
        <v>4489</v>
      </c>
      <c r="E2167" s="24"/>
      <c r="F2167" s="24">
        <v>254</v>
      </c>
      <c r="G2167" s="24"/>
      <c r="H2167" s="24">
        <v>199</v>
      </c>
      <c r="I2167" s="24"/>
      <c r="J2167" s="24">
        <v>55</v>
      </c>
      <c r="K2167" s="25"/>
    </row>
    <row r="2168" spans="1:11" ht="15" customHeight="1" x14ac:dyDescent="0.3">
      <c r="A2168" s="22" t="s">
        <v>2173</v>
      </c>
      <c r="B2168" s="18">
        <v>2022</v>
      </c>
      <c r="C2168" s="23">
        <v>1763</v>
      </c>
      <c r="D2168" s="24">
        <v>1670</v>
      </c>
      <c r="E2168" s="24"/>
      <c r="F2168" s="24">
        <v>93</v>
      </c>
      <c r="G2168" s="24"/>
      <c r="H2168" s="24">
        <v>89</v>
      </c>
      <c r="I2168" s="24"/>
      <c r="J2168" s="24">
        <v>4</v>
      </c>
      <c r="K2168" s="25"/>
    </row>
    <row r="2169" spans="1:11" ht="15" customHeight="1" x14ac:dyDescent="0.3">
      <c r="A2169" s="22" t="s">
        <v>2174</v>
      </c>
      <c r="B2169" s="18">
        <v>5989</v>
      </c>
      <c r="C2169" s="23">
        <v>5227</v>
      </c>
      <c r="D2169" s="24">
        <v>5010</v>
      </c>
      <c r="E2169" s="24"/>
      <c r="F2169" s="24">
        <v>217</v>
      </c>
      <c r="G2169" s="24"/>
      <c r="H2169" s="24">
        <v>217</v>
      </c>
      <c r="I2169" s="24"/>
      <c r="J2169" s="24">
        <v>0</v>
      </c>
      <c r="K2169" s="25"/>
    </row>
    <row r="2170" spans="1:11" ht="15" customHeight="1" x14ac:dyDescent="0.3">
      <c r="A2170" s="22" t="s">
        <v>2175</v>
      </c>
      <c r="B2170" s="18">
        <v>2234</v>
      </c>
      <c r="C2170" s="23">
        <v>2029</v>
      </c>
      <c r="D2170" s="24">
        <v>1872</v>
      </c>
      <c r="E2170" s="24"/>
      <c r="F2170" s="24">
        <v>157</v>
      </c>
      <c r="G2170" s="24"/>
      <c r="H2170" s="24">
        <v>126</v>
      </c>
      <c r="I2170" s="24"/>
      <c r="J2170" s="24">
        <v>31</v>
      </c>
      <c r="K2170" s="25"/>
    </row>
    <row r="2171" spans="1:11" ht="15" customHeight="1" x14ac:dyDescent="0.3">
      <c r="A2171" s="22" t="s">
        <v>2176</v>
      </c>
      <c r="B2171" s="18">
        <v>1980</v>
      </c>
      <c r="C2171" s="23">
        <v>1679</v>
      </c>
      <c r="D2171" s="24">
        <v>1535</v>
      </c>
      <c r="E2171" s="24"/>
      <c r="F2171" s="24">
        <v>144</v>
      </c>
      <c r="G2171" s="24"/>
      <c r="H2171" s="24">
        <v>144</v>
      </c>
      <c r="I2171" s="24"/>
      <c r="J2171" s="24">
        <v>0</v>
      </c>
      <c r="K2171" s="25"/>
    </row>
    <row r="2172" spans="1:11" ht="15" customHeight="1" x14ac:dyDescent="0.3">
      <c r="A2172" s="22" t="s">
        <v>2177</v>
      </c>
      <c r="B2172" s="18">
        <v>2526</v>
      </c>
      <c r="C2172" s="23">
        <v>1820</v>
      </c>
      <c r="D2172" s="24">
        <v>1586</v>
      </c>
      <c r="E2172" s="24"/>
      <c r="F2172" s="24">
        <v>234</v>
      </c>
      <c r="G2172" s="24"/>
      <c r="H2172" s="24">
        <v>201</v>
      </c>
      <c r="I2172" s="24"/>
      <c r="J2172" s="24">
        <v>33</v>
      </c>
      <c r="K2172" s="25"/>
    </row>
    <row r="2173" spans="1:11" ht="15" customHeight="1" x14ac:dyDescent="0.3">
      <c r="A2173" s="22" t="s">
        <v>2178</v>
      </c>
      <c r="B2173" s="18">
        <v>289</v>
      </c>
      <c r="C2173" s="23">
        <v>284</v>
      </c>
      <c r="D2173" s="24">
        <v>276</v>
      </c>
      <c r="E2173" s="24"/>
      <c r="F2173" s="24">
        <v>8</v>
      </c>
      <c r="G2173" s="24"/>
      <c r="H2173" s="24">
        <v>8</v>
      </c>
      <c r="I2173" s="24"/>
      <c r="J2173" s="24">
        <v>0</v>
      </c>
      <c r="K2173" s="25"/>
    </row>
    <row r="2174" spans="1:11" ht="15" customHeight="1" x14ac:dyDescent="0.3">
      <c r="A2174" s="22" t="s">
        <v>2179</v>
      </c>
      <c r="B2174" s="18">
        <v>1625</v>
      </c>
      <c r="C2174" s="23">
        <v>1540</v>
      </c>
      <c r="D2174" s="24">
        <v>1510</v>
      </c>
      <c r="E2174" s="24"/>
      <c r="F2174" s="24">
        <v>30</v>
      </c>
      <c r="G2174" s="24"/>
      <c r="H2174" s="24">
        <v>30</v>
      </c>
      <c r="I2174" s="24"/>
      <c r="J2174" s="24">
        <v>0</v>
      </c>
      <c r="K2174" s="25"/>
    </row>
    <row r="2175" spans="1:11" ht="15" customHeight="1" x14ac:dyDescent="0.3">
      <c r="A2175" s="22" t="s">
        <v>2180</v>
      </c>
      <c r="B2175" s="18">
        <v>1673</v>
      </c>
      <c r="C2175" s="23">
        <v>1636</v>
      </c>
      <c r="D2175" s="24">
        <v>1612</v>
      </c>
      <c r="E2175" s="24"/>
      <c r="F2175" s="24">
        <v>24</v>
      </c>
      <c r="G2175" s="24"/>
      <c r="H2175" s="24">
        <v>14</v>
      </c>
      <c r="I2175" s="24"/>
      <c r="J2175" s="24">
        <v>10</v>
      </c>
      <c r="K2175" s="25"/>
    </row>
    <row r="2176" spans="1:11" ht="15" customHeight="1" x14ac:dyDescent="0.3">
      <c r="A2176" s="22" t="s">
        <v>2181</v>
      </c>
      <c r="B2176" s="18">
        <v>665</v>
      </c>
      <c r="C2176" s="23">
        <v>639</v>
      </c>
      <c r="D2176" s="24">
        <v>611</v>
      </c>
      <c r="E2176" s="24"/>
      <c r="F2176" s="24">
        <v>28</v>
      </c>
      <c r="G2176" s="24"/>
      <c r="H2176" s="24">
        <v>19</v>
      </c>
      <c r="I2176" s="24"/>
      <c r="J2176" s="24">
        <v>9</v>
      </c>
      <c r="K2176" s="25"/>
    </row>
    <row r="2177" spans="1:11" ht="15" customHeight="1" x14ac:dyDescent="0.3">
      <c r="A2177" s="22" t="s">
        <v>2182</v>
      </c>
      <c r="B2177" s="18">
        <v>1393</v>
      </c>
      <c r="C2177" s="23">
        <v>1345</v>
      </c>
      <c r="D2177" s="24">
        <v>1307</v>
      </c>
      <c r="E2177" s="24"/>
      <c r="F2177" s="24">
        <v>38</v>
      </c>
      <c r="G2177" s="24"/>
      <c r="H2177" s="24">
        <v>38</v>
      </c>
      <c r="I2177" s="24"/>
      <c r="J2177" s="24">
        <v>0</v>
      </c>
      <c r="K2177" s="25"/>
    </row>
    <row r="2178" spans="1:11" ht="15" customHeight="1" x14ac:dyDescent="0.3">
      <c r="A2178" s="22" t="s">
        <v>2183</v>
      </c>
      <c r="B2178" s="18">
        <v>1337</v>
      </c>
      <c r="C2178" s="23">
        <v>1262</v>
      </c>
      <c r="D2178" s="24">
        <v>1216</v>
      </c>
      <c r="E2178" s="24"/>
      <c r="F2178" s="24">
        <v>46</v>
      </c>
      <c r="G2178" s="24"/>
      <c r="H2178" s="24">
        <v>46</v>
      </c>
      <c r="I2178" s="24"/>
      <c r="J2178" s="24">
        <v>0</v>
      </c>
      <c r="K2178" s="25"/>
    </row>
    <row r="2179" spans="1:11" ht="15" customHeight="1" x14ac:dyDescent="0.3">
      <c r="A2179" s="22" t="s">
        <v>2184</v>
      </c>
      <c r="B2179" s="18">
        <v>1427</v>
      </c>
      <c r="C2179" s="23">
        <v>1427</v>
      </c>
      <c r="D2179" s="24">
        <v>1427</v>
      </c>
      <c r="E2179" s="24"/>
      <c r="F2179" s="24">
        <v>0</v>
      </c>
      <c r="G2179" s="24"/>
      <c r="H2179" s="24">
        <v>0</v>
      </c>
      <c r="I2179" s="24"/>
      <c r="J2179" s="24">
        <v>0</v>
      </c>
      <c r="K2179" s="25"/>
    </row>
    <row r="2180" spans="1:11" ht="15" customHeight="1" x14ac:dyDescent="0.3">
      <c r="A2180" s="22" t="s">
        <v>2185</v>
      </c>
      <c r="B2180" s="18">
        <v>971</v>
      </c>
      <c r="C2180" s="23">
        <v>951</v>
      </c>
      <c r="D2180" s="24">
        <v>928</v>
      </c>
      <c r="E2180" s="24"/>
      <c r="F2180" s="24">
        <v>23</v>
      </c>
      <c r="G2180" s="24"/>
      <c r="H2180" s="24">
        <v>23</v>
      </c>
      <c r="I2180" s="24"/>
      <c r="J2180" s="24">
        <v>0</v>
      </c>
      <c r="K2180" s="25"/>
    </row>
    <row r="2181" spans="1:11" ht="15" customHeight="1" x14ac:dyDescent="0.3">
      <c r="A2181" s="22" t="s">
        <v>2186</v>
      </c>
      <c r="B2181" s="18">
        <v>885</v>
      </c>
      <c r="C2181" s="23">
        <v>843</v>
      </c>
      <c r="D2181" s="24">
        <v>831</v>
      </c>
      <c r="E2181" s="24"/>
      <c r="F2181" s="24">
        <v>12</v>
      </c>
      <c r="G2181" s="24"/>
      <c r="H2181" s="24">
        <v>12</v>
      </c>
      <c r="I2181" s="24"/>
      <c r="J2181" s="24">
        <v>0</v>
      </c>
      <c r="K2181" s="25"/>
    </row>
    <row r="2182" spans="1:11" ht="15" customHeight="1" x14ac:dyDescent="0.3">
      <c r="A2182" s="22" t="s">
        <v>2187</v>
      </c>
      <c r="B2182" s="18">
        <v>1838</v>
      </c>
      <c r="C2182" s="23">
        <v>1826</v>
      </c>
      <c r="D2182" s="24">
        <v>1806</v>
      </c>
      <c r="E2182" s="24"/>
      <c r="F2182" s="24">
        <v>20</v>
      </c>
      <c r="G2182" s="24"/>
      <c r="H2182" s="24">
        <v>20</v>
      </c>
      <c r="I2182" s="24"/>
      <c r="J2182" s="24">
        <v>0</v>
      </c>
      <c r="K2182" s="25"/>
    </row>
    <row r="2183" spans="1:11" ht="15" customHeight="1" x14ac:dyDescent="0.3">
      <c r="A2183" s="22" t="s">
        <v>2188</v>
      </c>
      <c r="B2183" s="18">
        <v>967</v>
      </c>
      <c r="C2183" s="23">
        <v>949</v>
      </c>
      <c r="D2183" s="24">
        <v>937</v>
      </c>
      <c r="E2183" s="24"/>
      <c r="F2183" s="24">
        <v>12</v>
      </c>
      <c r="G2183" s="24"/>
      <c r="H2183" s="24">
        <v>12</v>
      </c>
      <c r="I2183" s="24"/>
      <c r="J2183" s="24">
        <v>0</v>
      </c>
      <c r="K2183" s="25"/>
    </row>
    <row r="2184" spans="1:11" ht="15" customHeight="1" x14ac:dyDescent="0.3">
      <c r="A2184" s="22" t="s">
        <v>2189</v>
      </c>
      <c r="B2184" s="18">
        <v>1287</v>
      </c>
      <c r="C2184" s="23">
        <v>1263</v>
      </c>
      <c r="D2184" s="24">
        <v>1263</v>
      </c>
      <c r="E2184" s="24"/>
      <c r="F2184" s="24">
        <v>0</v>
      </c>
      <c r="G2184" s="24"/>
      <c r="H2184" s="24">
        <v>0</v>
      </c>
      <c r="I2184" s="24"/>
      <c r="J2184" s="24">
        <v>0</v>
      </c>
      <c r="K2184" s="25"/>
    </row>
    <row r="2185" spans="1:11" ht="15" customHeight="1" x14ac:dyDescent="0.3">
      <c r="A2185" s="22" t="s">
        <v>2190</v>
      </c>
      <c r="B2185" s="18">
        <v>3029</v>
      </c>
      <c r="C2185" s="23">
        <v>2829</v>
      </c>
      <c r="D2185" s="24">
        <v>2817</v>
      </c>
      <c r="E2185" s="24"/>
      <c r="F2185" s="24">
        <v>12</v>
      </c>
      <c r="G2185" s="24"/>
      <c r="H2185" s="24">
        <v>12</v>
      </c>
      <c r="I2185" s="24"/>
      <c r="J2185" s="24">
        <v>0</v>
      </c>
      <c r="K2185" s="25"/>
    </row>
    <row r="2186" spans="1:11" ht="15" customHeight="1" x14ac:dyDescent="0.3">
      <c r="A2186" s="22" t="s">
        <v>2191</v>
      </c>
      <c r="B2186" s="18">
        <v>690</v>
      </c>
      <c r="C2186" s="23">
        <v>690</v>
      </c>
      <c r="D2186" s="24">
        <v>648</v>
      </c>
      <c r="E2186" s="24"/>
      <c r="F2186" s="24">
        <v>42</v>
      </c>
      <c r="G2186" s="24"/>
      <c r="H2186" s="24">
        <v>42</v>
      </c>
      <c r="I2186" s="24"/>
      <c r="J2186" s="24">
        <v>0</v>
      </c>
      <c r="K2186" s="25"/>
    </row>
    <row r="2187" spans="1:11" ht="15" customHeight="1" x14ac:dyDescent="0.3">
      <c r="A2187" s="22" t="s">
        <v>2192</v>
      </c>
      <c r="B2187" s="18">
        <v>831</v>
      </c>
      <c r="C2187" s="23">
        <v>770</v>
      </c>
      <c r="D2187" s="24">
        <v>741</v>
      </c>
      <c r="E2187" s="24"/>
      <c r="F2187" s="24">
        <v>29</v>
      </c>
      <c r="G2187" s="24"/>
      <c r="H2187" s="24">
        <v>0</v>
      </c>
      <c r="I2187" s="24"/>
      <c r="J2187" s="24">
        <v>29</v>
      </c>
      <c r="K2187" s="25"/>
    </row>
    <row r="2188" spans="1:11" ht="15" customHeight="1" x14ac:dyDescent="0.3">
      <c r="A2188" s="22" t="s">
        <v>2193</v>
      </c>
      <c r="B2188" s="18">
        <v>747</v>
      </c>
      <c r="C2188" s="23">
        <v>727</v>
      </c>
      <c r="D2188" s="24">
        <v>716</v>
      </c>
      <c r="E2188" s="24"/>
      <c r="F2188" s="24">
        <v>11</v>
      </c>
      <c r="G2188" s="24"/>
      <c r="H2188" s="24">
        <v>11</v>
      </c>
      <c r="I2188" s="24"/>
      <c r="J2188" s="24">
        <v>0</v>
      </c>
      <c r="K2188" s="25"/>
    </row>
    <row r="2189" spans="1:11" ht="15" customHeight="1" x14ac:dyDescent="0.3">
      <c r="A2189" s="22" t="s">
        <v>2194</v>
      </c>
      <c r="B2189" s="18">
        <v>1072</v>
      </c>
      <c r="C2189" s="23">
        <v>1043</v>
      </c>
      <c r="D2189" s="24">
        <v>997</v>
      </c>
      <c r="E2189" s="24"/>
      <c r="F2189" s="24">
        <v>46</v>
      </c>
      <c r="G2189" s="24"/>
      <c r="H2189" s="24">
        <v>30</v>
      </c>
      <c r="I2189" s="24"/>
      <c r="J2189" s="24">
        <v>16</v>
      </c>
      <c r="K2189" s="25"/>
    </row>
    <row r="2190" spans="1:11" ht="15" customHeight="1" x14ac:dyDescent="0.3">
      <c r="A2190" s="22" t="s">
        <v>2195</v>
      </c>
      <c r="B2190" s="18">
        <v>1431</v>
      </c>
      <c r="C2190" s="23">
        <v>1310</v>
      </c>
      <c r="D2190" s="24">
        <v>1302</v>
      </c>
      <c r="E2190" s="24"/>
      <c r="F2190" s="24">
        <v>8</v>
      </c>
      <c r="G2190" s="24"/>
      <c r="H2190" s="24">
        <v>0</v>
      </c>
      <c r="I2190" s="24"/>
      <c r="J2190" s="24">
        <v>8</v>
      </c>
      <c r="K2190" s="25"/>
    </row>
    <row r="2191" spans="1:11" ht="15" customHeight="1" x14ac:dyDescent="0.3">
      <c r="A2191" s="22" t="s">
        <v>2196</v>
      </c>
      <c r="B2191" s="18">
        <v>1340</v>
      </c>
      <c r="C2191" s="23">
        <v>1228</v>
      </c>
      <c r="D2191" s="24">
        <v>1212</v>
      </c>
      <c r="E2191" s="24"/>
      <c r="F2191" s="24">
        <v>16</v>
      </c>
      <c r="G2191" s="24"/>
      <c r="H2191" s="24">
        <v>16</v>
      </c>
      <c r="I2191" s="24"/>
      <c r="J2191" s="24">
        <v>0</v>
      </c>
      <c r="K2191" s="25"/>
    </row>
    <row r="2192" spans="1:11" ht="15" customHeight="1" x14ac:dyDescent="0.3">
      <c r="A2192" s="22" t="s">
        <v>2197</v>
      </c>
      <c r="B2192" s="18">
        <v>701</v>
      </c>
      <c r="C2192" s="23">
        <v>638</v>
      </c>
      <c r="D2192" s="24">
        <v>638</v>
      </c>
      <c r="E2192" s="24"/>
      <c r="F2192" s="24">
        <v>0</v>
      </c>
      <c r="G2192" s="24"/>
      <c r="H2192" s="24">
        <v>0</v>
      </c>
      <c r="I2192" s="24"/>
      <c r="J2192" s="24">
        <v>0</v>
      </c>
      <c r="K2192" s="25"/>
    </row>
    <row r="2193" spans="1:11" ht="15" customHeight="1" x14ac:dyDescent="0.3">
      <c r="A2193" s="22" t="s">
        <v>2198</v>
      </c>
      <c r="B2193" s="18">
        <v>2264</v>
      </c>
      <c r="C2193" s="23">
        <v>2230</v>
      </c>
      <c r="D2193" s="24">
        <v>2208</v>
      </c>
      <c r="E2193" s="24"/>
      <c r="F2193" s="24">
        <v>22</v>
      </c>
      <c r="G2193" s="24"/>
      <c r="H2193" s="24">
        <v>16</v>
      </c>
      <c r="I2193" s="24"/>
      <c r="J2193" s="24">
        <v>6</v>
      </c>
      <c r="K2193" s="25"/>
    </row>
    <row r="2194" spans="1:11" ht="15" customHeight="1" x14ac:dyDescent="0.3">
      <c r="A2194" s="22" t="s">
        <v>2199</v>
      </c>
      <c r="B2194" s="18">
        <v>2493</v>
      </c>
      <c r="C2194" s="23">
        <v>2142</v>
      </c>
      <c r="D2194" s="24">
        <v>2056</v>
      </c>
      <c r="E2194" s="24"/>
      <c r="F2194" s="24">
        <v>86</v>
      </c>
      <c r="G2194" s="24"/>
      <c r="H2194" s="24">
        <v>86</v>
      </c>
      <c r="I2194" s="24"/>
      <c r="J2194" s="24">
        <v>0</v>
      </c>
      <c r="K2194" s="25"/>
    </row>
    <row r="2195" spans="1:11" ht="15" customHeight="1" x14ac:dyDescent="0.3">
      <c r="A2195" s="22" t="s">
        <v>2200</v>
      </c>
      <c r="B2195" s="18">
        <v>431</v>
      </c>
      <c r="C2195" s="23">
        <v>419</v>
      </c>
      <c r="D2195" s="24">
        <v>392</v>
      </c>
      <c r="E2195" s="24"/>
      <c r="F2195" s="24">
        <v>27</v>
      </c>
      <c r="G2195" s="24"/>
      <c r="H2195" s="24">
        <v>27</v>
      </c>
      <c r="I2195" s="24"/>
      <c r="J2195" s="24">
        <v>0</v>
      </c>
      <c r="K2195" s="25"/>
    </row>
    <row r="2196" spans="1:11" ht="15" customHeight="1" x14ac:dyDescent="0.3">
      <c r="A2196" s="22" t="s">
        <v>2201</v>
      </c>
      <c r="B2196" s="18">
        <v>1883</v>
      </c>
      <c r="C2196" s="23">
        <v>1836</v>
      </c>
      <c r="D2196" s="24">
        <v>1797</v>
      </c>
      <c r="E2196" s="24"/>
      <c r="F2196" s="24">
        <v>39</v>
      </c>
      <c r="G2196" s="24"/>
      <c r="H2196" s="24">
        <v>16</v>
      </c>
      <c r="I2196" s="24"/>
      <c r="J2196" s="24">
        <v>23</v>
      </c>
      <c r="K2196" s="25"/>
    </row>
    <row r="2197" spans="1:11" ht="15" customHeight="1" x14ac:dyDescent="0.3">
      <c r="A2197" s="22" t="s">
        <v>2202</v>
      </c>
      <c r="B2197" s="18">
        <v>1218</v>
      </c>
      <c r="C2197" s="23">
        <v>1201</v>
      </c>
      <c r="D2197" s="24">
        <v>1174</v>
      </c>
      <c r="E2197" s="24"/>
      <c r="F2197" s="24">
        <v>27</v>
      </c>
      <c r="G2197" s="24"/>
      <c r="H2197" s="24">
        <v>27</v>
      </c>
      <c r="I2197" s="24"/>
      <c r="J2197" s="24">
        <v>0</v>
      </c>
      <c r="K2197" s="25"/>
    </row>
    <row r="2198" spans="1:11" ht="15" customHeight="1" x14ac:dyDescent="0.3">
      <c r="A2198" s="22" t="s">
        <v>2203</v>
      </c>
      <c r="B2198" s="18">
        <v>2393</v>
      </c>
      <c r="C2198" s="23">
        <v>2366</v>
      </c>
      <c r="D2198" s="24">
        <v>2326</v>
      </c>
      <c r="E2198" s="24"/>
      <c r="F2198" s="24">
        <v>40</v>
      </c>
      <c r="G2198" s="24"/>
      <c r="H2198" s="24">
        <v>40</v>
      </c>
      <c r="I2198" s="24"/>
      <c r="J2198" s="24">
        <v>0</v>
      </c>
      <c r="K2198" s="25"/>
    </row>
    <row r="2199" spans="1:11" ht="15" customHeight="1" x14ac:dyDescent="0.3">
      <c r="A2199" s="22" t="s">
        <v>2204</v>
      </c>
      <c r="B2199" s="18">
        <v>875</v>
      </c>
      <c r="C2199" s="23">
        <v>851</v>
      </c>
      <c r="D2199" s="24">
        <v>826</v>
      </c>
      <c r="E2199" s="24"/>
      <c r="F2199" s="24">
        <v>25</v>
      </c>
      <c r="G2199" s="24"/>
      <c r="H2199" s="24">
        <v>25</v>
      </c>
      <c r="I2199" s="24"/>
      <c r="J2199" s="24">
        <v>0</v>
      </c>
      <c r="K2199" s="25"/>
    </row>
    <row r="2200" spans="1:11" ht="15" customHeight="1" x14ac:dyDescent="0.3">
      <c r="A2200" s="22" t="s">
        <v>2205</v>
      </c>
      <c r="B2200" s="18">
        <v>4780</v>
      </c>
      <c r="C2200" s="23">
        <v>4780</v>
      </c>
      <c r="D2200" s="24">
        <v>4721</v>
      </c>
      <c r="E2200" s="24"/>
      <c r="F2200" s="24">
        <v>59</v>
      </c>
      <c r="G2200" s="24"/>
      <c r="H2200" s="24">
        <v>59</v>
      </c>
      <c r="I2200" s="24"/>
      <c r="J2200" s="24">
        <v>0</v>
      </c>
      <c r="K2200" s="25"/>
    </row>
    <row r="2201" spans="1:11" ht="15" customHeight="1" x14ac:dyDescent="0.3">
      <c r="A2201" s="22" t="s">
        <v>2206</v>
      </c>
      <c r="B2201" s="18">
        <v>1178</v>
      </c>
      <c r="C2201" s="23">
        <v>1162</v>
      </c>
      <c r="D2201" s="24">
        <v>1107</v>
      </c>
      <c r="E2201" s="24"/>
      <c r="F2201" s="24">
        <v>55</v>
      </c>
      <c r="G2201" s="24"/>
      <c r="H2201" s="24">
        <v>44</v>
      </c>
      <c r="I2201" s="24"/>
      <c r="J2201" s="24">
        <v>11</v>
      </c>
      <c r="K2201" s="25"/>
    </row>
    <row r="2202" spans="1:11" ht="15" customHeight="1" x14ac:dyDescent="0.3">
      <c r="A2202" s="22" t="s">
        <v>2207</v>
      </c>
      <c r="B2202" s="18">
        <v>990</v>
      </c>
      <c r="C2202" s="23">
        <v>955</v>
      </c>
      <c r="D2202" s="24">
        <v>927</v>
      </c>
      <c r="E2202" s="24"/>
      <c r="F2202" s="24">
        <v>28</v>
      </c>
      <c r="G2202" s="24"/>
      <c r="H2202" s="24">
        <v>13</v>
      </c>
      <c r="I2202" s="24"/>
      <c r="J2202" s="24">
        <v>15</v>
      </c>
      <c r="K2202" s="25"/>
    </row>
    <row r="2203" spans="1:11" ht="15" customHeight="1" x14ac:dyDescent="0.3">
      <c r="A2203" s="22" t="s">
        <v>2208</v>
      </c>
      <c r="B2203" s="18">
        <v>2774</v>
      </c>
      <c r="C2203" s="23">
        <v>2485</v>
      </c>
      <c r="D2203" s="24">
        <v>2420</v>
      </c>
      <c r="E2203" s="24"/>
      <c r="F2203" s="24">
        <v>65</v>
      </c>
      <c r="G2203" s="24"/>
      <c r="H2203" s="24">
        <v>57</v>
      </c>
      <c r="I2203" s="24"/>
      <c r="J2203" s="24">
        <v>8</v>
      </c>
      <c r="K2203" s="25"/>
    </row>
    <row r="2204" spans="1:11" ht="15" customHeight="1" x14ac:dyDescent="0.3">
      <c r="A2204" s="22" t="s">
        <v>2209</v>
      </c>
      <c r="B2204" s="18">
        <v>2265</v>
      </c>
      <c r="C2204" s="23">
        <v>2136</v>
      </c>
      <c r="D2204" s="24">
        <v>2127</v>
      </c>
      <c r="E2204" s="24"/>
      <c r="F2204" s="24">
        <v>9</v>
      </c>
      <c r="G2204" s="24"/>
      <c r="H2204" s="24">
        <v>5</v>
      </c>
      <c r="I2204" s="24"/>
      <c r="J2204" s="24">
        <v>4</v>
      </c>
      <c r="K2204" s="25"/>
    </row>
    <row r="2205" spans="1:11" ht="15" customHeight="1" x14ac:dyDescent="0.3">
      <c r="A2205" s="22" t="s">
        <v>2210</v>
      </c>
      <c r="B2205" s="18">
        <v>2555</v>
      </c>
      <c r="C2205" s="23">
        <v>2410</v>
      </c>
      <c r="D2205" s="24">
        <v>2382</v>
      </c>
      <c r="E2205" s="24"/>
      <c r="F2205" s="24">
        <v>28</v>
      </c>
      <c r="G2205" s="24"/>
      <c r="H2205" s="24">
        <v>21</v>
      </c>
      <c r="I2205" s="24"/>
      <c r="J2205" s="24">
        <v>7</v>
      </c>
      <c r="K2205" s="25"/>
    </row>
    <row r="2206" spans="1:11" ht="15" customHeight="1" x14ac:dyDescent="0.3">
      <c r="A2206" s="22" t="s">
        <v>2211</v>
      </c>
      <c r="B2206" s="18">
        <v>2551</v>
      </c>
      <c r="C2206" s="23">
        <v>2448</v>
      </c>
      <c r="D2206" s="24">
        <v>2414</v>
      </c>
      <c r="E2206" s="24"/>
      <c r="F2206" s="24">
        <v>34</v>
      </c>
      <c r="G2206" s="24"/>
      <c r="H2206" s="24">
        <v>34</v>
      </c>
      <c r="I2206" s="24"/>
      <c r="J2206" s="24">
        <v>0</v>
      </c>
      <c r="K2206" s="25"/>
    </row>
    <row r="2207" spans="1:11" ht="15" customHeight="1" x14ac:dyDescent="0.3">
      <c r="A2207" s="22" t="s">
        <v>2212</v>
      </c>
      <c r="B2207" s="18">
        <v>2680</v>
      </c>
      <c r="C2207" s="23">
        <v>2595</v>
      </c>
      <c r="D2207" s="24">
        <v>2564</v>
      </c>
      <c r="E2207" s="24"/>
      <c r="F2207" s="24">
        <v>31</v>
      </c>
      <c r="G2207" s="24"/>
      <c r="H2207" s="24">
        <v>31</v>
      </c>
      <c r="I2207" s="24"/>
      <c r="J2207" s="24">
        <v>0</v>
      </c>
      <c r="K2207" s="25"/>
    </row>
    <row r="2208" spans="1:11" ht="15" customHeight="1" x14ac:dyDescent="0.3">
      <c r="A2208" s="22" t="s">
        <v>2213</v>
      </c>
      <c r="B2208" s="18">
        <v>6134</v>
      </c>
      <c r="C2208" s="23">
        <v>6083</v>
      </c>
      <c r="D2208" s="24">
        <v>5969</v>
      </c>
      <c r="E2208" s="24"/>
      <c r="F2208" s="24">
        <v>114</v>
      </c>
      <c r="G2208" s="24"/>
      <c r="H2208" s="24">
        <v>92</v>
      </c>
      <c r="I2208" s="24"/>
      <c r="J2208" s="24">
        <v>22</v>
      </c>
      <c r="K2208" s="25"/>
    </row>
    <row r="2209" spans="1:11" ht="15" customHeight="1" x14ac:dyDescent="0.3">
      <c r="A2209" s="22" t="s">
        <v>2214</v>
      </c>
      <c r="B2209" s="18">
        <v>867</v>
      </c>
      <c r="C2209" s="23">
        <v>852</v>
      </c>
      <c r="D2209" s="24">
        <v>828</v>
      </c>
      <c r="E2209" s="24"/>
      <c r="F2209" s="24">
        <v>24</v>
      </c>
      <c r="G2209" s="24"/>
      <c r="H2209" s="24">
        <v>19</v>
      </c>
      <c r="I2209" s="24"/>
      <c r="J2209" s="24">
        <v>5</v>
      </c>
      <c r="K2209" s="25"/>
    </row>
    <row r="2210" spans="1:11" ht="15" customHeight="1" x14ac:dyDescent="0.3">
      <c r="A2210" s="22" t="s">
        <v>2215</v>
      </c>
      <c r="B2210" s="18">
        <v>1195</v>
      </c>
      <c r="C2210" s="23">
        <v>1142</v>
      </c>
      <c r="D2210" s="24">
        <v>1142</v>
      </c>
      <c r="E2210" s="24"/>
      <c r="F2210" s="24">
        <v>0</v>
      </c>
      <c r="G2210" s="24"/>
      <c r="H2210" s="24">
        <v>0</v>
      </c>
      <c r="I2210" s="24"/>
      <c r="J2210" s="24">
        <v>0</v>
      </c>
      <c r="K2210" s="25"/>
    </row>
    <row r="2211" spans="1:11" ht="15" customHeight="1" x14ac:dyDescent="0.3">
      <c r="A2211" s="22" t="s">
        <v>2216</v>
      </c>
      <c r="B2211" s="18">
        <v>2758</v>
      </c>
      <c r="C2211" s="23">
        <v>2658</v>
      </c>
      <c r="D2211" s="24">
        <v>2599</v>
      </c>
      <c r="E2211" s="24"/>
      <c r="F2211" s="24">
        <v>59</v>
      </c>
      <c r="G2211" s="24"/>
      <c r="H2211" s="24">
        <v>59</v>
      </c>
      <c r="I2211" s="24"/>
      <c r="J2211" s="24">
        <v>0</v>
      </c>
      <c r="K2211" s="25"/>
    </row>
    <row r="2212" spans="1:11" ht="15" customHeight="1" x14ac:dyDescent="0.3">
      <c r="A2212" s="22" t="s">
        <v>2217</v>
      </c>
      <c r="B2212" s="18">
        <v>1107</v>
      </c>
      <c r="C2212" s="23">
        <v>1069</v>
      </c>
      <c r="D2212" s="24">
        <v>1058</v>
      </c>
      <c r="E2212" s="24"/>
      <c r="F2212" s="24">
        <v>11</v>
      </c>
      <c r="G2212" s="24"/>
      <c r="H2212" s="24">
        <v>11</v>
      </c>
      <c r="I2212" s="24"/>
      <c r="J2212" s="24">
        <v>0</v>
      </c>
      <c r="K2212" s="25"/>
    </row>
    <row r="2213" spans="1:11" ht="15" customHeight="1" x14ac:dyDescent="0.3">
      <c r="A2213" s="22" t="s">
        <v>2218</v>
      </c>
      <c r="B2213" s="18">
        <v>1763</v>
      </c>
      <c r="C2213" s="23">
        <v>1748</v>
      </c>
      <c r="D2213" s="24">
        <v>1684</v>
      </c>
      <c r="E2213" s="24"/>
      <c r="F2213" s="24">
        <v>64</v>
      </c>
      <c r="G2213" s="24"/>
      <c r="H2213" s="24">
        <v>56</v>
      </c>
      <c r="I2213" s="24"/>
      <c r="J2213" s="24">
        <v>8</v>
      </c>
      <c r="K2213" s="25"/>
    </row>
    <row r="2214" spans="1:11" ht="15" customHeight="1" x14ac:dyDescent="0.3">
      <c r="A2214" s="22" t="s">
        <v>2219</v>
      </c>
      <c r="B2214" s="18">
        <v>182</v>
      </c>
      <c r="C2214" s="23">
        <v>182</v>
      </c>
      <c r="D2214" s="24">
        <v>175</v>
      </c>
      <c r="E2214" s="24"/>
      <c r="F2214" s="24">
        <v>7</v>
      </c>
      <c r="G2214" s="24"/>
      <c r="H2214" s="24">
        <v>7</v>
      </c>
      <c r="I2214" s="24"/>
      <c r="J2214" s="24">
        <v>0</v>
      </c>
      <c r="K2214" s="25"/>
    </row>
    <row r="2215" spans="1:11" ht="15" customHeight="1" x14ac:dyDescent="0.3">
      <c r="A2215" s="22" t="s">
        <v>2220</v>
      </c>
      <c r="B2215" s="18">
        <v>1107</v>
      </c>
      <c r="C2215" s="23">
        <v>944</v>
      </c>
      <c r="D2215" s="24">
        <v>909</v>
      </c>
      <c r="E2215" s="24"/>
      <c r="F2215" s="24">
        <v>35</v>
      </c>
      <c r="G2215" s="24"/>
      <c r="H2215" s="24">
        <v>16</v>
      </c>
      <c r="I2215" s="24"/>
      <c r="J2215" s="24">
        <v>19</v>
      </c>
      <c r="K2215" s="25"/>
    </row>
    <row r="2216" spans="1:11" ht="15" customHeight="1" x14ac:dyDescent="0.3">
      <c r="A2216" s="22" t="s">
        <v>2221</v>
      </c>
      <c r="B2216" s="18">
        <v>2949</v>
      </c>
      <c r="C2216" s="23">
        <v>2735</v>
      </c>
      <c r="D2216" s="24">
        <v>2706</v>
      </c>
      <c r="E2216" s="24"/>
      <c r="F2216" s="24">
        <v>29</v>
      </c>
      <c r="G2216" s="24"/>
      <c r="H2216" s="24">
        <v>29</v>
      </c>
      <c r="I2216" s="24"/>
      <c r="J2216" s="24">
        <v>0</v>
      </c>
      <c r="K2216" s="25"/>
    </row>
    <row r="2217" spans="1:11" ht="15" customHeight="1" x14ac:dyDescent="0.3">
      <c r="A2217" s="22" t="s">
        <v>2222</v>
      </c>
      <c r="B2217" s="18">
        <v>597</v>
      </c>
      <c r="C2217" s="23">
        <v>548</v>
      </c>
      <c r="D2217" s="24">
        <v>524</v>
      </c>
      <c r="E2217" s="24"/>
      <c r="F2217" s="24">
        <v>24</v>
      </c>
      <c r="G2217" s="24"/>
      <c r="H2217" s="24">
        <v>24</v>
      </c>
      <c r="I2217" s="24"/>
      <c r="J2217" s="24">
        <v>0</v>
      </c>
      <c r="K2217" s="25"/>
    </row>
    <row r="2218" spans="1:11" ht="15" customHeight="1" x14ac:dyDescent="0.3">
      <c r="A2218" s="22" t="s">
        <v>2223</v>
      </c>
      <c r="B2218" s="18">
        <v>909</v>
      </c>
      <c r="C2218" s="23">
        <v>676</v>
      </c>
      <c r="D2218" s="24">
        <v>576</v>
      </c>
      <c r="E2218" s="24"/>
      <c r="F2218" s="24">
        <v>100</v>
      </c>
      <c r="G2218" s="24"/>
      <c r="H2218" s="24">
        <v>87</v>
      </c>
      <c r="I2218" s="24"/>
      <c r="J2218" s="24">
        <v>13</v>
      </c>
      <c r="K2218" s="25"/>
    </row>
    <row r="2219" spans="1:11" ht="15" customHeight="1" x14ac:dyDescent="0.3">
      <c r="A2219" s="22" t="s">
        <v>2224</v>
      </c>
      <c r="B2219" s="18">
        <v>1896</v>
      </c>
      <c r="C2219" s="23">
        <v>1801</v>
      </c>
      <c r="D2219" s="24">
        <v>1766</v>
      </c>
      <c r="E2219" s="24"/>
      <c r="F2219" s="24">
        <v>35</v>
      </c>
      <c r="G2219" s="24"/>
      <c r="H2219" s="24">
        <v>35</v>
      </c>
      <c r="I2219" s="24"/>
      <c r="J2219" s="24">
        <v>0</v>
      </c>
      <c r="K2219" s="25"/>
    </row>
    <row r="2220" spans="1:11" ht="15" customHeight="1" x14ac:dyDescent="0.3">
      <c r="A2220" s="22" t="s">
        <v>2225</v>
      </c>
      <c r="B2220" s="18">
        <v>1707</v>
      </c>
      <c r="C2220" s="23">
        <v>1557</v>
      </c>
      <c r="D2220" s="24">
        <v>1460</v>
      </c>
      <c r="E2220" s="24"/>
      <c r="F2220" s="24">
        <v>97</v>
      </c>
      <c r="G2220" s="24"/>
      <c r="H2220" s="24">
        <v>97</v>
      </c>
      <c r="I2220" s="24"/>
      <c r="J2220" s="24">
        <v>0</v>
      </c>
      <c r="K2220" s="25"/>
    </row>
    <row r="2221" spans="1:11" ht="15" customHeight="1" x14ac:dyDescent="0.3">
      <c r="A2221" s="22" t="s">
        <v>2226</v>
      </c>
      <c r="B2221" s="18">
        <v>2042</v>
      </c>
      <c r="C2221" s="23">
        <v>1850</v>
      </c>
      <c r="D2221" s="24">
        <v>1789</v>
      </c>
      <c r="E2221" s="24"/>
      <c r="F2221" s="24">
        <v>61</v>
      </c>
      <c r="G2221" s="24"/>
      <c r="H2221" s="24">
        <v>43</v>
      </c>
      <c r="I2221" s="24"/>
      <c r="J2221" s="24">
        <v>18</v>
      </c>
      <c r="K2221" s="25"/>
    </row>
    <row r="2222" spans="1:11" ht="15" customHeight="1" x14ac:dyDescent="0.3">
      <c r="A2222" s="22" t="s">
        <v>2227</v>
      </c>
      <c r="B2222" s="18">
        <v>2937</v>
      </c>
      <c r="C2222" s="23">
        <v>2753</v>
      </c>
      <c r="D2222" s="24">
        <v>2701</v>
      </c>
      <c r="E2222" s="24"/>
      <c r="F2222" s="24">
        <v>52</v>
      </c>
      <c r="G2222" s="24"/>
      <c r="H2222" s="24">
        <v>52</v>
      </c>
      <c r="I2222" s="24"/>
      <c r="J2222" s="24">
        <v>0</v>
      </c>
      <c r="K2222" s="25"/>
    </row>
    <row r="2223" spans="1:11" ht="15" customHeight="1" x14ac:dyDescent="0.3">
      <c r="A2223" s="22" t="s">
        <v>2228</v>
      </c>
      <c r="B2223" s="18">
        <v>2494</v>
      </c>
      <c r="C2223" s="23">
        <v>2439</v>
      </c>
      <c r="D2223" s="24">
        <v>2420</v>
      </c>
      <c r="E2223" s="24"/>
      <c r="F2223" s="24">
        <v>19</v>
      </c>
      <c r="G2223" s="24"/>
      <c r="H2223" s="24">
        <v>19</v>
      </c>
      <c r="I2223" s="24"/>
      <c r="J2223" s="24">
        <v>0</v>
      </c>
      <c r="K2223" s="25"/>
    </row>
    <row r="2224" spans="1:11" ht="15" customHeight="1" x14ac:dyDescent="0.3">
      <c r="A2224" s="22" t="s">
        <v>2229</v>
      </c>
      <c r="B2224" s="18">
        <v>3596</v>
      </c>
      <c r="C2224" s="23">
        <v>3140</v>
      </c>
      <c r="D2224" s="24">
        <v>3083</v>
      </c>
      <c r="E2224" s="24"/>
      <c r="F2224" s="24">
        <v>57</v>
      </c>
      <c r="G2224" s="24"/>
      <c r="H2224" s="24">
        <v>43</v>
      </c>
      <c r="I2224" s="24"/>
      <c r="J2224" s="24">
        <v>14</v>
      </c>
      <c r="K2224" s="25"/>
    </row>
    <row r="2225" spans="1:11" ht="15" customHeight="1" x14ac:dyDescent="0.3">
      <c r="A2225" s="22" t="s">
        <v>2230</v>
      </c>
      <c r="B2225" s="18">
        <v>2299</v>
      </c>
      <c r="C2225" s="23">
        <v>2166</v>
      </c>
      <c r="D2225" s="24">
        <v>2082</v>
      </c>
      <c r="E2225" s="24"/>
      <c r="F2225" s="24">
        <v>84</v>
      </c>
      <c r="G2225" s="24"/>
      <c r="H2225" s="24">
        <v>72</v>
      </c>
      <c r="I2225" s="24"/>
      <c r="J2225" s="24">
        <v>12</v>
      </c>
      <c r="K2225" s="25"/>
    </row>
    <row r="2226" spans="1:11" ht="15" customHeight="1" x14ac:dyDescent="0.3">
      <c r="A2226" s="22" t="s">
        <v>2231</v>
      </c>
      <c r="B2226" s="18">
        <v>363</v>
      </c>
      <c r="C2226" s="23">
        <v>363</v>
      </c>
      <c r="D2226" s="24">
        <v>363</v>
      </c>
      <c r="E2226" s="24"/>
      <c r="F2226" s="24">
        <v>0</v>
      </c>
      <c r="G2226" s="24"/>
      <c r="H2226" s="24">
        <v>0</v>
      </c>
      <c r="I2226" s="24"/>
      <c r="J2226" s="24">
        <v>0</v>
      </c>
      <c r="K2226" s="25"/>
    </row>
    <row r="2227" spans="1:11" ht="15" customHeight="1" x14ac:dyDescent="0.3">
      <c r="A2227" s="22" t="s">
        <v>2232</v>
      </c>
      <c r="B2227" s="18">
        <v>92</v>
      </c>
      <c r="C2227" s="23">
        <v>88</v>
      </c>
      <c r="D2227" s="24">
        <v>76</v>
      </c>
      <c r="E2227" s="24"/>
      <c r="F2227" s="24">
        <v>12</v>
      </c>
      <c r="G2227" s="24"/>
      <c r="H2227" s="24">
        <v>0</v>
      </c>
      <c r="I2227" s="24"/>
      <c r="J2227" s="24">
        <v>12</v>
      </c>
      <c r="K2227" s="25"/>
    </row>
    <row r="2228" spans="1:11" ht="15" customHeight="1" x14ac:dyDescent="0.3">
      <c r="A2228" s="22" t="s">
        <v>2233</v>
      </c>
      <c r="B2228" s="18">
        <v>654</v>
      </c>
      <c r="C2228" s="23">
        <v>642</v>
      </c>
      <c r="D2228" s="24">
        <v>622</v>
      </c>
      <c r="E2228" s="24"/>
      <c r="F2228" s="24">
        <v>20</v>
      </c>
      <c r="G2228" s="24"/>
      <c r="H2228" s="24">
        <v>20</v>
      </c>
      <c r="I2228" s="24"/>
      <c r="J2228" s="24">
        <v>0</v>
      </c>
      <c r="K2228" s="25"/>
    </row>
    <row r="2229" spans="1:11" ht="15" customHeight="1" x14ac:dyDescent="0.3">
      <c r="A2229" s="22" t="s">
        <v>2234</v>
      </c>
      <c r="B2229" s="18">
        <v>416</v>
      </c>
      <c r="C2229" s="23">
        <v>345</v>
      </c>
      <c r="D2229" s="24">
        <v>345</v>
      </c>
      <c r="E2229" s="24"/>
      <c r="F2229" s="24">
        <v>0</v>
      </c>
      <c r="G2229" s="24"/>
      <c r="H2229" s="24">
        <v>0</v>
      </c>
      <c r="I2229" s="24"/>
      <c r="J2229" s="24">
        <v>0</v>
      </c>
      <c r="K2229" s="25"/>
    </row>
    <row r="2230" spans="1:11" ht="15" customHeight="1" x14ac:dyDescent="0.3">
      <c r="A2230" s="22" t="s">
        <v>2235</v>
      </c>
      <c r="B2230" s="18">
        <v>659</v>
      </c>
      <c r="C2230" s="23">
        <v>630</v>
      </c>
      <c r="D2230" s="24">
        <v>623</v>
      </c>
      <c r="E2230" s="24"/>
      <c r="F2230" s="24">
        <v>7</v>
      </c>
      <c r="G2230" s="24"/>
      <c r="H2230" s="24">
        <v>7</v>
      </c>
      <c r="I2230" s="24"/>
      <c r="J2230" s="24">
        <v>0</v>
      </c>
      <c r="K2230" s="25"/>
    </row>
    <row r="2231" spans="1:11" ht="15" customHeight="1" x14ac:dyDescent="0.3">
      <c r="A2231" s="22" t="s">
        <v>2236</v>
      </c>
      <c r="B2231" s="18">
        <v>522</v>
      </c>
      <c r="C2231" s="23">
        <v>486</v>
      </c>
      <c r="D2231" s="24">
        <v>469</v>
      </c>
      <c r="E2231" s="24"/>
      <c r="F2231" s="24">
        <v>17</v>
      </c>
      <c r="G2231" s="24"/>
      <c r="H2231" s="24">
        <v>17</v>
      </c>
      <c r="I2231" s="24"/>
      <c r="J2231" s="24">
        <v>0</v>
      </c>
      <c r="K2231" s="25"/>
    </row>
    <row r="2232" spans="1:11" ht="15" customHeight="1" x14ac:dyDescent="0.3">
      <c r="A2232" s="22" t="s">
        <v>2237</v>
      </c>
      <c r="B2232" s="18">
        <v>759</v>
      </c>
      <c r="C2232" s="23">
        <v>733</v>
      </c>
      <c r="D2232" s="24">
        <v>720</v>
      </c>
      <c r="E2232" s="24"/>
      <c r="F2232" s="24">
        <v>13</v>
      </c>
      <c r="G2232" s="24"/>
      <c r="H2232" s="24">
        <v>13</v>
      </c>
      <c r="I2232" s="24"/>
      <c r="J2232" s="24">
        <v>0</v>
      </c>
      <c r="K2232" s="25"/>
    </row>
    <row r="2233" spans="1:11" ht="15" customHeight="1" x14ac:dyDescent="0.3">
      <c r="A2233" s="22" t="s">
        <v>2238</v>
      </c>
      <c r="B2233" s="18">
        <v>1317</v>
      </c>
      <c r="C2233" s="23">
        <v>1240</v>
      </c>
      <c r="D2233" s="24">
        <v>1203</v>
      </c>
      <c r="E2233" s="24"/>
      <c r="F2233" s="24">
        <v>37</v>
      </c>
      <c r="G2233" s="24"/>
      <c r="H2233" s="24">
        <v>37</v>
      </c>
      <c r="I2233" s="24"/>
      <c r="J2233" s="24">
        <v>0</v>
      </c>
      <c r="K2233" s="25"/>
    </row>
    <row r="2234" spans="1:11" ht="15" customHeight="1" x14ac:dyDescent="0.3">
      <c r="A2234" s="22" t="s">
        <v>2239</v>
      </c>
      <c r="B2234" s="18">
        <v>602</v>
      </c>
      <c r="C2234" s="23">
        <v>506</v>
      </c>
      <c r="D2234" s="24">
        <v>464</v>
      </c>
      <c r="E2234" s="24"/>
      <c r="F2234" s="24">
        <v>42</v>
      </c>
      <c r="G2234" s="24"/>
      <c r="H2234" s="24">
        <v>42</v>
      </c>
      <c r="I2234" s="24"/>
      <c r="J2234" s="24">
        <v>0</v>
      </c>
      <c r="K2234" s="25"/>
    </row>
    <row r="2235" spans="1:11" ht="15" customHeight="1" x14ac:dyDescent="0.3">
      <c r="A2235" s="22" t="s">
        <v>2240</v>
      </c>
      <c r="B2235" s="18">
        <v>935</v>
      </c>
      <c r="C2235" s="23">
        <v>857</v>
      </c>
      <c r="D2235" s="24">
        <v>825</v>
      </c>
      <c r="E2235" s="24"/>
      <c r="F2235" s="24">
        <v>32</v>
      </c>
      <c r="G2235" s="24"/>
      <c r="H2235" s="24">
        <v>20</v>
      </c>
      <c r="I2235" s="24"/>
      <c r="J2235" s="24">
        <v>12</v>
      </c>
      <c r="K2235" s="25"/>
    </row>
    <row r="2236" spans="1:11" ht="15" customHeight="1" x14ac:dyDescent="0.3">
      <c r="A2236" s="22" t="s">
        <v>2241</v>
      </c>
      <c r="B2236" s="18">
        <v>770</v>
      </c>
      <c r="C2236" s="23">
        <v>763</v>
      </c>
      <c r="D2236" s="24">
        <v>754</v>
      </c>
      <c r="E2236" s="24"/>
      <c r="F2236" s="24">
        <v>9</v>
      </c>
      <c r="G2236" s="24"/>
      <c r="H2236" s="24">
        <v>0</v>
      </c>
      <c r="I2236" s="24"/>
      <c r="J2236" s="24">
        <v>9</v>
      </c>
      <c r="K2236" s="25"/>
    </row>
    <row r="2237" spans="1:11" ht="15" customHeight="1" x14ac:dyDescent="0.3">
      <c r="A2237" s="22" t="s">
        <v>2242</v>
      </c>
      <c r="B2237" s="18">
        <v>396</v>
      </c>
      <c r="C2237" s="23">
        <v>396</v>
      </c>
      <c r="D2237" s="24">
        <v>373</v>
      </c>
      <c r="E2237" s="24"/>
      <c r="F2237" s="24">
        <v>23</v>
      </c>
      <c r="G2237" s="24"/>
      <c r="H2237" s="24">
        <v>23</v>
      </c>
      <c r="I2237" s="24"/>
      <c r="J2237" s="24">
        <v>0</v>
      </c>
      <c r="K2237" s="25"/>
    </row>
    <row r="2238" spans="1:11" ht="15" customHeight="1" x14ac:dyDescent="0.3">
      <c r="A2238" s="22" t="s">
        <v>2243</v>
      </c>
      <c r="B2238" s="18">
        <v>1691</v>
      </c>
      <c r="C2238" s="23">
        <v>1540</v>
      </c>
      <c r="D2238" s="24">
        <v>1489</v>
      </c>
      <c r="E2238" s="24"/>
      <c r="F2238" s="24">
        <v>51</v>
      </c>
      <c r="G2238" s="24"/>
      <c r="H2238" s="24">
        <v>41</v>
      </c>
      <c r="I2238" s="24"/>
      <c r="J2238" s="24">
        <v>10</v>
      </c>
      <c r="K2238" s="25"/>
    </row>
    <row r="2239" spans="1:11" ht="15" customHeight="1" x14ac:dyDescent="0.3">
      <c r="A2239" s="22" t="s">
        <v>2244</v>
      </c>
      <c r="B2239" s="18">
        <v>315</v>
      </c>
      <c r="C2239" s="23">
        <v>312</v>
      </c>
      <c r="D2239" s="24">
        <v>291</v>
      </c>
      <c r="E2239" s="24"/>
      <c r="F2239" s="24">
        <v>21</v>
      </c>
      <c r="G2239" s="24"/>
      <c r="H2239" s="24">
        <v>12</v>
      </c>
      <c r="I2239" s="24"/>
      <c r="J2239" s="24">
        <v>9</v>
      </c>
      <c r="K2239" s="25"/>
    </row>
    <row r="2240" spans="1:11" ht="15" customHeight="1" x14ac:dyDescent="0.3">
      <c r="A2240" s="22" t="s">
        <v>2245</v>
      </c>
      <c r="B2240" s="18">
        <v>823</v>
      </c>
      <c r="C2240" s="23">
        <v>751</v>
      </c>
      <c r="D2240" s="24">
        <v>719</v>
      </c>
      <c r="E2240" s="24"/>
      <c r="F2240" s="24">
        <v>32</v>
      </c>
      <c r="G2240" s="24"/>
      <c r="H2240" s="24">
        <v>32</v>
      </c>
      <c r="I2240" s="24"/>
      <c r="J2240" s="24">
        <v>0</v>
      </c>
      <c r="K2240" s="25"/>
    </row>
    <row r="2241" spans="1:11" ht="15" customHeight="1" x14ac:dyDescent="0.3">
      <c r="A2241" s="22" t="s">
        <v>2246</v>
      </c>
      <c r="B2241" s="18">
        <v>751</v>
      </c>
      <c r="C2241" s="23">
        <v>732</v>
      </c>
      <c r="D2241" s="24">
        <v>724</v>
      </c>
      <c r="E2241" s="24"/>
      <c r="F2241" s="24">
        <v>8</v>
      </c>
      <c r="G2241" s="24"/>
      <c r="H2241" s="24">
        <v>8</v>
      </c>
      <c r="I2241" s="24"/>
      <c r="J2241" s="24">
        <v>0</v>
      </c>
      <c r="K2241" s="25"/>
    </row>
    <row r="2242" spans="1:11" ht="15" customHeight="1" x14ac:dyDescent="0.3">
      <c r="A2242" s="22" t="s">
        <v>2247</v>
      </c>
      <c r="B2242" s="18">
        <v>1074</v>
      </c>
      <c r="C2242" s="23">
        <v>1072</v>
      </c>
      <c r="D2242" s="24">
        <v>1057</v>
      </c>
      <c r="E2242" s="24"/>
      <c r="F2242" s="24">
        <v>15</v>
      </c>
      <c r="G2242" s="24"/>
      <c r="H2242" s="24">
        <v>0</v>
      </c>
      <c r="I2242" s="24"/>
      <c r="J2242" s="24">
        <v>15</v>
      </c>
      <c r="K2242" s="25"/>
    </row>
    <row r="2243" spans="1:11" ht="15" customHeight="1" x14ac:dyDescent="0.3">
      <c r="A2243" s="22" t="s">
        <v>2248</v>
      </c>
      <c r="B2243" s="18">
        <v>510</v>
      </c>
      <c r="C2243" s="23">
        <v>449</v>
      </c>
      <c r="D2243" s="24">
        <v>429</v>
      </c>
      <c r="E2243" s="24"/>
      <c r="F2243" s="24">
        <v>20</v>
      </c>
      <c r="G2243" s="24"/>
      <c r="H2243" s="24">
        <v>20</v>
      </c>
      <c r="I2243" s="24"/>
      <c r="J2243" s="24">
        <v>0</v>
      </c>
      <c r="K2243" s="25"/>
    </row>
    <row r="2244" spans="1:11" ht="15" customHeight="1" x14ac:dyDescent="0.3">
      <c r="A2244" s="22" t="s">
        <v>2249</v>
      </c>
      <c r="B2244" s="18">
        <v>661</v>
      </c>
      <c r="C2244" s="23">
        <v>586</v>
      </c>
      <c r="D2244" s="24">
        <v>556</v>
      </c>
      <c r="E2244" s="24"/>
      <c r="F2244" s="24">
        <v>30</v>
      </c>
      <c r="G2244" s="24"/>
      <c r="H2244" s="24">
        <v>30</v>
      </c>
      <c r="I2244" s="24"/>
      <c r="J2244" s="24">
        <v>0</v>
      </c>
      <c r="K2244" s="25"/>
    </row>
    <row r="2245" spans="1:11" ht="15" customHeight="1" x14ac:dyDescent="0.3">
      <c r="A2245" s="22" t="s">
        <v>2250</v>
      </c>
      <c r="B2245" s="18">
        <v>318</v>
      </c>
      <c r="C2245" s="23">
        <v>318</v>
      </c>
      <c r="D2245" s="24">
        <v>312</v>
      </c>
      <c r="E2245" s="24"/>
      <c r="F2245" s="24">
        <v>6</v>
      </c>
      <c r="G2245" s="24"/>
      <c r="H2245" s="24">
        <v>6</v>
      </c>
      <c r="I2245" s="24"/>
      <c r="J2245" s="24">
        <v>0</v>
      </c>
      <c r="K2245" s="25"/>
    </row>
    <row r="2246" spans="1:11" ht="15" customHeight="1" x14ac:dyDescent="0.3">
      <c r="A2246" s="22" t="s">
        <v>2251</v>
      </c>
      <c r="B2246" s="18">
        <v>740</v>
      </c>
      <c r="C2246" s="23">
        <v>648</v>
      </c>
      <c r="D2246" s="24">
        <v>648</v>
      </c>
      <c r="E2246" s="24"/>
      <c r="F2246" s="24">
        <v>0</v>
      </c>
      <c r="G2246" s="24"/>
      <c r="H2246" s="24">
        <v>0</v>
      </c>
      <c r="I2246" s="24"/>
      <c r="J2246" s="24">
        <v>0</v>
      </c>
      <c r="K2246" s="25"/>
    </row>
    <row r="2247" spans="1:11" ht="15" customHeight="1" x14ac:dyDescent="0.3">
      <c r="A2247" s="22" t="s">
        <v>2252</v>
      </c>
      <c r="B2247" s="18">
        <v>1474</v>
      </c>
      <c r="C2247" s="23">
        <v>1292</v>
      </c>
      <c r="D2247" s="24">
        <v>1270</v>
      </c>
      <c r="E2247" s="24"/>
      <c r="F2247" s="24">
        <v>22</v>
      </c>
      <c r="G2247" s="24"/>
      <c r="H2247" s="24">
        <v>22</v>
      </c>
      <c r="I2247" s="24"/>
      <c r="J2247" s="24">
        <v>0</v>
      </c>
      <c r="K2247" s="25"/>
    </row>
    <row r="2248" spans="1:11" ht="15" customHeight="1" x14ac:dyDescent="0.3">
      <c r="A2248" s="22" t="s">
        <v>2253</v>
      </c>
      <c r="B2248" s="18">
        <v>2190</v>
      </c>
      <c r="C2248" s="23">
        <v>2074</v>
      </c>
      <c r="D2248" s="24">
        <v>1991</v>
      </c>
      <c r="E2248" s="24"/>
      <c r="F2248" s="24">
        <v>83</v>
      </c>
      <c r="G2248" s="24"/>
      <c r="H2248" s="24">
        <v>83</v>
      </c>
      <c r="I2248" s="24"/>
      <c r="J2248" s="24">
        <v>0</v>
      </c>
      <c r="K2248" s="25"/>
    </row>
    <row r="2249" spans="1:11" ht="15" customHeight="1" x14ac:dyDescent="0.3">
      <c r="A2249" s="22" t="s">
        <v>2254</v>
      </c>
      <c r="B2249" s="18">
        <v>3002</v>
      </c>
      <c r="C2249" s="23">
        <v>2950</v>
      </c>
      <c r="D2249" s="24">
        <v>2917</v>
      </c>
      <c r="E2249" s="24"/>
      <c r="F2249" s="24">
        <v>33</v>
      </c>
      <c r="G2249" s="24"/>
      <c r="H2249" s="24">
        <v>33</v>
      </c>
      <c r="I2249" s="24"/>
      <c r="J2249" s="24">
        <v>0</v>
      </c>
      <c r="K2249" s="25"/>
    </row>
    <row r="2250" spans="1:11" ht="15" customHeight="1" x14ac:dyDescent="0.3">
      <c r="A2250" s="22" t="s">
        <v>2255</v>
      </c>
      <c r="B2250" s="18">
        <v>2788</v>
      </c>
      <c r="C2250" s="23">
        <v>2651</v>
      </c>
      <c r="D2250" s="24">
        <v>2567</v>
      </c>
      <c r="E2250" s="24"/>
      <c r="F2250" s="24">
        <v>84</v>
      </c>
      <c r="G2250" s="24"/>
      <c r="H2250" s="24">
        <v>78</v>
      </c>
      <c r="I2250" s="24"/>
      <c r="J2250" s="24">
        <v>6</v>
      </c>
      <c r="K2250" s="25"/>
    </row>
    <row r="2251" spans="1:11" ht="15" customHeight="1" x14ac:dyDescent="0.3">
      <c r="A2251" s="22" t="s">
        <v>2256</v>
      </c>
      <c r="B2251" s="18">
        <v>2152</v>
      </c>
      <c r="C2251" s="23">
        <v>2011</v>
      </c>
      <c r="D2251" s="24">
        <v>1952</v>
      </c>
      <c r="E2251" s="24"/>
      <c r="F2251" s="24">
        <v>59</v>
      </c>
      <c r="G2251" s="24"/>
      <c r="H2251" s="24">
        <v>54</v>
      </c>
      <c r="I2251" s="24"/>
      <c r="J2251" s="24">
        <v>5</v>
      </c>
      <c r="K2251" s="25"/>
    </row>
    <row r="2252" spans="1:11" ht="15" customHeight="1" x14ac:dyDescent="0.3">
      <c r="A2252" s="22" t="s">
        <v>2257</v>
      </c>
      <c r="B2252" s="18">
        <v>1505</v>
      </c>
      <c r="C2252" s="23">
        <v>1379</v>
      </c>
      <c r="D2252" s="24">
        <v>1310</v>
      </c>
      <c r="E2252" s="24"/>
      <c r="F2252" s="24">
        <v>69</v>
      </c>
      <c r="G2252" s="24"/>
      <c r="H2252" s="24">
        <v>63</v>
      </c>
      <c r="I2252" s="24"/>
      <c r="J2252" s="24">
        <v>6</v>
      </c>
      <c r="K2252" s="25"/>
    </row>
    <row r="2253" spans="1:11" ht="15" customHeight="1" x14ac:dyDescent="0.3">
      <c r="A2253" s="22" t="s">
        <v>2258</v>
      </c>
      <c r="B2253" s="18">
        <v>1621</v>
      </c>
      <c r="C2253" s="23">
        <v>1589</v>
      </c>
      <c r="D2253" s="24">
        <v>1555</v>
      </c>
      <c r="E2253" s="24"/>
      <c r="F2253" s="24">
        <v>34</v>
      </c>
      <c r="G2253" s="24"/>
      <c r="H2253" s="24">
        <v>27</v>
      </c>
      <c r="I2253" s="24"/>
      <c r="J2253" s="24">
        <v>7</v>
      </c>
      <c r="K2253" s="25"/>
    </row>
    <row r="2254" spans="1:11" ht="15" customHeight="1" x14ac:dyDescent="0.3">
      <c r="A2254" s="22" t="s">
        <v>2259</v>
      </c>
      <c r="B2254" s="18">
        <v>143</v>
      </c>
      <c r="C2254" s="23">
        <v>143</v>
      </c>
      <c r="D2254" s="24">
        <v>143</v>
      </c>
      <c r="E2254" s="24"/>
      <c r="F2254" s="24">
        <v>0</v>
      </c>
      <c r="G2254" s="24"/>
      <c r="H2254" s="24">
        <v>0</v>
      </c>
      <c r="I2254" s="24"/>
      <c r="J2254" s="24">
        <v>0</v>
      </c>
      <c r="K2254" s="25"/>
    </row>
    <row r="2255" spans="1:11" ht="15" customHeight="1" x14ac:dyDescent="0.3">
      <c r="A2255" s="22" t="s">
        <v>2260</v>
      </c>
      <c r="B2255" s="18">
        <v>380</v>
      </c>
      <c r="C2255" s="23">
        <v>371</v>
      </c>
      <c r="D2255" s="24">
        <v>367</v>
      </c>
      <c r="E2255" s="24"/>
      <c r="F2255" s="24">
        <v>4</v>
      </c>
      <c r="G2255" s="24"/>
      <c r="H2255" s="24">
        <v>4</v>
      </c>
      <c r="I2255" s="24"/>
      <c r="J2255" s="24">
        <v>0</v>
      </c>
      <c r="K2255" s="25"/>
    </row>
    <row r="2256" spans="1:11" ht="15" customHeight="1" x14ac:dyDescent="0.3">
      <c r="A2256" s="22" t="s">
        <v>2261</v>
      </c>
      <c r="B2256" s="18">
        <v>2640</v>
      </c>
      <c r="C2256" s="23">
        <v>2615</v>
      </c>
      <c r="D2256" s="24">
        <v>2540</v>
      </c>
      <c r="E2256" s="24"/>
      <c r="F2256" s="24">
        <v>75</v>
      </c>
      <c r="G2256" s="24"/>
      <c r="H2256" s="24">
        <v>75</v>
      </c>
      <c r="I2256" s="24"/>
      <c r="J2256" s="24">
        <v>0</v>
      </c>
      <c r="K2256" s="25"/>
    </row>
    <row r="2257" spans="1:11" ht="15" customHeight="1" x14ac:dyDescent="0.3">
      <c r="A2257" s="22" t="s">
        <v>2262</v>
      </c>
      <c r="B2257" s="18">
        <v>2420</v>
      </c>
      <c r="C2257" s="23">
        <v>2391</v>
      </c>
      <c r="D2257" s="24">
        <v>2372</v>
      </c>
      <c r="E2257" s="24"/>
      <c r="F2257" s="24">
        <v>19</v>
      </c>
      <c r="G2257" s="24"/>
      <c r="H2257" s="24">
        <v>19</v>
      </c>
      <c r="I2257" s="24"/>
      <c r="J2257" s="24">
        <v>0</v>
      </c>
      <c r="K2257" s="25"/>
    </row>
    <row r="2258" spans="1:11" ht="15" customHeight="1" x14ac:dyDescent="0.3">
      <c r="A2258" s="22" t="s">
        <v>2263</v>
      </c>
      <c r="B2258" s="18">
        <v>147</v>
      </c>
      <c r="C2258" s="23">
        <v>147</v>
      </c>
      <c r="D2258" s="24">
        <v>141</v>
      </c>
      <c r="E2258" s="24"/>
      <c r="F2258" s="24">
        <v>6</v>
      </c>
      <c r="G2258" s="24"/>
      <c r="H2258" s="24">
        <v>6</v>
      </c>
      <c r="I2258" s="24"/>
      <c r="J2258" s="24">
        <v>0</v>
      </c>
      <c r="K2258" s="25"/>
    </row>
    <row r="2259" spans="1:11" ht="15" customHeight="1" x14ac:dyDescent="0.3">
      <c r="A2259" s="22" t="s">
        <v>2264</v>
      </c>
      <c r="B2259" s="18">
        <v>767</v>
      </c>
      <c r="C2259" s="23">
        <v>739</v>
      </c>
      <c r="D2259" s="24">
        <v>739</v>
      </c>
      <c r="E2259" s="24"/>
      <c r="F2259" s="24">
        <v>0</v>
      </c>
      <c r="G2259" s="24"/>
      <c r="H2259" s="24">
        <v>0</v>
      </c>
      <c r="I2259" s="24"/>
      <c r="J2259" s="24">
        <v>0</v>
      </c>
      <c r="K2259" s="25"/>
    </row>
    <row r="2260" spans="1:11" ht="15" customHeight="1" x14ac:dyDescent="0.3">
      <c r="A2260" s="22" t="s">
        <v>2265</v>
      </c>
      <c r="B2260" s="18">
        <v>2520</v>
      </c>
      <c r="C2260" s="23">
        <v>2303</v>
      </c>
      <c r="D2260" s="24">
        <v>2227</v>
      </c>
      <c r="E2260" s="24"/>
      <c r="F2260" s="24">
        <v>76</v>
      </c>
      <c r="G2260" s="24"/>
      <c r="H2260" s="24">
        <v>76</v>
      </c>
      <c r="I2260" s="24"/>
      <c r="J2260" s="24">
        <v>0</v>
      </c>
      <c r="K2260" s="25"/>
    </row>
    <row r="2261" spans="1:11" ht="15" customHeight="1" x14ac:dyDescent="0.3">
      <c r="A2261" s="22" t="s">
        <v>2266</v>
      </c>
      <c r="B2261" s="18">
        <v>3371</v>
      </c>
      <c r="C2261" s="23">
        <v>3183</v>
      </c>
      <c r="D2261" s="24">
        <v>3107</v>
      </c>
      <c r="E2261" s="24"/>
      <c r="F2261" s="24">
        <v>76</v>
      </c>
      <c r="G2261" s="24"/>
      <c r="H2261" s="24">
        <v>76</v>
      </c>
      <c r="I2261" s="24"/>
      <c r="J2261" s="24">
        <v>0</v>
      </c>
      <c r="K2261" s="25"/>
    </row>
    <row r="2262" spans="1:11" ht="15" customHeight="1" x14ac:dyDescent="0.3">
      <c r="A2262" s="22" t="s">
        <v>2267</v>
      </c>
      <c r="B2262" s="18">
        <v>3262</v>
      </c>
      <c r="C2262" s="23">
        <v>3028</v>
      </c>
      <c r="D2262" s="24">
        <v>2964</v>
      </c>
      <c r="E2262" s="24"/>
      <c r="F2262" s="24">
        <v>64</v>
      </c>
      <c r="G2262" s="24"/>
      <c r="H2262" s="24">
        <v>64</v>
      </c>
      <c r="I2262" s="24"/>
      <c r="J2262" s="24">
        <v>0</v>
      </c>
      <c r="K2262" s="25"/>
    </row>
    <row r="2263" spans="1:11" ht="15" customHeight="1" x14ac:dyDescent="0.3">
      <c r="A2263" s="22" t="s">
        <v>2268</v>
      </c>
      <c r="B2263" s="18">
        <v>2407</v>
      </c>
      <c r="C2263" s="23">
        <v>2379</v>
      </c>
      <c r="D2263" s="24">
        <v>2313</v>
      </c>
      <c r="E2263" s="24"/>
      <c r="F2263" s="24">
        <v>66</v>
      </c>
      <c r="G2263" s="24"/>
      <c r="H2263" s="24">
        <v>48</v>
      </c>
      <c r="I2263" s="24"/>
      <c r="J2263" s="24">
        <v>18</v>
      </c>
      <c r="K2263" s="25"/>
    </row>
    <row r="2264" spans="1:11" ht="15" customHeight="1" x14ac:dyDescent="0.3">
      <c r="A2264" s="22" t="s">
        <v>2269</v>
      </c>
      <c r="B2264" s="18">
        <v>1453</v>
      </c>
      <c r="C2264" s="23">
        <v>1410</v>
      </c>
      <c r="D2264" s="24">
        <v>1394</v>
      </c>
      <c r="E2264" s="24"/>
      <c r="F2264" s="24">
        <v>16</v>
      </c>
      <c r="G2264" s="24"/>
      <c r="H2264" s="24">
        <v>16</v>
      </c>
      <c r="I2264" s="24"/>
      <c r="J2264" s="24">
        <v>0</v>
      </c>
      <c r="K2264" s="25"/>
    </row>
    <row r="2265" spans="1:11" ht="15" customHeight="1" x14ac:dyDescent="0.3">
      <c r="A2265" s="22" t="s">
        <v>2270</v>
      </c>
      <c r="B2265" s="18">
        <v>4372</v>
      </c>
      <c r="C2265" s="23">
        <v>4228</v>
      </c>
      <c r="D2265" s="24">
        <v>4111</v>
      </c>
      <c r="E2265" s="24"/>
      <c r="F2265" s="24">
        <v>117</v>
      </c>
      <c r="G2265" s="24"/>
      <c r="H2265" s="24">
        <v>102</v>
      </c>
      <c r="I2265" s="24"/>
      <c r="J2265" s="24">
        <v>15</v>
      </c>
      <c r="K2265" s="25"/>
    </row>
    <row r="2266" spans="1:11" ht="15" customHeight="1" x14ac:dyDescent="0.3">
      <c r="A2266" s="22" t="s">
        <v>2271</v>
      </c>
      <c r="B2266" s="18">
        <v>984</v>
      </c>
      <c r="C2266" s="23">
        <v>904</v>
      </c>
      <c r="D2266" s="24">
        <v>884</v>
      </c>
      <c r="E2266" s="24"/>
      <c r="F2266" s="24">
        <v>20</v>
      </c>
      <c r="G2266" s="24"/>
      <c r="H2266" s="24">
        <v>20</v>
      </c>
      <c r="I2266" s="24"/>
      <c r="J2266" s="24">
        <v>0</v>
      </c>
      <c r="K2266" s="25"/>
    </row>
    <row r="2267" spans="1:11" ht="15" customHeight="1" x14ac:dyDescent="0.3">
      <c r="A2267" s="22" t="s">
        <v>2272</v>
      </c>
      <c r="B2267" s="18">
        <v>284</v>
      </c>
      <c r="C2267" s="23">
        <v>284</v>
      </c>
      <c r="D2267" s="24">
        <v>274</v>
      </c>
      <c r="E2267" s="24"/>
      <c r="F2267" s="24">
        <v>10</v>
      </c>
      <c r="G2267" s="24"/>
      <c r="H2267" s="24">
        <v>10</v>
      </c>
      <c r="I2267" s="24"/>
      <c r="J2267" s="24">
        <v>0</v>
      </c>
      <c r="K2267" s="25"/>
    </row>
    <row r="2268" spans="1:11" ht="15" customHeight="1" x14ac:dyDescent="0.3">
      <c r="A2268" s="22" t="s">
        <v>2273</v>
      </c>
      <c r="B2268" s="18">
        <v>2958</v>
      </c>
      <c r="C2268" s="23">
        <v>2712</v>
      </c>
      <c r="D2268" s="24">
        <v>2559</v>
      </c>
      <c r="E2268" s="24"/>
      <c r="F2268" s="24">
        <v>153</v>
      </c>
      <c r="G2268" s="24"/>
      <c r="H2268" s="24">
        <v>130</v>
      </c>
      <c r="I2268" s="24"/>
      <c r="J2268" s="24">
        <v>23</v>
      </c>
      <c r="K2268" s="25"/>
    </row>
    <row r="2269" spans="1:11" ht="15" customHeight="1" x14ac:dyDescent="0.3">
      <c r="A2269" s="22" t="s">
        <v>2274</v>
      </c>
      <c r="B2269" s="18">
        <v>1586</v>
      </c>
      <c r="C2269" s="23">
        <v>1485</v>
      </c>
      <c r="D2269" s="24">
        <v>1474</v>
      </c>
      <c r="E2269" s="24"/>
      <c r="F2269" s="24">
        <v>11</v>
      </c>
      <c r="G2269" s="24"/>
      <c r="H2269" s="24">
        <v>11</v>
      </c>
      <c r="I2269" s="24"/>
      <c r="J2269" s="24">
        <v>0</v>
      </c>
      <c r="K2269" s="25"/>
    </row>
    <row r="2270" spans="1:11" ht="15" customHeight="1" x14ac:dyDescent="0.3">
      <c r="A2270" s="22" t="s">
        <v>2275</v>
      </c>
      <c r="B2270" s="18">
        <v>2216</v>
      </c>
      <c r="C2270" s="23">
        <v>2125</v>
      </c>
      <c r="D2270" s="24">
        <v>2074</v>
      </c>
      <c r="E2270" s="24"/>
      <c r="F2270" s="24">
        <v>51</v>
      </c>
      <c r="G2270" s="24"/>
      <c r="H2270" s="24">
        <v>51</v>
      </c>
      <c r="I2270" s="24"/>
      <c r="J2270" s="24">
        <v>0</v>
      </c>
      <c r="K2270" s="25"/>
    </row>
    <row r="2271" spans="1:11" ht="15" customHeight="1" x14ac:dyDescent="0.3">
      <c r="A2271" s="22" t="s">
        <v>2276</v>
      </c>
      <c r="B2271" s="18">
        <v>3439</v>
      </c>
      <c r="C2271" s="23">
        <v>3238</v>
      </c>
      <c r="D2271" s="24">
        <v>3144</v>
      </c>
      <c r="E2271" s="24"/>
      <c r="F2271" s="24">
        <v>94</v>
      </c>
      <c r="G2271" s="24"/>
      <c r="H2271" s="24">
        <v>94</v>
      </c>
      <c r="I2271" s="24"/>
      <c r="J2271" s="24">
        <v>0</v>
      </c>
      <c r="K2271" s="25"/>
    </row>
    <row r="2272" spans="1:11" ht="15" customHeight="1" x14ac:dyDescent="0.3">
      <c r="A2272" s="22" t="s">
        <v>2277</v>
      </c>
      <c r="B2272" s="18">
        <v>1717</v>
      </c>
      <c r="C2272" s="23">
        <v>1616</v>
      </c>
      <c r="D2272" s="24">
        <v>1560</v>
      </c>
      <c r="E2272" s="24"/>
      <c r="F2272" s="24">
        <v>56</v>
      </c>
      <c r="G2272" s="24"/>
      <c r="H2272" s="24">
        <v>50</v>
      </c>
      <c r="I2272" s="24"/>
      <c r="J2272" s="24">
        <v>6</v>
      </c>
      <c r="K2272" s="25"/>
    </row>
    <row r="2273" spans="1:11" ht="15" customHeight="1" x14ac:dyDescent="0.3">
      <c r="A2273" s="22" t="s">
        <v>2278</v>
      </c>
      <c r="B2273" s="18">
        <v>302</v>
      </c>
      <c r="C2273" s="23">
        <v>298</v>
      </c>
      <c r="D2273" s="24">
        <v>298</v>
      </c>
      <c r="E2273" s="24"/>
      <c r="F2273" s="24">
        <v>0</v>
      </c>
      <c r="G2273" s="24"/>
      <c r="H2273" s="24">
        <v>0</v>
      </c>
      <c r="I2273" s="24"/>
      <c r="J2273" s="24">
        <v>0</v>
      </c>
      <c r="K2273" s="25"/>
    </row>
    <row r="2274" spans="1:11" ht="15" customHeight="1" x14ac:dyDescent="0.3">
      <c r="A2274" s="22" t="s">
        <v>2279</v>
      </c>
      <c r="B2274" s="18">
        <v>1823</v>
      </c>
      <c r="C2274" s="23">
        <v>1534</v>
      </c>
      <c r="D2274" s="24">
        <v>1505</v>
      </c>
      <c r="E2274" s="24"/>
      <c r="F2274" s="24">
        <v>29</v>
      </c>
      <c r="G2274" s="24"/>
      <c r="H2274" s="24">
        <v>29</v>
      </c>
      <c r="I2274" s="24"/>
      <c r="J2274" s="24">
        <v>0</v>
      </c>
      <c r="K2274" s="25"/>
    </row>
    <row r="2275" spans="1:11" ht="15" customHeight="1" x14ac:dyDescent="0.3">
      <c r="A2275" s="22" t="s">
        <v>2280</v>
      </c>
      <c r="B2275" s="18">
        <v>2886</v>
      </c>
      <c r="C2275" s="23">
        <v>2643</v>
      </c>
      <c r="D2275" s="24">
        <v>2577</v>
      </c>
      <c r="E2275" s="24"/>
      <c r="F2275" s="24">
        <v>66</v>
      </c>
      <c r="G2275" s="24"/>
      <c r="H2275" s="24">
        <v>66</v>
      </c>
      <c r="I2275" s="24"/>
      <c r="J2275" s="24">
        <v>0</v>
      </c>
      <c r="K2275" s="25"/>
    </row>
    <row r="2276" spans="1:11" ht="15" customHeight="1" x14ac:dyDescent="0.3">
      <c r="A2276" s="22" t="s">
        <v>2281</v>
      </c>
      <c r="B2276" s="18">
        <v>1173</v>
      </c>
      <c r="C2276" s="23">
        <v>999</v>
      </c>
      <c r="D2276" s="24">
        <v>989</v>
      </c>
      <c r="E2276" s="24"/>
      <c r="F2276" s="24">
        <v>10</v>
      </c>
      <c r="G2276" s="24"/>
      <c r="H2276" s="24">
        <v>10</v>
      </c>
      <c r="I2276" s="24"/>
      <c r="J2276" s="24">
        <v>0</v>
      </c>
      <c r="K2276" s="25"/>
    </row>
    <row r="2277" spans="1:11" ht="15" customHeight="1" x14ac:dyDescent="0.3">
      <c r="A2277" s="22" t="s">
        <v>2282</v>
      </c>
      <c r="B2277" s="18">
        <v>1406</v>
      </c>
      <c r="C2277" s="23">
        <v>1169</v>
      </c>
      <c r="D2277" s="24">
        <v>1118</v>
      </c>
      <c r="E2277" s="24"/>
      <c r="F2277" s="24">
        <v>51</v>
      </c>
      <c r="G2277" s="24"/>
      <c r="H2277" s="24">
        <v>51</v>
      </c>
      <c r="I2277" s="24"/>
      <c r="J2277" s="24">
        <v>0</v>
      </c>
      <c r="K2277" s="25"/>
    </row>
    <row r="2278" spans="1:11" ht="15" customHeight="1" x14ac:dyDescent="0.3">
      <c r="A2278" s="22" t="s">
        <v>2283</v>
      </c>
      <c r="B2278" s="18">
        <v>1099</v>
      </c>
      <c r="C2278" s="23">
        <v>977</v>
      </c>
      <c r="D2278" s="24">
        <v>870</v>
      </c>
      <c r="E2278" s="24"/>
      <c r="F2278" s="24">
        <v>107</v>
      </c>
      <c r="G2278" s="24"/>
      <c r="H2278" s="24">
        <v>107</v>
      </c>
      <c r="I2278" s="24"/>
      <c r="J2278" s="24">
        <v>0</v>
      </c>
      <c r="K2278" s="25"/>
    </row>
    <row r="2279" spans="1:11" ht="15" customHeight="1" x14ac:dyDescent="0.3">
      <c r="A2279" s="22" t="s">
        <v>2284</v>
      </c>
      <c r="B2279" s="18">
        <v>1093</v>
      </c>
      <c r="C2279" s="23">
        <v>950</v>
      </c>
      <c r="D2279" s="24">
        <v>897</v>
      </c>
      <c r="E2279" s="24"/>
      <c r="F2279" s="24">
        <v>53</v>
      </c>
      <c r="G2279" s="24"/>
      <c r="H2279" s="24">
        <v>43</v>
      </c>
      <c r="I2279" s="24"/>
      <c r="J2279" s="24">
        <v>10</v>
      </c>
      <c r="K2279" s="25"/>
    </row>
    <row r="2280" spans="1:11" ht="15" customHeight="1" x14ac:dyDescent="0.3">
      <c r="A2280" s="22" t="s">
        <v>2285</v>
      </c>
      <c r="B2280" s="18">
        <v>1386</v>
      </c>
      <c r="C2280" s="23">
        <v>1234</v>
      </c>
      <c r="D2280" s="24">
        <v>1194</v>
      </c>
      <c r="E2280" s="24"/>
      <c r="F2280" s="24">
        <v>40</v>
      </c>
      <c r="G2280" s="24"/>
      <c r="H2280" s="24">
        <v>40</v>
      </c>
      <c r="I2280" s="24"/>
      <c r="J2280" s="24">
        <v>0</v>
      </c>
      <c r="K2280" s="25"/>
    </row>
    <row r="2281" spans="1:11" ht="15" customHeight="1" x14ac:dyDescent="0.3">
      <c r="A2281" s="22" t="s">
        <v>2286</v>
      </c>
      <c r="B2281" s="18">
        <v>1023</v>
      </c>
      <c r="C2281" s="23">
        <v>935</v>
      </c>
      <c r="D2281" s="24">
        <v>913</v>
      </c>
      <c r="E2281" s="24"/>
      <c r="F2281" s="24">
        <v>22</v>
      </c>
      <c r="G2281" s="24"/>
      <c r="H2281" s="24">
        <v>22</v>
      </c>
      <c r="I2281" s="24"/>
      <c r="J2281" s="24">
        <v>0</v>
      </c>
      <c r="K2281" s="25"/>
    </row>
    <row r="2282" spans="1:11" ht="15" customHeight="1" x14ac:dyDescent="0.3">
      <c r="A2282" s="22" t="s">
        <v>2287</v>
      </c>
      <c r="B2282" s="18">
        <v>3002</v>
      </c>
      <c r="C2282" s="23">
        <v>2824</v>
      </c>
      <c r="D2282" s="24">
        <v>2689</v>
      </c>
      <c r="E2282" s="24"/>
      <c r="F2282" s="24">
        <v>135</v>
      </c>
      <c r="G2282" s="24"/>
      <c r="H2282" s="24">
        <v>103</v>
      </c>
      <c r="I2282" s="24"/>
      <c r="J2282" s="24">
        <v>32</v>
      </c>
      <c r="K2282" s="25"/>
    </row>
    <row r="2283" spans="1:11" ht="15" customHeight="1" x14ac:dyDescent="0.3">
      <c r="A2283" s="22" t="s">
        <v>2288</v>
      </c>
      <c r="B2283" s="18">
        <v>2374</v>
      </c>
      <c r="C2283" s="23">
        <v>2012</v>
      </c>
      <c r="D2283" s="24">
        <v>1722</v>
      </c>
      <c r="E2283" s="24"/>
      <c r="F2283" s="24">
        <v>290</v>
      </c>
      <c r="G2283" s="24"/>
      <c r="H2283" s="24">
        <v>272</v>
      </c>
      <c r="I2283" s="24"/>
      <c r="J2283" s="24">
        <v>18</v>
      </c>
      <c r="K2283" s="25"/>
    </row>
    <row r="2284" spans="1:11" ht="15" customHeight="1" x14ac:dyDescent="0.3">
      <c r="A2284" s="22" t="s">
        <v>2289</v>
      </c>
      <c r="B2284" s="18">
        <v>1549</v>
      </c>
      <c r="C2284" s="23">
        <v>1486</v>
      </c>
      <c r="D2284" s="24">
        <v>1465</v>
      </c>
      <c r="E2284" s="24"/>
      <c r="F2284" s="24">
        <v>21</v>
      </c>
      <c r="G2284" s="24"/>
      <c r="H2284" s="24">
        <v>21</v>
      </c>
      <c r="I2284" s="24"/>
      <c r="J2284" s="24">
        <v>0</v>
      </c>
      <c r="K2284" s="25"/>
    </row>
    <row r="2285" spans="1:11" ht="15" customHeight="1" x14ac:dyDescent="0.3">
      <c r="A2285" s="22" t="s">
        <v>2290</v>
      </c>
      <c r="B2285" s="18">
        <v>2679</v>
      </c>
      <c r="C2285" s="23">
        <v>2516</v>
      </c>
      <c r="D2285" s="24">
        <v>2446</v>
      </c>
      <c r="E2285" s="24"/>
      <c r="F2285" s="24">
        <v>70</v>
      </c>
      <c r="G2285" s="24"/>
      <c r="H2285" s="24">
        <v>44</v>
      </c>
      <c r="I2285" s="24"/>
      <c r="J2285" s="24">
        <v>26</v>
      </c>
      <c r="K2285" s="25"/>
    </row>
    <row r="2286" spans="1:11" ht="15" customHeight="1" x14ac:dyDescent="0.3">
      <c r="A2286" s="22" t="s">
        <v>2291</v>
      </c>
      <c r="B2286" s="18">
        <v>2716</v>
      </c>
      <c r="C2286" s="23">
        <v>2489</v>
      </c>
      <c r="D2286" s="24">
        <v>2436</v>
      </c>
      <c r="E2286" s="24"/>
      <c r="F2286" s="24">
        <v>53</v>
      </c>
      <c r="G2286" s="24"/>
      <c r="H2286" s="24">
        <v>41</v>
      </c>
      <c r="I2286" s="24"/>
      <c r="J2286" s="24">
        <v>12</v>
      </c>
      <c r="K2286" s="25"/>
    </row>
    <row r="2287" spans="1:11" ht="15" customHeight="1" x14ac:dyDescent="0.3">
      <c r="A2287" s="22" t="s">
        <v>2292</v>
      </c>
      <c r="B2287" s="18">
        <v>2018</v>
      </c>
      <c r="C2287" s="23">
        <v>1926</v>
      </c>
      <c r="D2287" s="24">
        <v>1878</v>
      </c>
      <c r="E2287" s="24"/>
      <c r="F2287" s="24">
        <v>48</v>
      </c>
      <c r="G2287" s="24"/>
      <c r="H2287" s="24">
        <v>42</v>
      </c>
      <c r="I2287" s="24"/>
      <c r="J2287" s="24">
        <v>6</v>
      </c>
      <c r="K2287" s="25"/>
    </row>
    <row r="2288" spans="1:11" ht="15" customHeight="1" x14ac:dyDescent="0.3">
      <c r="A2288" s="22" t="s">
        <v>2293</v>
      </c>
      <c r="B2288" s="18">
        <v>892</v>
      </c>
      <c r="C2288" s="23">
        <v>832</v>
      </c>
      <c r="D2288" s="24">
        <v>804</v>
      </c>
      <c r="E2288" s="24"/>
      <c r="F2288" s="24">
        <v>28</v>
      </c>
      <c r="G2288" s="24"/>
      <c r="H2288" s="24">
        <v>16</v>
      </c>
      <c r="I2288" s="24"/>
      <c r="J2288" s="24">
        <v>12</v>
      </c>
      <c r="K2288" s="25"/>
    </row>
    <row r="2289" spans="1:11" ht="15" customHeight="1" x14ac:dyDescent="0.3">
      <c r="A2289" s="22" t="s">
        <v>2294</v>
      </c>
      <c r="B2289" s="18">
        <v>1812</v>
      </c>
      <c r="C2289" s="23">
        <v>1501</v>
      </c>
      <c r="D2289" s="24">
        <v>1412</v>
      </c>
      <c r="E2289" s="24"/>
      <c r="F2289" s="24">
        <v>89</v>
      </c>
      <c r="G2289" s="24"/>
      <c r="H2289" s="24">
        <v>85</v>
      </c>
      <c r="I2289" s="24"/>
      <c r="J2289" s="24">
        <v>4</v>
      </c>
      <c r="K2289" s="25"/>
    </row>
    <row r="2290" spans="1:11" ht="15" customHeight="1" x14ac:dyDescent="0.3">
      <c r="A2290" s="22" t="s">
        <v>2295</v>
      </c>
      <c r="B2290" s="18">
        <v>1996</v>
      </c>
      <c r="C2290" s="23">
        <v>1795</v>
      </c>
      <c r="D2290" s="24">
        <v>1737</v>
      </c>
      <c r="E2290" s="24"/>
      <c r="F2290" s="24">
        <v>58</v>
      </c>
      <c r="G2290" s="24"/>
      <c r="H2290" s="24">
        <v>58</v>
      </c>
      <c r="I2290" s="24"/>
      <c r="J2290" s="24">
        <v>0</v>
      </c>
      <c r="K2290" s="25"/>
    </row>
    <row r="2291" spans="1:11" ht="15" customHeight="1" x14ac:dyDescent="0.3">
      <c r="A2291" s="22" t="s">
        <v>2296</v>
      </c>
      <c r="B2291" s="18">
        <v>2988</v>
      </c>
      <c r="C2291" s="23">
        <v>2660</v>
      </c>
      <c r="D2291" s="24">
        <v>2557</v>
      </c>
      <c r="E2291" s="24"/>
      <c r="F2291" s="24">
        <v>103</v>
      </c>
      <c r="G2291" s="24"/>
      <c r="H2291" s="24">
        <v>79</v>
      </c>
      <c r="I2291" s="24"/>
      <c r="J2291" s="24">
        <v>24</v>
      </c>
      <c r="K2291" s="25"/>
    </row>
    <row r="2292" spans="1:11" ht="15" customHeight="1" x14ac:dyDescent="0.3">
      <c r="A2292" s="22" t="s">
        <v>2297</v>
      </c>
      <c r="B2292" s="18">
        <v>2245</v>
      </c>
      <c r="C2292" s="23">
        <v>2122</v>
      </c>
      <c r="D2292" s="24">
        <v>2023</v>
      </c>
      <c r="E2292" s="24"/>
      <c r="F2292" s="24">
        <v>99</v>
      </c>
      <c r="G2292" s="24"/>
      <c r="H2292" s="24">
        <v>99</v>
      </c>
      <c r="I2292" s="24"/>
      <c r="J2292" s="24">
        <v>0</v>
      </c>
      <c r="K2292" s="25"/>
    </row>
    <row r="2293" spans="1:11" ht="15" customHeight="1" x14ac:dyDescent="0.3">
      <c r="A2293" s="22" t="s">
        <v>2298</v>
      </c>
      <c r="B2293" s="18">
        <v>1683</v>
      </c>
      <c r="C2293" s="23">
        <v>1610</v>
      </c>
      <c r="D2293" s="24">
        <v>1597</v>
      </c>
      <c r="E2293" s="24"/>
      <c r="F2293" s="24">
        <v>13</v>
      </c>
      <c r="G2293" s="24"/>
      <c r="H2293" s="24">
        <v>13</v>
      </c>
      <c r="I2293" s="24"/>
      <c r="J2293" s="24">
        <v>0</v>
      </c>
      <c r="K2293" s="25"/>
    </row>
    <row r="2294" spans="1:11" ht="15" customHeight="1" x14ac:dyDescent="0.3">
      <c r="A2294" s="22" t="s">
        <v>2299</v>
      </c>
      <c r="B2294" s="18">
        <v>2829</v>
      </c>
      <c r="C2294" s="23">
        <v>2587</v>
      </c>
      <c r="D2294" s="24">
        <v>2433</v>
      </c>
      <c r="E2294" s="24"/>
      <c r="F2294" s="24">
        <v>154</v>
      </c>
      <c r="G2294" s="24"/>
      <c r="H2294" s="24">
        <v>149</v>
      </c>
      <c r="I2294" s="24"/>
      <c r="J2294" s="24">
        <v>5</v>
      </c>
      <c r="K2294" s="25"/>
    </row>
    <row r="2295" spans="1:11" ht="15" customHeight="1" x14ac:dyDescent="0.3">
      <c r="A2295" s="22" t="s">
        <v>2300</v>
      </c>
      <c r="B2295" s="18">
        <v>2975</v>
      </c>
      <c r="C2295" s="23">
        <v>2788</v>
      </c>
      <c r="D2295" s="24">
        <v>2599</v>
      </c>
      <c r="E2295" s="24"/>
      <c r="F2295" s="24">
        <v>189</v>
      </c>
      <c r="G2295" s="24"/>
      <c r="H2295" s="24">
        <v>189</v>
      </c>
      <c r="I2295" s="24"/>
      <c r="J2295" s="24">
        <v>0</v>
      </c>
      <c r="K2295" s="25"/>
    </row>
    <row r="2296" spans="1:11" ht="15" customHeight="1" x14ac:dyDescent="0.3">
      <c r="A2296" s="22" t="s">
        <v>2301</v>
      </c>
      <c r="B2296" s="18">
        <v>2213</v>
      </c>
      <c r="C2296" s="23">
        <v>2091</v>
      </c>
      <c r="D2296" s="24">
        <v>2015</v>
      </c>
      <c r="E2296" s="24"/>
      <c r="F2296" s="24">
        <v>76</v>
      </c>
      <c r="G2296" s="24"/>
      <c r="H2296" s="24">
        <v>76</v>
      </c>
      <c r="I2296" s="24"/>
      <c r="J2296" s="24">
        <v>0</v>
      </c>
      <c r="K2296" s="25"/>
    </row>
    <row r="2297" spans="1:11" ht="15" customHeight="1" x14ac:dyDescent="0.3">
      <c r="A2297" s="22" t="s">
        <v>2302</v>
      </c>
      <c r="B2297" s="18">
        <v>2616</v>
      </c>
      <c r="C2297" s="23">
        <v>2448</v>
      </c>
      <c r="D2297" s="24">
        <v>2388</v>
      </c>
      <c r="E2297" s="24"/>
      <c r="F2297" s="24">
        <v>60</v>
      </c>
      <c r="G2297" s="24"/>
      <c r="H2297" s="24">
        <v>49</v>
      </c>
      <c r="I2297" s="24"/>
      <c r="J2297" s="24">
        <v>11</v>
      </c>
      <c r="K2297" s="25"/>
    </row>
    <row r="2298" spans="1:11" ht="15" customHeight="1" x14ac:dyDescent="0.3">
      <c r="A2298" s="22" t="s">
        <v>2303</v>
      </c>
      <c r="B2298" s="18">
        <v>3232</v>
      </c>
      <c r="C2298" s="23">
        <v>3185</v>
      </c>
      <c r="D2298" s="24">
        <v>3115</v>
      </c>
      <c r="E2298" s="24"/>
      <c r="F2298" s="24">
        <v>70</v>
      </c>
      <c r="G2298" s="24"/>
      <c r="H2298" s="24">
        <v>55</v>
      </c>
      <c r="I2298" s="24"/>
      <c r="J2298" s="24">
        <v>15</v>
      </c>
      <c r="K2298" s="25"/>
    </row>
    <row r="2299" spans="1:11" ht="15" customHeight="1" x14ac:dyDescent="0.3">
      <c r="A2299" s="22" t="s">
        <v>2304</v>
      </c>
      <c r="B2299" s="18">
        <v>1132</v>
      </c>
      <c r="C2299" s="23">
        <v>1109</v>
      </c>
      <c r="D2299" s="24">
        <v>1085</v>
      </c>
      <c r="E2299" s="24"/>
      <c r="F2299" s="24">
        <v>24</v>
      </c>
      <c r="G2299" s="24"/>
      <c r="H2299" s="24">
        <v>24</v>
      </c>
      <c r="I2299" s="24"/>
      <c r="J2299" s="24">
        <v>0</v>
      </c>
      <c r="K2299" s="25"/>
    </row>
    <row r="2300" spans="1:11" ht="15" customHeight="1" x14ac:dyDescent="0.3">
      <c r="A2300" s="22" t="s">
        <v>2305</v>
      </c>
      <c r="B2300" s="18">
        <v>817</v>
      </c>
      <c r="C2300" s="23">
        <v>770</v>
      </c>
      <c r="D2300" s="24">
        <v>713</v>
      </c>
      <c r="E2300" s="24"/>
      <c r="F2300" s="24">
        <v>57</v>
      </c>
      <c r="G2300" s="24"/>
      <c r="H2300" s="24">
        <v>57</v>
      </c>
      <c r="I2300" s="24"/>
      <c r="J2300" s="24">
        <v>0</v>
      </c>
      <c r="K2300" s="25"/>
    </row>
    <row r="2301" spans="1:11" ht="15" customHeight="1" x14ac:dyDescent="0.3">
      <c r="A2301" s="22" t="s">
        <v>2306</v>
      </c>
      <c r="B2301" s="18">
        <v>581</v>
      </c>
      <c r="C2301" s="23">
        <v>470</v>
      </c>
      <c r="D2301" s="24">
        <v>427</v>
      </c>
      <c r="E2301" s="24"/>
      <c r="F2301" s="24">
        <v>43</v>
      </c>
      <c r="G2301" s="24"/>
      <c r="H2301" s="24">
        <v>40</v>
      </c>
      <c r="I2301" s="24"/>
      <c r="J2301" s="24">
        <v>3</v>
      </c>
      <c r="K2301" s="25"/>
    </row>
    <row r="2302" spans="1:11" ht="15" customHeight="1" x14ac:dyDescent="0.3">
      <c r="A2302" s="22" t="s">
        <v>2307</v>
      </c>
      <c r="B2302" s="18">
        <v>2713</v>
      </c>
      <c r="C2302" s="23">
        <v>2551</v>
      </c>
      <c r="D2302" s="24">
        <v>2454</v>
      </c>
      <c r="E2302" s="24"/>
      <c r="F2302" s="24">
        <v>97</v>
      </c>
      <c r="G2302" s="24"/>
      <c r="H2302" s="24">
        <v>90</v>
      </c>
      <c r="I2302" s="24"/>
      <c r="J2302" s="24">
        <v>7</v>
      </c>
      <c r="K2302" s="25"/>
    </row>
    <row r="2303" spans="1:11" ht="15" customHeight="1" x14ac:dyDescent="0.3">
      <c r="A2303" s="22" t="s">
        <v>2308</v>
      </c>
      <c r="B2303" s="18">
        <v>2924</v>
      </c>
      <c r="C2303" s="23">
        <v>2758</v>
      </c>
      <c r="D2303" s="24">
        <v>2659</v>
      </c>
      <c r="E2303" s="24"/>
      <c r="F2303" s="24">
        <v>99</v>
      </c>
      <c r="G2303" s="24"/>
      <c r="H2303" s="24">
        <v>86</v>
      </c>
      <c r="I2303" s="24"/>
      <c r="J2303" s="24">
        <v>13</v>
      </c>
      <c r="K2303" s="25"/>
    </row>
    <row r="2304" spans="1:11" ht="15" customHeight="1" x14ac:dyDescent="0.3">
      <c r="A2304" s="22" t="s">
        <v>2309</v>
      </c>
      <c r="B2304" s="18">
        <v>1750</v>
      </c>
      <c r="C2304" s="23">
        <v>1604</v>
      </c>
      <c r="D2304" s="24">
        <v>1544</v>
      </c>
      <c r="E2304" s="24"/>
      <c r="F2304" s="24">
        <v>60</v>
      </c>
      <c r="G2304" s="24"/>
      <c r="H2304" s="24">
        <v>54</v>
      </c>
      <c r="I2304" s="24"/>
      <c r="J2304" s="24">
        <v>6</v>
      </c>
      <c r="K2304" s="25"/>
    </row>
    <row r="2305" spans="1:11" ht="15" customHeight="1" x14ac:dyDescent="0.3">
      <c r="A2305" s="22" t="s">
        <v>2310</v>
      </c>
      <c r="B2305" s="18">
        <v>1844</v>
      </c>
      <c r="C2305" s="23">
        <v>1756</v>
      </c>
      <c r="D2305" s="24">
        <v>1720</v>
      </c>
      <c r="E2305" s="24"/>
      <c r="F2305" s="24">
        <v>36</v>
      </c>
      <c r="G2305" s="24"/>
      <c r="H2305" s="24">
        <v>29</v>
      </c>
      <c r="I2305" s="24"/>
      <c r="J2305" s="24">
        <v>7</v>
      </c>
      <c r="K2305" s="25"/>
    </row>
    <row r="2306" spans="1:11" ht="15" customHeight="1" x14ac:dyDescent="0.3">
      <c r="A2306" s="22" t="s">
        <v>2311</v>
      </c>
      <c r="B2306" s="18">
        <v>3220</v>
      </c>
      <c r="C2306" s="23">
        <v>3004</v>
      </c>
      <c r="D2306" s="24">
        <v>2985</v>
      </c>
      <c r="E2306" s="24"/>
      <c r="F2306" s="24">
        <v>19</v>
      </c>
      <c r="G2306" s="24"/>
      <c r="H2306" s="24">
        <v>0</v>
      </c>
      <c r="I2306" s="24"/>
      <c r="J2306" s="24">
        <v>19</v>
      </c>
      <c r="K2306" s="25"/>
    </row>
    <row r="2307" spans="1:11" ht="15" customHeight="1" x14ac:dyDescent="0.3">
      <c r="A2307" s="22" t="s">
        <v>2312</v>
      </c>
      <c r="B2307" s="18">
        <v>1388</v>
      </c>
      <c r="C2307" s="23">
        <v>1248</v>
      </c>
      <c r="D2307" s="24">
        <v>1215</v>
      </c>
      <c r="E2307" s="24"/>
      <c r="F2307" s="24">
        <v>33</v>
      </c>
      <c r="G2307" s="24"/>
      <c r="H2307" s="24">
        <v>26</v>
      </c>
      <c r="I2307" s="24"/>
      <c r="J2307" s="24">
        <v>7</v>
      </c>
      <c r="K2307" s="25"/>
    </row>
    <row r="2308" spans="1:11" ht="15" customHeight="1" x14ac:dyDescent="0.3">
      <c r="A2308" s="22" t="s">
        <v>2313</v>
      </c>
      <c r="B2308" s="18">
        <v>3255</v>
      </c>
      <c r="C2308" s="23">
        <v>3121</v>
      </c>
      <c r="D2308" s="24">
        <v>3065</v>
      </c>
      <c r="E2308" s="24"/>
      <c r="F2308" s="24">
        <v>56</v>
      </c>
      <c r="G2308" s="24"/>
      <c r="H2308" s="24">
        <v>41</v>
      </c>
      <c r="I2308" s="24"/>
      <c r="J2308" s="24">
        <v>15</v>
      </c>
      <c r="K2308" s="25"/>
    </row>
    <row r="2309" spans="1:11" ht="15" customHeight="1" x14ac:dyDescent="0.3">
      <c r="A2309" s="22" t="s">
        <v>2314</v>
      </c>
      <c r="B2309" s="18">
        <v>3018</v>
      </c>
      <c r="C2309" s="23">
        <v>2656</v>
      </c>
      <c r="D2309" s="24">
        <v>2522</v>
      </c>
      <c r="E2309" s="24"/>
      <c r="F2309" s="24">
        <v>134</v>
      </c>
      <c r="G2309" s="24"/>
      <c r="H2309" s="24">
        <v>134</v>
      </c>
      <c r="I2309" s="24"/>
      <c r="J2309" s="24">
        <v>0</v>
      </c>
      <c r="K2309" s="25"/>
    </row>
    <row r="2310" spans="1:11" ht="15" customHeight="1" x14ac:dyDescent="0.3">
      <c r="A2310" s="22" t="s">
        <v>2315</v>
      </c>
      <c r="B2310" s="18">
        <v>2802</v>
      </c>
      <c r="C2310" s="23">
        <v>2590</v>
      </c>
      <c r="D2310" s="24">
        <v>2463</v>
      </c>
      <c r="E2310" s="24"/>
      <c r="F2310" s="24">
        <v>127</v>
      </c>
      <c r="G2310" s="24"/>
      <c r="H2310" s="24">
        <v>120</v>
      </c>
      <c r="I2310" s="24"/>
      <c r="J2310" s="24">
        <v>7</v>
      </c>
      <c r="K2310" s="25"/>
    </row>
    <row r="2311" spans="1:11" ht="15" customHeight="1" x14ac:dyDescent="0.3">
      <c r="A2311" s="22" t="s">
        <v>2316</v>
      </c>
      <c r="B2311" s="18">
        <v>1460</v>
      </c>
      <c r="C2311" s="23">
        <v>1405</v>
      </c>
      <c r="D2311" s="24">
        <v>1367</v>
      </c>
      <c r="E2311" s="24"/>
      <c r="F2311" s="24">
        <v>38</v>
      </c>
      <c r="G2311" s="24"/>
      <c r="H2311" s="24">
        <v>38</v>
      </c>
      <c r="I2311" s="24"/>
      <c r="J2311" s="24">
        <v>0</v>
      </c>
      <c r="K2311" s="25"/>
    </row>
    <row r="2312" spans="1:11" ht="15" customHeight="1" x14ac:dyDescent="0.3">
      <c r="A2312" s="22" t="s">
        <v>2317</v>
      </c>
      <c r="B2312" s="18">
        <v>3832</v>
      </c>
      <c r="C2312" s="23">
        <v>3567</v>
      </c>
      <c r="D2312" s="24">
        <v>3538</v>
      </c>
      <c r="E2312" s="24"/>
      <c r="F2312" s="24">
        <v>29</v>
      </c>
      <c r="G2312" s="24"/>
      <c r="H2312" s="24">
        <v>29</v>
      </c>
      <c r="I2312" s="24"/>
      <c r="J2312" s="24">
        <v>0</v>
      </c>
      <c r="K2312" s="25"/>
    </row>
    <row r="2313" spans="1:11" ht="15" customHeight="1" x14ac:dyDescent="0.3">
      <c r="A2313" s="22" t="s">
        <v>2318</v>
      </c>
      <c r="B2313" s="18">
        <v>1159</v>
      </c>
      <c r="C2313" s="23">
        <v>1062</v>
      </c>
      <c r="D2313" s="24">
        <v>1047</v>
      </c>
      <c r="E2313" s="24"/>
      <c r="F2313" s="24">
        <v>15</v>
      </c>
      <c r="G2313" s="24"/>
      <c r="H2313" s="24">
        <v>15</v>
      </c>
      <c r="I2313" s="24"/>
      <c r="J2313" s="24">
        <v>0</v>
      </c>
      <c r="K2313" s="25"/>
    </row>
    <row r="2314" spans="1:11" ht="15" customHeight="1" x14ac:dyDescent="0.3">
      <c r="A2314" s="22" t="s">
        <v>2319</v>
      </c>
      <c r="B2314" s="18">
        <v>828</v>
      </c>
      <c r="C2314" s="23">
        <v>616</v>
      </c>
      <c r="D2314" s="24">
        <v>585</v>
      </c>
      <c r="E2314" s="24"/>
      <c r="F2314" s="24">
        <v>31</v>
      </c>
      <c r="G2314" s="24"/>
      <c r="H2314" s="24">
        <v>31</v>
      </c>
      <c r="I2314" s="24"/>
      <c r="J2314" s="24">
        <v>0</v>
      </c>
      <c r="K2314" s="25"/>
    </row>
    <row r="2315" spans="1:11" ht="15" customHeight="1" x14ac:dyDescent="0.3">
      <c r="A2315" s="22" t="s">
        <v>2320</v>
      </c>
      <c r="B2315" s="18">
        <v>3606</v>
      </c>
      <c r="C2315" s="23">
        <v>3089</v>
      </c>
      <c r="D2315" s="24">
        <v>2778</v>
      </c>
      <c r="E2315" s="24"/>
      <c r="F2315" s="24">
        <v>311</v>
      </c>
      <c r="G2315" s="24"/>
      <c r="H2315" s="24">
        <v>305</v>
      </c>
      <c r="I2315" s="24"/>
      <c r="J2315" s="24">
        <v>6</v>
      </c>
      <c r="K2315" s="25"/>
    </row>
    <row r="2316" spans="1:11" ht="15" customHeight="1" x14ac:dyDescent="0.3">
      <c r="A2316" s="22" t="s">
        <v>2321</v>
      </c>
      <c r="B2316" s="18">
        <v>4203</v>
      </c>
      <c r="C2316" s="23">
        <v>3716</v>
      </c>
      <c r="D2316" s="24">
        <v>3424</v>
      </c>
      <c r="E2316" s="24"/>
      <c r="F2316" s="24">
        <v>292</v>
      </c>
      <c r="G2316" s="24"/>
      <c r="H2316" s="24">
        <v>275</v>
      </c>
      <c r="I2316" s="24"/>
      <c r="J2316" s="24">
        <v>17</v>
      </c>
      <c r="K2316" s="25"/>
    </row>
    <row r="2317" spans="1:11" ht="15" customHeight="1" x14ac:dyDescent="0.3">
      <c r="A2317" s="22" t="s">
        <v>2322</v>
      </c>
      <c r="B2317" s="18">
        <v>98</v>
      </c>
      <c r="C2317" s="23">
        <v>73</v>
      </c>
      <c r="D2317" s="24">
        <v>41</v>
      </c>
      <c r="E2317" s="24"/>
      <c r="F2317" s="24">
        <v>32</v>
      </c>
      <c r="G2317" s="24"/>
      <c r="H2317" s="24">
        <v>32</v>
      </c>
      <c r="I2317" s="24"/>
      <c r="J2317" s="24">
        <v>0</v>
      </c>
      <c r="K2317" s="25"/>
    </row>
    <row r="2318" spans="1:11" ht="15" customHeight="1" x14ac:dyDescent="0.3">
      <c r="A2318" s="22" t="s">
        <v>2323</v>
      </c>
      <c r="B2318" s="18">
        <v>285</v>
      </c>
      <c r="C2318" s="23">
        <v>281</v>
      </c>
      <c r="D2318" s="24">
        <v>260</v>
      </c>
      <c r="E2318" s="24"/>
      <c r="F2318" s="24">
        <v>21</v>
      </c>
      <c r="G2318" s="24"/>
      <c r="H2318" s="24">
        <v>21</v>
      </c>
      <c r="I2318" s="24"/>
      <c r="J2318" s="24">
        <v>0</v>
      </c>
      <c r="K2318" s="25"/>
    </row>
    <row r="2319" spans="1:11" ht="15.6" x14ac:dyDescent="0.3">
      <c r="A2319" s="22" t="s">
        <v>2324</v>
      </c>
      <c r="B2319" s="18">
        <v>549</v>
      </c>
      <c r="C2319" s="23">
        <v>520</v>
      </c>
      <c r="D2319" s="24">
        <v>520</v>
      </c>
      <c r="E2319" s="24"/>
      <c r="F2319" s="24">
        <v>0</v>
      </c>
      <c r="G2319" s="24"/>
      <c r="H2319" s="24">
        <v>0</v>
      </c>
      <c r="I2319" s="24"/>
      <c r="J2319" s="24">
        <v>0</v>
      </c>
      <c r="K2319" s="25"/>
    </row>
    <row r="2320" spans="1:11" ht="15.6" x14ac:dyDescent="0.3">
      <c r="A2320" s="22" t="s">
        <v>2325</v>
      </c>
      <c r="B2320" s="18">
        <v>0</v>
      </c>
      <c r="C2320" s="23">
        <v>0</v>
      </c>
      <c r="D2320" s="24">
        <v>0</v>
      </c>
      <c r="E2320" s="24"/>
      <c r="F2320" s="24">
        <v>0</v>
      </c>
      <c r="G2320" s="24"/>
      <c r="H2320" s="24">
        <v>0</v>
      </c>
      <c r="I2320" s="24"/>
      <c r="J2320" s="24">
        <v>0</v>
      </c>
      <c r="K2320" s="25"/>
    </row>
    <row r="2321" spans="1:11" ht="15.6" x14ac:dyDescent="0.3">
      <c r="A2321" s="22" t="s">
        <v>2326</v>
      </c>
      <c r="B2321" s="18">
        <v>0</v>
      </c>
      <c r="C2321" s="23">
        <v>0</v>
      </c>
      <c r="D2321" s="24">
        <v>0</v>
      </c>
      <c r="E2321" s="24"/>
      <c r="F2321" s="24">
        <v>0</v>
      </c>
      <c r="G2321" s="24"/>
      <c r="H2321" s="24">
        <v>0</v>
      </c>
      <c r="I2321" s="24"/>
      <c r="J2321" s="24">
        <v>0</v>
      </c>
      <c r="K2321" s="25"/>
    </row>
    <row r="2322" spans="1:11" ht="15.6" x14ac:dyDescent="0.3">
      <c r="A2322" s="22" t="s">
        <v>2327</v>
      </c>
      <c r="B2322" s="18">
        <v>0</v>
      </c>
      <c r="C2322" s="23">
        <v>0</v>
      </c>
      <c r="D2322" s="24">
        <v>0</v>
      </c>
      <c r="E2322" s="24"/>
      <c r="F2322" s="24">
        <v>0</v>
      </c>
      <c r="G2322" s="24"/>
      <c r="H2322" s="24">
        <v>0</v>
      </c>
      <c r="I2322" s="24"/>
      <c r="J2322" s="24">
        <v>0</v>
      </c>
      <c r="K2322" s="25"/>
    </row>
    <row r="2323" spans="1:11" ht="15.6" x14ac:dyDescent="0.3">
      <c r="A2323" s="22" t="s">
        <v>2328</v>
      </c>
      <c r="B2323" s="18">
        <v>0</v>
      </c>
      <c r="C2323" s="23">
        <v>0</v>
      </c>
      <c r="D2323" s="24">
        <v>0</v>
      </c>
      <c r="E2323" s="24"/>
      <c r="F2323" s="24">
        <v>0</v>
      </c>
      <c r="G2323" s="24"/>
      <c r="H2323" s="24">
        <v>0</v>
      </c>
      <c r="I2323" s="24"/>
      <c r="J2323" s="24">
        <v>0</v>
      </c>
      <c r="K2323" s="25"/>
    </row>
    <row r="2324" spans="1:11" ht="15.6" x14ac:dyDescent="0.3">
      <c r="A2324" s="22" t="s">
        <v>2329</v>
      </c>
      <c r="B2324" s="18">
        <v>0</v>
      </c>
      <c r="C2324" s="23">
        <v>0</v>
      </c>
      <c r="D2324" s="24">
        <v>0</v>
      </c>
      <c r="E2324" s="24"/>
      <c r="F2324" s="24">
        <v>0</v>
      </c>
      <c r="G2324" s="24"/>
      <c r="H2324" s="24">
        <v>0</v>
      </c>
      <c r="I2324" s="24"/>
      <c r="J2324" s="24">
        <v>0</v>
      </c>
      <c r="K2324" s="25"/>
    </row>
    <row r="2325" spans="1:11" ht="15.6" x14ac:dyDescent="0.3">
      <c r="A2325" s="22" t="s">
        <v>2330</v>
      </c>
      <c r="B2325" s="18">
        <v>0</v>
      </c>
      <c r="C2325" s="23">
        <v>0</v>
      </c>
      <c r="D2325" s="24">
        <v>0</v>
      </c>
      <c r="E2325" s="24"/>
      <c r="F2325" s="24">
        <v>0</v>
      </c>
      <c r="G2325" s="24"/>
      <c r="H2325" s="24">
        <v>0</v>
      </c>
      <c r="I2325" s="24"/>
      <c r="J2325" s="24">
        <v>0</v>
      </c>
      <c r="K2325" s="25"/>
    </row>
    <row r="2326" spans="1:11" ht="15" customHeight="1" x14ac:dyDescent="0.3">
      <c r="A2326" s="22" t="s">
        <v>2331</v>
      </c>
      <c r="B2326" s="18">
        <v>0</v>
      </c>
      <c r="C2326" s="23">
        <v>0</v>
      </c>
      <c r="D2326" s="24">
        <v>0</v>
      </c>
      <c r="E2326" s="24"/>
      <c r="F2326" s="24">
        <v>0</v>
      </c>
      <c r="G2326" s="24"/>
      <c r="H2326" s="24">
        <v>0</v>
      </c>
      <c r="I2326" s="24"/>
      <c r="J2326" s="24">
        <v>0</v>
      </c>
      <c r="K2326" s="25"/>
    </row>
    <row r="2327" spans="1:11" ht="15" customHeight="1" x14ac:dyDescent="0.3">
      <c r="A2327" s="22" t="s">
        <v>2332</v>
      </c>
      <c r="B2327" s="18">
        <v>54</v>
      </c>
      <c r="C2327" s="23">
        <v>40</v>
      </c>
      <c r="D2327" s="24">
        <v>20</v>
      </c>
      <c r="E2327" s="24"/>
      <c r="F2327" s="24">
        <v>20</v>
      </c>
      <c r="G2327" s="24"/>
      <c r="H2327" s="24">
        <v>20</v>
      </c>
      <c r="I2327" s="24"/>
      <c r="J2327" s="24">
        <v>0</v>
      </c>
      <c r="K2327" s="25"/>
    </row>
    <row r="2328" spans="1:11" ht="15" customHeight="1" x14ac:dyDescent="0.3">
      <c r="A2328" s="22" t="s">
        <v>2333</v>
      </c>
      <c r="B2328" s="18">
        <v>1</v>
      </c>
      <c r="C2328" s="23">
        <v>1</v>
      </c>
      <c r="D2328" s="24">
        <v>1</v>
      </c>
      <c r="E2328" s="24"/>
      <c r="F2328" s="24">
        <v>0</v>
      </c>
      <c r="G2328" s="24"/>
      <c r="H2328" s="24">
        <v>0</v>
      </c>
      <c r="I2328" s="24"/>
      <c r="J2328" s="24">
        <v>0</v>
      </c>
      <c r="K2328" s="25"/>
    </row>
    <row r="2329" spans="1:11" ht="15.6" x14ac:dyDescent="0.3">
      <c r="A2329" s="22" t="s">
        <v>2334</v>
      </c>
      <c r="B2329" s="18">
        <v>31</v>
      </c>
      <c r="C2329" s="23">
        <v>25</v>
      </c>
      <c r="D2329" s="24">
        <v>22</v>
      </c>
      <c r="E2329" s="24"/>
      <c r="F2329" s="24">
        <v>3</v>
      </c>
      <c r="G2329" s="24"/>
      <c r="H2329" s="24">
        <v>3</v>
      </c>
      <c r="I2329" s="24"/>
      <c r="J2329" s="24">
        <v>0</v>
      </c>
      <c r="K2329" s="25"/>
    </row>
    <row r="2330" spans="1:11" ht="15" customHeight="1" x14ac:dyDescent="0.3">
      <c r="A2330" s="22" t="s">
        <v>2335</v>
      </c>
      <c r="B2330" s="18">
        <v>0</v>
      </c>
      <c r="C2330" s="23">
        <v>0</v>
      </c>
      <c r="D2330" s="24">
        <v>0</v>
      </c>
      <c r="E2330" s="24"/>
      <c r="F2330" s="24">
        <v>0</v>
      </c>
      <c r="G2330" s="24"/>
      <c r="H2330" s="24">
        <v>0</v>
      </c>
      <c r="I2330" s="24"/>
      <c r="J2330" s="24">
        <v>0</v>
      </c>
      <c r="K2330" s="25"/>
    </row>
    <row r="2331" spans="1:11" ht="15" customHeight="1" x14ac:dyDescent="0.3">
      <c r="A2331" s="22" t="s">
        <v>2336</v>
      </c>
      <c r="B2331" s="18">
        <v>70</v>
      </c>
      <c r="C2331" s="23">
        <v>70</v>
      </c>
      <c r="D2331" s="24">
        <v>70</v>
      </c>
      <c r="E2331" s="24"/>
      <c r="F2331" s="24">
        <v>0</v>
      </c>
      <c r="G2331" s="24"/>
      <c r="H2331" s="24">
        <v>0</v>
      </c>
      <c r="I2331" s="24"/>
      <c r="J2331" s="24">
        <v>0</v>
      </c>
      <c r="K2331" s="25"/>
    </row>
    <row r="2332" spans="1:11" ht="15.6" x14ac:dyDescent="0.3">
      <c r="A2332" s="22" t="s">
        <v>2337</v>
      </c>
      <c r="B2332" s="18">
        <v>93</v>
      </c>
      <c r="C2332" s="23">
        <v>92</v>
      </c>
      <c r="D2332" s="24">
        <v>91</v>
      </c>
      <c r="E2332" s="24"/>
      <c r="F2332" s="24">
        <v>1</v>
      </c>
      <c r="G2332" s="24"/>
      <c r="H2332" s="24">
        <v>1</v>
      </c>
      <c r="I2332" s="24"/>
      <c r="J2332" s="24">
        <v>0</v>
      </c>
      <c r="K2332" s="25"/>
    </row>
    <row r="2333" spans="1:11" ht="15" customHeight="1" x14ac:dyDescent="0.3">
      <c r="A2333" s="22" t="s">
        <v>2338</v>
      </c>
      <c r="B2333" s="18">
        <v>0</v>
      </c>
      <c r="C2333" s="23">
        <v>0</v>
      </c>
      <c r="D2333" s="24">
        <v>0</v>
      </c>
      <c r="E2333" s="24"/>
      <c r="F2333" s="24">
        <v>0</v>
      </c>
      <c r="G2333" s="24"/>
      <c r="H2333" s="24">
        <v>0</v>
      </c>
      <c r="I2333" s="24"/>
      <c r="J2333" s="24">
        <v>0</v>
      </c>
      <c r="K2333" s="25"/>
    </row>
    <row r="2334" spans="1:11" ht="15.6" x14ac:dyDescent="0.3">
      <c r="A2334" s="22" t="s">
        <v>2339</v>
      </c>
      <c r="B2334" s="18">
        <v>121</v>
      </c>
      <c r="C2334" s="23">
        <v>121</v>
      </c>
      <c r="D2334" s="24">
        <v>121</v>
      </c>
      <c r="E2334" s="24"/>
      <c r="F2334" s="24">
        <v>0</v>
      </c>
      <c r="G2334" s="24"/>
      <c r="H2334" s="24">
        <v>0</v>
      </c>
      <c r="I2334" s="24"/>
      <c r="J2334" s="24">
        <v>0</v>
      </c>
      <c r="K2334" s="25"/>
    </row>
    <row r="2335" spans="1:11" ht="15.6" x14ac:dyDescent="0.3">
      <c r="A2335" s="22" t="s">
        <v>2340</v>
      </c>
      <c r="B2335" s="18">
        <v>0</v>
      </c>
      <c r="C2335" s="23">
        <v>0</v>
      </c>
      <c r="D2335" s="24">
        <v>0</v>
      </c>
      <c r="E2335" s="24"/>
      <c r="F2335" s="24">
        <v>0</v>
      </c>
      <c r="G2335" s="24"/>
      <c r="H2335" s="24">
        <v>0</v>
      </c>
      <c r="I2335" s="24"/>
      <c r="J2335" s="24">
        <v>0</v>
      </c>
      <c r="K2335" s="25"/>
    </row>
    <row r="2336" spans="1:11" ht="15.6" x14ac:dyDescent="0.3">
      <c r="A2336" s="22" t="s">
        <v>2341</v>
      </c>
      <c r="B2336" s="18">
        <v>0</v>
      </c>
      <c r="C2336" s="23">
        <v>0</v>
      </c>
      <c r="D2336" s="24">
        <v>0</v>
      </c>
      <c r="E2336" s="24"/>
      <c r="F2336" s="24">
        <v>0</v>
      </c>
      <c r="G2336" s="24"/>
      <c r="H2336" s="24">
        <v>0</v>
      </c>
      <c r="I2336" s="24"/>
      <c r="J2336" s="24">
        <v>0</v>
      </c>
      <c r="K2336" s="25"/>
    </row>
    <row r="2337" spans="1:11" ht="15.6" x14ac:dyDescent="0.3">
      <c r="A2337" s="22" t="s">
        <v>2342</v>
      </c>
      <c r="B2337" s="18">
        <v>0</v>
      </c>
      <c r="C2337" s="23">
        <v>0</v>
      </c>
      <c r="D2337" s="24">
        <v>0</v>
      </c>
      <c r="E2337" s="24"/>
      <c r="F2337" s="24">
        <v>0</v>
      </c>
      <c r="G2337" s="24"/>
      <c r="H2337" s="24">
        <v>0</v>
      </c>
      <c r="I2337" s="24"/>
      <c r="J2337" s="24">
        <v>0</v>
      </c>
      <c r="K2337" s="25"/>
    </row>
    <row r="2338" spans="1:11" ht="15" customHeight="1" x14ac:dyDescent="0.3">
      <c r="A2338" s="22" t="s">
        <v>2343</v>
      </c>
      <c r="B2338" s="18">
        <v>0</v>
      </c>
      <c r="C2338" s="23">
        <v>0</v>
      </c>
      <c r="D2338" s="24">
        <v>0</v>
      </c>
      <c r="E2338" s="24"/>
      <c r="F2338" s="24">
        <v>0</v>
      </c>
      <c r="G2338" s="24"/>
      <c r="H2338" s="24">
        <v>0</v>
      </c>
      <c r="I2338" s="24"/>
      <c r="J2338" s="24">
        <v>0</v>
      </c>
      <c r="K2338" s="25"/>
    </row>
    <row r="2339" spans="1:11" ht="15.6" x14ac:dyDescent="0.3">
      <c r="A2339" s="22" t="s">
        <v>2344</v>
      </c>
      <c r="B2339" s="18">
        <v>115</v>
      </c>
      <c r="C2339" s="23">
        <v>101</v>
      </c>
      <c r="D2339" s="24">
        <v>101</v>
      </c>
      <c r="E2339" s="24"/>
      <c r="F2339" s="24">
        <v>0</v>
      </c>
      <c r="G2339" s="24"/>
      <c r="H2339" s="24">
        <v>0</v>
      </c>
      <c r="I2339" s="24"/>
      <c r="J2339" s="24">
        <v>0</v>
      </c>
      <c r="K2339" s="25"/>
    </row>
    <row r="2340" spans="1:11" ht="15" customHeight="1" x14ac:dyDescent="0.3">
      <c r="A2340" s="22" t="s">
        <v>2345</v>
      </c>
      <c r="B2340" s="18">
        <v>0</v>
      </c>
      <c r="C2340" s="23">
        <v>0</v>
      </c>
      <c r="D2340" s="24">
        <v>0</v>
      </c>
      <c r="E2340" s="24"/>
      <c r="F2340" s="24">
        <v>0</v>
      </c>
      <c r="G2340" s="24"/>
      <c r="H2340" s="24">
        <v>0</v>
      </c>
      <c r="I2340" s="24"/>
      <c r="J2340" s="24">
        <v>0</v>
      </c>
      <c r="K2340" s="25"/>
    </row>
    <row r="2341" spans="1:11" ht="15.6" x14ac:dyDescent="0.3">
      <c r="A2341" s="22" t="s">
        <v>2346</v>
      </c>
      <c r="B2341" s="18">
        <v>4</v>
      </c>
      <c r="C2341" s="23">
        <v>4</v>
      </c>
      <c r="D2341" s="24">
        <v>4</v>
      </c>
      <c r="E2341" s="24"/>
      <c r="F2341" s="24">
        <v>0</v>
      </c>
      <c r="G2341" s="24"/>
      <c r="H2341" s="24">
        <v>0</v>
      </c>
      <c r="I2341" s="24"/>
      <c r="J2341" s="24">
        <v>0</v>
      </c>
      <c r="K2341" s="25"/>
    </row>
    <row r="2342" spans="1:11" ht="15.6" x14ac:dyDescent="0.3">
      <c r="A2342" s="22" t="s">
        <v>2347</v>
      </c>
      <c r="B2342" s="18">
        <v>0</v>
      </c>
      <c r="C2342" s="23">
        <v>0</v>
      </c>
      <c r="D2342" s="24">
        <v>0</v>
      </c>
      <c r="E2342" s="24"/>
      <c r="F2342" s="24">
        <v>0</v>
      </c>
      <c r="G2342" s="24"/>
      <c r="H2342" s="24">
        <v>0</v>
      </c>
      <c r="I2342" s="24"/>
      <c r="J2342" s="24">
        <v>0</v>
      </c>
      <c r="K2342" s="25"/>
    </row>
    <row r="2343" spans="1:11" ht="15" customHeight="1" x14ac:dyDescent="0.3">
      <c r="A2343" s="22" t="s">
        <v>2348</v>
      </c>
      <c r="B2343" s="18">
        <v>0</v>
      </c>
      <c r="C2343" s="23">
        <v>0</v>
      </c>
      <c r="D2343" s="24">
        <v>0</v>
      </c>
      <c r="E2343" s="24"/>
      <c r="F2343" s="24">
        <v>0</v>
      </c>
      <c r="G2343" s="24"/>
      <c r="H2343" s="24">
        <v>0</v>
      </c>
      <c r="I2343" s="24"/>
      <c r="J2343" s="24">
        <v>0</v>
      </c>
      <c r="K2343" s="25"/>
    </row>
    <row r="2344" spans="1:11" ht="15.6" x14ac:dyDescent="0.3">
      <c r="A2344" s="22" t="s">
        <v>2349</v>
      </c>
      <c r="B2344" s="18">
        <v>359</v>
      </c>
      <c r="C2344" s="23">
        <v>340</v>
      </c>
      <c r="D2344" s="24">
        <v>332</v>
      </c>
      <c r="E2344" s="24"/>
      <c r="F2344" s="24">
        <v>8</v>
      </c>
      <c r="G2344" s="24"/>
      <c r="H2344" s="24">
        <v>8</v>
      </c>
      <c r="I2344" s="24"/>
      <c r="J2344" s="24">
        <v>0</v>
      </c>
      <c r="K2344" s="25"/>
    </row>
    <row r="2345" spans="1:11" ht="15.6" x14ac:dyDescent="0.3">
      <c r="A2345" s="22" t="s">
        <v>2350</v>
      </c>
      <c r="B2345" s="18">
        <v>0</v>
      </c>
      <c r="C2345" s="23">
        <v>0</v>
      </c>
      <c r="D2345" s="24">
        <v>0</v>
      </c>
      <c r="E2345" s="24"/>
      <c r="F2345" s="24">
        <v>0</v>
      </c>
      <c r="G2345" s="24"/>
      <c r="H2345" s="24">
        <v>0</v>
      </c>
      <c r="I2345" s="24"/>
      <c r="J2345" s="24">
        <v>0</v>
      </c>
      <c r="K2345" s="25"/>
    </row>
    <row r="2346" spans="1:11" ht="15.6" x14ac:dyDescent="0.3">
      <c r="A2346" s="22" t="s">
        <v>2351</v>
      </c>
      <c r="B2346" s="18">
        <v>0</v>
      </c>
      <c r="C2346" s="23">
        <v>0</v>
      </c>
      <c r="D2346" s="24">
        <v>0</v>
      </c>
      <c r="E2346" s="24"/>
      <c r="F2346" s="24">
        <v>0</v>
      </c>
      <c r="G2346" s="24"/>
      <c r="H2346" s="24">
        <v>0</v>
      </c>
      <c r="I2346" s="24"/>
      <c r="J2346" s="24">
        <v>0</v>
      </c>
      <c r="K2346" s="25"/>
    </row>
    <row r="2347" spans="1:11" ht="15.6" x14ac:dyDescent="0.3">
      <c r="A2347" s="22" t="s">
        <v>2352</v>
      </c>
      <c r="B2347" s="18">
        <v>0</v>
      </c>
      <c r="C2347" s="23">
        <v>0</v>
      </c>
      <c r="D2347" s="24">
        <v>0</v>
      </c>
      <c r="E2347" s="24"/>
      <c r="F2347" s="24">
        <v>0</v>
      </c>
      <c r="G2347" s="24"/>
      <c r="H2347" s="24">
        <v>0</v>
      </c>
      <c r="I2347" s="24"/>
      <c r="J2347" s="24">
        <v>0</v>
      </c>
      <c r="K2347" s="25"/>
    </row>
    <row r="2348" spans="1:11" ht="15.6" x14ac:dyDescent="0.3">
      <c r="A2348" s="22" t="s">
        <v>2353</v>
      </c>
      <c r="B2348" s="18">
        <v>0</v>
      </c>
      <c r="C2348" s="23">
        <v>0</v>
      </c>
      <c r="D2348" s="24">
        <v>0</v>
      </c>
      <c r="E2348" s="24"/>
      <c r="F2348" s="24">
        <v>0</v>
      </c>
      <c r="G2348" s="24"/>
      <c r="H2348" s="24">
        <v>0</v>
      </c>
      <c r="I2348" s="24"/>
      <c r="J2348" s="24">
        <v>0</v>
      </c>
      <c r="K2348" s="25"/>
    </row>
    <row r="2349" spans="1:11" ht="15.6" x14ac:dyDescent="0.3">
      <c r="A2349" s="21" t="s">
        <v>2354</v>
      </c>
      <c r="B2349" s="20">
        <f>SUBTOTAL(109,Table4[Estimate; Total with Foreign:])</f>
        <v>2597270</v>
      </c>
      <c r="C2349" s="20">
        <f>SUBTOTAL(109,Table4[Estimate; Native:])</f>
        <v>2130997</v>
      </c>
      <c r="D2349" s="20">
        <f>SUBTOTAL(109,Table4[Estimate; Native: - Speak only English])</f>
        <v>1946551</v>
      </c>
      <c r="E2349" s="20"/>
      <c r="F2349" s="20">
        <f>SUBTOTAL(109,Table4[Estimate; Native: - Speak another language])</f>
        <v>184446</v>
      </c>
      <c r="G2349" s="20"/>
      <c r="H2349" s="20">
        <f>SUBTOTAL(109,Table4[Estimate; Native: - Speak another language - Speak English "very well"])</f>
        <v>167895</v>
      </c>
      <c r="I2349" s="20"/>
      <c r="J2349" s="20">
        <f>SUBTOTAL(109,Table4[Estimate; Native: - Speak another language - Speak English less than "very well"])</f>
        <v>16551</v>
      </c>
      <c r="K2349" s="25"/>
    </row>
    <row r="2350" spans="1:11" ht="15.6" x14ac:dyDescent="0.3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</row>
    <row r="2351" spans="1:11" ht="15.6" x14ac:dyDescent="0.3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</row>
    <row r="2352" spans="1:11" ht="13.95" customHeight="1" x14ac:dyDescent="0.3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</row>
    <row r="2353" spans="1:11" ht="15.6" x14ac:dyDescent="0.3">
      <c r="A2353" s="27" t="s">
        <v>2361</v>
      </c>
      <c r="B2353" s="27"/>
      <c r="C2353" s="27"/>
      <c r="D2353" s="27"/>
      <c r="E2353" s="27"/>
      <c r="F2353" s="27"/>
      <c r="G2353" s="27"/>
      <c r="H2353" s="27"/>
      <c r="I2353" s="6"/>
      <c r="J2353" s="6"/>
      <c r="K2353" s="6"/>
    </row>
    <row r="2354" spans="1:11" ht="15.6" x14ac:dyDescent="0.3">
      <c r="A2354" s="27"/>
      <c r="B2354" s="27"/>
      <c r="C2354" s="27"/>
      <c r="D2354" s="27"/>
      <c r="E2354" s="27"/>
      <c r="F2354" s="27"/>
      <c r="G2354" s="27"/>
      <c r="H2354" s="27"/>
      <c r="I2354" s="6"/>
      <c r="J2354" s="6"/>
      <c r="K2354" s="6"/>
    </row>
  </sheetData>
  <mergeCells count="2">
    <mergeCell ref="A2353:H2354"/>
    <mergeCell ref="A1:K1"/>
  </mergeCell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LAC Plot</vt:lpstr>
      <vt:lpstr>2015 ACS LAC Hispanics</vt:lpstr>
      <vt:lpstr>2015 ACS LAC Whites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labbie</dc:creator>
  <cp:lastModifiedBy>Erin Babich</cp:lastModifiedBy>
  <dcterms:created xsi:type="dcterms:W3CDTF">2017-11-29T02:17:31Z</dcterms:created>
  <dcterms:modified xsi:type="dcterms:W3CDTF">2019-07-29T06:22:15Z</dcterms:modified>
</cp:coreProperties>
</file>